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ek.cernohorsky\Desktop\"/>
    </mc:Choice>
  </mc:AlternateContent>
  <xr:revisionPtr revIDLastSave="0" documentId="13_ncr:1_{A8D480E9-89B0-44C6-B3AF-BDC26E75DF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 01 IO 01 Pol" sheetId="12" r:id="rId4"/>
    <sheet name="IO 02 IO 02 Pol" sheetId="13" r:id="rId5"/>
    <sheet name="IO 03 IO 03 Pol" sheetId="14" r:id="rId6"/>
    <sheet name="IO 04 IO 04 Pol" sheetId="15" r:id="rId7"/>
    <sheet name="IO 05 IO 05 Pol" sheetId="16" r:id="rId8"/>
    <sheet name="SO 01 SO 01.1 Pol" sheetId="17" r:id="rId9"/>
    <sheet name="SO 01 SO 01.2 Pol" sheetId="18" r:id="rId10"/>
    <sheet name="SO 01 SO 01.3 Pol" sheetId="19" r:id="rId11"/>
    <sheet name="SO 01 SO 01.4 Pol" sheetId="20" r:id="rId12"/>
    <sheet name="SO 01 SO 01.5 Pol" sheetId="21" r:id="rId13"/>
    <sheet name="SO 01 SO 01.6 Pol" sheetId="22" r:id="rId14"/>
    <sheet name="SO 02 SO 02.1 Pol" sheetId="23" r:id="rId15"/>
    <sheet name="SO 02 SO 02.11 Pol" sheetId="24" r:id="rId16"/>
    <sheet name="VRN VRN 01 Naklady" sheetId="25" r:id="rId17"/>
  </sheets>
  <externalReferences>
    <externalReference r:id="rId18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 01 IO 01 Pol'!$1:$7</definedName>
    <definedName name="_xlnm.Print_Titles" localSheetId="4">'IO 02 IO 02 Pol'!$1:$7</definedName>
    <definedName name="_xlnm.Print_Titles" localSheetId="5">'IO 03 IO 03 Pol'!$1:$7</definedName>
    <definedName name="_xlnm.Print_Titles" localSheetId="6">'IO 04 IO 04 Pol'!$1:$7</definedName>
    <definedName name="_xlnm.Print_Titles" localSheetId="7">'IO 05 IO 05 Pol'!$1:$7</definedName>
    <definedName name="_xlnm.Print_Titles" localSheetId="8">'SO 01 SO 01.1 Pol'!$1:$7</definedName>
    <definedName name="_xlnm.Print_Titles" localSheetId="9">'SO 01 SO 01.2 Pol'!$1:$7</definedName>
    <definedName name="_xlnm.Print_Titles" localSheetId="10">'SO 01 SO 01.3 Pol'!$1:$7</definedName>
    <definedName name="_xlnm.Print_Titles" localSheetId="11">'SO 01 SO 01.4 Pol'!$1:$7</definedName>
    <definedName name="_xlnm.Print_Titles" localSheetId="12">'SO 01 SO 01.5 Pol'!$1:$7</definedName>
    <definedName name="_xlnm.Print_Titles" localSheetId="13">'SO 01 SO 01.6 Pol'!$1:$7</definedName>
    <definedName name="_xlnm.Print_Titles" localSheetId="14">'SO 02 SO 02.1 Pol'!$1:$7</definedName>
    <definedName name="_xlnm.Print_Titles" localSheetId="15">'SO 02 SO 02.11 Pol'!$1:$7</definedName>
    <definedName name="_xlnm.Print_Titles" localSheetId="16">'VRN VRN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 01 IO 01 Pol'!$A$1:$X$63</definedName>
    <definedName name="_xlnm.Print_Area" localSheetId="4">'IO 02 IO 02 Pol'!$A$1:$X$78</definedName>
    <definedName name="_xlnm.Print_Area" localSheetId="5">'IO 03 IO 03 Pol'!$A$1:$X$62</definedName>
    <definedName name="_xlnm.Print_Area" localSheetId="6">'IO 04 IO 04 Pol'!$A$1:$X$28</definedName>
    <definedName name="_xlnm.Print_Area" localSheetId="7">'IO 05 IO 05 Pol'!$A$1:$X$89</definedName>
    <definedName name="_xlnm.Print_Area" localSheetId="8">'SO 01 SO 01.1 Pol'!$A$1:$X$117</definedName>
    <definedName name="_xlnm.Print_Area" localSheetId="9">'SO 01 SO 01.2 Pol'!$A$1:$X$147</definedName>
    <definedName name="_xlnm.Print_Area" localSheetId="10">'SO 01 SO 01.3 Pol'!$A$1:$X$34</definedName>
    <definedName name="_xlnm.Print_Area" localSheetId="11">'SO 01 SO 01.4 Pol'!$A$1:$X$90</definedName>
    <definedName name="_xlnm.Print_Area" localSheetId="12">'SO 01 SO 01.5 Pol'!$A$1:$X$81</definedName>
    <definedName name="_xlnm.Print_Area" localSheetId="13">'SO 01 SO 01.6 Pol'!$A$1:$X$121</definedName>
    <definedName name="_xlnm.Print_Area" localSheetId="14">'SO 02 SO 02.1 Pol'!$A$1:$X$235</definedName>
    <definedName name="_xlnm.Print_Area" localSheetId="15">'SO 02 SO 02.11 Pol'!$A$1:$X$53</definedName>
    <definedName name="_xlnm.Print_Area" localSheetId="1">Stavba!$A$1:$J$130</definedName>
    <definedName name="_xlnm.Print_Area" localSheetId="16">'VRN VRN 01 Naklady'!$A$1:$X$32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9" i="1" l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5" i="1"/>
  <c r="I74" i="1"/>
  <c r="I73" i="1"/>
  <c r="I71" i="1"/>
  <c r="I70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49" i="1"/>
  <c r="F49" i="1"/>
  <c r="G48" i="1"/>
  <c r="F48" i="1"/>
  <c r="G47" i="1"/>
  <c r="F47" i="1"/>
  <c r="G46" i="1"/>
  <c r="F46" i="1"/>
  <c r="G43" i="1"/>
  <c r="F43" i="1"/>
  <c r="G42" i="1"/>
  <c r="F42" i="1"/>
  <c r="G41" i="1"/>
  <c r="F41" i="1"/>
  <c r="G40" i="1"/>
  <c r="F40" i="1"/>
  <c r="G22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G8" i="25" s="1"/>
  <c r="I12" i="25"/>
  <c r="K12" i="25"/>
  <c r="O12" i="25"/>
  <c r="O8" i="25" s="1"/>
  <c r="Q12" i="25"/>
  <c r="V12" i="25"/>
  <c r="G13" i="25"/>
  <c r="I13" i="25"/>
  <c r="K13" i="25"/>
  <c r="M13" i="25"/>
  <c r="O13" i="25"/>
  <c r="Q13" i="25"/>
  <c r="V13" i="25"/>
  <c r="G15" i="25"/>
  <c r="I15" i="25"/>
  <c r="I14" i="25" s="1"/>
  <c r="K15" i="25"/>
  <c r="M15" i="25"/>
  <c r="O15" i="25"/>
  <c r="Q15" i="25"/>
  <c r="Q14" i="25" s="1"/>
  <c r="V15" i="25"/>
  <c r="G16" i="25"/>
  <c r="G14" i="25" s="1"/>
  <c r="I16" i="25"/>
  <c r="K16" i="25"/>
  <c r="O16" i="25"/>
  <c r="O14" i="25" s="1"/>
  <c r="Q16" i="25"/>
  <c r="V16" i="25"/>
  <c r="G17" i="25"/>
  <c r="I17" i="25"/>
  <c r="K17" i="25"/>
  <c r="M17" i="25"/>
  <c r="O17" i="25"/>
  <c r="Q17" i="25"/>
  <c r="V17" i="25"/>
  <c r="G18" i="25"/>
  <c r="M18" i="25" s="1"/>
  <c r="I18" i="25"/>
  <c r="K18" i="25"/>
  <c r="K14" i="25" s="1"/>
  <c r="O18" i="25"/>
  <c r="Q18" i="25"/>
  <c r="V18" i="25"/>
  <c r="V14" i="25" s="1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AE22" i="25"/>
  <c r="AF22" i="25"/>
  <c r="G43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O12" i="24"/>
  <c r="G13" i="24"/>
  <c r="I13" i="24"/>
  <c r="I12" i="24" s="1"/>
  <c r="K13" i="24"/>
  <c r="K12" i="24" s="1"/>
  <c r="M13" i="24"/>
  <c r="M12" i="24" s="1"/>
  <c r="O13" i="24"/>
  <c r="Q13" i="24"/>
  <c r="Q12" i="24" s="1"/>
  <c r="V13" i="24"/>
  <c r="V12" i="24" s="1"/>
  <c r="G14" i="24"/>
  <c r="I14" i="24"/>
  <c r="K14" i="24"/>
  <c r="M14" i="24"/>
  <c r="O14" i="24"/>
  <c r="Q14" i="24"/>
  <c r="V14" i="24"/>
  <c r="G17" i="24"/>
  <c r="G16" i="24" s="1"/>
  <c r="I17" i="24"/>
  <c r="I16" i="24" s="1"/>
  <c r="K17" i="24"/>
  <c r="K16" i="24" s="1"/>
  <c r="O17" i="24"/>
  <c r="O16" i="24" s="1"/>
  <c r="Q17" i="24"/>
  <c r="Q16" i="24" s="1"/>
  <c r="V17" i="24"/>
  <c r="V16" i="24" s="1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4" i="24"/>
  <c r="I24" i="24"/>
  <c r="K24" i="24"/>
  <c r="M24" i="24"/>
  <c r="O24" i="24"/>
  <c r="Q24" i="24"/>
  <c r="V24" i="24"/>
  <c r="G26" i="24"/>
  <c r="M26" i="24" s="1"/>
  <c r="I26" i="24"/>
  <c r="K26" i="24"/>
  <c r="O26" i="24"/>
  <c r="Q26" i="24"/>
  <c r="V26" i="24"/>
  <c r="I28" i="24"/>
  <c r="Q28" i="24"/>
  <c r="G29" i="24"/>
  <c r="I29" i="24"/>
  <c r="K29" i="24"/>
  <c r="K28" i="24" s="1"/>
  <c r="M29" i="24"/>
  <c r="M28" i="24" s="1"/>
  <c r="O29" i="24"/>
  <c r="Q29" i="24"/>
  <c r="V29" i="24"/>
  <c r="V28" i="24" s="1"/>
  <c r="G31" i="24"/>
  <c r="G28" i="24" s="1"/>
  <c r="I31" i="24"/>
  <c r="K31" i="24"/>
  <c r="M31" i="24"/>
  <c r="O31" i="24"/>
  <c r="O28" i="24" s="1"/>
  <c r="Q31" i="24"/>
  <c r="V31" i="24"/>
  <c r="G33" i="24"/>
  <c r="O33" i="24"/>
  <c r="G34" i="24"/>
  <c r="M34" i="24" s="1"/>
  <c r="M33" i="24" s="1"/>
  <c r="I34" i="24"/>
  <c r="I33" i="24" s="1"/>
  <c r="K34" i="24"/>
  <c r="K33" i="24" s="1"/>
  <c r="O34" i="24"/>
  <c r="Q34" i="24"/>
  <c r="Q33" i="24" s="1"/>
  <c r="V34" i="24"/>
  <c r="V33" i="24" s="1"/>
  <c r="K35" i="24"/>
  <c r="O35" i="24"/>
  <c r="V35" i="24"/>
  <c r="G36" i="24"/>
  <c r="G35" i="24" s="1"/>
  <c r="I36" i="24"/>
  <c r="I35" i="24" s="1"/>
  <c r="K36" i="24"/>
  <c r="M36" i="24"/>
  <c r="M35" i="24" s="1"/>
  <c r="O36" i="24"/>
  <c r="Q36" i="24"/>
  <c r="Q35" i="24" s="1"/>
  <c r="V36" i="24"/>
  <c r="G38" i="24"/>
  <c r="I38" i="24"/>
  <c r="I37" i="24" s="1"/>
  <c r="K38" i="24"/>
  <c r="M38" i="24"/>
  <c r="O38" i="24"/>
  <c r="Q38" i="24"/>
  <c r="Q37" i="24" s="1"/>
  <c r="V38" i="24"/>
  <c r="G39" i="24"/>
  <c r="M39" i="24" s="1"/>
  <c r="I39" i="24"/>
  <c r="K39" i="24"/>
  <c r="K37" i="24" s="1"/>
  <c r="O39" i="24"/>
  <c r="Q39" i="24"/>
  <c r="V39" i="24"/>
  <c r="V37" i="24" s="1"/>
  <c r="G40" i="24"/>
  <c r="I40" i="24"/>
  <c r="K40" i="24"/>
  <c r="M40" i="24"/>
  <c r="O40" i="24"/>
  <c r="Q40" i="24"/>
  <c r="V40" i="24"/>
  <c r="G41" i="24"/>
  <c r="G37" i="24" s="1"/>
  <c r="I41" i="24"/>
  <c r="K41" i="24"/>
  <c r="O41" i="24"/>
  <c r="O37" i="24" s="1"/>
  <c r="Q41" i="24"/>
  <c r="V41" i="24"/>
  <c r="AE43" i="24"/>
  <c r="AF43" i="24"/>
  <c r="G225" i="23"/>
  <c r="G9" i="23"/>
  <c r="I9" i="23"/>
  <c r="I8" i="23" s="1"/>
  <c r="K9" i="23"/>
  <c r="M9" i="23"/>
  <c r="O9" i="23"/>
  <c r="Q9" i="23"/>
  <c r="Q8" i="23" s="1"/>
  <c r="V9" i="23"/>
  <c r="G11" i="23"/>
  <c r="G8" i="23" s="1"/>
  <c r="I11" i="23"/>
  <c r="K11" i="23"/>
  <c r="O11" i="23"/>
  <c r="O8" i="23" s="1"/>
  <c r="Q11" i="23"/>
  <c r="V11" i="23"/>
  <c r="G15" i="23"/>
  <c r="I15" i="23"/>
  <c r="K15" i="23"/>
  <c r="M15" i="23"/>
  <c r="O15" i="23"/>
  <c r="Q15" i="23"/>
  <c r="V15" i="23"/>
  <c r="G16" i="23"/>
  <c r="M16" i="23" s="1"/>
  <c r="I16" i="23"/>
  <c r="K16" i="23"/>
  <c r="K8" i="23" s="1"/>
  <c r="O16" i="23"/>
  <c r="Q16" i="23"/>
  <c r="V16" i="23"/>
  <c r="V8" i="23" s="1"/>
  <c r="G24" i="23"/>
  <c r="I24" i="23"/>
  <c r="K24" i="23"/>
  <c r="M24" i="23"/>
  <c r="O24" i="23"/>
  <c r="Q24" i="23"/>
  <c r="V24" i="23"/>
  <c r="G25" i="23"/>
  <c r="M25" i="23" s="1"/>
  <c r="I25" i="23"/>
  <c r="K25" i="23"/>
  <c r="O25" i="23"/>
  <c r="Q25" i="23"/>
  <c r="V25" i="23"/>
  <c r="G38" i="23"/>
  <c r="I38" i="23"/>
  <c r="K38" i="23"/>
  <c r="M38" i="23"/>
  <c r="O38" i="23"/>
  <c r="Q38" i="23"/>
  <c r="V38" i="23"/>
  <c r="G39" i="23"/>
  <c r="M39" i="23" s="1"/>
  <c r="I39" i="23"/>
  <c r="K39" i="23"/>
  <c r="O39" i="23"/>
  <c r="Q39" i="23"/>
  <c r="V39" i="23"/>
  <c r="G41" i="23"/>
  <c r="I41" i="23"/>
  <c r="K41" i="23"/>
  <c r="M41" i="23"/>
  <c r="O41" i="23"/>
  <c r="Q41" i="23"/>
  <c r="V41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Q44" i="23"/>
  <c r="V44" i="23"/>
  <c r="G57" i="23"/>
  <c r="M57" i="23" s="1"/>
  <c r="I57" i="23"/>
  <c r="K57" i="23"/>
  <c r="O57" i="23"/>
  <c r="Q57" i="23"/>
  <c r="V57" i="23"/>
  <c r="G61" i="23"/>
  <c r="I61" i="23"/>
  <c r="K61" i="23"/>
  <c r="M61" i="23"/>
  <c r="O61" i="23"/>
  <c r="Q61" i="23"/>
  <c r="V61" i="23"/>
  <c r="G62" i="23"/>
  <c r="M62" i="23" s="1"/>
  <c r="I62" i="23"/>
  <c r="K62" i="23"/>
  <c r="O62" i="23"/>
  <c r="Q62" i="23"/>
  <c r="V62" i="23"/>
  <c r="G64" i="23"/>
  <c r="I64" i="23"/>
  <c r="K64" i="23"/>
  <c r="M64" i="23"/>
  <c r="O64" i="23"/>
  <c r="Q64" i="23"/>
  <c r="V64" i="23"/>
  <c r="G67" i="23"/>
  <c r="I67" i="23"/>
  <c r="I66" i="23" s="1"/>
  <c r="K67" i="23"/>
  <c r="M67" i="23"/>
  <c r="O67" i="23"/>
  <c r="Q67" i="23"/>
  <c r="Q66" i="23" s="1"/>
  <c r="V67" i="23"/>
  <c r="G69" i="23"/>
  <c r="G66" i="23" s="1"/>
  <c r="I69" i="23"/>
  <c r="K69" i="23"/>
  <c r="O69" i="23"/>
  <c r="O66" i="23" s="1"/>
  <c r="Q69" i="23"/>
  <c r="V69" i="23"/>
  <c r="G71" i="23"/>
  <c r="I71" i="23"/>
  <c r="K71" i="23"/>
  <c r="M71" i="23"/>
  <c r="O71" i="23"/>
  <c r="Q71" i="23"/>
  <c r="V71" i="23"/>
  <c r="G73" i="23"/>
  <c r="M73" i="23" s="1"/>
  <c r="I73" i="23"/>
  <c r="K73" i="23"/>
  <c r="K66" i="23" s="1"/>
  <c r="O73" i="23"/>
  <c r="Q73" i="23"/>
  <c r="V73" i="23"/>
  <c r="V66" i="23" s="1"/>
  <c r="G75" i="23"/>
  <c r="I75" i="23"/>
  <c r="K75" i="23"/>
  <c r="M75" i="23"/>
  <c r="O75" i="23"/>
  <c r="Q75" i="23"/>
  <c r="V75" i="23"/>
  <c r="G77" i="23"/>
  <c r="M77" i="23" s="1"/>
  <c r="I77" i="23"/>
  <c r="K77" i="23"/>
  <c r="O77" i="23"/>
  <c r="Q77" i="23"/>
  <c r="V77" i="23"/>
  <c r="G80" i="23"/>
  <c r="G79" i="23" s="1"/>
  <c r="I80" i="23"/>
  <c r="K80" i="23"/>
  <c r="K79" i="23" s="1"/>
  <c r="O80" i="23"/>
  <c r="O79" i="23" s="1"/>
  <c r="Q80" i="23"/>
  <c r="V80" i="23"/>
  <c r="V79" i="23" s="1"/>
  <c r="G88" i="23"/>
  <c r="I88" i="23"/>
  <c r="K88" i="23"/>
  <c r="M88" i="23"/>
  <c r="O88" i="23"/>
  <c r="Q88" i="23"/>
  <c r="V88" i="23"/>
  <c r="G95" i="23"/>
  <c r="M95" i="23" s="1"/>
  <c r="I95" i="23"/>
  <c r="K95" i="23"/>
  <c r="O95" i="23"/>
  <c r="Q95" i="23"/>
  <c r="V95" i="23"/>
  <c r="G96" i="23"/>
  <c r="I96" i="23"/>
  <c r="I79" i="23" s="1"/>
  <c r="K96" i="23"/>
  <c r="M96" i="23"/>
  <c r="O96" i="23"/>
  <c r="Q96" i="23"/>
  <c r="Q79" i="23" s="1"/>
  <c r="V96" i="23"/>
  <c r="G98" i="23"/>
  <c r="M98" i="23" s="1"/>
  <c r="I98" i="23"/>
  <c r="K98" i="23"/>
  <c r="O98" i="23"/>
  <c r="Q98" i="23"/>
  <c r="V98" i="23"/>
  <c r="G100" i="23"/>
  <c r="I100" i="23"/>
  <c r="K100" i="23"/>
  <c r="M100" i="23"/>
  <c r="O100" i="23"/>
  <c r="Q100" i="23"/>
  <c r="V100" i="23"/>
  <c r="G102" i="23"/>
  <c r="M102" i="23" s="1"/>
  <c r="I102" i="23"/>
  <c r="K102" i="23"/>
  <c r="O102" i="23"/>
  <c r="Q102" i="23"/>
  <c r="V102" i="23"/>
  <c r="G104" i="23"/>
  <c r="I104" i="23"/>
  <c r="K104" i="23"/>
  <c r="M104" i="23"/>
  <c r="O104" i="23"/>
  <c r="Q104" i="23"/>
  <c r="V104" i="23"/>
  <c r="G118" i="23"/>
  <c r="M118" i="23" s="1"/>
  <c r="I118" i="23"/>
  <c r="K118" i="23"/>
  <c r="O118" i="23"/>
  <c r="Q118" i="23"/>
  <c r="V118" i="23"/>
  <c r="G132" i="23"/>
  <c r="I132" i="23"/>
  <c r="K132" i="23"/>
  <c r="M132" i="23"/>
  <c r="O132" i="23"/>
  <c r="Q132" i="23"/>
  <c r="V132" i="23"/>
  <c r="G133" i="23"/>
  <c r="M133" i="23" s="1"/>
  <c r="I133" i="23"/>
  <c r="K133" i="23"/>
  <c r="O133" i="23"/>
  <c r="Q133" i="23"/>
  <c r="V133" i="23"/>
  <c r="G136" i="23"/>
  <c r="I136" i="23"/>
  <c r="K136" i="23"/>
  <c r="M136" i="23"/>
  <c r="O136" i="23"/>
  <c r="Q136" i="23"/>
  <c r="V136" i="23"/>
  <c r="G137" i="23"/>
  <c r="M137" i="23" s="1"/>
  <c r="I137" i="23"/>
  <c r="K137" i="23"/>
  <c r="O137" i="23"/>
  <c r="Q137" i="23"/>
  <c r="V137" i="23"/>
  <c r="G140" i="23"/>
  <c r="M140" i="23" s="1"/>
  <c r="M139" i="23" s="1"/>
  <c r="I140" i="23"/>
  <c r="K140" i="23"/>
  <c r="K139" i="23" s="1"/>
  <c r="O140" i="23"/>
  <c r="O139" i="23" s="1"/>
  <c r="Q140" i="23"/>
  <c r="V140" i="23"/>
  <c r="V139" i="23" s="1"/>
  <c r="G141" i="23"/>
  <c r="I141" i="23"/>
  <c r="I139" i="23" s="1"/>
  <c r="K141" i="23"/>
  <c r="M141" i="23"/>
  <c r="O141" i="23"/>
  <c r="Q141" i="23"/>
  <c r="Q139" i="23" s="1"/>
  <c r="V141" i="23"/>
  <c r="G142" i="23"/>
  <c r="M142" i="23" s="1"/>
  <c r="I142" i="23"/>
  <c r="K142" i="23"/>
  <c r="O142" i="23"/>
  <c r="Q142" i="23"/>
  <c r="V142" i="23"/>
  <c r="G144" i="23"/>
  <c r="M144" i="23" s="1"/>
  <c r="I144" i="23"/>
  <c r="I143" i="23" s="1"/>
  <c r="K144" i="23"/>
  <c r="K143" i="23" s="1"/>
  <c r="O144" i="23"/>
  <c r="O143" i="23" s="1"/>
  <c r="Q144" i="23"/>
  <c r="Q143" i="23" s="1"/>
  <c r="V144" i="23"/>
  <c r="V143" i="23" s="1"/>
  <c r="G146" i="23"/>
  <c r="I146" i="23"/>
  <c r="K146" i="23"/>
  <c r="M146" i="23"/>
  <c r="O146" i="23"/>
  <c r="Q146" i="23"/>
  <c r="V146" i="23"/>
  <c r="G152" i="23"/>
  <c r="M152" i="23" s="1"/>
  <c r="I152" i="23"/>
  <c r="K152" i="23"/>
  <c r="O152" i="23"/>
  <c r="Q152" i="23"/>
  <c r="V152" i="23"/>
  <c r="G154" i="23"/>
  <c r="I154" i="23"/>
  <c r="K154" i="23"/>
  <c r="M154" i="23"/>
  <c r="O154" i="23"/>
  <c r="Q154" i="23"/>
  <c r="V154" i="23"/>
  <c r="G155" i="23"/>
  <c r="M155" i="23" s="1"/>
  <c r="I155" i="23"/>
  <c r="K155" i="23"/>
  <c r="O155" i="23"/>
  <c r="Q155" i="23"/>
  <c r="V155" i="23"/>
  <c r="G161" i="23"/>
  <c r="I161" i="23"/>
  <c r="K161" i="23"/>
  <c r="M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I163" i="23"/>
  <c r="K163" i="23"/>
  <c r="M163" i="23"/>
  <c r="O163" i="23"/>
  <c r="Q163" i="23"/>
  <c r="V163" i="23"/>
  <c r="G169" i="23"/>
  <c r="M169" i="23" s="1"/>
  <c r="I169" i="23"/>
  <c r="K169" i="23"/>
  <c r="O169" i="23"/>
  <c r="Q169" i="23"/>
  <c r="V169" i="23"/>
  <c r="G172" i="23"/>
  <c r="I172" i="23"/>
  <c r="K172" i="23"/>
  <c r="M172" i="23"/>
  <c r="O172" i="23"/>
  <c r="Q172" i="23"/>
  <c r="V172" i="23"/>
  <c r="G174" i="23"/>
  <c r="M174" i="23" s="1"/>
  <c r="I174" i="23"/>
  <c r="K174" i="23"/>
  <c r="O174" i="23"/>
  <c r="Q174" i="23"/>
  <c r="V174" i="23"/>
  <c r="G177" i="23"/>
  <c r="I177" i="23"/>
  <c r="K177" i="23"/>
  <c r="M177" i="23"/>
  <c r="O177" i="23"/>
  <c r="Q177" i="23"/>
  <c r="V177" i="23"/>
  <c r="G178" i="23"/>
  <c r="M178" i="23" s="1"/>
  <c r="I178" i="23"/>
  <c r="K178" i="23"/>
  <c r="O178" i="23"/>
  <c r="Q178" i="23"/>
  <c r="V178" i="23"/>
  <c r="G180" i="23"/>
  <c r="I180" i="23"/>
  <c r="K180" i="23"/>
  <c r="M180" i="23"/>
  <c r="O180" i="23"/>
  <c r="Q180" i="23"/>
  <c r="V180" i="23"/>
  <c r="G182" i="23"/>
  <c r="M182" i="23" s="1"/>
  <c r="I182" i="23"/>
  <c r="K182" i="23"/>
  <c r="O182" i="23"/>
  <c r="Q182" i="23"/>
  <c r="V182" i="23"/>
  <c r="G184" i="23"/>
  <c r="I184" i="23"/>
  <c r="K184" i="23"/>
  <c r="M184" i="23"/>
  <c r="O184" i="23"/>
  <c r="Q184" i="23"/>
  <c r="V184" i="23"/>
  <c r="G186" i="23"/>
  <c r="M186" i="23" s="1"/>
  <c r="I186" i="23"/>
  <c r="K186" i="23"/>
  <c r="O186" i="23"/>
  <c r="Q186" i="23"/>
  <c r="V186" i="23"/>
  <c r="G188" i="23"/>
  <c r="I188" i="23"/>
  <c r="K188" i="23"/>
  <c r="M188" i="23"/>
  <c r="O188" i="23"/>
  <c r="Q188" i="23"/>
  <c r="V188" i="23"/>
  <c r="G190" i="23"/>
  <c r="K190" i="23"/>
  <c r="O190" i="23"/>
  <c r="V190" i="23"/>
  <c r="G191" i="23"/>
  <c r="I191" i="23"/>
  <c r="I190" i="23" s="1"/>
  <c r="K191" i="23"/>
  <c r="M191" i="23"/>
  <c r="M190" i="23" s="1"/>
  <c r="O191" i="23"/>
  <c r="Q191" i="23"/>
  <c r="Q190" i="23" s="1"/>
  <c r="V191" i="23"/>
  <c r="G192" i="23"/>
  <c r="G193" i="23"/>
  <c r="I193" i="23"/>
  <c r="I192" i="23" s="1"/>
  <c r="K193" i="23"/>
  <c r="M193" i="23"/>
  <c r="O193" i="23"/>
  <c r="Q193" i="23"/>
  <c r="Q192" i="23" s="1"/>
  <c r="V193" i="23"/>
  <c r="G195" i="23"/>
  <c r="M195" i="23" s="1"/>
  <c r="I195" i="23"/>
  <c r="K195" i="23"/>
  <c r="K192" i="23" s="1"/>
  <c r="O195" i="23"/>
  <c r="Q195" i="23"/>
  <c r="V195" i="23"/>
  <c r="V192" i="23" s="1"/>
  <c r="G201" i="23"/>
  <c r="I201" i="23"/>
  <c r="K201" i="23"/>
  <c r="M201" i="23"/>
  <c r="O201" i="23"/>
  <c r="Q201" i="23"/>
  <c r="V201" i="23"/>
  <c r="G202" i="23"/>
  <c r="M202" i="23" s="1"/>
  <c r="I202" i="23"/>
  <c r="K202" i="23"/>
  <c r="O202" i="23"/>
  <c r="O192" i="23" s="1"/>
  <c r="Q202" i="23"/>
  <c r="V202" i="23"/>
  <c r="G204" i="23"/>
  <c r="G203" i="23" s="1"/>
  <c r="I204" i="23"/>
  <c r="K204" i="23"/>
  <c r="K203" i="23" s="1"/>
  <c r="O204" i="23"/>
  <c r="O203" i="23" s="1"/>
  <c r="Q204" i="23"/>
  <c r="V204" i="23"/>
  <c r="V203" i="23" s="1"/>
  <c r="G205" i="23"/>
  <c r="I205" i="23"/>
  <c r="K205" i="23"/>
  <c r="M205" i="23"/>
  <c r="O205" i="23"/>
  <c r="Q205" i="23"/>
  <c r="V205" i="23"/>
  <c r="G211" i="23"/>
  <c r="M211" i="23" s="1"/>
  <c r="I211" i="23"/>
  <c r="K211" i="23"/>
  <c r="O211" i="23"/>
  <c r="Q211" i="23"/>
  <c r="V211" i="23"/>
  <c r="G213" i="23"/>
  <c r="M213" i="23" s="1"/>
  <c r="I213" i="23"/>
  <c r="I203" i="23" s="1"/>
  <c r="K213" i="23"/>
  <c r="O213" i="23"/>
  <c r="Q213" i="23"/>
  <c r="Q203" i="23" s="1"/>
  <c r="V213" i="23"/>
  <c r="K214" i="23"/>
  <c r="G215" i="23"/>
  <c r="I215" i="23"/>
  <c r="I214" i="23" s="1"/>
  <c r="K215" i="23"/>
  <c r="M215" i="23"/>
  <c r="O215" i="23"/>
  <c r="Q215" i="23"/>
  <c r="Q214" i="23" s="1"/>
  <c r="V215" i="23"/>
  <c r="G216" i="23"/>
  <c r="G214" i="23" s="1"/>
  <c r="I216" i="23"/>
  <c r="K216" i="23"/>
  <c r="O216" i="23"/>
  <c r="O214" i="23" s="1"/>
  <c r="Q216" i="23"/>
  <c r="V216" i="23"/>
  <c r="G217" i="23"/>
  <c r="I217" i="23"/>
  <c r="K217" i="23"/>
  <c r="M217" i="23"/>
  <c r="O217" i="23"/>
  <c r="Q217" i="23"/>
  <c r="V217" i="23"/>
  <c r="G223" i="23"/>
  <c r="M223" i="23" s="1"/>
  <c r="I223" i="23"/>
  <c r="K223" i="23"/>
  <c r="O223" i="23"/>
  <c r="Q223" i="23"/>
  <c r="V223" i="23"/>
  <c r="V214" i="23" s="1"/>
  <c r="AE225" i="23"/>
  <c r="G111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G8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5" i="22"/>
  <c r="I35" i="22"/>
  <c r="I34" i="22" s="1"/>
  <c r="K35" i="22"/>
  <c r="M35" i="22"/>
  <c r="O35" i="22"/>
  <c r="Q35" i="22"/>
  <c r="Q34" i="22" s="1"/>
  <c r="V35" i="22"/>
  <c r="G36" i="22"/>
  <c r="G34" i="22" s="1"/>
  <c r="I36" i="22"/>
  <c r="K36" i="22"/>
  <c r="O36" i="22"/>
  <c r="O34" i="22" s="1"/>
  <c r="Q36" i="22"/>
  <c r="V36" i="22"/>
  <c r="G37" i="22"/>
  <c r="I37" i="22"/>
  <c r="K37" i="22"/>
  <c r="M37" i="22"/>
  <c r="O37" i="22"/>
  <c r="Q37" i="22"/>
  <c r="V37" i="22"/>
  <c r="G38" i="22"/>
  <c r="M38" i="22" s="1"/>
  <c r="I38" i="22"/>
  <c r="K38" i="22"/>
  <c r="K34" i="22" s="1"/>
  <c r="O38" i="22"/>
  <c r="Q38" i="22"/>
  <c r="V38" i="22"/>
  <c r="V34" i="22" s="1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2" i="22"/>
  <c r="M42" i="22" s="1"/>
  <c r="I42" i="22"/>
  <c r="K42" i="22"/>
  <c r="O42" i="22"/>
  <c r="Q42" i="22"/>
  <c r="V42" i="22"/>
  <c r="G43" i="22"/>
  <c r="I43" i="22"/>
  <c r="K43" i="22"/>
  <c r="M43" i="22"/>
  <c r="O43" i="22"/>
  <c r="Q43" i="22"/>
  <c r="V43" i="22"/>
  <c r="G45" i="22"/>
  <c r="I45" i="22"/>
  <c r="I44" i="22" s="1"/>
  <c r="K45" i="22"/>
  <c r="M45" i="22"/>
  <c r="O45" i="22"/>
  <c r="Q45" i="22"/>
  <c r="Q44" i="22" s="1"/>
  <c r="V45" i="22"/>
  <c r="G46" i="22"/>
  <c r="M46" i="22" s="1"/>
  <c r="I46" i="22"/>
  <c r="K46" i="22"/>
  <c r="K44" i="22" s="1"/>
  <c r="O46" i="22"/>
  <c r="Q46" i="22"/>
  <c r="V46" i="22"/>
  <c r="V44" i="22" s="1"/>
  <c r="G47" i="22"/>
  <c r="I47" i="22"/>
  <c r="K47" i="22"/>
  <c r="M47" i="22"/>
  <c r="O47" i="22"/>
  <c r="Q47" i="22"/>
  <c r="V47" i="22"/>
  <c r="G48" i="22"/>
  <c r="G44" i="22" s="1"/>
  <c r="I48" i="22"/>
  <c r="K48" i="22"/>
  <c r="O48" i="22"/>
  <c r="O44" i="22" s="1"/>
  <c r="Q48" i="22"/>
  <c r="V48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G52" i="22"/>
  <c r="G51" i="22" s="1"/>
  <c r="I52" i="22"/>
  <c r="I51" i="22" s="1"/>
  <c r="K52" i="22"/>
  <c r="K51" i="22" s="1"/>
  <c r="O52" i="22"/>
  <c r="O51" i="22" s="1"/>
  <c r="Q52" i="22"/>
  <c r="Q51" i="22" s="1"/>
  <c r="V52" i="22"/>
  <c r="V51" i="22" s="1"/>
  <c r="G53" i="22"/>
  <c r="I53" i="22"/>
  <c r="K53" i="22"/>
  <c r="M53" i="22"/>
  <c r="O53" i="22"/>
  <c r="Q53" i="22"/>
  <c r="V53" i="22"/>
  <c r="G54" i="22"/>
  <c r="I54" i="22"/>
  <c r="K54" i="22"/>
  <c r="M54" i="22"/>
  <c r="O54" i="22"/>
  <c r="Q54" i="22"/>
  <c r="V54" i="22"/>
  <c r="G56" i="22"/>
  <c r="G55" i="22" s="1"/>
  <c r="I56" i="22"/>
  <c r="I55" i="22" s="1"/>
  <c r="K56" i="22"/>
  <c r="K55" i="22" s="1"/>
  <c r="O56" i="22"/>
  <c r="O55" i="22" s="1"/>
  <c r="Q56" i="22"/>
  <c r="Q55" i="22" s="1"/>
  <c r="V56" i="22"/>
  <c r="V55" i="22" s="1"/>
  <c r="G57" i="22"/>
  <c r="I57" i="22"/>
  <c r="K57" i="22"/>
  <c r="M57" i="22"/>
  <c r="O57" i="22"/>
  <c r="Q57" i="22"/>
  <c r="V57" i="22"/>
  <c r="G58" i="22"/>
  <c r="I58" i="22"/>
  <c r="K58" i="22"/>
  <c r="M58" i="22"/>
  <c r="O58" i="22"/>
  <c r="Q58" i="22"/>
  <c r="V58" i="22"/>
  <c r="G59" i="22"/>
  <c r="I59" i="22"/>
  <c r="K59" i="22"/>
  <c r="M59" i="22"/>
  <c r="O59" i="22"/>
  <c r="Q59" i="22"/>
  <c r="V59" i="22"/>
  <c r="G60" i="22"/>
  <c r="M60" i="22" s="1"/>
  <c r="I60" i="22"/>
  <c r="K60" i="22"/>
  <c r="O60" i="22"/>
  <c r="Q60" i="22"/>
  <c r="V60" i="22"/>
  <c r="G61" i="22"/>
  <c r="I61" i="22"/>
  <c r="K61" i="22"/>
  <c r="M61" i="22"/>
  <c r="O61" i="22"/>
  <c r="Q61" i="22"/>
  <c r="V61" i="22"/>
  <c r="G62" i="22"/>
  <c r="I62" i="22"/>
  <c r="K62" i="22"/>
  <c r="M62" i="22"/>
  <c r="O62" i="22"/>
  <c r="Q62" i="22"/>
  <c r="V62" i="22"/>
  <c r="G63" i="22"/>
  <c r="I63" i="22"/>
  <c r="K63" i="22"/>
  <c r="M63" i="22"/>
  <c r="O63" i="22"/>
  <c r="Q63" i="22"/>
  <c r="V63" i="22"/>
  <c r="G64" i="22"/>
  <c r="M64" i="22" s="1"/>
  <c r="I64" i="22"/>
  <c r="K64" i="22"/>
  <c r="O64" i="22"/>
  <c r="Q64" i="22"/>
  <c r="V64" i="22"/>
  <c r="G65" i="22"/>
  <c r="I65" i="22"/>
  <c r="K65" i="22"/>
  <c r="M65" i="22"/>
  <c r="O65" i="22"/>
  <c r="Q65" i="22"/>
  <c r="V65" i="22"/>
  <c r="G66" i="22"/>
  <c r="I66" i="22"/>
  <c r="K66" i="22"/>
  <c r="M66" i="22"/>
  <c r="O66" i="22"/>
  <c r="Q66" i="22"/>
  <c r="V66" i="22"/>
  <c r="G67" i="22"/>
  <c r="I67" i="22"/>
  <c r="K67" i="22"/>
  <c r="M67" i="22"/>
  <c r="O67" i="22"/>
  <c r="Q67" i="22"/>
  <c r="V67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4" i="22"/>
  <c r="I74" i="22"/>
  <c r="K74" i="22"/>
  <c r="M74" i="22"/>
  <c r="O74" i="22"/>
  <c r="Q74" i="22"/>
  <c r="V74" i="22"/>
  <c r="G75" i="22"/>
  <c r="I75" i="22"/>
  <c r="K75" i="22"/>
  <c r="M75" i="22"/>
  <c r="O75" i="22"/>
  <c r="Q75" i="22"/>
  <c r="V75" i="22"/>
  <c r="G76" i="22"/>
  <c r="M76" i="22" s="1"/>
  <c r="I76" i="22"/>
  <c r="K76" i="22"/>
  <c r="O76" i="22"/>
  <c r="Q76" i="22"/>
  <c r="V76" i="22"/>
  <c r="G77" i="22"/>
  <c r="I77" i="22"/>
  <c r="K77" i="22"/>
  <c r="M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0" i="22"/>
  <c r="M80" i="22" s="1"/>
  <c r="I80" i="22"/>
  <c r="K80" i="22"/>
  <c r="O80" i="22"/>
  <c r="Q80" i="22"/>
  <c r="V80" i="22"/>
  <c r="G82" i="22"/>
  <c r="G81" i="22" s="1"/>
  <c r="I82" i="22"/>
  <c r="K82" i="22"/>
  <c r="K81" i="22" s="1"/>
  <c r="M82" i="22"/>
  <c r="O82" i="22"/>
  <c r="O81" i="22" s="1"/>
  <c r="Q82" i="22"/>
  <c r="V82" i="22"/>
  <c r="V81" i="22" s="1"/>
  <c r="G83" i="22"/>
  <c r="M83" i="22" s="1"/>
  <c r="I83" i="22"/>
  <c r="K83" i="22"/>
  <c r="O83" i="22"/>
  <c r="Q83" i="22"/>
  <c r="V83" i="22"/>
  <c r="G84" i="22"/>
  <c r="M84" i="22" s="1"/>
  <c r="I84" i="22"/>
  <c r="I81" i="22" s="1"/>
  <c r="K84" i="22"/>
  <c r="O84" i="22"/>
  <c r="Q84" i="22"/>
  <c r="Q81" i="22" s="1"/>
  <c r="V84" i="22"/>
  <c r="G85" i="22"/>
  <c r="I85" i="22"/>
  <c r="K85" i="22"/>
  <c r="M85" i="22"/>
  <c r="O85" i="22"/>
  <c r="Q85" i="22"/>
  <c r="V85" i="22"/>
  <c r="G86" i="22"/>
  <c r="I86" i="22"/>
  <c r="K86" i="22"/>
  <c r="M86" i="22"/>
  <c r="O86" i="22"/>
  <c r="Q86" i="22"/>
  <c r="V86" i="22"/>
  <c r="G87" i="22"/>
  <c r="M87" i="22" s="1"/>
  <c r="I87" i="22"/>
  <c r="K87" i="22"/>
  <c r="O87" i="22"/>
  <c r="Q87" i="22"/>
  <c r="V87" i="22"/>
  <c r="G88" i="22"/>
  <c r="M88" i="22" s="1"/>
  <c r="I88" i="22"/>
  <c r="K88" i="22"/>
  <c r="O88" i="22"/>
  <c r="Q88" i="22"/>
  <c r="V88" i="22"/>
  <c r="G89" i="22"/>
  <c r="I89" i="22"/>
  <c r="K89" i="22"/>
  <c r="M89" i="22"/>
  <c r="O89" i="22"/>
  <c r="Q89" i="22"/>
  <c r="V89" i="22"/>
  <c r="G90" i="22"/>
  <c r="I90" i="22"/>
  <c r="K90" i="22"/>
  <c r="M90" i="22"/>
  <c r="O90" i="22"/>
  <c r="Q90" i="22"/>
  <c r="V90" i="22"/>
  <c r="G92" i="22"/>
  <c r="M92" i="22" s="1"/>
  <c r="I92" i="22"/>
  <c r="I91" i="22" s="1"/>
  <c r="K92" i="22"/>
  <c r="K91" i="22" s="1"/>
  <c r="O92" i="22"/>
  <c r="Q92" i="22"/>
  <c r="Q91" i="22" s="1"/>
  <c r="V92" i="22"/>
  <c r="V91" i="22" s="1"/>
  <c r="G93" i="22"/>
  <c r="I93" i="22"/>
  <c r="K93" i="22"/>
  <c r="M93" i="22"/>
  <c r="O93" i="22"/>
  <c r="Q93" i="22"/>
  <c r="V93" i="22"/>
  <c r="G94" i="22"/>
  <c r="I94" i="22"/>
  <c r="K94" i="22"/>
  <c r="M94" i="22"/>
  <c r="O94" i="22"/>
  <c r="Q94" i="22"/>
  <c r="V94" i="22"/>
  <c r="G95" i="22"/>
  <c r="M95" i="22" s="1"/>
  <c r="I95" i="22"/>
  <c r="K95" i="22"/>
  <c r="O95" i="22"/>
  <c r="O91" i="22" s="1"/>
  <c r="Q95" i="22"/>
  <c r="V95" i="22"/>
  <c r="G96" i="22"/>
  <c r="M96" i="22" s="1"/>
  <c r="I96" i="22"/>
  <c r="K96" i="22"/>
  <c r="O96" i="22"/>
  <c r="Q96" i="22"/>
  <c r="V96" i="22"/>
  <c r="G97" i="22"/>
  <c r="I97" i="22"/>
  <c r="K97" i="22"/>
  <c r="M97" i="22"/>
  <c r="O97" i="22"/>
  <c r="Q97" i="22"/>
  <c r="V97" i="22"/>
  <c r="G99" i="22"/>
  <c r="M99" i="22" s="1"/>
  <c r="M98" i="22" s="1"/>
  <c r="I99" i="22"/>
  <c r="I98" i="22" s="1"/>
  <c r="K99" i="22"/>
  <c r="O99" i="22"/>
  <c r="O98" i="22" s="1"/>
  <c r="Q99" i="22"/>
  <c r="Q98" i="22" s="1"/>
  <c r="V99" i="22"/>
  <c r="G100" i="22"/>
  <c r="M100" i="22" s="1"/>
  <c r="I100" i="22"/>
  <c r="K100" i="22"/>
  <c r="K98" i="22" s="1"/>
  <c r="O100" i="22"/>
  <c r="Q100" i="22"/>
  <c r="V100" i="22"/>
  <c r="V98" i="22" s="1"/>
  <c r="G101" i="22"/>
  <c r="I101" i="22"/>
  <c r="K101" i="22"/>
  <c r="M101" i="22"/>
  <c r="O101" i="22"/>
  <c r="Q101" i="22"/>
  <c r="V101" i="22"/>
  <c r="G103" i="22"/>
  <c r="M103" i="22" s="1"/>
  <c r="I103" i="22"/>
  <c r="I102" i="22" s="1"/>
  <c r="K103" i="22"/>
  <c r="O103" i="22"/>
  <c r="O102" i="22" s="1"/>
  <c r="Q103" i="22"/>
  <c r="Q102" i="22" s="1"/>
  <c r="V103" i="22"/>
  <c r="G104" i="22"/>
  <c r="M104" i="22" s="1"/>
  <c r="I104" i="22"/>
  <c r="K104" i="22"/>
  <c r="K102" i="22" s="1"/>
  <c r="O104" i="22"/>
  <c r="Q104" i="22"/>
  <c r="V104" i="22"/>
  <c r="V102" i="22" s="1"/>
  <c r="G105" i="22"/>
  <c r="I105" i="22"/>
  <c r="K105" i="22"/>
  <c r="M105" i="22"/>
  <c r="O105" i="22"/>
  <c r="Q105" i="22"/>
  <c r="V105" i="22"/>
  <c r="G106" i="22"/>
  <c r="I106" i="22"/>
  <c r="K106" i="22"/>
  <c r="M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M108" i="22" s="1"/>
  <c r="I108" i="22"/>
  <c r="K108" i="22"/>
  <c r="O108" i="22"/>
  <c r="Q108" i="22"/>
  <c r="V108" i="22"/>
  <c r="G109" i="22"/>
  <c r="I109" i="22"/>
  <c r="K109" i="22"/>
  <c r="M109" i="22"/>
  <c r="O109" i="22"/>
  <c r="Q109" i="22"/>
  <c r="V109" i="22"/>
  <c r="AE111" i="22"/>
  <c r="AF111" i="22"/>
  <c r="G71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I10" i="21" s="1"/>
  <c r="K11" i="21"/>
  <c r="M11" i="21"/>
  <c r="O11" i="21"/>
  <c r="Q11" i="21"/>
  <c r="Q10" i="21" s="1"/>
  <c r="V11" i="21"/>
  <c r="G12" i="21"/>
  <c r="G10" i="21" s="1"/>
  <c r="I12" i="21"/>
  <c r="K12" i="21"/>
  <c r="K10" i="21" s="1"/>
  <c r="O12" i="21"/>
  <c r="O10" i="21" s="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V10" i="21" s="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8" i="21"/>
  <c r="M18" i="21" s="1"/>
  <c r="I18" i="21"/>
  <c r="K18" i="21"/>
  <c r="K17" i="21" s="1"/>
  <c r="O18" i="21"/>
  <c r="O17" i="21" s="1"/>
  <c r="Q18" i="21"/>
  <c r="V18" i="21"/>
  <c r="V17" i="21" s="1"/>
  <c r="G19" i="21"/>
  <c r="I19" i="21"/>
  <c r="I17" i="21" s="1"/>
  <c r="K19" i="21"/>
  <c r="M19" i="21"/>
  <c r="O19" i="21"/>
  <c r="Q19" i="21"/>
  <c r="Q17" i="21" s="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K32" i="21"/>
  <c r="O32" i="21"/>
  <c r="V32" i="21"/>
  <c r="G33" i="21"/>
  <c r="I33" i="21"/>
  <c r="I32" i="21" s="1"/>
  <c r="K33" i="21"/>
  <c r="M33" i="21"/>
  <c r="M32" i="21" s="1"/>
  <c r="O33" i="21"/>
  <c r="Q33" i="21"/>
  <c r="Q32" i="21" s="1"/>
  <c r="V33" i="21"/>
  <c r="G35" i="21"/>
  <c r="I35" i="21"/>
  <c r="I34" i="21" s="1"/>
  <c r="K35" i="21"/>
  <c r="M35" i="21"/>
  <c r="O35" i="21"/>
  <c r="Q35" i="21"/>
  <c r="Q34" i="21" s="1"/>
  <c r="V35" i="21"/>
  <c r="G36" i="21"/>
  <c r="G34" i="21" s="1"/>
  <c r="I36" i="21"/>
  <c r="K36" i="21"/>
  <c r="K34" i="21" s="1"/>
  <c r="O36" i="21"/>
  <c r="O34" i="21" s="1"/>
  <c r="Q36" i="21"/>
  <c r="V36" i="21"/>
  <c r="V34" i="21" s="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I41" i="21"/>
  <c r="K41" i="21"/>
  <c r="M41" i="21"/>
  <c r="O41" i="21"/>
  <c r="Q41" i="21"/>
  <c r="V41" i="21"/>
  <c r="G42" i="21"/>
  <c r="M42" i="21" s="1"/>
  <c r="I42" i="21"/>
  <c r="K42" i="21"/>
  <c r="O42" i="21"/>
  <c r="Q42" i="21"/>
  <c r="V42" i="21"/>
  <c r="G43" i="21"/>
  <c r="I43" i="21"/>
  <c r="K43" i="21"/>
  <c r="M43" i="21"/>
  <c r="O43" i="21"/>
  <c r="Q43" i="21"/>
  <c r="V43" i="21"/>
  <c r="G45" i="21"/>
  <c r="I45" i="21"/>
  <c r="I44" i="21" s="1"/>
  <c r="K45" i="21"/>
  <c r="M45" i="21"/>
  <c r="O45" i="21"/>
  <c r="Q45" i="21"/>
  <c r="Q44" i="21" s="1"/>
  <c r="V45" i="21"/>
  <c r="G46" i="21"/>
  <c r="G44" i="21" s="1"/>
  <c r="I46" i="21"/>
  <c r="K46" i="21"/>
  <c r="K44" i="21" s="1"/>
  <c r="O46" i="21"/>
  <c r="O44" i="21" s="1"/>
  <c r="Q46" i="21"/>
  <c r="V46" i="21"/>
  <c r="V44" i="21" s="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M52" i="21" s="1"/>
  <c r="I52" i="21"/>
  <c r="K52" i="21"/>
  <c r="O52" i="21"/>
  <c r="Q52" i="21"/>
  <c r="V52" i="21"/>
  <c r="G54" i="21"/>
  <c r="M54" i="21" s="1"/>
  <c r="I54" i="21"/>
  <c r="K54" i="21"/>
  <c r="K53" i="21" s="1"/>
  <c r="O54" i="21"/>
  <c r="O53" i="21" s="1"/>
  <c r="Q54" i="21"/>
  <c r="V54" i="21"/>
  <c r="V53" i="21" s="1"/>
  <c r="G55" i="21"/>
  <c r="I55" i="21"/>
  <c r="I53" i="21" s="1"/>
  <c r="K55" i="21"/>
  <c r="M55" i="21"/>
  <c r="O55" i="21"/>
  <c r="Q55" i="21"/>
  <c r="Q53" i="21" s="1"/>
  <c r="V55" i="21"/>
  <c r="G56" i="21"/>
  <c r="M56" i="21" s="1"/>
  <c r="I56" i="21"/>
  <c r="K56" i="21"/>
  <c r="O56" i="21"/>
  <c r="Q56" i="21"/>
  <c r="V56" i="21"/>
  <c r="G57" i="21"/>
  <c r="I57" i="21"/>
  <c r="K57" i="21"/>
  <c r="M57" i="21"/>
  <c r="O57" i="21"/>
  <c r="Q57" i="21"/>
  <c r="V57" i="21"/>
  <c r="G58" i="21"/>
  <c r="M58" i="21" s="1"/>
  <c r="I58" i="21"/>
  <c r="K58" i="21"/>
  <c r="O58" i="21"/>
  <c r="Q58" i="21"/>
  <c r="V58" i="21"/>
  <c r="G59" i="21"/>
  <c r="I59" i="21"/>
  <c r="K59" i="21"/>
  <c r="M59" i="21"/>
  <c r="O59" i="21"/>
  <c r="Q59" i="21"/>
  <c r="V59" i="21"/>
  <c r="G60" i="21"/>
  <c r="M60" i="21" s="1"/>
  <c r="I60" i="21"/>
  <c r="K60" i="21"/>
  <c r="O60" i="21"/>
  <c r="Q60" i="21"/>
  <c r="V60" i="21"/>
  <c r="G61" i="21"/>
  <c r="I61" i="21"/>
  <c r="K61" i="21"/>
  <c r="M61" i="21"/>
  <c r="O61" i="21"/>
  <c r="Q61" i="21"/>
  <c r="V61" i="21"/>
  <c r="G62" i="21"/>
  <c r="M62" i="21" s="1"/>
  <c r="I62" i="21"/>
  <c r="K62" i="21"/>
  <c r="O62" i="21"/>
  <c r="Q62" i="21"/>
  <c r="V62" i="21"/>
  <c r="G63" i="21"/>
  <c r="I63" i="21"/>
  <c r="K63" i="21"/>
  <c r="M63" i="21"/>
  <c r="O63" i="21"/>
  <c r="Q63" i="21"/>
  <c r="V63" i="21"/>
  <c r="G64" i="21"/>
  <c r="M64" i="21" s="1"/>
  <c r="I64" i="21"/>
  <c r="K64" i="21"/>
  <c r="O64" i="21"/>
  <c r="Q64" i="21"/>
  <c r="V64" i="21"/>
  <c r="G65" i="21"/>
  <c r="I65" i="21"/>
  <c r="K65" i="21"/>
  <c r="M65" i="21"/>
  <c r="O65" i="21"/>
  <c r="Q65" i="21"/>
  <c r="V65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K68" i="21"/>
  <c r="O68" i="21"/>
  <c r="V68" i="21"/>
  <c r="G69" i="21"/>
  <c r="I69" i="21"/>
  <c r="I68" i="21" s="1"/>
  <c r="K69" i="21"/>
  <c r="M69" i="21"/>
  <c r="M68" i="21" s="1"/>
  <c r="O69" i="21"/>
  <c r="Q69" i="21"/>
  <c r="Q68" i="21" s="1"/>
  <c r="V69" i="21"/>
  <c r="AE71" i="21"/>
  <c r="G80" i="20"/>
  <c r="G9" i="20"/>
  <c r="I9" i="20"/>
  <c r="I8" i="20" s="1"/>
  <c r="K9" i="20"/>
  <c r="M9" i="20"/>
  <c r="O9" i="20"/>
  <c r="Q9" i="20"/>
  <c r="Q8" i="20" s="1"/>
  <c r="V9" i="20"/>
  <c r="G10" i="20"/>
  <c r="G8" i="20" s="1"/>
  <c r="I10" i="20"/>
  <c r="K10" i="20"/>
  <c r="O10" i="20"/>
  <c r="O8" i="20" s="1"/>
  <c r="Q10" i="20"/>
  <c r="V10" i="20"/>
  <c r="G11" i="20"/>
  <c r="I11" i="20"/>
  <c r="K11" i="20"/>
  <c r="M11" i="20"/>
  <c r="O11" i="20"/>
  <c r="Q11" i="20"/>
  <c r="V11" i="20"/>
  <c r="G12" i="20"/>
  <c r="M12" i="20" s="1"/>
  <c r="I12" i="20"/>
  <c r="K12" i="20"/>
  <c r="K8" i="20" s="1"/>
  <c r="O12" i="20"/>
  <c r="Q12" i="20"/>
  <c r="V12" i="20"/>
  <c r="V8" i="20" s="1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7" i="20"/>
  <c r="I17" i="20"/>
  <c r="I16" i="20" s="1"/>
  <c r="K17" i="20"/>
  <c r="M17" i="20"/>
  <c r="O17" i="20"/>
  <c r="Q17" i="20"/>
  <c r="Q16" i="20" s="1"/>
  <c r="V17" i="20"/>
  <c r="G18" i="20"/>
  <c r="G16" i="20" s="1"/>
  <c r="I18" i="20"/>
  <c r="K18" i="20"/>
  <c r="O18" i="20"/>
  <c r="O16" i="20" s="1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K16" i="20" s="1"/>
  <c r="O20" i="20"/>
  <c r="Q20" i="20"/>
  <c r="V20" i="20"/>
  <c r="V16" i="20" s="1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I25" i="20"/>
  <c r="K25" i="20"/>
  <c r="M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30" i="20"/>
  <c r="M30" i="20" s="1"/>
  <c r="I30" i="20"/>
  <c r="K30" i="20"/>
  <c r="K29" i="20" s="1"/>
  <c r="O30" i="20"/>
  <c r="O29" i="20" s="1"/>
  <c r="Q30" i="20"/>
  <c r="V30" i="20"/>
  <c r="V29" i="20" s="1"/>
  <c r="G31" i="20"/>
  <c r="I31" i="20"/>
  <c r="I29" i="20" s="1"/>
  <c r="K31" i="20"/>
  <c r="M31" i="20"/>
  <c r="O31" i="20"/>
  <c r="Q31" i="20"/>
  <c r="Q29" i="20" s="1"/>
  <c r="V31" i="20"/>
  <c r="G32" i="20"/>
  <c r="M32" i="20" s="1"/>
  <c r="I32" i="20"/>
  <c r="K32" i="20"/>
  <c r="O32" i="20"/>
  <c r="Q32" i="20"/>
  <c r="V32" i="20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I41" i="20"/>
  <c r="K41" i="20"/>
  <c r="M41" i="20"/>
  <c r="O41" i="20"/>
  <c r="Q41" i="20"/>
  <c r="V41" i="20"/>
  <c r="G42" i="20"/>
  <c r="G43" i="20"/>
  <c r="I43" i="20"/>
  <c r="I42" i="20" s="1"/>
  <c r="K43" i="20"/>
  <c r="M43" i="20"/>
  <c r="O43" i="20"/>
  <c r="Q43" i="20"/>
  <c r="Q42" i="20" s="1"/>
  <c r="V43" i="20"/>
  <c r="G44" i="20"/>
  <c r="M44" i="20" s="1"/>
  <c r="I44" i="20"/>
  <c r="K44" i="20"/>
  <c r="K42" i="20" s="1"/>
  <c r="O44" i="20"/>
  <c r="Q44" i="20"/>
  <c r="V44" i="20"/>
  <c r="V42" i="20" s="1"/>
  <c r="G45" i="20"/>
  <c r="I45" i="20"/>
  <c r="K45" i="20"/>
  <c r="M45" i="20"/>
  <c r="O45" i="20"/>
  <c r="Q45" i="20"/>
  <c r="V45" i="20"/>
  <c r="G46" i="20"/>
  <c r="M46" i="20" s="1"/>
  <c r="I46" i="20"/>
  <c r="K46" i="20"/>
  <c r="O46" i="20"/>
  <c r="O42" i="20" s="1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M52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7" i="20"/>
  <c r="I57" i="20"/>
  <c r="I56" i="20" s="1"/>
  <c r="K57" i="20"/>
  <c r="M57" i="20"/>
  <c r="O57" i="20"/>
  <c r="Q57" i="20"/>
  <c r="Q56" i="20" s="1"/>
  <c r="V57" i="20"/>
  <c r="G58" i="20"/>
  <c r="G56" i="20" s="1"/>
  <c r="I58" i="20"/>
  <c r="K58" i="20"/>
  <c r="O58" i="20"/>
  <c r="O56" i="20" s="1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K56" i="20" s="1"/>
  <c r="O60" i="20"/>
  <c r="Q60" i="20"/>
  <c r="V60" i="20"/>
  <c r="V56" i="20" s="1"/>
  <c r="G61" i="20"/>
  <c r="I61" i="20"/>
  <c r="K61" i="20"/>
  <c r="M61" i="20"/>
  <c r="O61" i="20"/>
  <c r="Q61" i="20"/>
  <c r="V61" i="20"/>
  <c r="G62" i="20"/>
  <c r="M62" i="20" s="1"/>
  <c r="I62" i="20"/>
  <c r="K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I65" i="20"/>
  <c r="K65" i="20"/>
  <c r="M65" i="20"/>
  <c r="O65" i="20"/>
  <c r="Q65" i="20"/>
  <c r="V65" i="20"/>
  <c r="G66" i="20"/>
  <c r="M66" i="20" s="1"/>
  <c r="I66" i="20"/>
  <c r="K66" i="20"/>
  <c r="O66" i="20"/>
  <c r="Q66" i="20"/>
  <c r="V66" i="20"/>
  <c r="G67" i="20"/>
  <c r="I67" i="20"/>
  <c r="K67" i="20"/>
  <c r="M67" i="20"/>
  <c r="O67" i="20"/>
  <c r="Q67" i="20"/>
  <c r="V67" i="20"/>
  <c r="G68" i="20"/>
  <c r="M68" i="20" s="1"/>
  <c r="I68" i="20"/>
  <c r="K68" i="20"/>
  <c r="O68" i="20"/>
  <c r="Q68" i="20"/>
  <c r="V68" i="20"/>
  <c r="G69" i="20"/>
  <c r="I69" i="20"/>
  <c r="K69" i="20"/>
  <c r="M69" i="20"/>
  <c r="O69" i="20"/>
  <c r="Q69" i="20"/>
  <c r="V69" i="20"/>
  <c r="G70" i="20"/>
  <c r="M70" i="20" s="1"/>
  <c r="I70" i="20"/>
  <c r="K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I73" i="20"/>
  <c r="K73" i="20"/>
  <c r="M73" i="20"/>
  <c r="O73" i="20"/>
  <c r="Q73" i="20"/>
  <c r="V73" i="20"/>
  <c r="G74" i="20"/>
  <c r="M74" i="20" s="1"/>
  <c r="I74" i="20"/>
  <c r="K74" i="20"/>
  <c r="O74" i="20"/>
  <c r="Q74" i="20"/>
  <c r="V74" i="20"/>
  <c r="G75" i="20"/>
  <c r="I75" i="20"/>
  <c r="K75" i="20"/>
  <c r="M75" i="20"/>
  <c r="O75" i="20"/>
  <c r="Q75" i="20"/>
  <c r="V75" i="20"/>
  <c r="G76" i="20"/>
  <c r="M76" i="20" s="1"/>
  <c r="I76" i="20"/>
  <c r="K76" i="20"/>
  <c r="O76" i="20"/>
  <c r="Q76" i="20"/>
  <c r="V76" i="20"/>
  <c r="G77" i="20"/>
  <c r="I77" i="20"/>
  <c r="K77" i="20"/>
  <c r="M77" i="20"/>
  <c r="O77" i="20"/>
  <c r="Q77" i="20"/>
  <c r="V77" i="20"/>
  <c r="G78" i="20"/>
  <c r="M78" i="20" s="1"/>
  <c r="I78" i="20"/>
  <c r="K78" i="20"/>
  <c r="O78" i="20"/>
  <c r="Q78" i="20"/>
  <c r="V78" i="20"/>
  <c r="AE80" i="20"/>
  <c r="AF80" i="20"/>
  <c r="G24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O16" i="19"/>
  <c r="G17" i="19"/>
  <c r="M17" i="19" s="1"/>
  <c r="M16" i="19" s="1"/>
  <c r="I17" i="19"/>
  <c r="I16" i="19" s="1"/>
  <c r="K17" i="19"/>
  <c r="K16" i="19" s="1"/>
  <c r="O17" i="19"/>
  <c r="Q17" i="19"/>
  <c r="Q16" i="19" s="1"/>
  <c r="V17" i="19"/>
  <c r="V16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O20" i="19"/>
  <c r="G21" i="19"/>
  <c r="I21" i="19"/>
  <c r="I20" i="19" s="1"/>
  <c r="K21" i="19"/>
  <c r="K20" i="19" s="1"/>
  <c r="M21" i="19"/>
  <c r="O21" i="19"/>
  <c r="Q21" i="19"/>
  <c r="Q20" i="19" s="1"/>
  <c r="V21" i="19"/>
  <c r="V20" i="19" s="1"/>
  <c r="G22" i="19"/>
  <c r="M22" i="19" s="1"/>
  <c r="I22" i="19"/>
  <c r="K22" i="19"/>
  <c r="O22" i="19"/>
  <c r="Q22" i="19"/>
  <c r="V22" i="19"/>
  <c r="AE24" i="19"/>
  <c r="G137" i="18"/>
  <c r="V8" i="18"/>
  <c r="G9" i="18"/>
  <c r="I9" i="18"/>
  <c r="I8" i="18" s="1"/>
  <c r="K9" i="18"/>
  <c r="M9" i="18"/>
  <c r="O9" i="18"/>
  <c r="Q9" i="18"/>
  <c r="Q8" i="18" s="1"/>
  <c r="V9" i="18"/>
  <c r="G10" i="18"/>
  <c r="G8" i="18" s="1"/>
  <c r="I10" i="18"/>
  <c r="K10" i="18"/>
  <c r="O10" i="18"/>
  <c r="O8" i="18" s="1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K8" i="18" s="1"/>
  <c r="O12" i="18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I19" i="18"/>
  <c r="Q19" i="18"/>
  <c r="G20" i="18"/>
  <c r="G19" i="18" s="1"/>
  <c r="I20" i="18"/>
  <c r="K20" i="18"/>
  <c r="K19" i="18" s="1"/>
  <c r="O20" i="18"/>
  <c r="O19" i="18" s="1"/>
  <c r="Q20" i="18"/>
  <c r="V20" i="18"/>
  <c r="V19" i="18" s="1"/>
  <c r="G22" i="18"/>
  <c r="M22" i="18" s="1"/>
  <c r="I22" i="18"/>
  <c r="K22" i="18"/>
  <c r="K21" i="18" s="1"/>
  <c r="O22" i="18"/>
  <c r="O21" i="18" s="1"/>
  <c r="Q22" i="18"/>
  <c r="V22" i="18"/>
  <c r="V21" i="18" s="1"/>
  <c r="G23" i="18"/>
  <c r="I23" i="18"/>
  <c r="I21" i="18" s="1"/>
  <c r="K23" i="18"/>
  <c r="M23" i="18"/>
  <c r="O23" i="18"/>
  <c r="Q23" i="18"/>
  <c r="Q21" i="18" s="1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I35" i="18"/>
  <c r="Q35" i="18"/>
  <c r="G36" i="18"/>
  <c r="G35" i="18" s="1"/>
  <c r="I36" i="18"/>
  <c r="K36" i="18"/>
  <c r="K35" i="18" s="1"/>
  <c r="O36" i="18"/>
  <c r="O35" i="18" s="1"/>
  <c r="Q36" i="18"/>
  <c r="V36" i="18"/>
  <c r="V35" i="18" s="1"/>
  <c r="G38" i="18"/>
  <c r="M38" i="18" s="1"/>
  <c r="I38" i="18"/>
  <c r="K38" i="18"/>
  <c r="K37" i="18" s="1"/>
  <c r="O38" i="18"/>
  <c r="O37" i="18" s="1"/>
  <c r="Q38" i="18"/>
  <c r="V38" i="18"/>
  <c r="V37" i="18" s="1"/>
  <c r="G39" i="18"/>
  <c r="I39" i="18"/>
  <c r="I37" i="18" s="1"/>
  <c r="K39" i="18"/>
  <c r="M39" i="18"/>
  <c r="O39" i="18"/>
  <c r="Q39" i="18"/>
  <c r="Q37" i="18" s="1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I45" i="18"/>
  <c r="K45" i="18"/>
  <c r="M45" i="18"/>
  <c r="O45" i="18"/>
  <c r="Q45" i="18"/>
  <c r="V45" i="18"/>
  <c r="G47" i="18"/>
  <c r="I47" i="18"/>
  <c r="I46" i="18" s="1"/>
  <c r="K47" i="18"/>
  <c r="M47" i="18"/>
  <c r="O47" i="18"/>
  <c r="Q47" i="18"/>
  <c r="Q46" i="18" s="1"/>
  <c r="V47" i="18"/>
  <c r="G48" i="18"/>
  <c r="M48" i="18" s="1"/>
  <c r="I48" i="18"/>
  <c r="K48" i="18"/>
  <c r="K46" i="18" s="1"/>
  <c r="O48" i="18"/>
  <c r="Q48" i="18"/>
  <c r="V48" i="18"/>
  <c r="V46" i="18" s="1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O46" i="18" s="1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0" i="18"/>
  <c r="G46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8" i="18"/>
  <c r="M78" i="18" s="1"/>
  <c r="I78" i="18"/>
  <c r="K78" i="18"/>
  <c r="K77" i="18" s="1"/>
  <c r="O78" i="18"/>
  <c r="O77" i="18" s="1"/>
  <c r="Q78" i="18"/>
  <c r="V78" i="18"/>
  <c r="V77" i="18" s="1"/>
  <c r="G79" i="18"/>
  <c r="I79" i="18"/>
  <c r="I77" i="18" s="1"/>
  <c r="K79" i="18"/>
  <c r="M79" i="18"/>
  <c r="O79" i="18"/>
  <c r="Q79" i="18"/>
  <c r="Q77" i="18" s="1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8" i="18"/>
  <c r="M98" i="18" s="1"/>
  <c r="I98" i="18"/>
  <c r="I97" i="18" s="1"/>
  <c r="K98" i="18"/>
  <c r="K97" i="18" s="1"/>
  <c r="O98" i="18"/>
  <c r="O97" i="18" s="1"/>
  <c r="Q98" i="18"/>
  <c r="Q97" i="18" s="1"/>
  <c r="V98" i="18"/>
  <c r="V97" i="18" s="1"/>
  <c r="G99" i="18"/>
  <c r="I99" i="18"/>
  <c r="K99" i="18"/>
  <c r="M99" i="18"/>
  <c r="O99" i="18"/>
  <c r="Q99" i="18"/>
  <c r="V99" i="18"/>
  <c r="G100" i="18"/>
  <c r="I100" i="18"/>
  <c r="K100" i="18"/>
  <c r="M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I104" i="18"/>
  <c r="K104" i="18"/>
  <c r="M104" i="18"/>
  <c r="O104" i="18"/>
  <c r="Q104" i="18"/>
  <c r="V104" i="18"/>
  <c r="G105" i="18"/>
  <c r="I105" i="18"/>
  <c r="K105" i="18"/>
  <c r="M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I109" i="18"/>
  <c r="K109" i="18"/>
  <c r="M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I112" i="18"/>
  <c r="K112" i="18"/>
  <c r="M112" i="18"/>
  <c r="O112" i="18"/>
  <c r="Q112" i="18"/>
  <c r="V112" i="18"/>
  <c r="G113" i="18"/>
  <c r="I113" i="18"/>
  <c r="K113" i="18"/>
  <c r="M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I117" i="18"/>
  <c r="K117" i="18"/>
  <c r="M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I119" i="18"/>
  <c r="K119" i="18"/>
  <c r="M119" i="18"/>
  <c r="O119" i="18"/>
  <c r="Q119" i="18"/>
  <c r="V119" i="18"/>
  <c r="G120" i="18"/>
  <c r="I120" i="18"/>
  <c r="K120" i="18"/>
  <c r="M120" i="18"/>
  <c r="O120" i="18"/>
  <c r="Q120" i="18"/>
  <c r="V120" i="18"/>
  <c r="G121" i="18"/>
  <c r="I121" i="18"/>
  <c r="K121" i="18"/>
  <c r="M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I123" i="18"/>
  <c r="K123" i="18"/>
  <c r="M123" i="18"/>
  <c r="O123" i="18"/>
  <c r="Q123" i="18"/>
  <c r="V123" i="18"/>
  <c r="G124" i="18"/>
  <c r="M124" i="18" s="1"/>
  <c r="I124" i="18"/>
  <c r="K124" i="18"/>
  <c r="O124" i="18"/>
  <c r="Q124" i="18"/>
  <c r="V124" i="18"/>
  <c r="G125" i="18"/>
  <c r="I125" i="18"/>
  <c r="K125" i="18"/>
  <c r="M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I127" i="18"/>
  <c r="K127" i="18"/>
  <c r="M127" i="18"/>
  <c r="O127" i="18"/>
  <c r="Q127" i="18"/>
  <c r="V127" i="18"/>
  <c r="G128" i="18"/>
  <c r="M128" i="18" s="1"/>
  <c r="I128" i="18"/>
  <c r="K128" i="18"/>
  <c r="O128" i="18"/>
  <c r="Q128" i="18"/>
  <c r="V128" i="18"/>
  <c r="G130" i="18"/>
  <c r="M130" i="18" s="1"/>
  <c r="M129" i="18" s="1"/>
  <c r="I130" i="18"/>
  <c r="I129" i="18" s="1"/>
  <c r="K130" i="18"/>
  <c r="K129" i="18" s="1"/>
  <c r="O130" i="18"/>
  <c r="O129" i="18" s="1"/>
  <c r="Q130" i="18"/>
  <c r="Q129" i="18" s="1"/>
  <c r="V130" i="18"/>
  <c r="V129" i="18" s="1"/>
  <c r="G131" i="18"/>
  <c r="I131" i="18"/>
  <c r="K131" i="18"/>
  <c r="M131" i="18"/>
  <c r="O131" i="18"/>
  <c r="Q131" i="18"/>
  <c r="V131" i="18"/>
  <c r="G132" i="18"/>
  <c r="I132" i="18"/>
  <c r="K132" i="18"/>
  <c r="M132" i="18"/>
  <c r="O132" i="18"/>
  <c r="Q132" i="18"/>
  <c r="V132" i="18"/>
  <c r="G134" i="18"/>
  <c r="M134" i="18" s="1"/>
  <c r="I134" i="18"/>
  <c r="I133" i="18" s="1"/>
  <c r="K134" i="18"/>
  <c r="K133" i="18" s="1"/>
  <c r="O134" i="18"/>
  <c r="O133" i="18" s="1"/>
  <c r="Q134" i="18"/>
  <c r="Q133" i="18" s="1"/>
  <c r="V134" i="18"/>
  <c r="V133" i="18" s="1"/>
  <c r="G135" i="18"/>
  <c r="M135" i="18" s="1"/>
  <c r="I135" i="18"/>
  <c r="K135" i="18"/>
  <c r="O135" i="18"/>
  <c r="Q135" i="18"/>
  <c r="V135" i="18"/>
  <c r="AE137" i="18"/>
  <c r="G9" i="17"/>
  <c r="AF107" i="17" s="1"/>
  <c r="G51" i="1" s="1"/>
  <c r="I9" i="17"/>
  <c r="I8" i="17" s="1"/>
  <c r="K9" i="17"/>
  <c r="O9" i="17"/>
  <c r="Q9" i="17"/>
  <c r="Q8" i="17" s="1"/>
  <c r="V9" i="17"/>
  <c r="G10" i="17"/>
  <c r="I10" i="17"/>
  <c r="K10" i="17"/>
  <c r="O10" i="17"/>
  <c r="O8" i="17" s="1"/>
  <c r="Q10" i="17"/>
  <c r="V10" i="17"/>
  <c r="G11" i="17"/>
  <c r="I11" i="17"/>
  <c r="K11" i="17"/>
  <c r="M11" i="17"/>
  <c r="O11" i="17"/>
  <c r="Q11" i="17"/>
  <c r="V11" i="17"/>
  <c r="G12" i="17"/>
  <c r="M12" i="17" s="1"/>
  <c r="I12" i="17"/>
  <c r="K12" i="17"/>
  <c r="K8" i="17" s="1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V8" i="17" s="1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8" i="17"/>
  <c r="G27" i="17" s="1"/>
  <c r="I28" i="17"/>
  <c r="K28" i="17"/>
  <c r="K27" i="17" s="1"/>
  <c r="O28" i="17"/>
  <c r="O27" i="17" s="1"/>
  <c r="Q28" i="17"/>
  <c r="V28" i="17"/>
  <c r="V27" i="17" s="1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3" i="17"/>
  <c r="I33" i="17"/>
  <c r="I27" i="17" s="1"/>
  <c r="K33" i="17"/>
  <c r="M33" i="17"/>
  <c r="O33" i="17"/>
  <c r="Q33" i="17"/>
  <c r="Q27" i="17" s="1"/>
  <c r="V33" i="17"/>
  <c r="G35" i="17"/>
  <c r="M35" i="17" s="1"/>
  <c r="I35" i="17"/>
  <c r="K35" i="17"/>
  <c r="O35" i="17"/>
  <c r="Q35" i="17"/>
  <c r="V35" i="17"/>
  <c r="G42" i="17"/>
  <c r="I42" i="17"/>
  <c r="K42" i="17"/>
  <c r="M42" i="17"/>
  <c r="O42" i="17"/>
  <c r="Q42" i="17"/>
  <c r="V42" i="17"/>
  <c r="G43" i="17"/>
  <c r="G44" i="17"/>
  <c r="I44" i="17"/>
  <c r="I43" i="17" s="1"/>
  <c r="K44" i="17"/>
  <c r="M44" i="17"/>
  <c r="O44" i="17"/>
  <c r="Q44" i="17"/>
  <c r="Q43" i="17" s="1"/>
  <c r="V44" i="17"/>
  <c r="G45" i="17"/>
  <c r="M45" i="17" s="1"/>
  <c r="I45" i="17"/>
  <c r="K45" i="17"/>
  <c r="K43" i="17" s="1"/>
  <c r="O45" i="17"/>
  <c r="Q45" i="17"/>
  <c r="V45" i="17"/>
  <c r="V43" i="17" s="1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O43" i="17" s="1"/>
  <c r="Q47" i="17"/>
  <c r="V47" i="17"/>
  <c r="G49" i="17"/>
  <c r="G48" i="17" s="1"/>
  <c r="I72" i="1" s="1"/>
  <c r="I49" i="17"/>
  <c r="K49" i="17"/>
  <c r="K48" i="17" s="1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Q48" i="17" s="1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1" i="17"/>
  <c r="G60" i="17" s="1"/>
  <c r="I61" i="17"/>
  <c r="K61" i="17"/>
  <c r="K60" i="17" s="1"/>
  <c r="O61" i="17"/>
  <c r="O60" i="17" s="1"/>
  <c r="Q61" i="17"/>
  <c r="V61" i="17"/>
  <c r="V60" i="17" s="1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I60" i="17" s="1"/>
  <c r="K64" i="17"/>
  <c r="M64" i="17"/>
  <c r="O64" i="17"/>
  <c r="Q64" i="17"/>
  <c r="Q60" i="17" s="1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3" i="17"/>
  <c r="G72" i="17" s="1"/>
  <c r="I73" i="17"/>
  <c r="K73" i="17"/>
  <c r="K72" i="17" s="1"/>
  <c r="O73" i="17"/>
  <c r="O72" i="17" s="1"/>
  <c r="Q73" i="17"/>
  <c r="V73" i="17"/>
  <c r="V72" i="17" s="1"/>
  <c r="G81" i="17"/>
  <c r="I81" i="17"/>
  <c r="K81" i="17"/>
  <c r="M81" i="17"/>
  <c r="O81" i="17"/>
  <c r="Q81" i="17"/>
  <c r="V81" i="17"/>
  <c r="G93" i="17"/>
  <c r="M93" i="17" s="1"/>
  <c r="I93" i="17"/>
  <c r="K93" i="17"/>
  <c r="O93" i="17"/>
  <c r="Q93" i="17"/>
  <c r="V93" i="17"/>
  <c r="G94" i="17"/>
  <c r="I94" i="17"/>
  <c r="I72" i="17" s="1"/>
  <c r="K94" i="17"/>
  <c r="M94" i="17"/>
  <c r="O94" i="17"/>
  <c r="Q94" i="17"/>
  <c r="Q72" i="17" s="1"/>
  <c r="V94" i="17"/>
  <c r="G95" i="17"/>
  <c r="K95" i="17"/>
  <c r="O95" i="17"/>
  <c r="V95" i="17"/>
  <c r="G96" i="17"/>
  <c r="I96" i="17"/>
  <c r="I95" i="17" s="1"/>
  <c r="K96" i="17"/>
  <c r="M96" i="17"/>
  <c r="M95" i="17" s="1"/>
  <c r="O96" i="17"/>
  <c r="Q96" i="17"/>
  <c r="Q95" i="17" s="1"/>
  <c r="V96" i="17"/>
  <c r="G97" i="17"/>
  <c r="G98" i="17"/>
  <c r="I98" i="17"/>
  <c r="I97" i="17" s="1"/>
  <c r="K98" i="17"/>
  <c r="M98" i="17"/>
  <c r="O98" i="17"/>
  <c r="Q98" i="17"/>
  <c r="Q97" i="17" s="1"/>
  <c r="V98" i="17"/>
  <c r="G99" i="17"/>
  <c r="M99" i="17" s="1"/>
  <c r="I99" i="17"/>
  <c r="K99" i="17"/>
  <c r="K97" i="17" s="1"/>
  <c r="O99" i="17"/>
  <c r="Q99" i="17"/>
  <c r="V99" i="17"/>
  <c r="V97" i="17" s="1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O97" i="17" s="1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AE107" i="17"/>
  <c r="F50" i="1" s="1"/>
  <c r="G79" i="16"/>
  <c r="I8" i="16"/>
  <c r="K8" i="16"/>
  <c r="Q8" i="16"/>
  <c r="V8" i="16"/>
  <c r="G9" i="16"/>
  <c r="I9" i="16"/>
  <c r="K9" i="16"/>
  <c r="M9" i="16"/>
  <c r="O9" i="16"/>
  <c r="Q9" i="16"/>
  <c r="V9" i="16"/>
  <c r="G10" i="16"/>
  <c r="G8" i="16" s="1"/>
  <c r="I10" i="16"/>
  <c r="K10" i="16"/>
  <c r="O10" i="16"/>
  <c r="O8" i="16" s="1"/>
  <c r="Q10" i="16"/>
  <c r="V10" i="16"/>
  <c r="G12" i="16"/>
  <c r="M12" i="16" s="1"/>
  <c r="I12" i="16"/>
  <c r="K12" i="16"/>
  <c r="K11" i="16" s="1"/>
  <c r="O12" i="16"/>
  <c r="Q12" i="16"/>
  <c r="V12" i="16"/>
  <c r="V11" i="16" s="1"/>
  <c r="G13" i="16"/>
  <c r="I13" i="16"/>
  <c r="K13" i="16"/>
  <c r="M13" i="16"/>
  <c r="O13" i="16"/>
  <c r="Q13" i="16"/>
  <c r="V13" i="16"/>
  <c r="G14" i="16"/>
  <c r="G11" i="16" s="1"/>
  <c r="I14" i="16"/>
  <c r="K14" i="16"/>
  <c r="O14" i="16"/>
  <c r="O11" i="16" s="1"/>
  <c r="Q14" i="16"/>
  <c r="V14" i="16"/>
  <c r="G15" i="16"/>
  <c r="M15" i="16" s="1"/>
  <c r="I15" i="16"/>
  <c r="I11" i="16" s="1"/>
  <c r="K15" i="16"/>
  <c r="O15" i="16"/>
  <c r="Q15" i="16"/>
  <c r="Q11" i="16" s="1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6" i="16"/>
  <c r="G64" i="16" s="1"/>
  <c r="I66" i="16"/>
  <c r="K66" i="16"/>
  <c r="O66" i="16"/>
  <c r="O64" i="16" s="1"/>
  <c r="Q66" i="16"/>
  <c r="V66" i="16"/>
  <c r="G67" i="16"/>
  <c r="M67" i="16" s="1"/>
  <c r="I67" i="16"/>
  <c r="I64" i="16" s="1"/>
  <c r="K67" i="16"/>
  <c r="O67" i="16"/>
  <c r="Q67" i="16"/>
  <c r="Q64" i="16" s="1"/>
  <c r="V67" i="16"/>
  <c r="G68" i="16"/>
  <c r="M68" i="16" s="1"/>
  <c r="I68" i="16"/>
  <c r="K68" i="16"/>
  <c r="K64" i="16" s="1"/>
  <c r="O68" i="16"/>
  <c r="Q68" i="16"/>
  <c r="V68" i="16"/>
  <c r="V64" i="16" s="1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AE79" i="16"/>
  <c r="G18" i="15"/>
  <c r="G9" i="15"/>
  <c r="I9" i="15"/>
  <c r="I8" i="15" s="1"/>
  <c r="K9" i="15"/>
  <c r="M9" i="15"/>
  <c r="O9" i="15"/>
  <c r="Q9" i="15"/>
  <c r="Q8" i="15" s="1"/>
  <c r="V9" i="15"/>
  <c r="G10" i="15"/>
  <c r="M10" i="15" s="1"/>
  <c r="I10" i="15"/>
  <c r="K10" i="15"/>
  <c r="K8" i="15" s="1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O14" i="15"/>
  <c r="G15" i="15"/>
  <c r="I15" i="15"/>
  <c r="I14" i="15" s="1"/>
  <c r="K15" i="15"/>
  <c r="M15" i="15"/>
  <c r="O15" i="15"/>
  <c r="Q15" i="15"/>
  <c r="Q14" i="15" s="1"/>
  <c r="V15" i="15"/>
  <c r="G16" i="15"/>
  <c r="M16" i="15" s="1"/>
  <c r="I16" i="15"/>
  <c r="K16" i="15"/>
  <c r="K14" i="15" s="1"/>
  <c r="O16" i="15"/>
  <c r="Q16" i="15"/>
  <c r="V16" i="15"/>
  <c r="V14" i="15" s="1"/>
  <c r="AE18" i="15"/>
  <c r="AF18" i="15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85" i="1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O16" i="14"/>
  <c r="G17" i="14"/>
  <c r="M17" i="14" s="1"/>
  <c r="M16" i="14" s="1"/>
  <c r="I17" i="14"/>
  <c r="I16" i="14" s="1"/>
  <c r="K17" i="14"/>
  <c r="K16" i="14" s="1"/>
  <c r="O17" i="14"/>
  <c r="Q17" i="14"/>
  <c r="Q16" i="14" s="1"/>
  <c r="V17" i="14"/>
  <c r="V16" i="14" s="1"/>
  <c r="G18" i="14"/>
  <c r="K18" i="14"/>
  <c r="O18" i="14"/>
  <c r="V18" i="14"/>
  <c r="G19" i="14"/>
  <c r="I19" i="14"/>
  <c r="I18" i="14" s="1"/>
  <c r="K19" i="14"/>
  <c r="M19" i="14"/>
  <c r="M18" i="14" s="1"/>
  <c r="O19" i="14"/>
  <c r="Q19" i="14"/>
  <c r="Q18" i="14" s="1"/>
  <c r="V19" i="14"/>
  <c r="G20" i="14"/>
  <c r="K20" i="14"/>
  <c r="O20" i="14"/>
  <c r="V20" i="14"/>
  <c r="G21" i="14"/>
  <c r="I21" i="14"/>
  <c r="I20" i="14" s="1"/>
  <c r="K21" i="14"/>
  <c r="M21" i="14"/>
  <c r="M20" i="14" s="1"/>
  <c r="O21" i="14"/>
  <c r="Q21" i="14"/>
  <c r="Q20" i="14" s="1"/>
  <c r="V21" i="14"/>
  <c r="G23" i="14"/>
  <c r="I23" i="14"/>
  <c r="I22" i="14" s="1"/>
  <c r="K23" i="14"/>
  <c r="M23" i="14"/>
  <c r="O23" i="14"/>
  <c r="Q23" i="14"/>
  <c r="Q22" i="14" s="1"/>
  <c r="V23" i="14"/>
  <c r="G24" i="14"/>
  <c r="G22" i="14" s="1"/>
  <c r="I24" i="14"/>
  <c r="K24" i="14"/>
  <c r="O24" i="14"/>
  <c r="O22" i="14" s="1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K22" i="14" s="1"/>
  <c r="O26" i="14"/>
  <c r="Q26" i="14"/>
  <c r="V26" i="14"/>
  <c r="V22" i="14" s="1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O32" i="14"/>
  <c r="G33" i="14"/>
  <c r="I33" i="14"/>
  <c r="I32" i="14" s="1"/>
  <c r="K33" i="14"/>
  <c r="M33" i="14"/>
  <c r="O33" i="14"/>
  <c r="Q33" i="14"/>
  <c r="Q32" i="14" s="1"/>
  <c r="V33" i="14"/>
  <c r="G34" i="14"/>
  <c r="M34" i="14" s="1"/>
  <c r="I34" i="14"/>
  <c r="K34" i="14"/>
  <c r="K32" i="14" s="1"/>
  <c r="O34" i="14"/>
  <c r="Q34" i="14"/>
  <c r="V34" i="14"/>
  <c r="V32" i="14" s="1"/>
  <c r="G35" i="14"/>
  <c r="I35" i="14"/>
  <c r="K35" i="14"/>
  <c r="M35" i="14"/>
  <c r="O35" i="14"/>
  <c r="Q35" i="14"/>
  <c r="V35" i="14"/>
  <c r="G36" i="14"/>
  <c r="O36" i="14"/>
  <c r="G37" i="14"/>
  <c r="I37" i="14"/>
  <c r="I36" i="14" s="1"/>
  <c r="K37" i="14"/>
  <c r="M37" i="14"/>
  <c r="O37" i="14"/>
  <c r="Q37" i="14"/>
  <c r="Q36" i="14" s="1"/>
  <c r="V37" i="14"/>
  <c r="G38" i="14"/>
  <c r="M38" i="14" s="1"/>
  <c r="I38" i="14"/>
  <c r="K38" i="14"/>
  <c r="K36" i="14" s="1"/>
  <c r="O38" i="14"/>
  <c r="Q38" i="14"/>
  <c r="V38" i="14"/>
  <c r="V36" i="14" s="1"/>
  <c r="G40" i="14"/>
  <c r="G39" i="14" s="1"/>
  <c r="I40" i="14"/>
  <c r="I39" i="14" s="1"/>
  <c r="K40" i="14"/>
  <c r="K39" i="14" s="1"/>
  <c r="O40" i="14"/>
  <c r="O39" i="14" s="1"/>
  <c r="Q40" i="14"/>
  <c r="Q39" i="14" s="1"/>
  <c r="V40" i="14"/>
  <c r="V39" i="14" s="1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O48" i="14"/>
  <c r="Q48" i="14"/>
  <c r="V48" i="14"/>
  <c r="I49" i="14"/>
  <c r="Q49" i="14"/>
  <c r="G50" i="14"/>
  <c r="G49" i="14" s="1"/>
  <c r="I50" i="14"/>
  <c r="K50" i="14"/>
  <c r="K49" i="14" s="1"/>
  <c r="M50" i="14"/>
  <c r="M49" i="14" s="1"/>
  <c r="O50" i="14"/>
  <c r="O49" i="14" s="1"/>
  <c r="Q50" i="14"/>
  <c r="V50" i="14"/>
  <c r="V49" i="14" s="1"/>
  <c r="AE52" i="14"/>
  <c r="F45" i="1" s="1"/>
  <c r="G6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O8" i="13" s="1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K26" i="13"/>
  <c r="O26" i="13"/>
  <c r="V26" i="13"/>
  <c r="G27" i="13"/>
  <c r="I27" i="13"/>
  <c r="I26" i="13" s="1"/>
  <c r="K27" i="13"/>
  <c r="M27" i="13"/>
  <c r="M26" i="13" s="1"/>
  <c r="O27" i="13"/>
  <c r="Q27" i="13"/>
  <c r="Q26" i="13" s="1"/>
  <c r="V27" i="13"/>
  <c r="K28" i="13"/>
  <c r="V28" i="13"/>
  <c r="G29" i="13"/>
  <c r="I29" i="13"/>
  <c r="I28" i="13" s="1"/>
  <c r="K29" i="13"/>
  <c r="M29" i="13"/>
  <c r="O29" i="13"/>
  <c r="Q29" i="13"/>
  <c r="Q28" i="13" s="1"/>
  <c r="V29" i="13"/>
  <c r="G30" i="13"/>
  <c r="G28" i="13" s="1"/>
  <c r="I30" i="13"/>
  <c r="K30" i="13"/>
  <c r="O30" i="13"/>
  <c r="O28" i="13" s="1"/>
  <c r="Q30" i="13"/>
  <c r="V30" i="13"/>
  <c r="G31" i="13"/>
  <c r="I31" i="13"/>
  <c r="K31" i="13"/>
  <c r="M31" i="13"/>
  <c r="O31" i="13"/>
  <c r="Q31" i="13"/>
  <c r="V31" i="13"/>
  <c r="G33" i="13"/>
  <c r="I33" i="13"/>
  <c r="I32" i="13" s="1"/>
  <c r="K33" i="13"/>
  <c r="M33" i="13"/>
  <c r="O33" i="13"/>
  <c r="Q33" i="13"/>
  <c r="Q32" i="13" s="1"/>
  <c r="V33" i="13"/>
  <c r="G34" i="13"/>
  <c r="M34" i="13" s="1"/>
  <c r="I34" i="13"/>
  <c r="K34" i="13"/>
  <c r="O34" i="13"/>
  <c r="O32" i="13" s="1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K32" i="13" s="1"/>
  <c r="O36" i="13"/>
  <c r="Q36" i="13"/>
  <c r="V36" i="13"/>
  <c r="V32" i="13" s="1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1" i="13"/>
  <c r="I41" i="13"/>
  <c r="I40" i="13" s="1"/>
  <c r="K41" i="13"/>
  <c r="M41" i="13"/>
  <c r="O41" i="13"/>
  <c r="Q41" i="13"/>
  <c r="Q40" i="13" s="1"/>
  <c r="V41" i="13"/>
  <c r="G42" i="13"/>
  <c r="G40" i="13" s="1"/>
  <c r="I42" i="13"/>
  <c r="K42" i="13"/>
  <c r="O42" i="13"/>
  <c r="O40" i="13" s="1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K40" i="13" s="1"/>
  <c r="O44" i="13"/>
  <c r="Q44" i="13"/>
  <c r="V44" i="13"/>
  <c r="V40" i="13" s="1"/>
  <c r="I45" i="13"/>
  <c r="Q45" i="13"/>
  <c r="G46" i="13"/>
  <c r="M46" i="13" s="1"/>
  <c r="M45" i="13" s="1"/>
  <c r="I46" i="13"/>
  <c r="K46" i="13"/>
  <c r="K45" i="13" s="1"/>
  <c r="O46" i="13"/>
  <c r="O45" i="13" s="1"/>
  <c r="Q46" i="13"/>
  <c r="V46" i="13"/>
  <c r="V45" i="13" s="1"/>
  <c r="I47" i="13"/>
  <c r="Q47" i="13"/>
  <c r="G48" i="13"/>
  <c r="G47" i="13" s="1"/>
  <c r="I48" i="13"/>
  <c r="K48" i="13"/>
  <c r="K47" i="13" s="1"/>
  <c r="O48" i="13"/>
  <c r="O47" i="13" s="1"/>
  <c r="Q48" i="13"/>
  <c r="V48" i="13"/>
  <c r="V47" i="13" s="1"/>
  <c r="G49" i="13"/>
  <c r="I49" i="13"/>
  <c r="K49" i="13"/>
  <c r="M49" i="13"/>
  <c r="O49" i="13"/>
  <c r="Q49" i="13"/>
  <c r="V49" i="13"/>
  <c r="G51" i="13"/>
  <c r="I51" i="13"/>
  <c r="I50" i="13" s="1"/>
  <c r="K51" i="13"/>
  <c r="M51" i="13"/>
  <c r="O51" i="13"/>
  <c r="Q51" i="13"/>
  <c r="Q50" i="13" s="1"/>
  <c r="V51" i="13"/>
  <c r="G52" i="13"/>
  <c r="M52" i="13" s="1"/>
  <c r="I52" i="13"/>
  <c r="K52" i="13"/>
  <c r="K50" i="13" s="1"/>
  <c r="O52" i="13"/>
  <c r="Q52" i="13"/>
  <c r="V52" i="13"/>
  <c r="V50" i="13" s="1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O50" i="13" s="1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G50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AE68" i="13"/>
  <c r="AF68" i="13"/>
  <c r="G53" i="12"/>
  <c r="G9" i="12"/>
  <c r="I9" i="12"/>
  <c r="I8" i="12" s="1"/>
  <c r="K9" i="12"/>
  <c r="M9" i="12"/>
  <c r="O9" i="12"/>
  <c r="Q9" i="12"/>
  <c r="Q8" i="12" s="1"/>
  <c r="V9" i="12"/>
  <c r="G10" i="12"/>
  <c r="G8" i="12" s="1"/>
  <c r="I10" i="12"/>
  <c r="K10" i="12"/>
  <c r="O10" i="12"/>
  <c r="O8" i="12" s="1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K8" i="12" s="1"/>
  <c r="O12" i="12"/>
  <c r="Q12" i="12"/>
  <c r="V12" i="12"/>
  <c r="V8" i="12" s="1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K24" i="12"/>
  <c r="O24" i="12"/>
  <c r="V24" i="12"/>
  <c r="G25" i="12"/>
  <c r="I25" i="12"/>
  <c r="I24" i="12" s="1"/>
  <c r="K25" i="12"/>
  <c r="M25" i="12"/>
  <c r="M24" i="12" s="1"/>
  <c r="O25" i="12"/>
  <c r="Q25" i="12"/>
  <c r="Q24" i="12" s="1"/>
  <c r="V25" i="12"/>
  <c r="G26" i="12"/>
  <c r="O26" i="12"/>
  <c r="G27" i="12"/>
  <c r="I27" i="12"/>
  <c r="I26" i="12" s="1"/>
  <c r="K27" i="12"/>
  <c r="M27" i="12"/>
  <c r="O27" i="12"/>
  <c r="Q27" i="12"/>
  <c r="Q26" i="12" s="1"/>
  <c r="V27" i="12"/>
  <c r="G28" i="12"/>
  <c r="M28" i="12" s="1"/>
  <c r="I28" i="12"/>
  <c r="K28" i="12"/>
  <c r="K26" i="12" s="1"/>
  <c r="O28" i="12"/>
  <c r="Q28" i="12"/>
  <c r="V28" i="12"/>
  <c r="V26" i="12" s="1"/>
  <c r="G29" i="12"/>
  <c r="I29" i="12"/>
  <c r="K29" i="12"/>
  <c r="M29" i="12"/>
  <c r="O29" i="12"/>
  <c r="Q29" i="12"/>
  <c r="V29" i="12"/>
  <c r="G31" i="12"/>
  <c r="I31" i="12"/>
  <c r="I30" i="12" s="1"/>
  <c r="K31" i="12"/>
  <c r="M31" i="12"/>
  <c r="O31" i="12"/>
  <c r="Q31" i="12"/>
  <c r="Q30" i="12" s="1"/>
  <c r="V31" i="12"/>
  <c r="G32" i="12"/>
  <c r="M32" i="12" s="1"/>
  <c r="I32" i="12"/>
  <c r="K32" i="12"/>
  <c r="K30" i="12" s="1"/>
  <c r="O32" i="12"/>
  <c r="Q32" i="12"/>
  <c r="V32" i="12"/>
  <c r="V30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O30" i="12" s="1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G30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I41" i="12"/>
  <c r="Q41" i="12"/>
  <c r="G42" i="12"/>
  <c r="M42" i="12" s="1"/>
  <c r="M41" i="12" s="1"/>
  <c r="I42" i="12"/>
  <c r="K42" i="12"/>
  <c r="K41" i="12" s="1"/>
  <c r="O42" i="12"/>
  <c r="O41" i="12" s="1"/>
  <c r="Q42" i="12"/>
  <c r="V42" i="12"/>
  <c r="V41" i="12" s="1"/>
  <c r="G44" i="12"/>
  <c r="G43" i="12" s="1"/>
  <c r="I44" i="12"/>
  <c r="K44" i="12"/>
  <c r="K43" i="12" s="1"/>
  <c r="O44" i="12"/>
  <c r="O43" i="12" s="1"/>
  <c r="Q44" i="12"/>
  <c r="V44" i="12"/>
  <c r="V43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I43" i="12" s="1"/>
  <c r="K47" i="12"/>
  <c r="M47" i="12"/>
  <c r="O47" i="12"/>
  <c r="Q47" i="12"/>
  <c r="Q43" i="12" s="1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AE53" i="12"/>
  <c r="I20" i="1"/>
  <c r="I19" i="1"/>
  <c r="I18" i="1"/>
  <c r="I17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49" i="1"/>
  <c r="I49" i="1" s="1"/>
  <c r="H48" i="1"/>
  <c r="I48" i="1" s="1"/>
  <c r="H47" i="1"/>
  <c r="I47" i="1" s="1"/>
  <c r="H46" i="1"/>
  <c r="I46" i="1" s="1"/>
  <c r="H43" i="1"/>
  <c r="I43" i="1" s="1"/>
  <c r="H42" i="1"/>
  <c r="I42" i="1" s="1"/>
  <c r="H41" i="1"/>
  <c r="I41" i="1" s="1"/>
  <c r="H40" i="1"/>
  <c r="I40" i="1" s="1"/>
  <c r="G52" i="14" l="1"/>
  <c r="F44" i="1"/>
  <c r="AF52" i="14"/>
  <c r="G8" i="17"/>
  <c r="I69" i="1" s="1"/>
  <c r="I130" i="1" s="1"/>
  <c r="M9" i="17"/>
  <c r="I16" i="1"/>
  <c r="I21" i="1" s="1"/>
  <c r="V48" i="17"/>
  <c r="G50" i="1"/>
  <c r="H50" i="1" s="1"/>
  <c r="I50" i="1" s="1"/>
  <c r="F51" i="1"/>
  <c r="H51" i="1" s="1"/>
  <c r="I51" i="1" s="1"/>
  <c r="I48" i="17"/>
  <c r="G107" i="17"/>
  <c r="F39" i="1"/>
  <c r="O48" i="17"/>
  <c r="M16" i="25"/>
  <c r="M14" i="25" s="1"/>
  <c r="M12" i="25"/>
  <c r="M8" i="25" s="1"/>
  <c r="M41" i="24"/>
  <c r="M37" i="24" s="1"/>
  <c r="M17" i="24"/>
  <c r="M16" i="24" s="1"/>
  <c r="M192" i="23"/>
  <c r="M143" i="23"/>
  <c r="M204" i="23"/>
  <c r="M203" i="23" s="1"/>
  <c r="G143" i="23"/>
  <c r="G139" i="23"/>
  <c r="M80" i="23"/>
  <c r="M79" i="23" s="1"/>
  <c r="M216" i="23"/>
  <c r="M214" i="23" s="1"/>
  <c r="M69" i="23"/>
  <c r="M66" i="23" s="1"/>
  <c r="M11" i="23"/>
  <c r="M8" i="23" s="1"/>
  <c r="AF225" i="23"/>
  <c r="M91" i="22"/>
  <c r="M81" i="22"/>
  <c r="M102" i="22"/>
  <c r="M56" i="22"/>
  <c r="M55" i="22" s="1"/>
  <c r="M52" i="22"/>
  <c r="M51" i="22" s="1"/>
  <c r="M48" i="22"/>
  <c r="M44" i="22" s="1"/>
  <c r="M36" i="22"/>
  <c r="M34" i="22" s="1"/>
  <c r="M12" i="22"/>
  <c r="M8" i="22" s="1"/>
  <c r="G102" i="22"/>
  <c r="G98" i="22"/>
  <c r="G91" i="22"/>
  <c r="M17" i="21"/>
  <c r="M53" i="21"/>
  <c r="AF71" i="21"/>
  <c r="G53" i="21"/>
  <c r="M36" i="21"/>
  <c r="M34" i="21" s="1"/>
  <c r="G17" i="21"/>
  <c r="M12" i="21"/>
  <c r="M10" i="21" s="1"/>
  <c r="M46" i="21"/>
  <c r="M44" i="21" s="1"/>
  <c r="M42" i="20"/>
  <c r="M29" i="20"/>
  <c r="G29" i="20"/>
  <c r="M58" i="20"/>
  <c r="M56" i="20" s="1"/>
  <c r="M18" i="20"/>
  <c r="M16" i="20" s="1"/>
  <c r="M10" i="20"/>
  <c r="M8" i="20" s="1"/>
  <c r="M20" i="19"/>
  <c r="M12" i="19"/>
  <c r="M8" i="19" s="1"/>
  <c r="AF24" i="19"/>
  <c r="M37" i="18"/>
  <c r="M21" i="18"/>
  <c r="M97" i="18"/>
  <c r="M133" i="18"/>
  <c r="M77" i="18"/>
  <c r="G133" i="18"/>
  <c r="G129" i="18"/>
  <c r="G97" i="18"/>
  <c r="G77" i="18"/>
  <c r="G37" i="18"/>
  <c r="M36" i="18"/>
  <c r="M35" i="18" s="1"/>
  <c r="G21" i="18"/>
  <c r="M20" i="18"/>
  <c r="M19" i="18" s="1"/>
  <c r="AF137" i="18"/>
  <c r="M70" i="18"/>
  <c r="M46" i="18" s="1"/>
  <c r="M10" i="18"/>
  <c r="M8" i="18" s="1"/>
  <c r="M8" i="17"/>
  <c r="M97" i="17"/>
  <c r="M43" i="17"/>
  <c r="M73" i="17"/>
  <c r="M72" i="17" s="1"/>
  <c r="M61" i="17"/>
  <c r="M60" i="17" s="1"/>
  <c r="M49" i="17"/>
  <c r="M48" i="17" s="1"/>
  <c r="M28" i="17"/>
  <c r="M27" i="17" s="1"/>
  <c r="M10" i="17"/>
  <c r="M64" i="16"/>
  <c r="AF79" i="16"/>
  <c r="M66" i="16"/>
  <c r="M14" i="16"/>
  <c r="M11" i="16" s="1"/>
  <c r="M10" i="16"/>
  <c r="M8" i="16" s="1"/>
  <c r="M8" i="15"/>
  <c r="M14" i="15"/>
  <c r="M12" i="15"/>
  <c r="M22" i="14"/>
  <c r="M36" i="14"/>
  <c r="M32" i="14"/>
  <c r="M48" i="14"/>
  <c r="M40" i="14"/>
  <c r="M24" i="14"/>
  <c r="M12" i="14"/>
  <c r="M8" i="14" s="1"/>
  <c r="M32" i="13"/>
  <c r="M40" i="13"/>
  <c r="G32" i="13"/>
  <c r="M48" i="13"/>
  <c r="M47" i="13" s="1"/>
  <c r="G45" i="13"/>
  <c r="M12" i="13"/>
  <c r="M8" i="13" s="1"/>
  <c r="M62" i="13"/>
  <c r="M50" i="13" s="1"/>
  <c r="M42" i="13"/>
  <c r="M30" i="13"/>
  <c r="M28" i="13" s="1"/>
  <c r="M8" i="12"/>
  <c r="M26" i="12"/>
  <c r="M44" i="12"/>
  <c r="M43" i="12" s="1"/>
  <c r="G41" i="12"/>
  <c r="AF53" i="12"/>
  <c r="M38" i="12"/>
  <c r="M30" i="12" s="1"/>
  <c r="M10" i="12"/>
  <c r="J28" i="1"/>
  <c r="J26" i="1"/>
  <c r="G38" i="1"/>
  <c r="F38" i="1"/>
  <c r="J23" i="1"/>
  <c r="J24" i="1"/>
  <c r="J25" i="1"/>
  <c r="J27" i="1"/>
  <c r="E24" i="1"/>
  <c r="E26" i="1"/>
  <c r="G44" i="1" l="1"/>
  <c r="H44" i="1" s="1"/>
  <c r="I44" i="1" s="1"/>
  <c r="G45" i="1"/>
  <c r="H45" i="1" s="1"/>
  <c r="I45" i="1" s="1"/>
  <c r="G39" i="1"/>
  <c r="G62" i="1" s="1"/>
  <c r="G25" i="1" s="1"/>
  <c r="A25" i="1" s="1"/>
  <c r="J105" i="1"/>
  <c r="J90" i="1"/>
  <c r="J112" i="1"/>
  <c r="J115" i="1"/>
  <c r="J87" i="1"/>
  <c r="J98" i="1"/>
  <c r="J110" i="1"/>
  <c r="J97" i="1"/>
  <c r="J69" i="1"/>
  <c r="J107" i="1"/>
  <c r="J84" i="1"/>
  <c r="J78" i="1"/>
  <c r="J85" i="1"/>
  <c r="J123" i="1"/>
  <c r="J122" i="1"/>
  <c r="J77" i="1"/>
  <c r="J83" i="1"/>
  <c r="J75" i="1"/>
  <c r="J129" i="1"/>
  <c r="J121" i="1"/>
  <c r="J113" i="1"/>
  <c r="J103" i="1"/>
  <c r="J95" i="1"/>
  <c r="J102" i="1"/>
  <c r="J70" i="1"/>
  <c r="J104" i="1"/>
  <c r="J108" i="1"/>
  <c r="J82" i="1"/>
  <c r="J74" i="1"/>
  <c r="J106" i="1"/>
  <c r="J81" i="1"/>
  <c r="J73" i="1"/>
  <c r="J127" i="1"/>
  <c r="J119" i="1"/>
  <c r="J111" i="1"/>
  <c r="J101" i="1"/>
  <c r="J91" i="1"/>
  <c r="J126" i="1"/>
  <c r="J94" i="1"/>
  <c r="J128" i="1"/>
  <c r="J96" i="1"/>
  <c r="J124" i="1"/>
  <c r="J76" i="1"/>
  <c r="J80" i="1"/>
  <c r="J72" i="1"/>
  <c r="F62" i="1"/>
  <c r="J93" i="1"/>
  <c r="J79" i="1"/>
  <c r="J71" i="1"/>
  <c r="J125" i="1"/>
  <c r="J117" i="1"/>
  <c r="J109" i="1"/>
  <c r="J99" i="1"/>
  <c r="J89" i="1"/>
  <c r="J118" i="1"/>
  <c r="J86" i="1"/>
  <c r="J120" i="1"/>
  <c r="J88" i="1"/>
  <c r="J114" i="1"/>
  <c r="J116" i="1"/>
  <c r="J100" i="1"/>
  <c r="J92" i="1"/>
  <c r="M39" i="14"/>
  <c r="H39" i="1" l="1"/>
  <c r="I39" i="1" s="1"/>
  <c r="I62" i="1" s="1"/>
  <c r="G26" i="1"/>
  <c r="A26" i="1"/>
  <c r="J130" i="1"/>
  <c r="G23" i="1"/>
  <c r="A23" i="1" s="1"/>
  <c r="A24" i="1" s="1"/>
  <c r="G28" i="1"/>
  <c r="H62" i="1"/>
  <c r="G24" i="1"/>
  <c r="A27" i="1" l="1"/>
  <c r="J48" i="1"/>
  <c r="J53" i="1"/>
  <c r="J58" i="1"/>
  <c r="J42" i="1"/>
  <c r="J47" i="1"/>
  <c r="J60" i="1"/>
  <c r="J44" i="1"/>
  <c r="J49" i="1"/>
  <c r="J54" i="1"/>
  <c r="J59" i="1"/>
  <c r="J43" i="1"/>
  <c r="J56" i="1"/>
  <c r="J61" i="1"/>
  <c r="J45" i="1"/>
  <c r="J50" i="1"/>
  <c r="J55" i="1"/>
  <c r="J39" i="1"/>
  <c r="J62" i="1" s="1"/>
  <c r="J52" i="1"/>
  <c r="J57" i="1"/>
  <c r="J41" i="1"/>
  <c r="J46" i="1"/>
  <c r="J51" i="1"/>
  <c r="J40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C483A568-8808-498E-9B7F-5F8897A24D9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057CF4-86CA-4533-932A-F8ACD3E2E2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1688363A-A6A3-4E49-826F-B670F88BDD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80E2B6-4846-46EB-88C0-10F4FA91A9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987F7562-6C63-4B45-9145-7C71617D48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1D1CF8-CC96-48D6-A319-18EA648112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A96687EE-3ABC-400F-A7E8-8035AA04AB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E0CC8D-7D48-431F-81D1-999BB26364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078C9FCA-448A-4868-AD4D-4DF743EF50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E0E346-3416-46C7-8DBC-A78859FF7D8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F3DD6DBB-DA81-48C4-8B81-AECED800B3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D5BA23-342A-4C05-9EAD-3474311701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400AC648-B836-4E98-962E-824024E185F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573911-1F1E-42D6-A6EE-B663227108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4BB3DAC1-CD82-4A01-8A0B-71AB38D647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07AFF7-6118-4F99-9194-6FA9471CF28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CD910B9B-81C3-4FE9-B21F-B52EDDDF50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D2EEA4-94C7-439A-8188-F80B81E400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25CEA9A7-0D69-4C1F-A845-F085FAF382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0A5726-AD98-4A1E-AEF1-7C15F92E62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AF77E75A-FBDF-4543-ABE7-1891C45923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D51AF0-7401-4942-B44B-292ECE9786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E760C8DB-FDDB-4887-9BF7-0D9E2DF627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C37B90-AC64-4DF4-AB22-2BDA7DA1DE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B92BD45B-1902-4941-9A2D-2C771CFD9E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8EB4D5-342A-4A79-9595-7D8D56880C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Černohorský</author>
  </authors>
  <commentList>
    <comment ref="S6" authorId="0" shapeId="0" xr:uid="{8AE1AB6B-2D56-40A5-A220-C24A48F8CF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667CF7-269F-4D6E-BA63-D105F687E8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<sst xmlns="http://schemas.openxmlformats.org/spreadsheetml/2006/main" count="6543" uniqueCount="1656">
  <si>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</si>
  <si>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</si>
  <si>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</si>
  <si>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</si>
  <si>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</si>
  <si>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</si>
  <si>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</si>
  <si>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</si>
  <si>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</si>
  <si>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</si>
  <si>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</si>
  <si>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</si>
  <si>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</si>
  <si>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</si>
  <si>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</si>
  <si>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</si>
  <si>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</si>
  <si>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</si>
  <si>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</si>
  <si>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</si>
  <si>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</si>
  <si>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</si>
  <si>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</si>
  <si>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</si>
  <si>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</si>
  <si>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</si>
  <si>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</si>
  <si>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</si>
  <si>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</si>
  <si>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</si>
  <si>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</si>
  <si>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</si>
  <si>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</si>
  <si>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</si>
  <si>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</si>
  <si>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</si>
  <si>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</si>
  <si>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</si>
  <si>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</si>
  <si>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</si>
  <si>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</si>
  <si>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</si>
  <si>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</si>
  <si>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13_08_2020.I</t>
  </si>
  <si>
    <t>Novostavba modulárního objektu MENDEL DESIGN LAB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</si>
  <si>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</si>
  <si>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</si>
  <si>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</si>
  <si>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</si>
  <si>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</si>
  <si>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</si>
  <si>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</si>
  <si>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IO 01</t>
  </si>
  <si>
    <t>Areálová jednotná kanalizace</t>
  </si>
  <si>
    <t>IO 02</t>
  </si>
  <si>
    <t>Areálová přípojka vody</t>
  </si>
  <si>
    <t>IO 03</t>
  </si>
  <si>
    <t>Areálová přípojka plynu</t>
  </si>
  <si>
    <t>IO 04</t>
  </si>
  <si>
    <t>Areálová přípojka NN</t>
  </si>
  <si>
    <t>Přípojka NN</t>
  </si>
  <si>
    <t>IO 05</t>
  </si>
  <si>
    <t>Areálový rozvod SLP</t>
  </si>
  <si>
    <t>Areálové a vnitřní SLP rozvody</t>
  </si>
  <si>
    <t>SO 01</t>
  </si>
  <si>
    <t>Horní stavba</t>
  </si>
  <si>
    <t>SO 01.1</t>
  </si>
  <si>
    <t>Horní stavba (modulární)</t>
  </si>
  <si>
    <t>SO 01.2</t>
  </si>
  <si>
    <t>Zdravotechnické instalace</t>
  </si>
  <si>
    <t>SO 01.3</t>
  </si>
  <si>
    <t>Plynoinstalace vnitřní</t>
  </si>
  <si>
    <t>SO 01.4</t>
  </si>
  <si>
    <t>Ústřední vytápění</t>
  </si>
  <si>
    <t>SO 01.5</t>
  </si>
  <si>
    <t>Silnoproudé rozvody</t>
  </si>
  <si>
    <t>SO 01.6</t>
  </si>
  <si>
    <t>Vzduchotechnika</t>
  </si>
  <si>
    <t>SO 02</t>
  </si>
  <si>
    <t>Spodní stavba</t>
  </si>
  <si>
    <t>SO 02.1</t>
  </si>
  <si>
    <t>Spodní stavba (základy, zpeněvné plochy atd)</t>
  </si>
  <si>
    <t>SO 02.11</t>
  </si>
  <si>
    <t>Spodní stavba - provizorní sjezd s komunikací</t>
  </si>
  <si>
    <t>VRN</t>
  </si>
  <si>
    <t>Vedlejší a ostatní náklady</t>
  </si>
  <si>
    <t>VRN 01</t>
  </si>
  <si>
    <t>Celkem za stavbu</t>
  </si>
  <si>
    <t>CZK</t>
  </si>
  <si>
    <t>Rekapitulace dílů</t>
  </si>
  <si>
    <t>Typ dílu</t>
  </si>
  <si>
    <t>_01</t>
  </si>
  <si>
    <t>stavební konstrukce - rámy, schodiště, fasáda, střecha</t>
  </si>
  <si>
    <t>_02</t>
  </si>
  <si>
    <t>stěny/příčky- izolace, povrchy, nátěry, obklady</t>
  </si>
  <si>
    <t>_03</t>
  </si>
  <si>
    <t>strop - izolace, povrchy, nátěry</t>
  </si>
  <si>
    <t>_04</t>
  </si>
  <si>
    <t>podlahy - izolace, povrchy</t>
  </si>
  <si>
    <t>_05</t>
  </si>
  <si>
    <t>vnitřní dveře</t>
  </si>
  <si>
    <t>_06</t>
  </si>
  <si>
    <t>vnější výplně otvorů + vnitřní prosklené příčky</t>
  </si>
  <si>
    <t>_09</t>
  </si>
  <si>
    <t>topení</t>
  </si>
  <si>
    <t>_1</t>
  </si>
  <si>
    <t>Rozvaděč RH</t>
  </si>
  <si>
    <t>_11</t>
  </si>
  <si>
    <t>ostatní</t>
  </si>
  <si>
    <t>_2</t>
  </si>
  <si>
    <t>Svítidla</t>
  </si>
  <si>
    <t>_3</t>
  </si>
  <si>
    <t>Přístroje</t>
  </si>
  <si>
    <t>_4</t>
  </si>
  <si>
    <t>Venkovní žaluzie</t>
  </si>
  <si>
    <t>_5</t>
  </si>
  <si>
    <t>Úložný materiál</t>
  </si>
  <si>
    <t>_6</t>
  </si>
  <si>
    <t>Kabely a vodiče</t>
  </si>
  <si>
    <t>_7</t>
  </si>
  <si>
    <t>Uzemnění a hromosvod</t>
  </si>
  <si>
    <t>_8</t>
  </si>
  <si>
    <t>Hodinová zúčtovací sazba</t>
  </si>
  <si>
    <t>1</t>
  </si>
  <si>
    <t>Zemní práce</t>
  </si>
  <si>
    <t>21</t>
  </si>
  <si>
    <t>Úprava podloží a základ.spáry</t>
  </si>
  <si>
    <t>21-M</t>
  </si>
  <si>
    <t>Elektromontáže</t>
  </si>
  <si>
    <t>23-M</t>
  </si>
  <si>
    <t>Montáže potrubí</t>
  </si>
  <si>
    <t>27</t>
  </si>
  <si>
    <t>Základy</t>
  </si>
  <si>
    <t>3</t>
  </si>
  <si>
    <t>Svislé a kompletní konstrukce</t>
  </si>
  <si>
    <t>4</t>
  </si>
  <si>
    <t>Vodorovné konstrukce</t>
  </si>
  <si>
    <t>5</t>
  </si>
  <si>
    <t>Komunikace</t>
  </si>
  <si>
    <t>728 1</t>
  </si>
  <si>
    <t>Zařízení č.: 1-Větrání 1.NP</t>
  </si>
  <si>
    <t>728 2</t>
  </si>
  <si>
    <t>Nové zařízení č.2 - Větrání 2.NP</t>
  </si>
  <si>
    <t>728 3</t>
  </si>
  <si>
    <t>Zařízení č.3-Prostorové chlazení 1.NP-m.č.1.01 a 2.NP-m.č.2.05.</t>
  </si>
  <si>
    <t>728 4</t>
  </si>
  <si>
    <t>Zařízení č.4-Prostorové chlazení kanceláře ve 2.NP-m.č.2.04</t>
  </si>
  <si>
    <t>8</t>
  </si>
  <si>
    <t>Trubní vedení</t>
  </si>
  <si>
    <t>96</t>
  </si>
  <si>
    <t>Bourání konstrukcí</t>
  </si>
  <si>
    <t>99</t>
  </si>
  <si>
    <t>Přesun hmot</t>
  </si>
  <si>
    <t>Staveništní přesun hmot</t>
  </si>
  <si>
    <t>997</t>
  </si>
  <si>
    <t>Přesun sutě</t>
  </si>
  <si>
    <t>998</t>
  </si>
  <si>
    <t>HZS</t>
  </si>
  <si>
    <t>Hodinové zúčtovací sazby</t>
  </si>
  <si>
    <t>429 1</t>
  </si>
  <si>
    <t>Nové zařízení č.: 1-Větrání 1.NP</t>
  </si>
  <si>
    <t>429 2</t>
  </si>
  <si>
    <t>429 3</t>
  </si>
  <si>
    <t>429 4</t>
  </si>
  <si>
    <t>711</t>
  </si>
  <si>
    <t>Izolace proti vodě, vlhkosti a plynům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</si>
  <si>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</si>
  <si>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</si>
  <si>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</si>
  <si>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</si>
  <si>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</si>
  <si>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</si>
  <si>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723</t>
  </si>
  <si>
    <t>Zdravotechnika - vnitřní plynovod</t>
  </si>
  <si>
    <t>725</t>
  </si>
  <si>
    <t>Zdravotechnika - zařizovací předměty</t>
  </si>
  <si>
    <t>731</t>
  </si>
  <si>
    <t>Kotelny</t>
  </si>
  <si>
    <t>732</t>
  </si>
  <si>
    <t>Ústřední vytápění - strojovny</t>
  </si>
  <si>
    <t>733</t>
  </si>
  <si>
    <t>Rozvod potrubí</t>
  </si>
  <si>
    <t>734</t>
  </si>
  <si>
    <t>Armatury</t>
  </si>
  <si>
    <t>Ústřední vytápění - armatury</t>
  </si>
  <si>
    <t>735</t>
  </si>
  <si>
    <t>Otopná tělesa</t>
  </si>
  <si>
    <t>766</t>
  </si>
  <si>
    <t>Konstrukce truhlářské</t>
  </si>
  <si>
    <t>767</t>
  </si>
  <si>
    <t>Konstrukce zámečnické</t>
  </si>
  <si>
    <t>783</t>
  </si>
  <si>
    <t>Dokončovací práce - nátěry</t>
  </si>
  <si>
    <t>Díl 008</t>
  </si>
  <si>
    <t>VEDLEJŠÍ A OSTATNÍ NÁKLADY</t>
  </si>
  <si>
    <t>M21</t>
  </si>
  <si>
    <t>M22</t>
  </si>
  <si>
    <t>Montáž sdělovací a zabezp.tech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</si>
  <si>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</si>
  <si>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</si>
  <si>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</si>
  <si>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</si>
  <si>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</si>
  <si>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</si>
  <si>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</si>
  <si>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</si>
  <si>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</si>
  <si>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</si>
  <si>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</si>
  <si>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</si>
  <si>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</si>
  <si>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</si>
  <si>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</si>
  <si>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</si>
  <si>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</si>
  <si>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</si>
  <si>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</si>
  <si>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</si>
  <si>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</si>
  <si>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</si>
  <si>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</si>
  <si>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</si>
  <si>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</si>
  <si>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</si>
  <si>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</si>
  <si>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</si>
  <si>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</si>
  <si>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</si>
  <si>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</si>
  <si>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</si>
  <si>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</si>
  <si>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</si>
  <si>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</si>
  <si>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113106343</t>
  </si>
  <si>
    <t>Rozebrání dlažeb při překopech komunikací pro pěší ze zámkové dlažby strojně pl do 15 m2</t>
  </si>
  <si>
    <t>m2</t>
  </si>
  <si>
    <t>Vlastní</t>
  </si>
  <si>
    <t>Indiv</t>
  </si>
  <si>
    <t>Práce</t>
  </si>
  <si>
    <t>POL1_1</t>
  </si>
  <si>
    <t>113107421</t>
  </si>
  <si>
    <t>Odstranění podkladu z kameniva drceného tl 100 mm při překopech strojně pl do 15 m2</t>
  </si>
  <si>
    <t>113107423</t>
  </si>
  <si>
    <t>Odstranění podkladu z kameniva drceného tl 300 mm při překopech strojně pl do 15 m2</t>
  </si>
  <si>
    <t>119001405</t>
  </si>
  <si>
    <t>Dočasné zajištění potrubí z PE DN do 200 mm</t>
  </si>
  <si>
    <t>m</t>
  </si>
  <si>
    <t>119001421</t>
  </si>
  <si>
    <t>Dočasné zajištění kabelů a kabelových tratí ze 3 volně ložených kabelů</t>
  </si>
  <si>
    <t>130001101</t>
  </si>
  <si>
    <t>Příplatek za ztížení vykopávky v blízkosti podzemního vedení</t>
  </si>
  <si>
    <t>m3</t>
  </si>
  <si>
    <t>132201201</t>
  </si>
  <si>
    <t>Hloubení rýh š do 2000 mm v hornině tř. 3 objemu do 100 m3</t>
  </si>
  <si>
    <t>161101101</t>
  </si>
  <si>
    <t>Svislé přemístění výkopku z horniny tř. 1 až 4 hl výkopu do 2,5 m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</si>
  <si>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</si>
  <si>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</si>
  <si>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</si>
  <si>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</si>
  <si>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171201201</t>
  </si>
  <si>
    <t>Uložení sypaniny na skládky</t>
  </si>
  <si>
    <t>171201211</t>
  </si>
  <si>
    <t>Poplatek za uložení stavebního odpadu - zeminy a kameniva na skládce</t>
  </si>
  <si>
    <t>t</t>
  </si>
  <si>
    <t>174101101</t>
  </si>
  <si>
    <t>Zásyp jam, šachet rýh nebo kolem objektů sypaninou se zhutněním</t>
  </si>
  <si>
    <t>175151101</t>
  </si>
  <si>
    <t>Obsypání potrubí strojně sypaninou bez prohození, uloženou do 3 m</t>
  </si>
  <si>
    <t>58337303</t>
  </si>
  <si>
    <t>štěrkopísek frakce 0/8</t>
  </si>
  <si>
    <t>Specifikace</t>
  </si>
  <si>
    <t>POL3_0</t>
  </si>
  <si>
    <t>451573111</t>
  </si>
  <si>
    <t>Lože pod potrubí otevřený výkop ze štěrkopísku</t>
  </si>
  <si>
    <t>566901131</t>
  </si>
  <si>
    <t>Vyspravení podkladu po překopech ing sítí plochy do 15 m2 štěrkodrtí tl. 100 mm</t>
  </si>
  <si>
    <t>566901142</t>
  </si>
  <si>
    <t>Vyspravení podkladu po překopech ing sítí plochy do 15 m2 kamenivem hrubým drceným tl. 150 mm</t>
  </si>
  <si>
    <t>591411111</t>
  </si>
  <si>
    <t>Kladení dlažby z mozaiky jednobarevné komunikací pro pěší lože z kameniva-použita stávající</t>
  </si>
  <si>
    <t>810351811</t>
  </si>
  <si>
    <t>Bourání stávajícího potrubí z betonu DN do 200</t>
  </si>
  <si>
    <t>871315221</t>
  </si>
  <si>
    <t>Kanalizační potrubí z tvrdého PVC-systém KG tuhost třídy SN8 DN150</t>
  </si>
  <si>
    <t>890411851</t>
  </si>
  <si>
    <t>Bourání šachet z prefabrikovaných skruží strojně obestavěného prostoru do 1,5 m3</t>
  </si>
  <si>
    <t>892351111</t>
  </si>
  <si>
    <t>Tlaková zkouška vodou potrubí DN 150 nebo 200</t>
  </si>
  <si>
    <t>894411211</t>
  </si>
  <si>
    <t>Zřízení šachet kanalizačních z betonových dílců na potrubí DN do 200 dno kamenina</t>
  </si>
  <si>
    <t>kus</t>
  </si>
  <si>
    <t>59224312</t>
  </si>
  <si>
    <t>kónus šachetní betonový kapsové plastové stupadlo 100x62,5x58 cm</t>
  </si>
  <si>
    <t>899102211</t>
  </si>
  <si>
    <t>Demontáž poklopů litinových nebo ocelových včetně rámů hmotnosti přes 50 do 100 kg</t>
  </si>
  <si>
    <t>899104112</t>
  </si>
  <si>
    <t>Osazení poklopů litinových nebo ocelových včetně rámů pro třídu zatížení D400, E600</t>
  </si>
  <si>
    <t>55241030</t>
  </si>
  <si>
    <t>poklop šachtový litinový kruhový DN 600 bez ventilace tř D 400 pro intenzivní provoz</t>
  </si>
  <si>
    <t>899722113</t>
  </si>
  <si>
    <t>Krytí potrubí z plastů výstražnou fólií z PVC 34cm</t>
  </si>
  <si>
    <t>998276101</t>
  </si>
  <si>
    <t>Přesun hmot pro trubní vedení z trub z plastických hmot otevřený výkop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</si>
  <si>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</si>
  <si>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</si>
  <si>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</si>
  <si>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</si>
  <si>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</si>
  <si>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</si>
  <si>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</si>
  <si>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</si>
  <si>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</si>
  <si>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</si>
  <si>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997221612</t>
  </si>
  <si>
    <t>Nakládání vybouraných hmot na dopravní prostředky pro vodorovnou dopravu</t>
  </si>
  <si>
    <t>997221815</t>
  </si>
  <si>
    <t>Poplatek za uložení na skládce (skládkovné) stavebního odpadu betonového kód odpadu 170 101</t>
  </si>
  <si>
    <t>997221855</t>
  </si>
  <si>
    <t>Poplatek za uložení na skládce (skládkovné) zeminy a kameniva kód odpadu 170 504</t>
  </si>
  <si>
    <t>SUM</t>
  </si>
  <si>
    <t>Poznámky uchazeče k zadání</t>
  </si>
  <si>
    <t>POPUZIV</t>
  </si>
  <si>
    <t>END</t>
  </si>
  <si>
    <t>132201202</t>
  </si>
  <si>
    <t>Hloubení rýh š do 2000 mm v hornině tř. 3 objemu do 1000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</si>
  <si>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</si>
  <si>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</si>
  <si>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</si>
  <si>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</si>
  <si>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583373030</t>
  </si>
  <si>
    <t>871171141</t>
  </si>
  <si>
    <t>Montáž potrubí z PE100 SDR 11 otevřený výkop svařovaných na tupo D 40 x 3,7 mm</t>
  </si>
  <si>
    <t>28613111</t>
  </si>
  <si>
    <t>potrubí vodovodní PE100 PN 16 SDR11 6m 100m 40x3,7mm</t>
  </si>
  <si>
    <t>3194248PC1</t>
  </si>
  <si>
    <t>spojení bezzávitové plastového a oc. potrubí s vnějším závitem mosaz -spojka ISIFLO T-110 40x5/4“</t>
  </si>
  <si>
    <t>892233122</t>
  </si>
  <si>
    <t>Proplach a dezinfekce vodovodního potrubí DN od 40 do 70</t>
  </si>
  <si>
    <t>892241111</t>
  </si>
  <si>
    <t>Tlaková zkouška vodou potrubí do 80</t>
  </si>
  <si>
    <t>899712111</t>
  </si>
  <si>
    <t>Orientační tabulky na zdivu</t>
  </si>
  <si>
    <t>711772121</t>
  </si>
  <si>
    <t>Izolace proti vodě opracování trubního prostupu na plášťovou troubu do 200 mm tmelem</t>
  </si>
  <si>
    <t>POL1_7</t>
  </si>
  <si>
    <t>24633007</t>
  </si>
  <si>
    <t>pěna montážní PUR potrubí a studnařských skruží</t>
  </si>
  <si>
    <t>litr</t>
  </si>
  <si>
    <t>722130232</t>
  </si>
  <si>
    <t>Potrubí vodovodní ocelové závitové pozinkované svařované běžné DN 20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</si>
  <si>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</si>
  <si>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</si>
  <si>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</si>
  <si>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</si>
  <si>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722130236</t>
  </si>
  <si>
    <t>Potrubí vodovodní ocelové závitové pozinkované svařované běžné DN 50</t>
  </si>
  <si>
    <t>722171917</t>
  </si>
  <si>
    <t>Potrubí plastové odříznutí trubky D do 63 mm</t>
  </si>
  <si>
    <t>722171937</t>
  </si>
  <si>
    <t>Potrubí plastové výměna trub nebo tvarovek D do 63 mm</t>
  </si>
  <si>
    <t>28654120</t>
  </si>
  <si>
    <t>T-kus redukovaný PPR D 63x40x63mm</t>
  </si>
  <si>
    <t>722224115</t>
  </si>
  <si>
    <t>Kohout plnicí nebo vypouštěcí G 1/2 PN 10 s jedním závitem</t>
  </si>
  <si>
    <t>722230104</t>
  </si>
  <si>
    <t>Ventil přímý G 5/4 se dvěma závity</t>
  </si>
  <si>
    <t>722230114</t>
  </si>
  <si>
    <t>Ventil přímý G 5/4 s odvodněním a dvěma závity</t>
  </si>
  <si>
    <t>722231075</t>
  </si>
  <si>
    <t>Ventil zpětný mosazný G 5/4 PN 10 do 110°C se dvěma závity</t>
  </si>
  <si>
    <t>722232048</t>
  </si>
  <si>
    <t>Kohout kulový přímý G 2 PN 42 do 185°C vnitřní závit</t>
  </si>
  <si>
    <t>722263210</t>
  </si>
  <si>
    <t>Vodoměr závitový jednovtokový suchoběžný dálkový odečet do 100°C G3/4x130 R100 Qn 4,0 m3/h horizont</t>
  </si>
  <si>
    <t>722290226</t>
  </si>
  <si>
    <t>Zkouška těsnosti vodovodního potrubí závitového do DN 50</t>
  </si>
  <si>
    <t>722290234</t>
  </si>
  <si>
    <t>Proplach a dezinfekce vodovodního potrubí do DN 80</t>
  </si>
  <si>
    <t>998722101</t>
  </si>
  <si>
    <t>Přesun hmot tonážní pro vnitřní vodovod v objektech v do 6 m</t>
  </si>
  <si>
    <t>723111205</t>
  </si>
  <si>
    <t>Potrubí ocelové závitové černé bezešvé svařované běžné DN 32</t>
  </si>
  <si>
    <t>7232343PC1</t>
  </si>
  <si>
    <t>Skříňka pro HUP, a plynoměr  mont.</t>
  </si>
  <si>
    <t>55343PC</t>
  </si>
  <si>
    <t>Skříň z tvrz. polyesteru 530/1930/240 mm NEBO 530/600/240 mm</t>
  </si>
  <si>
    <t>723239104</t>
  </si>
  <si>
    <t>Montáž armatur plynovodních se dvěma závity G 1 1/4 ostatní typ</t>
  </si>
  <si>
    <t>551389PC</t>
  </si>
  <si>
    <t>Přechodka ISIFLO s integr. kohoutem kulovým DN 32</t>
  </si>
  <si>
    <t>723239103</t>
  </si>
  <si>
    <t>Montáž armatur plynovodních se dvěma závity G 1 ostatní typ</t>
  </si>
  <si>
    <t>38822272</t>
  </si>
  <si>
    <t>plynoměr membránový nízkotlaký se šroubením Qmax 10 m3/h, PN 0,05 MPa, rozteč 250</t>
  </si>
  <si>
    <t>55138506</t>
  </si>
  <si>
    <t>trubka nerezová ohebná pro plyn vlnovcová DN 25 5/4"</t>
  </si>
  <si>
    <t>998723101</t>
  </si>
  <si>
    <t>Přesun hmot tonážní pro vnitřní plynovod v objektech v do 6 m</t>
  </si>
  <si>
    <t>783614551</t>
  </si>
  <si>
    <t>Základní jednonásobný syntetický nátěr potrubí DN do 50 mm</t>
  </si>
  <si>
    <t>783614651</t>
  </si>
  <si>
    <t>Základní antikorozní jednonásobný syntetický potrubí DN do 50 mm</t>
  </si>
  <si>
    <t>783617601</t>
  </si>
  <si>
    <t>Krycí jednonásobný syntetický nátěr potrubí DN do 50 mm</t>
  </si>
  <si>
    <t>210021063</t>
  </si>
  <si>
    <t>Osazení výstražné fólie z PVC</t>
  </si>
  <si>
    <t>69311311</t>
  </si>
  <si>
    <t>pás varovný plný PE š 330mm s potiskem</t>
  </si>
  <si>
    <t>230170011</t>
  </si>
  <si>
    <t>Tlakové zkoušky těsnosti potrubí - zkouška DN do 40</t>
  </si>
  <si>
    <t>230205031</t>
  </si>
  <si>
    <t>Montáž potrubí plastového svařované na tupo nebo elektrospojkou dn 40 mm en 3,7 mm</t>
  </si>
  <si>
    <t>28613922</t>
  </si>
  <si>
    <t>potrubí plynovodní z PE 100+ opláštěné vrstvou z pěnového PE, SDR 11, 40x3,7 mm</t>
  </si>
  <si>
    <t>230205231</t>
  </si>
  <si>
    <t>Montáž trubního dílu PE elektrotvarovky nebo svařovaného na tupo dn 40 mm en 3,6 mm</t>
  </si>
  <si>
    <t>28653053</t>
  </si>
  <si>
    <t>elektrokoleno 90° PE 100 D 40mm</t>
  </si>
  <si>
    <t>230205241</t>
  </si>
  <si>
    <t>Montáž trubního dílu PE elektrotvarovky nebo svařovaného na tupo dn 63 mm en 3,6 mm</t>
  </si>
  <si>
    <t>28614001</t>
  </si>
  <si>
    <t>tvarovka T-kus navrtávací s odbočkou 360° D 63-40mm</t>
  </si>
  <si>
    <t>230205PC</t>
  </si>
  <si>
    <t>Napojení na  stáv. potrubí D63</t>
  </si>
  <si>
    <t>230230016</t>
  </si>
  <si>
    <t>Hlavní tlaková zkouška vzduchem 0,6 MPa DN 50</t>
  </si>
  <si>
    <t>HZS4211</t>
  </si>
  <si>
    <t>Hodinová zúčtovací sazba revizní technik</t>
  </si>
  <si>
    <t>hod</t>
  </si>
  <si>
    <t>Pol__0054</t>
  </si>
  <si>
    <t>Chránička kabelová PVC DN100mm</t>
  </si>
  <si>
    <t>Pol__0055</t>
  </si>
  <si>
    <t>Smršťovací záklopka O 30-50mm</t>
  </si>
  <si>
    <t>ks</t>
  </si>
  <si>
    <t>Pol__0056</t>
  </si>
  <si>
    <t>Výkonová pojistka 80A</t>
  </si>
  <si>
    <t>Pol__0057</t>
  </si>
  <si>
    <t>CYKY-J-4x25mm2</t>
  </si>
  <si>
    <t>Pol__0058</t>
  </si>
  <si>
    <t>Uzemňovací pásek FeZn 30/4mm</t>
  </si>
  <si>
    <t>Pol__0059</t>
  </si>
  <si>
    <t>Výkop rýhy 35/70 v zemině tř. 3, včetně kabelového lože, výstražné folie a zásypu</t>
  </si>
  <si>
    <t>Pol__0060</t>
  </si>
  <si>
    <t>Výkop rýhy 50/120 v zemině tř. 3, včetně kabelového lože, výstražné folie a zásypu</t>
  </si>
  <si>
    <t>460510311R00</t>
  </si>
  <si>
    <t>Chránička kabelová , DN 63 mm</t>
  </si>
  <si>
    <t>460321111R08</t>
  </si>
  <si>
    <t>Pokládka kabelu optického do chrániček</t>
  </si>
  <si>
    <t>220260008R00</t>
  </si>
  <si>
    <t>Krabice KT 250 ve zdi v přípraveném lůžku</t>
  </si>
  <si>
    <t>POL1_9</t>
  </si>
  <si>
    <t>34571544R</t>
  </si>
  <si>
    <t>Krabice rozvodná s víčkem KT 250</t>
  </si>
  <si>
    <t>222260007R00</t>
  </si>
  <si>
    <t>Krabice KO 125 pod omítku do připraveného lůžka</t>
  </si>
  <si>
    <t>34571524R</t>
  </si>
  <si>
    <t>Krabice přístrojová odbočná čtvercová z PH KO 125E</t>
  </si>
  <si>
    <t>220260020R00</t>
  </si>
  <si>
    <t>Krabice KU 68 ve zdi včetně vysekání lůžka</t>
  </si>
  <si>
    <t>345715370R</t>
  </si>
  <si>
    <t>Krabice univerzální KU 68 LD/1 NA</t>
  </si>
  <si>
    <t>220260552R00</t>
  </si>
  <si>
    <t>Trubka PVC pod omítku, vnější průměr 25 mm</t>
  </si>
  <si>
    <t>3457115962R</t>
  </si>
  <si>
    <t>Trubka elektroinst. ohebná Super  1225</t>
  </si>
  <si>
    <t>220260553R00</t>
  </si>
  <si>
    <t>Trubka PVC pod omítku, vnější průměr 32 mm</t>
  </si>
  <si>
    <t>3457115963R</t>
  </si>
  <si>
    <t>Trubka elektroinst. ohebná Super  1232</t>
  </si>
  <si>
    <t>220260555R00</t>
  </si>
  <si>
    <t>Trubka PVC pod omítku, vnější průměr 50 mm</t>
  </si>
  <si>
    <t>345711595R</t>
  </si>
  <si>
    <t>Trubka elektroinst. ohebná Monoflex 1450</t>
  </si>
  <si>
    <t>220261632R00</t>
  </si>
  <si>
    <t>Osazení hmoždinky 8 mm v tvrdých cihlách</t>
  </si>
  <si>
    <t>220261661R00</t>
  </si>
  <si>
    <t>Značení trasy trubkového vedení</t>
  </si>
  <si>
    <t>220261662R00</t>
  </si>
  <si>
    <t>Zhotovení drážky ve zdi cihlovém</t>
  </si>
  <si>
    <t>220263112RT3</t>
  </si>
  <si>
    <t>Kabel.žlab Jupiter s integr.spojkou KZI 35x75 mm, tl. plechu 0,75 mm, bez víka, vč.příslušenství</t>
  </si>
  <si>
    <t>5531200010R</t>
  </si>
  <si>
    <t>Kabelový žlab KZI 35X75X0.75, l = 3 m S</t>
  </si>
  <si>
    <t>222280215R01</t>
  </si>
  <si>
    <t>Kabel UTP kat.6a v trubkách</t>
  </si>
  <si>
    <t>371201303R1</t>
  </si>
  <si>
    <t>Kabel UTP dvojitý plášť Cat6a</t>
  </si>
  <si>
    <t>222080201R00</t>
  </si>
  <si>
    <t>Optický kabel v trubce</t>
  </si>
  <si>
    <t>341335016R</t>
  </si>
  <si>
    <t>Kabel optický venkovní SM, 9/125, 48 vláken</t>
  </si>
  <si>
    <t>222112003R10</t>
  </si>
  <si>
    <t>Ukončení kabelu smršťovací trubičkou</t>
  </si>
  <si>
    <t>222112202R01</t>
  </si>
  <si>
    <t>Závěrečné práce v rozvaděči do 100 p.</t>
  </si>
  <si>
    <t>220270102R00</t>
  </si>
  <si>
    <t>Rozvinutí a odměřění vodiče, šňůry</t>
  </si>
  <si>
    <t>220260301SK1</t>
  </si>
  <si>
    <t>Skříň rozvodná 19" 18U na omítku</t>
  </si>
  <si>
    <t>37122152SK2</t>
  </si>
  <si>
    <t>Datový rozvaděč 19" 18U, , prosklené dveře, tříbodový zámek</t>
  </si>
  <si>
    <t>222290001R01</t>
  </si>
  <si>
    <t>Zásuvka 1xRJ45 UTP kat.6a pod omítku</t>
  </si>
  <si>
    <t>371202012R</t>
  </si>
  <si>
    <t>Zásuvka datová 1xRJ45 cat 6a</t>
  </si>
  <si>
    <t>222290003R01</t>
  </si>
  <si>
    <t>Dvojzásuvka 2xRJ45 UTP kat.6a pod omítku</t>
  </si>
  <si>
    <t>371202013R</t>
  </si>
  <si>
    <t>Zásuvka datová  2xRJ45 cat 6a</t>
  </si>
  <si>
    <t>222301101R00</t>
  </si>
  <si>
    <t>Konektor RJ45 na kabel UTP</t>
  </si>
  <si>
    <t>222323366R00</t>
  </si>
  <si>
    <t>Petch panel 24 cat 6a</t>
  </si>
  <si>
    <t>371201010R</t>
  </si>
  <si>
    <t>Patch panel 19"Patch panel 24xRj-45 Cat 6a UTP 1U</t>
  </si>
  <si>
    <t>222323366R03</t>
  </si>
  <si>
    <t>Ventilátorová jednotka 19"</t>
  </si>
  <si>
    <t>371201010R11</t>
  </si>
  <si>
    <t>Ventilátorová jednotka 19" 1U</t>
  </si>
  <si>
    <t>Vyvazovací panel 19" 1U</t>
  </si>
  <si>
    <t>R-položka</t>
  </si>
  <si>
    <t>POL12_1</t>
  </si>
  <si>
    <t>371201010R12</t>
  </si>
  <si>
    <t>222730401R03</t>
  </si>
  <si>
    <t>Přepínač s PoE 48 port  viz příloha, 19", 1U</t>
  </si>
  <si>
    <t>222730401R05</t>
  </si>
  <si>
    <t>UPS 230V,600VA, On line, 19", 1U</t>
  </si>
  <si>
    <t>222310021R00</t>
  </si>
  <si>
    <t>Spojka optického vlákna do panelu</t>
  </si>
  <si>
    <t>UPS 230V,600VA, on line, 19", On line</t>
  </si>
  <si>
    <t>222310031R00</t>
  </si>
  <si>
    <t>1000Base-LH SFP, connector, SM, (OEM Cisco comp</t>
  </si>
  <si>
    <t>222290971R00</t>
  </si>
  <si>
    <t>Patch cord UTP cat 6a</t>
  </si>
  <si>
    <t>Patch panel 19"cord Cat 6a UTP 1m</t>
  </si>
  <si>
    <t>POL12_0</t>
  </si>
  <si>
    <t>222293012R00</t>
  </si>
  <si>
    <t>Měření do protokolu</t>
  </si>
  <si>
    <t>222293001R00</t>
  </si>
  <si>
    <t>Vypáskování kabelů v rozvaděči</t>
  </si>
  <si>
    <t>371205050R</t>
  </si>
  <si>
    <t>Krimpovací konektor RJ45, CAT6a, UTP</t>
  </si>
  <si>
    <t>222310011R00</t>
  </si>
  <si>
    <t>Optická vana</t>
  </si>
  <si>
    <t>Svar opt.vlákna vč.ochrany a pigtailu, první svar</t>
  </si>
  <si>
    <t>222310902R00</t>
  </si>
  <si>
    <t>Měření optických kabelů reflektometrickou metodou</t>
  </si>
  <si>
    <t>460010024R00</t>
  </si>
  <si>
    <t>Vytýčení kabelové trasy v zastavěném prostoru</t>
  </si>
  <si>
    <t>km</t>
  </si>
  <si>
    <t>460030081R00</t>
  </si>
  <si>
    <t>Řezání spáry v asfaltu nebo betonu</t>
  </si>
  <si>
    <t>460200413RT1</t>
  </si>
  <si>
    <t>Výkop kabelové rýhy 55/60 cm  hor.3, strojní výkop rýhy</t>
  </si>
  <si>
    <t>460200533R00</t>
  </si>
  <si>
    <t>Výkop kabelové rýhy 60/130 cm hor.3</t>
  </si>
  <si>
    <t>460420022R00</t>
  </si>
  <si>
    <t>Zřízení kabelového lože v rýze š. do 65 cm z písku</t>
  </si>
  <si>
    <t>460260001RT1</t>
  </si>
  <si>
    <t>Zatažení lana do kanálku nebo tvárnicové trasy, odvinutí, napojení a zatažení lana</t>
  </si>
  <si>
    <t>460490012R00</t>
  </si>
  <si>
    <t>Fólie výstražná z PVC, šířka 33 cm</t>
  </si>
  <si>
    <t>460570413R00</t>
  </si>
  <si>
    <t>Zához rýhy 55/60 cm, hornina tř. 3, se zhutněním</t>
  </si>
  <si>
    <t>460570533R00</t>
  </si>
  <si>
    <t>Zához rýhy 60/130 cm, hornina tř. 3, se zhutněním</t>
  </si>
  <si>
    <t>460921102R00</t>
  </si>
  <si>
    <t>Zaměření a zobrazení kabel. trasy na pevný bod</t>
  </si>
  <si>
    <t>460620006R00</t>
  </si>
  <si>
    <t>Osetí povrchu trávou</t>
  </si>
  <si>
    <t>460680024R00</t>
  </si>
  <si>
    <t>Průraz zdivem v cihlové zdi tloušťky 60 cm</t>
  </si>
  <si>
    <t>460350011R00</t>
  </si>
  <si>
    <t>Přechod komunikace šířka 4-10 m, hor.1-4</t>
  </si>
  <si>
    <t>Pol__0001</t>
  </si>
  <si>
    <t>kontejner C3 6058x2990xcca3500(3000) PON-200,PI-30+120,SI-220,2xST</t>
  </si>
  <si>
    <t>Pol__0002</t>
  </si>
  <si>
    <t>kontejner C3 9000x2990xcca3500(3000) PON-200,PI-30+120,SI-220,2xST</t>
  </si>
  <si>
    <t>Pol__0003</t>
  </si>
  <si>
    <t>otvor ve stojině/v rámu vypálený + pozink. průchodka + výřez v panelu</t>
  </si>
  <si>
    <t>Pol__0004</t>
  </si>
  <si>
    <t>záděl celého kontejneru L=do 6,1 bm</t>
  </si>
  <si>
    <t>Pol__0005</t>
  </si>
  <si>
    <t>záděl celého kontejneru L=6,1-9 bm</t>
  </si>
  <si>
    <t>Pol__0006</t>
  </si>
  <si>
    <t>příplatek za zatížení podlahy 500 kg/m2</t>
  </si>
  <si>
    <t>Pol__0007</t>
  </si>
  <si>
    <t>nástřik PE 81-7016/7, šedá</t>
  </si>
  <si>
    <t>Pol__0008</t>
  </si>
  <si>
    <t>spoj standard 1m (vnější spoj-hříbek,sp.šrouby,kryty)</t>
  </si>
  <si>
    <t>Pol__0009</t>
  </si>
  <si>
    <t>spoj stěna přiznaný spoj Vidiwall, výška spoje 1 bm</t>
  </si>
  <si>
    <t>Pol__0010</t>
  </si>
  <si>
    <t>spoj strop rovný spoj LTD, délka spoje 1 bm</t>
  </si>
  <si>
    <t>Pol__0011</t>
  </si>
  <si>
    <t>spoj podlaha, délka spoje 1 bm</t>
  </si>
  <si>
    <t>Pol__0012</t>
  </si>
  <si>
    <t>schodiště kompletní vnitřní dvouramenné dle projektu</t>
  </si>
  <si>
    <t>mDVČ</t>
  </si>
  <si>
    <t>Pol__0013</t>
  </si>
  <si>
    <t>výztuha do stěny/stropu dle VD</t>
  </si>
  <si>
    <t>Pol__0014</t>
  </si>
  <si>
    <t>vyvařovaný stropní rastr pro SDK</t>
  </si>
  <si>
    <t>Pol__0015</t>
  </si>
  <si>
    <t>vpusť střešní vodorovná, vyhřívaná vč. svodů</t>
  </si>
  <si>
    <t>Pol__0016</t>
  </si>
  <si>
    <t>D+M střecha vč. okap. systému dle VD</t>
  </si>
  <si>
    <t>Pol__0017</t>
  </si>
  <si>
    <t>Fasádní obklad deskami bond dle VD</t>
  </si>
  <si>
    <t>Pol__0018</t>
  </si>
  <si>
    <t>ocelový žebřík - výlez na střechu</t>
  </si>
  <si>
    <t>Pol__0020</t>
  </si>
  <si>
    <t>stěna obv. izolace 60 mm, poz. plech/1xsádrovláknitá deska 12,5mm, parotěs. folie, REI 30 DP1</t>
  </si>
  <si>
    <t>Pol__0021</t>
  </si>
  <si>
    <t>stěna obv.izol.200 mm(100+100,30kg/m2)poz. plech/1xsádrovláknitá deska 12,5mm, DP1</t>
  </si>
  <si>
    <t>Pol__0022</t>
  </si>
  <si>
    <t>vnitřní příčky sádrovláknité dle PD EI30 DP1</t>
  </si>
  <si>
    <t>1NP : 3,0*(11,3+2,7*5+7,3+0,9*2)-(0,8*2,0*8)</t>
  </si>
  <si>
    <t>VV</t>
  </si>
  <si>
    <t>2NP : 3,0*(4,15+3,0+5,7)-(0,8*2,0)</t>
  </si>
  <si>
    <t>Pol__0023</t>
  </si>
  <si>
    <t>příčka instalační předsazená sádrovláknitá</t>
  </si>
  <si>
    <t>1,7*2,8</t>
  </si>
  <si>
    <t>Pol__0024</t>
  </si>
  <si>
    <t>D+M obklad keramický</t>
  </si>
  <si>
    <t xml:space="preserve">1NP : </t>
  </si>
  <si>
    <t>106+107 : 2,0*(2,0*2+1,46*2)-0,7*2,0</t>
  </si>
  <si>
    <t>109 : 2,0*(1,8*2+2,3*2)-(0,8*2,0)</t>
  </si>
  <si>
    <t>111+112 : 2,0*(3,15*2+0,9*2)-0,8*2,0</t>
  </si>
  <si>
    <t>113 : 2,0*(1,95*2+1,1*2)-0,7*2,0</t>
  </si>
  <si>
    <t>2NP : 1,36</t>
  </si>
  <si>
    <t>Pol__0025</t>
  </si>
  <si>
    <t>nátěr vnitřní bílý stěn na sádrokarton, vč. penetrace</t>
  </si>
  <si>
    <t>Pol__0026</t>
  </si>
  <si>
    <t>strop izolace tl.220 mm(60+4x40, 20kg/m3)+SDK GKB 2x12,5mm, REI 30 DP1 (vyvař.rastr v rámu)</t>
  </si>
  <si>
    <t>Pol__0027</t>
  </si>
  <si>
    <t>strop izolace tl. 100mm, SDK GKB 12,5mm (vyvař. rastr v rámu)</t>
  </si>
  <si>
    <t>Pol__0028</t>
  </si>
  <si>
    <t>nátěr vnitřní bílý stropu na sádrokarton, vč. penetrace</t>
  </si>
  <si>
    <t>Pol__0029</t>
  </si>
  <si>
    <t>podhled z kazet akustických 600x600mm</t>
  </si>
  <si>
    <t>Pol__0030</t>
  </si>
  <si>
    <t>dlažba keramická velkoformátová R10 600x600mm</t>
  </si>
  <si>
    <t>Pol__0031</t>
  </si>
  <si>
    <t>dlažba keramická R11 300x300mm</t>
  </si>
  <si>
    <t>Pol__0032</t>
  </si>
  <si>
    <t>dlažba keramická R10 300x300mm</t>
  </si>
  <si>
    <t>Pol__0033</t>
  </si>
  <si>
    <t>sokl z dlažby</t>
  </si>
  <si>
    <t>kpl</t>
  </si>
  <si>
    <t>Pol__0034</t>
  </si>
  <si>
    <t>PVC zátěžové vč. soklové lišty</t>
  </si>
  <si>
    <t>Pol__0035</t>
  </si>
  <si>
    <t>vpusť podlahová</t>
  </si>
  <si>
    <t>Pol__0036</t>
  </si>
  <si>
    <t>podlaha tl. 30mm (spodní vrstva) + vata tl. 120mm</t>
  </si>
  <si>
    <t>Pol__0037</t>
  </si>
  <si>
    <t>podlaha sádrovláknitá deska 2x12,5mm+izolace</t>
  </si>
  <si>
    <t>Pol__0038</t>
  </si>
  <si>
    <t>deska podlahová cementotřísková tl. 22mm</t>
  </si>
  <si>
    <t>Pol__0039</t>
  </si>
  <si>
    <t>šachta - otvor do podlahy</t>
  </si>
  <si>
    <t>Pol__0040</t>
  </si>
  <si>
    <t>čistící rohož vstupní zapuštěná</t>
  </si>
  <si>
    <t>Pol__0041</t>
  </si>
  <si>
    <t>otvor s průchodkou v RAL - ochrana vodoinstalací proti zamrznutí mezi kontejnery</t>
  </si>
  <si>
    <t>Pol__0042</t>
  </si>
  <si>
    <t>vložka FAB (ČSN)</t>
  </si>
  <si>
    <t>Pol__0043</t>
  </si>
  <si>
    <t>výztuha z knauf profilů pro dveře a okna</t>
  </si>
  <si>
    <t>Pol__0044</t>
  </si>
  <si>
    <t>dveřní otvor pro průchod do druhého kontejneru</t>
  </si>
  <si>
    <t>Pol__0045</t>
  </si>
  <si>
    <t>dveře vnit.CPL  šedé vč. dřev.oblož.zár. 700x1970mm,levé, kování</t>
  </si>
  <si>
    <t>Pol__0046</t>
  </si>
  <si>
    <t>dveře vnit.CPL šedé vč. dřev.oblož.zár. 700x1970mm,pravé, kování</t>
  </si>
  <si>
    <t>Pol__0047</t>
  </si>
  <si>
    <t>dveře vnit.CPL šedé vč. dřev.oblož.zár. 700x1970mm,levé, kování, sklo</t>
  </si>
  <si>
    <t>Pol__0048</t>
  </si>
  <si>
    <t>dveře vnit. CPL šedé vč. dřev.oblož.zár. 800x1970 levé, kování</t>
  </si>
  <si>
    <t>Pol__0049</t>
  </si>
  <si>
    <t>dveře vnit. CPL šedé vč.dřev.oblož.zár. 800x1970 pravé, kování</t>
  </si>
  <si>
    <t>Pol__0050</t>
  </si>
  <si>
    <t>dveře vnit. CPL šedé vč.dřev.oblož.zár. 800x2225 pravé, kování</t>
  </si>
  <si>
    <t>Pol__0051</t>
  </si>
  <si>
    <t>dveře vnit. CPL šedé vč.dřev.oblož.zár. 900x2225 pravé, kování, sklo</t>
  </si>
  <si>
    <t>Pol__0052</t>
  </si>
  <si>
    <t>Žaluzie vnitřní AL lamely RAL7016-antracit</t>
  </si>
  <si>
    <t>11/T : 2,6*2,8</t>
  </si>
  <si>
    <t>13/T : 2,1*2,7</t>
  </si>
  <si>
    <t>14-A/T : 2,4*2,8*2</t>
  </si>
  <si>
    <t>14-B/T : 2,4*2,7*3</t>
  </si>
  <si>
    <t>15/T : 2,4*2,8</t>
  </si>
  <si>
    <t>16/T : 2,6*2,8*2</t>
  </si>
  <si>
    <t>17/T : 0,8*2,7</t>
  </si>
  <si>
    <t>Pol__0053</t>
  </si>
  <si>
    <t>D+M výplní otvorů RAL 7016 OP 200480 (Mendel) vnější i vnitřní dle výpisů prvků otvorových výplní v PD</t>
  </si>
  <si>
    <t>10/T : 1,05*2,82</t>
  </si>
  <si>
    <t>12/T : 2,5*2,8</t>
  </si>
  <si>
    <t>15/T : 2,4*2,8*2</t>
  </si>
  <si>
    <t>18/T : 0,8*0,5*2</t>
  </si>
  <si>
    <t>19/T : 0,6*0,5*3</t>
  </si>
  <si>
    <t>Prosklená AL příčka interiérová s dveřmi 2NP 8/T 4285x2690mm</t>
  </si>
  <si>
    <t>Pol__0054a</t>
  </si>
  <si>
    <t>Dataprojektor vč. promítacího plátna</t>
  </si>
  <si>
    <t>Pol__0077</t>
  </si>
  <si>
    <t>výztuha pro teplovodní topení</t>
  </si>
  <si>
    <t>Pol__0092</t>
  </si>
  <si>
    <t>Pol__0093</t>
  </si>
  <si>
    <t>Jeřábové práce</t>
  </si>
  <si>
    <t>Pol__0094</t>
  </si>
  <si>
    <t>prováděcí dokumentace</t>
  </si>
  <si>
    <t>Pol__0095</t>
  </si>
  <si>
    <t>Likvidace odpadu</t>
  </si>
  <si>
    <t>Pol__0096</t>
  </si>
  <si>
    <t>záchytný systém střechy vč příslušenství</t>
  </si>
  <si>
    <t>KPL</t>
  </si>
  <si>
    <t>Pol__0097</t>
  </si>
  <si>
    <t>šanon dokumentů pro kolaudaci a předání stavby</t>
  </si>
  <si>
    <t>Pol__0098</t>
  </si>
  <si>
    <t>D+M terasy 2NP</t>
  </si>
  <si>
    <t>Pol__0099</t>
  </si>
  <si>
    <t>D+M ocel. zábradlí z jackelů žárově Zn</t>
  </si>
  <si>
    <t>131201201</t>
  </si>
  <si>
    <t>Hloubení jam zapažených v hornině tř. 3 objemu do 100 m3</t>
  </si>
  <si>
    <t>894812001PC</t>
  </si>
  <si>
    <t>Zřízení revizní šachty z PP šachtové dno DN 400/150 přímý tok</t>
  </si>
  <si>
    <t>ACO61240400</t>
  </si>
  <si>
    <t>Flow-limit, šachta DN400 se šoup. regul. odtoku ...l/s,PE</t>
  </si>
  <si>
    <t>ACO.314044</t>
  </si>
  <si>
    <t>Litinový poklop , bez odvětrání, D400</t>
  </si>
  <si>
    <t>894812201</t>
  </si>
  <si>
    <t>Revizní a čistící šachta z PP šachtové dno DN 425/150 průtočné</t>
  </si>
  <si>
    <t>894812204</t>
  </si>
  <si>
    <t>Revizní a čistící šachta z PP šachtové dno DN 425/150 sběrné tvaru X</t>
  </si>
  <si>
    <t>894812231</t>
  </si>
  <si>
    <t>Revizní a čistící šachta z PP DN 425 šachtová roura korugovaná bez hrdla světlé hloubky 1500 mm</t>
  </si>
  <si>
    <t>894812249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</si>
  <si>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</si>
  <si>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</si>
  <si>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</si>
  <si>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89597111PC</t>
  </si>
  <si>
    <t>Zasakovací box z polypropylenu PP bez revize pro vsakování jednořadová galerie objemu do 20 m3</t>
  </si>
  <si>
    <t>soubor</t>
  </si>
  <si>
    <t>89597111PC1</t>
  </si>
  <si>
    <t>ZASAKOVACÍ OBJEKT z bloků PP - 2,40 x 1,2x 0,52m, užitný objem 1,3m3</t>
  </si>
  <si>
    <t>89597111PC2</t>
  </si>
  <si>
    <t>Drenážní rozvody</t>
  </si>
  <si>
    <t>89597111PC3</t>
  </si>
  <si>
    <t>Geotextilie nepropustná</t>
  </si>
  <si>
    <t>89597111PC4</t>
  </si>
  <si>
    <t>Doprava</t>
  </si>
  <si>
    <t>713463411</t>
  </si>
  <si>
    <t>Montáž izolace tepelné potrubí a ohybů návlekovými izolačními pouzdry</t>
  </si>
  <si>
    <t>MLT.I00000801</t>
  </si>
  <si>
    <t>izolace potrubí  22 x 9 mm</t>
  </si>
  <si>
    <t>MLT.I00000803</t>
  </si>
  <si>
    <t>izolace potrubí  22 x 20 mm</t>
  </si>
  <si>
    <t>MLT.I00001001</t>
  </si>
  <si>
    <t>izolace potrubí 28 x 9 mm</t>
  </si>
  <si>
    <t>MLT.I00001003</t>
  </si>
  <si>
    <t>izolace potrubí 28 x 20 mm</t>
  </si>
  <si>
    <t>MLT.I00001201</t>
  </si>
  <si>
    <t>izolace potrubí 35 x 9 mm</t>
  </si>
  <si>
    <t>MLT.I00001203</t>
  </si>
  <si>
    <t>izolace potrubí 35 x 20 mm</t>
  </si>
  <si>
    <t>998713101</t>
  </si>
  <si>
    <t>Přesun hmot tonážní pro izolace tepelné v objektech v do 6 m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</si>
  <si>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</si>
  <si>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</si>
  <si>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</si>
  <si>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</si>
  <si>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</si>
  <si>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</si>
  <si>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721174024</t>
  </si>
  <si>
    <t>Potrubí kanalizační z PP odpadní DN 75</t>
  </si>
  <si>
    <t>721174025</t>
  </si>
  <si>
    <t>Potrubí kanalizační z PP odpadní DN 110</t>
  </si>
  <si>
    <t>72117404PC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</si>
  <si>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</si>
  <si>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</si>
  <si>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</si>
  <si>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</si>
  <si>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</si>
  <si>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721194107</t>
  </si>
  <si>
    <t>Vyvedení a upevnění odpadních výpustek DN 70</t>
  </si>
  <si>
    <t>72119410PC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</si>
  <si>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</si>
  <si>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</si>
  <si>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</si>
  <si>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</si>
  <si>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</si>
  <si>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</si>
  <si>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</si>
  <si>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721211913</t>
  </si>
  <si>
    <t>Montáž vpustí podlahových DN 110</t>
  </si>
  <si>
    <t>HLEHL310NPC</t>
  </si>
  <si>
    <t>Podlahová vpust DN50/75/110 se svislým odtokem, 123x123mm/115x115mm, sifonová vložka "Primus"</t>
  </si>
  <si>
    <t>HLEHL510NPC</t>
  </si>
  <si>
    <t>Podlahová vpust DN40/50 s vodorovným odtokem, 123x123mm/115x115mm , zápachový uzávěr "Primus"</t>
  </si>
  <si>
    <t>HLE.HL80</t>
  </si>
  <si>
    <t>Balkónový a terasový vtok DN50/75 s otočným kloubem na odtoku, s izolační přírubou, se suchou klapkou proti pronikání zápachu, 123x123mm/ 115x115mm</t>
  </si>
  <si>
    <t>72121191PC</t>
  </si>
  <si>
    <t>Montáž zápach. uzávěr plast</t>
  </si>
  <si>
    <t>5516132PC1</t>
  </si>
  <si>
    <t>Zápachová uzávěrka DN40/50 pro pračky s přivzdušňovacím ventilem, 110x225mm</t>
  </si>
  <si>
    <t>5516132PC2</t>
  </si>
  <si>
    <t>Podomítkový sifon ke klimatizačním jednotkám DN32 - 100x100mm</t>
  </si>
  <si>
    <t>5623125PC</t>
  </si>
  <si>
    <t>Kanalizační přivzdušňovací ventil DN110 s dvojitou izolační stěnou</t>
  </si>
  <si>
    <t>HLE.HL21.2</t>
  </si>
  <si>
    <t>Vtok (nálevka) DN32 se zápachovou uzávěrkou a kuličkou pro suchý stav</t>
  </si>
  <si>
    <t>HLE.HL210WE</t>
  </si>
  <si>
    <t>Koleno pro připojení WC DN110 s kulovým kloubem</t>
  </si>
  <si>
    <t>HLE.HL406</t>
  </si>
  <si>
    <t>Zápachová uzávěrka DN40/50 pro pračky v kombinaci s výtokovým ventilem 1/2“, 180x110mm</t>
  </si>
  <si>
    <t>HLE.HL6211</t>
  </si>
  <si>
    <t>Střešní vtok DN110 s pevnou izolační přírubou a izolační svorkou, s elektrickým ohřevem (10-30W, 230V)</t>
  </si>
  <si>
    <t>721273153.HLE</t>
  </si>
  <si>
    <t>Hlavice ventilační HL 810 polypropylen PP DN 110</t>
  </si>
  <si>
    <t>721274103.HLE</t>
  </si>
  <si>
    <t>Přivzdušňovací ventil HL 900N venkovní odpadních potrubí DN 110</t>
  </si>
  <si>
    <t>721290111</t>
  </si>
  <si>
    <t>Zkouška těsnosti potrubí kanalizace vodou do DN 125</t>
  </si>
  <si>
    <t>721290112</t>
  </si>
  <si>
    <t>Zkouška těsnosti potrubí kanalizace vodou do DN 200</t>
  </si>
  <si>
    <t>998721101</t>
  </si>
  <si>
    <t>Přesun hmot tonážní pro vnitřní kanalizace v objektech v do 6 m</t>
  </si>
  <si>
    <t>722173202PC</t>
  </si>
  <si>
    <t>Potrubí vodovodní vícevrstvé polyetylen-hliníkové trubky,spoj press objímkou mosaz D 20x2,0 mm</t>
  </si>
  <si>
    <t>722173203PC</t>
  </si>
  <si>
    <t>Potrubí vodovodní vícevrstvé polyetylen-hliníkové trubky,spoj press objímkou mosaz D 26x3,0 mm</t>
  </si>
  <si>
    <t>722173204PC</t>
  </si>
  <si>
    <t>Potrubí vodovodní vícevrstvé polyetylen-hliníkové trubky,spoj press objímkou mosaz D 32x3,0 mm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</si>
  <si>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</si>
  <si>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</si>
  <si>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</si>
  <si>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</si>
  <si>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</si>
  <si>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722231074</t>
  </si>
  <si>
    <t>Ventil zpětný mosazný G 1 PN 10 do 110°C se dvěma závity</t>
  </si>
  <si>
    <t>722231142</t>
  </si>
  <si>
    <t>Ventil závitový pojistný rohový G 3/4</t>
  </si>
  <si>
    <t>722234263</t>
  </si>
  <si>
    <t>Filtr mosazný G 1/2 PN 16 do 120°C s 2x vnitřním závitem</t>
  </si>
  <si>
    <t>722239101</t>
  </si>
  <si>
    <t>Montáž armatur vodovodních se dvěma závity G 1/2</t>
  </si>
  <si>
    <t>55114124</t>
  </si>
  <si>
    <t>kohout kulový PN 42 T 185°C chromovaný 1/2" červený</t>
  </si>
  <si>
    <t>55114210</t>
  </si>
  <si>
    <t>kohout kulový s vypouštěním PN 42 T 185°C chromovaný R250DS 1/2"</t>
  </si>
  <si>
    <t>722239102</t>
  </si>
  <si>
    <t>Montáž armatur vodovodních se dvěma závity G 3/4</t>
  </si>
  <si>
    <t>55114126</t>
  </si>
  <si>
    <t>kohout kulový PN 42 T 185°C chromovaný 3/4" červený</t>
  </si>
  <si>
    <t>722239103</t>
  </si>
  <si>
    <t>Montáž armatur vodovodních se dvěma závity G 1</t>
  </si>
  <si>
    <t>55114128</t>
  </si>
  <si>
    <t>kohout kulový PN 35 T 185°C chromovaný 1" červený</t>
  </si>
  <si>
    <t>725111131</t>
  </si>
  <si>
    <t>Splachovač nádržkový plastový vysokopoložený</t>
  </si>
  <si>
    <t>72511912PC</t>
  </si>
  <si>
    <t>Montáž klozetových mís závěsných na nosné stěny- ZP BUDOU SPECIFIKOVÁNY INVESTOREM</t>
  </si>
  <si>
    <t>64236021</t>
  </si>
  <si>
    <t>klozet keramický bílý závěsný hluboké splachování 490x360x350mm</t>
  </si>
  <si>
    <t>64236051</t>
  </si>
  <si>
    <t>klozet keramický bílý závěsný hluboké splachování pro handicapované</t>
  </si>
  <si>
    <t>552817000</t>
  </si>
  <si>
    <t>montážní prvek pro závěsné WC do zděných konstrukcí ovládání zepředu hl 120mm stavební v 1080mm</t>
  </si>
  <si>
    <t>64236041PC1</t>
  </si>
  <si>
    <t>Předstěnový instalační prvek pro závěsné WC, vč. tlačítka pneumatického handicap</t>
  </si>
  <si>
    <t>55281792</t>
  </si>
  <si>
    <t>tlačítko pro ovládání WC zepředu, chrom, Stop splachování, 246x164mm</t>
  </si>
  <si>
    <t>55167381</t>
  </si>
  <si>
    <t>sedátko klozetové duroplastové bílé s poklopem</t>
  </si>
  <si>
    <t>64236041PC2</t>
  </si>
  <si>
    <t>sedátko  pro handicap</t>
  </si>
  <si>
    <t>72521910PC</t>
  </si>
  <si>
    <t>Montáž umyvadla připevněného na šrouby do zdiva</t>
  </si>
  <si>
    <t>64211007</t>
  </si>
  <si>
    <t>umyvadlo keramické závěsné bílé 650x485mm</t>
  </si>
  <si>
    <t>64211023</t>
  </si>
  <si>
    <t>umyvadlo keramické závěsné bezbariérové bílé 640x550mm</t>
  </si>
  <si>
    <t>6421102PC1</t>
  </si>
  <si>
    <t>sifon pro zdravotní umyvadlo DN 40</t>
  </si>
  <si>
    <t>725319111</t>
  </si>
  <si>
    <t>Montáž dřezu ostatních typů</t>
  </si>
  <si>
    <t>725339111</t>
  </si>
  <si>
    <t>Montáž výlevky</t>
  </si>
  <si>
    <t>642711010</t>
  </si>
  <si>
    <t>výlevka keramická bílá</t>
  </si>
  <si>
    <t>725539201</t>
  </si>
  <si>
    <t>Montáž ohřívačů zásobníkových závěsných tlakových do 15 litrů</t>
  </si>
  <si>
    <t>5413228PC</t>
  </si>
  <si>
    <t>ohřívač vody elektrický tlakový pod umyvadlo 15L 2kW</t>
  </si>
  <si>
    <t>725813111</t>
  </si>
  <si>
    <t>Ventil rohový bez připojovací trubičky nebo flexi hadičky G 1/2</t>
  </si>
  <si>
    <t>725819401</t>
  </si>
  <si>
    <t>Montáž ventilů rohových G 1/2 s připojovací trubičkou</t>
  </si>
  <si>
    <t>5514104PC</t>
  </si>
  <si>
    <t>ventil rohový TE67  s trubičkou 1/2"</t>
  </si>
  <si>
    <t>725829121</t>
  </si>
  <si>
    <t>Montáž baterie umyvadlové nástěnné pákové a klasické ostatní typ</t>
  </si>
  <si>
    <t>551431690</t>
  </si>
  <si>
    <t>baterie dřezová páková nástěnná s ústím 300 mm</t>
  </si>
  <si>
    <t>725829131</t>
  </si>
  <si>
    <t>Montáž baterie umyvadlové stojánkové G 1/2 ostatní typ</t>
  </si>
  <si>
    <t>5514314pc1</t>
  </si>
  <si>
    <t>baterie umyvadlová páková stojánková G1/2</t>
  </si>
  <si>
    <t>5514314pc2</t>
  </si>
  <si>
    <t>baterie dřezová páková stojánková G1/2 s ruční sprchou</t>
  </si>
  <si>
    <t>5514314pc3</t>
  </si>
  <si>
    <t>Baterie umyvadlová stojánková páková, G1/2 pro handicap</t>
  </si>
  <si>
    <t>725869101</t>
  </si>
  <si>
    <t>Montáž zápachových uzávěrek umyvadlových do DN 40</t>
  </si>
  <si>
    <t>55162001</t>
  </si>
  <si>
    <t>uzávěrka zápachová umyvadlová s celokovovým kulatým designem DN 32</t>
  </si>
  <si>
    <t>725980121</t>
  </si>
  <si>
    <t>Dvířka 15/15</t>
  </si>
  <si>
    <t>998725101</t>
  </si>
  <si>
    <t>Přesun hmot tonážní pro zařizovací předměty v objektech v do 6 m</t>
  </si>
  <si>
    <t>732331711</t>
  </si>
  <si>
    <t>Nádoba tlaková expanzní s membránou závitové připojení PN 1,0 o objemu 8 l</t>
  </si>
  <si>
    <t>732421201.WLO</t>
  </si>
  <si>
    <t>Čerpadlo teplovodní mokroběžné závitové cirkulační  DN 15 výtlak do 0,9 m průtok 0,35 m3/h pro TUV s časovým spínačem</t>
  </si>
  <si>
    <t>998732101</t>
  </si>
  <si>
    <t>Přesun hmot tonážní pro strojovny v objektech v do 6 m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</si>
  <si>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</si>
  <si>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</si>
  <si>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</si>
  <si>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připojení+ návarek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</si>
  <si>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</si>
  <si>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</si>
  <si>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</si>
  <si>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</si>
  <si>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723150366</t>
  </si>
  <si>
    <t>Chránička D 44,5x2,6 mm</t>
  </si>
  <si>
    <t>723190251</t>
  </si>
  <si>
    <t>Výpustky plynovodní vedení a upevnění DN 15</t>
  </si>
  <si>
    <t>723231163</t>
  </si>
  <si>
    <t>Kohout kulový přímý G 3/4 PN 42 do 185°C plnoprůtokový vnitřní závit těžká řada</t>
  </si>
  <si>
    <t>723231164</t>
  </si>
  <si>
    <t>Kohout kulový přímý G 1 PN 42 do 185°C plnoprůtokový vnitřní závit těžká řada</t>
  </si>
  <si>
    <t>71360</t>
  </si>
  <si>
    <t>Termoizolační trubice vnitřní prům. 15mm, tloušťka 20mm</t>
  </si>
  <si>
    <t>bm</t>
  </si>
  <si>
    <t>Termoizolační trubice vnitřní prům. 18mm, tloušťka 20mm</t>
  </si>
  <si>
    <t>Termoizolační trubice vnitřní prům. 22mm, tloušťka 20mm</t>
  </si>
  <si>
    <t>Termoizolační trubice vnitřní prům. 28mm, tloušťka 20mm</t>
  </si>
  <si>
    <t>Termoizolační trubice montáž hadic</t>
  </si>
  <si>
    <t>Termoizolační trubice Spony</t>
  </si>
  <si>
    <t>998713201</t>
  </si>
  <si>
    <t>Přesun hmot pro izolace tepelné, výšky do 6 m</t>
  </si>
  <si>
    <t>POL7_</t>
  </si>
  <si>
    <t>731249322</t>
  </si>
  <si>
    <t>Montáž závěsných kotlů turbo s TUV, odkouření</t>
  </si>
  <si>
    <t>731-01</t>
  </si>
  <si>
    <t>Kond. závěsný kotel 2,7-16kW nerez-výměník, vestavěný bojler 40 l</t>
  </si>
  <si>
    <t>731-02</t>
  </si>
  <si>
    <t>Čidlo venkovní teploty</t>
  </si>
  <si>
    <t>731-03</t>
  </si>
  <si>
    <t>Sada pro drátové připojení ovládacího panelu</t>
  </si>
  <si>
    <t>731-04</t>
  </si>
  <si>
    <t>Přídavná exp. nádoba TUV, 2 l</t>
  </si>
  <si>
    <t>731-07</t>
  </si>
  <si>
    <t>Vzduchospalinová cesta -koax. trubka 60/100</t>
  </si>
  <si>
    <t>731-09</t>
  </si>
  <si>
    <t>Montáž vzduchospalinové cesty</t>
  </si>
  <si>
    <t>731-21</t>
  </si>
  <si>
    <t>Inhibitor pro topné systémy X100</t>
  </si>
  <si>
    <t>l</t>
  </si>
  <si>
    <t>731-22</t>
  </si>
  <si>
    <t>Přípravek k čištění nových topných systémů X300</t>
  </si>
  <si>
    <t>998731201</t>
  </si>
  <si>
    <t>Přesun hmot pro kotelny, výšky do 6 m</t>
  </si>
  <si>
    <t>912T00</t>
  </si>
  <si>
    <t>Hzs - oživení kotle</t>
  </si>
  <si>
    <t>924T00</t>
  </si>
  <si>
    <t>Hzs - revize odkouření</t>
  </si>
  <si>
    <t>733113113</t>
  </si>
  <si>
    <t>Příplatek za zhotovení přípojky DN 15</t>
  </si>
  <si>
    <t>733161104</t>
  </si>
  <si>
    <t>Potrubí měděné D 15 x 1 mm, polotvrdé</t>
  </si>
  <si>
    <t>733161106</t>
  </si>
  <si>
    <t>Potrubí měděné D 18 x 1 mm, polotvrdé</t>
  </si>
  <si>
    <t>733161107</t>
  </si>
  <si>
    <t>Potrubí měděné D 22 x 1 mm, polotvrdé</t>
  </si>
  <si>
    <t>733161108</t>
  </si>
  <si>
    <t>Potrubí měděné D 28 x 1,5 mm, tvrdé</t>
  </si>
  <si>
    <t>733164102</t>
  </si>
  <si>
    <t>Montáž potrubí z měděných trubek vytápění D 15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</si>
  <si>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</si>
  <si>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</si>
  <si>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</si>
  <si>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</si>
  <si>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</si>
  <si>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</si>
  <si>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733291101</t>
  </si>
  <si>
    <t>Zkouška těsnosti potrubí Cu -D 35</t>
  </si>
  <si>
    <t>998733201</t>
  </si>
  <si>
    <t>Přesun hmot pro rozvody potrubí, výšky do 6 m</t>
  </si>
  <si>
    <t>911T00</t>
  </si>
  <si>
    <t>Hzs - zednické výpomoci</t>
  </si>
  <si>
    <t>734209103</t>
  </si>
  <si>
    <t>Montáž armatur závitových,s 1závitem, G 1/2</t>
  </si>
  <si>
    <t>734209113</t>
  </si>
  <si>
    <t>Montáž armatur závitových,se 2závity, G 1/2</t>
  </si>
  <si>
    <t>734209115</t>
  </si>
  <si>
    <t>Montáž armatur závitových,se 2závity, G 1</t>
  </si>
  <si>
    <t>734233123</t>
  </si>
  <si>
    <t>Kohout kulový,vnitřní-vnitřní z. DN 25</t>
  </si>
  <si>
    <t>734291113</t>
  </si>
  <si>
    <t>Kohouty plnící a vypouštěcí G 1/2</t>
  </si>
  <si>
    <t>734293273</t>
  </si>
  <si>
    <t>Kohout kulový FILTR BALL, DN 25</t>
  </si>
  <si>
    <t>734494213</t>
  </si>
  <si>
    <t>Návarky s trubkovým závitem G 1/2</t>
  </si>
  <si>
    <t>734499211</t>
  </si>
  <si>
    <t>Montáž návarků do M 20 x 1,5</t>
  </si>
  <si>
    <t>734-01</t>
  </si>
  <si>
    <t>Svěrná šroubení</t>
  </si>
  <si>
    <t>734-02</t>
  </si>
  <si>
    <t>Dvojité připojovací šroubení rohové, uzavírací</t>
  </si>
  <si>
    <t>734-07</t>
  </si>
  <si>
    <t>Termohlavice,  připojení 30x1,5-deskové radiátory ochrana pro veřejné prostory</t>
  </si>
  <si>
    <t>734-10</t>
  </si>
  <si>
    <t>Odlučovač nečistot a kalů DN25, s magnetem vč. uzavíracích kohoutů</t>
  </si>
  <si>
    <t>998734201</t>
  </si>
  <si>
    <t>Přesun hmot pro armatury, výšky do 6 m</t>
  </si>
  <si>
    <t>735000912</t>
  </si>
  <si>
    <t>Oprava-vyregulování ventilů s termost.ovládáním</t>
  </si>
  <si>
    <t>735152251</t>
  </si>
  <si>
    <t>Těleso Ventil Kompakt11 v/l 500/400</t>
  </si>
  <si>
    <t>735152252</t>
  </si>
  <si>
    <t>Těleso Ventil Kompakt11 v/l 500/500</t>
  </si>
  <si>
    <t>735152292</t>
  </si>
  <si>
    <t>Těleso Ventil Kompakt11 v/l 900/500</t>
  </si>
  <si>
    <t>735152492</t>
  </si>
  <si>
    <t>Těleso Ventil Kompakt21 v/l 900/500</t>
  </si>
  <si>
    <t>735158210</t>
  </si>
  <si>
    <t>Tlakové zkoušky panelových těles 1řadých</t>
  </si>
  <si>
    <t>735158220</t>
  </si>
  <si>
    <t>Tlakové zkoušky panelových těles 2řadých</t>
  </si>
  <si>
    <t>735159110</t>
  </si>
  <si>
    <t>Montáž panelových těles 1řadých do délky 1500 mm</t>
  </si>
  <si>
    <t>735159210</t>
  </si>
  <si>
    <t>Montáž panelových těles 2řadých do délky 1140 mm</t>
  </si>
  <si>
    <t>735164522</t>
  </si>
  <si>
    <t>Mtž koupelnových žebříků a topných stěn</t>
  </si>
  <si>
    <t>735419101</t>
  </si>
  <si>
    <t>Montáž konvektorové lavice</t>
  </si>
  <si>
    <t>735-01</t>
  </si>
  <si>
    <t>Nadpodlahový designový konvektor 2310010/133 s otvorem pro hlavici, V23 D100 T10</t>
  </si>
  <si>
    <t>735-02</t>
  </si>
  <si>
    <t>Nadpodlahový designový konvektor 2322010/133 s otvorem pro hlavici, V23 D220 T10</t>
  </si>
  <si>
    <t>735-03</t>
  </si>
  <si>
    <t>Nadpodlahový designový konvektor 2310015/133 s otvorem pro hlavici, V23 D100 T15</t>
  </si>
  <si>
    <t>735-04</t>
  </si>
  <si>
    <t>Nadpodlahový designový konvektor 2320015/133 s otvorem pro hlavici, V23 D200 T15</t>
  </si>
  <si>
    <t>735-05</t>
  </si>
  <si>
    <t>Nadpodlahový designový konvektor 2322015/133 s otvorem pro hlavici, V23 D220 T15</t>
  </si>
  <si>
    <t>735-06</t>
  </si>
  <si>
    <t>Armaturní sada pro nadpodlahové konvektory COLO0.JF2.AW.4115</t>
  </si>
  <si>
    <t>sada</t>
  </si>
  <si>
    <t>735-11</t>
  </si>
  <si>
    <t>Vertikální designový radiátor APLW0.200030/001 na stěnu V200 D030</t>
  </si>
  <si>
    <t>735-12</t>
  </si>
  <si>
    <t>Vertikální designový radiátor APLW0.200052/001 na stěnu V200 D052</t>
  </si>
  <si>
    <t>735-13</t>
  </si>
  <si>
    <t>Armaturní sada pro vertikální radiátor CODE0.PW3.PS.1115</t>
  </si>
  <si>
    <t>998735201</t>
  </si>
  <si>
    <t>Přesun hmot pro otopná tělesa, výšky do 6 m</t>
  </si>
  <si>
    <t>913T00</t>
  </si>
  <si>
    <t>Hzs - topná zkouška</t>
  </si>
  <si>
    <t>Nástěnná instalační rozvodnice  včetně PE a N svorkovnice, s náplní dle výkresu D.1.4.4.07</t>
  </si>
  <si>
    <t>A - Závěsné svítidlo LED s tělesem z hliníku, barva stříbrná, opálový difuzor, teplota chromatičnosti  3000K, 230V, 22W, 2500lm, rozměry 1122/93/80mm,</t>
  </si>
  <si>
    <t>A1 - Zapuštěné svítidlo LED s tělesem z hliníku, barva stříbrná, opálový difuzor, teplota chromatičnosti  3000K, 230V, 22W, 2500lm, rozměry 1122/84/98mm,</t>
  </si>
  <si>
    <t>B - Přisazené svítidlo LED s tělesem z hliníku, barva stříbrná, opálový difuzor, teplota chromatičnosti  3000K, 230V, 32W, 3500lm, rozměry 1122/93/80mm s náhradní zdrojem 1h</t>
  </si>
  <si>
    <t>C - Přisazené svítidlo LED s tělesem z hliníku, barva stříbrná, opálový difuzor, teplota chromatičnosti  3000K, 230V, 10W, 1200lm, rozměry 561/93/80mm</t>
  </si>
  <si>
    <t>D - Přisazené liniové svítidlo LED s tělesem a difuzorem z translucentního nárazuvzdorného polykarbonátu, barva bílá, 230V,  35W, 4300lm, délka 1160mm</t>
  </si>
  <si>
    <t>E - Přisazené čtvercové svítidlo LED s tělesem a difuzorem z translucentního nárazuvzdorného polykarbonátu, barva bílá, 230V,  13W, 1300lm, rozměr 350/350mm</t>
  </si>
  <si>
    <t>Vypínač  230V, 10A zapuštěný, kolébkový, barva bílá,</t>
  </si>
  <si>
    <t>Seriový přepínač 230V, 10A zapuštěný, kolébkový, barva bílá,</t>
  </si>
  <si>
    <t>Střídavý přepínač 230V, 10A zapuštěný, kolébkový, barva bílá,</t>
  </si>
  <si>
    <t>Křížový přepínač 230V, 10A zapuštěný, kolébkový, barva bílá,</t>
  </si>
  <si>
    <t>Zásuvka jednonásobná zapuštěná,  250V, 16A,</t>
  </si>
  <si>
    <t>Zásuvka jednonásobná zapuštěná,  s přepěťovou ochranou 250V, 16A,</t>
  </si>
  <si>
    <t>Zásuvka jednonásobná 45/45,  250V, 16A,</t>
  </si>
  <si>
    <t>Zásuvka jednonásobná 45/45,  s přepěťovou ochranou 250V, 16A,</t>
  </si>
  <si>
    <t>Rámeček pro přístroje  jednonásobný</t>
  </si>
  <si>
    <t>Rámeček pro přístroje  dvojnásobný</t>
  </si>
  <si>
    <t>Rámeček pro přístroje  dvojnásobný navysoko</t>
  </si>
  <si>
    <t>Pol__0019</t>
  </si>
  <si>
    <t>Rámeček pro přístroje  trojnásobný</t>
  </si>
  <si>
    <t>Požární tlačítko pod sklem, barva červená, 120/120mm, IP55</t>
  </si>
  <si>
    <t>Trojpólový vačkový spínač s nulovou a ochrannou svorkou, 500V, 25A</t>
  </si>
  <si>
    <t>Systém pro ovládání venkovních žaluzií včetně centrální meteostanice a zabezpečení proti větru.</t>
  </si>
  <si>
    <t>komplet</t>
  </si>
  <si>
    <t>Krabice přístrojová jednonásobná do dutiny</t>
  </si>
  <si>
    <t>Krabice přístrojová dvojnásobná do dutiny</t>
  </si>
  <si>
    <t>Krabice přístrojová trojnásobná do dutiny</t>
  </si>
  <si>
    <t>Krabicová rozvodka do dutiny</t>
  </si>
  <si>
    <t>Krabice odbočná do dutiny</t>
  </si>
  <si>
    <t>Podlahová krabice pro 9 modulů včetně příslušenství</t>
  </si>
  <si>
    <t>Trubka PVC A 32 ohebná</t>
  </si>
  <si>
    <t>Krabice 125  se zkušební svorkou pro vývod uzemnění</t>
  </si>
  <si>
    <t>Připojovací svorka pro ochranné pospojování</t>
  </si>
  <si>
    <t>CY4 zž</t>
  </si>
  <si>
    <t>CY16zž</t>
  </si>
  <si>
    <t>CYKY 3x 1,5</t>
  </si>
  <si>
    <t>CYKY 5x 1,5</t>
  </si>
  <si>
    <t>CYKY 3x 2,5</t>
  </si>
  <si>
    <t>CYKY 5x 2,5</t>
  </si>
  <si>
    <t>CYKY 5x 4</t>
  </si>
  <si>
    <t>CHKE-V 3x 1,5</t>
  </si>
  <si>
    <t>Uzemňovací vodič FeZn A 10</t>
  </si>
  <si>
    <t>Uzemňovací pásek FeZn A 30/4</t>
  </si>
  <si>
    <t>Jímací vodič AlMgSi A 8</t>
  </si>
  <si>
    <t>Jímací tyč JT 2000 AlMgSi D16 do betonového podstavce</t>
  </si>
  <si>
    <t>Betonový podstavec pro jímací tyče D16</t>
  </si>
  <si>
    <t>Svorka spojovací - SS</t>
  </si>
  <si>
    <t>Svorka k jímací tyči SJ</t>
  </si>
  <si>
    <t>Svorka na páskové vodiče SR02</t>
  </si>
  <si>
    <t>Svorka na páskové a kruhové vodiče SR03</t>
  </si>
  <si>
    <t>Svorka na potrubí (přivaření vodiče na konstrukci)</t>
  </si>
  <si>
    <t>Podpěra vedení na ploché střechy - PV21</t>
  </si>
  <si>
    <t>Podpěra vedení na ploché střechy lepená</t>
  </si>
  <si>
    <t>Utěsněný prostup plochou střechou</t>
  </si>
  <si>
    <t>Dilatačním propojka</t>
  </si>
  <si>
    <t>Pol__0061</t>
  </si>
  <si>
    <t>Výchozí revize včetně vypracování revizní zprávy</t>
  </si>
  <si>
    <t>hod.</t>
  </si>
  <si>
    <t>728 1.01</t>
  </si>
  <si>
    <t>Venkovní vzduchotechnická jednotka nástřešní, ležatá s rekuperací tepla - Přívod: vzduchový výkon 920 m3/hod, el. příkon 0,78 kW, proud 3,9 A, napětí 230V; výparník</t>
  </si>
  <si>
    <t>POL1_</t>
  </si>
  <si>
    <t>728 1.02</t>
  </si>
  <si>
    <t>Venkovní kondenzační jednotka společná pro  2 VZT jednotky pol.1.01 a 2.01 ,chladivo R410A, Qch=12,6 kW, Qt=14,2 kW, el. příkon chlazení/topení = 3,3 kW, napětí 400 V, el.</t>
  </si>
  <si>
    <t>728 1.02.1</t>
  </si>
  <si>
    <t>Exp.ventil EKEXV50 pro VZT jednotky pol.1.01 a 1.02 - cena za  práce</t>
  </si>
  <si>
    <t>728  1.02.4</t>
  </si>
  <si>
    <t>Kabelový ovladač  bílý BRC1H519W7  pro VZT jednotky pol.1.01 a pol.2.01 - cena za  práce</t>
  </si>
  <si>
    <t>728 1.02.2</t>
  </si>
  <si>
    <t>Adapter pro univerzální ext. řízení RTD-20 pro VZT jednotky pol.1.01 a pol.2.01 - cena za  práce</t>
  </si>
  <si>
    <t>728 1.02.3</t>
  </si>
  <si>
    <t>Řídící box  pro VZT jednotky pol.1.01 a pol.2.01 - cena za  práce</t>
  </si>
  <si>
    <t>728 1.02.5</t>
  </si>
  <si>
    <t>Refnet KHRQ22M20T do rozvodu CU potrubí mezi kondenzační jednotkou pol.1.02 a VZT jednotkamí pol.10.1 a 2.01 - cena za  práce</t>
  </si>
  <si>
    <t>728 1.03</t>
  </si>
  <si>
    <t>Nové Cu potrubí chladiva vč. tepelné izolace - cena za  práce</t>
  </si>
  <si>
    <t>728 1.04</t>
  </si>
  <si>
    <t>Tlumič hluku buňový G200x500x1000  - cena za  práce</t>
  </si>
  <si>
    <t>728 1.05</t>
  </si>
  <si>
    <t>Jednolistá atypická regulační klapka ruční  280x150 - cena za  práce</t>
  </si>
  <si>
    <t>728 1.06</t>
  </si>
  <si>
    <t>Jednolistá atypická regulační klapka ruční  250x150 - cena za  práce</t>
  </si>
  <si>
    <t>728 1.07</t>
  </si>
  <si>
    <t>Regulační klapka kruhová ruční RKKM D150  - cena za  práce</t>
  </si>
  <si>
    <t>728 1.08</t>
  </si>
  <si>
    <t>Regulační klapka kruhová ruční RKKM D125  - cena za  práce</t>
  </si>
  <si>
    <t>728 1.09</t>
  </si>
  <si>
    <t>Vyústka nastavitelná přívodní VNM 2 300x100 R1 TPM015/01 - nová montáž - cena za  práce</t>
  </si>
  <si>
    <t>728 1.10</t>
  </si>
  <si>
    <t>Vyústka nastavitelná odvodní VNM 1 500x100 R1 TPM015/01 - cena za  práce</t>
  </si>
  <si>
    <t>728  1.11</t>
  </si>
  <si>
    <t>Vyústka nastavitelná odvodní VNM 1 200x100 R1 TPM015/01- cena za  práce</t>
  </si>
  <si>
    <t>728 1.12</t>
  </si>
  <si>
    <t>Přívodní talířový ventil KI 125 + KKR125 - cena za  práce</t>
  </si>
  <si>
    <t>728 1.13</t>
  </si>
  <si>
    <t>Odvodní talířový ventil KO 125 + KKR125  - cena za práce</t>
  </si>
  <si>
    <t>728 1.14</t>
  </si>
  <si>
    <t>Ohebná hadice D127 ž - cena za  práce</t>
  </si>
  <si>
    <t>728 1.15</t>
  </si>
  <si>
    <t>Kruhové potrubí do D150 - cena za  práce</t>
  </si>
  <si>
    <t>728 1.16</t>
  </si>
  <si>
    <t>Kruhové potrubí do D125- cena za  práce</t>
  </si>
  <si>
    <t>728  1.17</t>
  </si>
  <si>
    <t>Stěnová mřížka SMM 300x100 - cena za  práce</t>
  </si>
  <si>
    <t>728 1.18</t>
  </si>
  <si>
    <t>Čtyřhranné potrubí skup.I, z pozink.plechu vč.tvarovek  a přírub - cena za  práce</t>
  </si>
  <si>
    <t>728 1.19</t>
  </si>
  <si>
    <t>Tepelná a protihluková izolace tl. 100mm s oplechováním  - cena za  práce</t>
  </si>
  <si>
    <t>728 1.20</t>
  </si>
  <si>
    <t>Tepelná a protihluková izolace tl. 40mm s Al polep. na trny  - cena za materiál práce</t>
  </si>
  <si>
    <t>728 2.01</t>
  </si>
  <si>
    <t>Venkovní vzduchotechnická jednotka nástřešní, ležatá s rekuperací tepla - Přívod: vzduchový výkon 870 m3/hod, el. příkon 0,78 kW, proud 3,9 A, napětí 230V; výparník</t>
  </si>
  <si>
    <t>728 2.02</t>
  </si>
  <si>
    <t>Tlumič hluku 200x500x1000 - cena za  práce</t>
  </si>
  <si>
    <t>728 2.03</t>
  </si>
  <si>
    <t>Regulační klapka ruční RKM 280x150  - cena za  práce</t>
  </si>
  <si>
    <t>728 2.05</t>
  </si>
  <si>
    <t>Vyústka nastavitelná přívodní VNM 2 300x100 R1 TPM015/01 - cena za materiál</t>
  </si>
  <si>
    <t>728 2.06</t>
  </si>
  <si>
    <t>Vyústka nastavitelná přívodní VNM 2 200x100 R1 TPM015/01- cena za  práce</t>
  </si>
  <si>
    <t>728  2.07</t>
  </si>
  <si>
    <t>Vyústka nastavitelná odvodní VNM 1 300x100 R1 TPM015/01  cena za  práce</t>
  </si>
  <si>
    <t>728  2.08</t>
  </si>
  <si>
    <t>Vyústka nastavitelná odvodní VNM 1 200x100 R1 TPM015/01  - cena za  práce</t>
  </si>
  <si>
    <t>728 2.09</t>
  </si>
  <si>
    <t>728 2.10</t>
  </si>
  <si>
    <t>Tepelná a protihluková izolace tl. 100mm s oplechováním- cena za  práce</t>
  </si>
  <si>
    <t>728 3.01</t>
  </si>
  <si>
    <t>Venkovní kondenzační jednotka společná pro místn.č.1.02 a 2.05,chladivo R410A, Qch=14,0 kW, Qt=16,0 kW, el. příkon chlazení/topení = 3,61 kW, napětí 400 V, el. jištění</t>
  </si>
  <si>
    <t>728 3.02</t>
  </si>
  <si>
    <t>Vnitřní jednotka nástěnná pro m.č.1.01, Qch=4,0 kW, Qt=5,0 kW, el. napětí 230V-cena za práce</t>
  </si>
  <si>
    <t>728 3.03</t>
  </si>
  <si>
    <t>Vnitřní jednotka nástěnná pro m.č. 2.05,Qch=2,8 kW, Qt=3,2 kW, el. napětí 230V,cena za práce</t>
  </si>
  <si>
    <t>728 3.04</t>
  </si>
  <si>
    <t>Refnet KHRQ22M20T do rozvodu CU potrubí - cena za  práce</t>
  </si>
  <si>
    <t>728 3.05</t>
  </si>
  <si>
    <t>Nové Cu potrubí chladiva vč. tepelné izolace - nová montáž - cena za  práce</t>
  </si>
  <si>
    <t>728 4.01</t>
  </si>
  <si>
    <t>Venkovní kondenzační jednotka chladivo R 32, Qch=2,5 kW, Qt=2,8 kW, el. příkon chlazení/topení = 0, 64 kW, napětí 230 V, el. jištění C10 A - cena za  práce</t>
  </si>
  <si>
    <t>728 4.02</t>
  </si>
  <si>
    <t>Vnitřní jednotka nástěnná chladivo R 32včetně IR ovládání, Qch=2,5kW, Qt=2,8 kW, el. napětí 230V-cena za  práce</t>
  </si>
  <si>
    <t>728 4.03</t>
  </si>
  <si>
    <t>Nové Cu potrubí chladiva vč. tepelné izolace - nová montáž - cena za práce</t>
  </si>
  <si>
    <t>429 1.01</t>
  </si>
  <si>
    <t>429 1.02</t>
  </si>
  <si>
    <t>Venkovní kondenzační jednotka, společná pro  2 VZT jednotky pol.1.01 a 2.01 ,chladivo R410A, Qch=12, 6 kW, Qt=14,2 kW, el. příkon chlazení/topení = 3,3 kW, napětí 400 V, el.</t>
  </si>
  <si>
    <t>429 1.02.1</t>
  </si>
  <si>
    <t>Exp.ventil EKEXV50 pro VZT jednotky pol.1.01 a 1.02 - cena za materiál</t>
  </si>
  <si>
    <t>429 1.02.2</t>
  </si>
  <si>
    <t>Adapter pro univerzální ext. řízení RTD-20 pro VZT jednotky pol.1.01 a pol.2.01 - cena za materiál</t>
  </si>
  <si>
    <t>429 1.02.3</t>
  </si>
  <si>
    <t>Řídící box  EKEQMCBA pro VZT jednotky pol.1.01 a pol.2.01 - cena za materiál</t>
  </si>
  <si>
    <t>429 1.02.4</t>
  </si>
  <si>
    <t>Kabelový ovladač bílý BRC1H519W7  pro VZT jednotky pol.1.01 a pol.2.01 - cena za materiál</t>
  </si>
  <si>
    <t>429 1.02.5</t>
  </si>
  <si>
    <t>Refnet KHRQ22M20T do rozvodu CU potrubí mezi kondenzační jednotkou pol.1.02 a VZT jednotkamí pol.10.1 a 2.01 - cena za materiál</t>
  </si>
  <si>
    <t>429 1.03</t>
  </si>
  <si>
    <t>Nové Cu potrubí chladiva vč. tepelné izolace - cena za materiál</t>
  </si>
  <si>
    <t>429 1.04</t>
  </si>
  <si>
    <t>Tlumič hluku buňkový G200x500x1000  - cena za materiál</t>
  </si>
  <si>
    <t>429 1.05</t>
  </si>
  <si>
    <t>Jednolistá atypická regulační klapka ruční  280x150 - cena za  práce - cena za materiál</t>
  </si>
  <si>
    <t>429 1.06</t>
  </si>
  <si>
    <t>Regulační klapka ruční RKM 250x150 - cena za materiál</t>
  </si>
  <si>
    <t>429 1.07</t>
  </si>
  <si>
    <t>Regulační klapka kruhová ruční RKKM D150  - cena za materiál</t>
  </si>
  <si>
    <t>429 1.08</t>
  </si>
  <si>
    <t>Regulační klapka kruhová ruční RKKM D125  - cena za materiál</t>
  </si>
  <si>
    <t>429 1.09</t>
  </si>
  <si>
    <t>Vyústka nastavitelná přívodní VNM 320x100 R1 TPM015/01 -- cena za materiál</t>
  </si>
  <si>
    <t>429 1.10</t>
  </si>
  <si>
    <t>Vyústka nastavitelná odvodní VNM 520x100 R1 TPM015/01 - cena za materiál</t>
  </si>
  <si>
    <t>429 1.11</t>
  </si>
  <si>
    <t>Vyústka nastavitelná odvodní VNM 200x100 R1 TPM015/01- cena za materiál</t>
  </si>
  <si>
    <t>429 1.12</t>
  </si>
  <si>
    <t>Přívodní talířový ventil KI 125 + KKR125 - cena za materiál</t>
  </si>
  <si>
    <t>429 1.13</t>
  </si>
  <si>
    <t>Odvodní talířový ventil KO 125 + KKR125  - cena za materiál</t>
  </si>
  <si>
    <t>429 1.14</t>
  </si>
  <si>
    <t>Ohebná hadice D127 ž - cena za materiál</t>
  </si>
  <si>
    <t>429 1.15</t>
  </si>
  <si>
    <t>Kruhové potrubí do D150 - cena za materiál</t>
  </si>
  <si>
    <t>429 1.16</t>
  </si>
  <si>
    <t>Kruhové potrubí do D125- cena za materiál</t>
  </si>
  <si>
    <t>429 1.17</t>
  </si>
  <si>
    <t>Stěnová mřížka SMM 300x100 - cena za materiál</t>
  </si>
  <si>
    <t>429 1.18</t>
  </si>
  <si>
    <t>Čtyřhranné potrubí skup.I, z pozink.plechu vč.tvarovek  a přírub - cena za materiál</t>
  </si>
  <si>
    <t>429 1.19</t>
  </si>
  <si>
    <t>Tepelná a protihluková izolace tl. 100mm s oplechováním  - cena za materiál</t>
  </si>
  <si>
    <t>429 1.20</t>
  </si>
  <si>
    <t>Tepelná a protihluková izolace tl. 40mm s Al polep. na trny  - cena za materiál</t>
  </si>
  <si>
    <t>429 2.01</t>
  </si>
  <si>
    <t>429 2.02</t>
  </si>
  <si>
    <t>Tlumič hluku buňkový G200x500x1000 - cena za materiál</t>
  </si>
  <si>
    <t>429 2.03</t>
  </si>
  <si>
    <t>429 2.05</t>
  </si>
  <si>
    <t>429 2.06</t>
  </si>
  <si>
    <t>Vyústka nastavitelná přívodní VNM  200x100 R1 TPM015/01- cena za materiál</t>
  </si>
  <si>
    <t>429 2.07</t>
  </si>
  <si>
    <t>Vyústka nastavitelná odvodní VNM 320x100 R1 TPM015/01  cena za materiál</t>
  </si>
  <si>
    <t>429 2.08</t>
  </si>
  <si>
    <t>Vyústka nastavitelná odvodní VNM 200x100 R1 TPM015/01  - cena za materiál</t>
  </si>
  <si>
    <t>429 2.09</t>
  </si>
  <si>
    <t>429 2.10</t>
  </si>
  <si>
    <t>Tepelná a protihluková izolace tl. 100mm s oplechováním- cena za materiál</t>
  </si>
  <si>
    <t>429 3.01</t>
  </si>
  <si>
    <t>Venkovní kondenzační jednotka společná    pro místn.č.1.02 a 2.05,chladivo R410A, Qch=14,0 kW, Qt=16 ,0 kW, el. příkon chlazení/topení = 3,61 kW, napětí 400 V, el. jištění</t>
  </si>
  <si>
    <t>429 3.02</t>
  </si>
  <si>
    <t>Vnitřní jednotka nástěnná pro m.č.1.01, Qch=4,0 kW, Qt=5,0 kW, el. napětí 230V-cena za materiál</t>
  </si>
  <si>
    <t>429 3.03</t>
  </si>
  <si>
    <t>Vnitřní jednotka nástěnná pro m.č. 2.05,Qch=2,8 kW, Qt=3,2 kW, el. napětí 230V,cena za materiál</t>
  </si>
  <si>
    <t>429.3.04</t>
  </si>
  <si>
    <t>Refnet KHRQ22M20T do rozvodu CU potrubí - cena za materiál</t>
  </si>
  <si>
    <t>429 3.05</t>
  </si>
  <si>
    <t>Nové Cu potrubí chladiva vč. tepelné izolace - nová montáž - cena za materiál</t>
  </si>
  <si>
    <t>429 4.01</t>
  </si>
  <si>
    <t>Venkovní kondenzační jednotka chladivo R 32, Qch=2,5 kW, Qt=2,8 kW, el. příkon chlazení/topení = 0, 64 kW, napětí 230 V, el. jištění C10 A - cena za materiál</t>
  </si>
  <si>
    <t>429 4.02</t>
  </si>
  <si>
    <t>Vnitřní jednotka nástěnná chladivo R 32včetně IR ovládání, Qch=2,5kW, Qt=2,8 kW, el. napětí 230V-cena za materiál</t>
  </si>
  <si>
    <t>429 4.03</t>
  </si>
  <si>
    <t>008 01</t>
  </si>
  <si>
    <t>Spojovací a montážní materiál -dodávka a montáž</t>
  </si>
  <si>
    <t>008 02</t>
  </si>
  <si>
    <t>Mimostaveništní doprava</t>
  </si>
  <si>
    <t>008 03</t>
  </si>
  <si>
    <t>Zaregulování VZT,zkoušky zařízení,uvedení do provozu,předání</t>
  </si>
  <si>
    <t>008 04</t>
  </si>
  <si>
    <t>Dokumentace  skutečného provedení</t>
  </si>
  <si>
    <t>008 05</t>
  </si>
  <si>
    <t>Lešení</t>
  </si>
  <si>
    <t>008 06</t>
  </si>
  <si>
    <t>Vertikální doprava,jeřáb</t>
  </si>
  <si>
    <t>008 07</t>
  </si>
  <si>
    <t>Zařízení staveniště</t>
  </si>
  <si>
    <t>162701105R00</t>
  </si>
  <si>
    <t>Vodorovné přemístění výkopku z hor.1-4 do 10000 m</t>
  </si>
  <si>
    <t>RTS 20/ II</t>
  </si>
  <si>
    <t>170,3686+32,5901+15,6510</t>
  </si>
  <si>
    <t>122201102R00</t>
  </si>
  <si>
    <t>Odkopávky nezapažené v hor. 3 do 1000 m3</t>
  </si>
  <si>
    <t>moduly : 0,55*(3,0*7,1+10,24*14,12+5,73*4,245+7,16*2,85)</t>
  </si>
  <si>
    <t>spád plocha 1 : 0,30*(7,85*4,055+2,905*1,47)</t>
  </si>
  <si>
    <t>spád plocha 2 - terasa : 0,40*(5,73*7,025+6,475*10,655)</t>
  </si>
  <si>
    <t>122201109R00</t>
  </si>
  <si>
    <t>Příplatek za lepivost - odkopávky v hor. 3</t>
  </si>
  <si>
    <t>132201110R00</t>
  </si>
  <si>
    <t>Hloubení rýh š.do 60 cm v hor.3 do 50 m3, STROJNĚ</t>
  </si>
  <si>
    <t>zákl pas po obvodu 300x1300mm : 0,3*1,05*(18,0+2,39+6,3+8,715+9,0+5,71+3,305+5,395)</t>
  </si>
  <si>
    <t>zákl pas zelené stěny 300x1050mm : 0,3*1,05*(9,05+3,35)</t>
  </si>
  <si>
    <t>schody do jídelny : 0,3*0,3*(0,6*2+3,205*2)</t>
  </si>
  <si>
    <t>0,3*0,3*3,205</t>
  </si>
  <si>
    <t>schody na terasu : 0,3*0,3*(1,95*2+7,9*2)</t>
  </si>
  <si>
    <t>0,3*0,3*7,9</t>
  </si>
  <si>
    <t>odvodnění terasy a zelené fasády - drenáž dn125 : 0,5*0,4*(9,0+11,0+6,5+7,0)</t>
  </si>
  <si>
    <t>132201119R00</t>
  </si>
  <si>
    <t>Přípl.za lepivost,hloubení rýh 60 cm,hor.3,STROJNĚ</t>
  </si>
  <si>
    <t>133201101R00</t>
  </si>
  <si>
    <t>Hloubení šachet v hor.3 do 100 m3</t>
  </si>
  <si>
    <t>patka P1 : (0,7*0,7*1,05)*2</t>
  </si>
  <si>
    <t>patka P2 : (1,0*1,0*1,05)*3</t>
  </si>
  <si>
    <t>patka P2.1 : (0,8*0,8*1,05)*1</t>
  </si>
  <si>
    <t>patka P2.2 : (1,1*1,1*1,05)*1</t>
  </si>
  <si>
    <t>patka P3 : 1,0*1,0*1,05</t>
  </si>
  <si>
    <t>patka P3.1 : 1,2*1,2*1,05</t>
  </si>
  <si>
    <t>patka P3.2 : 1,2*1,2*1,05</t>
  </si>
  <si>
    <t>patka P3.3 : 1,1*1,1*1,05</t>
  </si>
  <si>
    <t>patka P4 : 0,9*0,9*1,05</t>
  </si>
  <si>
    <t>patka P5 : 1,3*1,3*1,05</t>
  </si>
  <si>
    <t>patka P6 : 0,9*0,9*1,2</t>
  </si>
  <si>
    <t>patka P7 : 0,7*0,7*1,2</t>
  </si>
  <si>
    <t>133201109R00</t>
  </si>
  <si>
    <t>Příplatek za lepivost - hloubení šachet v hor.3</t>
  </si>
  <si>
    <t>161101101R00</t>
  </si>
  <si>
    <t>Svislé přemístění výkopku z hor.1-4 do 2,5 m</t>
  </si>
  <si>
    <t>32,5901+15,6510</t>
  </si>
  <si>
    <t>162701109R00</t>
  </si>
  <si>
    <t>Příplatek k vod. přemístění hor.1-4 za další 1 km</t>
  </si>
  <si>
    <t>do 12km skládka : 218,6097</t>
  </si>
  <si>
    <t>171201201R00</t>
  </si>
  <si>
    <t>Uložení sypaniny na skl.-modelace na výšku přes 2m</t>
  </si>
  <si>
    <t>175101201R00</t>
  </si>
  <si>
    <t>Obsyp objektu bez prohození sypaniny</t>
  </si>
  <si>
    <t>patka P1 : 0</t>
  </si>
  <si>
    <t>patka P2 : (1,0*1,0*0,45-0,6*0,6*0,45)*3</t>
  </si>
  <si>
    <t>patka P2.1 : (0,8*0,8*0,45-0,6*0,6*0,45)*1</t>
  </si>
  <si>
    <t>patka P2.2 : (1,1*1,1*0,45-0,6*0,6*0,45)*1</t>
  </si>
  <si>
    <t>patka P3 : 1,0*1,0*0,45-0,6*0,6*0,45</t>
  </si>
  <si>
    <t>patka P3.1 : 1,2*1,2*0,45-0,6*0,6*0,45</t>
  </si>
  <si>
    <t>patka P3.2 : 1,2*1,2*0,45-0,6*0,6*0,45</t>
  </si>
  <si>
    <t>patka P3.3 : 1,1*1,1*0,45-0,6*0,6*0,45</t>
  </si>
  <si>
    <t>patka P4 : 0,9*0,9*0,45-0,6*0,6*0,45</t>
  </si>
  <si>
    <t>patka P5 : 1,3*1,3*0,45-0,6*0,6*0,45</t>
  </si>
  <si>
    <t>patka P6 : 0,9*0,9*0,6-0,6*0,6*0,6</t>
  </si>
  <si>
    <t>patka P7 : 0</t>
  </si>
  <si>
    <t>181101102R00</t>
  </si>
  <si>
    <t>Úprava pláně v zářezech v hor. 1-4, se zhutněním</t>
  </si>
  <si>
    <t>moduly : (3,0*7,1+10,24*14,12+5,73*4,245+7,16*2,85)</t>
  </si>
  <si>
    <t>spád plocha 1 : (7,85*4,055+2,905*1,47)</t>
  </si>
  <si>
    <t>spád plocha 2 - terasa : (5,73*7,025+6,475*10,655)</t>
  </si>
  <si>
    <t>199000002R00</t>
  </si>
  <si>
    <t>Poplatek za skládku horniny 1- 4</t>
  </si>
  <si>
    <t>181300010RAD</t>
  </si>
  <si>
    <t>Rozprostření ornice v rovině tloušťka 15 cm dovoz ornice ze vzdálenosti 10 km, osetí trávou</t>
  </si>
  <si>
    <t>Agregovaná položka</t>
  </si>
  <si>
    <t>POL2_</t>
  </si>
  <si>
    <t>okolo objektu : 19,0*3,0+4,0*3,0+8,0*4,0+6,0*1,5+4,0*7,5+1,0*11,0</t>
  </si>
  <si>
    <t>58330002.A</t>
  </si>
  <si>
    <t>Zemina stabilizační okolo patek</t>
  </si>
  <si>
    <t>SPCM</t>
  </si>
  <si>
    <t>POL3_1</t>
  </si>
  <si>
    <t>4,086*1,7*1,10</t>
  </si>
  <si>
    <t>212312111R00</t>
  </si>
  <si>
    <t>Lože trativodu z betonu prostého</t>
  </si>
  <si>
    <t>odvodnění terasy a zelené fasády : 0,85*0,12*(9,0+11,0+6,5+7,0)</t>
  </si>
  <si>
    <t>212531111RK1</t>
  </si>
  <si>
    <t>Výplň odvodňov. trativodů kam. hrubě drcen. 63 mm kraj Jihomoravský</t>
  </si>
  <si>
    <t>odvodnění terasy a zelené fasády : 0,5*0,3*(9,0+11,0+6,5+7,0)</t>
  </si>
  <si>
    <t>212755114RX1</t>
  </si>
  <si>
    <t>Trativody z drenážních trubek DN 125 cm bez lože PVC-U DN125mm</t>
  </si>
  <si>
    <t>odvodnění terasy a zelené fasády : 9,0+11,0+6,5+7,0</t>
  </si>
  <si>
    <t>212971110R00</t>
  </si>
  <si>
    <t>Opláštění trativodů z geotextilí</t>
  </si>
  <si>
    <t>odvodnění terasy a zelené fasády : (2*0,5+2*0,3)*(9,0+11,0+6,5+7,0)</t>
  </si>
  <si>
    <t>895191111R00</t>
  </si>
  <si>
    <t>Drenážní šachtice normální z PVC DN 300mm</t>
  </si>
  <si>
    <t>odvodnění terasy a zelené fasády : 3</t>
  </si>
  <si>
    <t>69366055</t>
  </si>
  <si>
    <t>Geotextilie filtrační 300 g/m2</t>
  </si>
  <si>
    <t>odvodnění terasy a zelené fasády : (2*0,5+2*0,3+0,2)*(9,0+11,0+6,5+7,0)</t>
  </si>
  <si>
    <t>274313611R00</t>
  </si>
  <si>
    <t>Beton základových pasů prostý C 16/20</t>
  </si>
  <si>
    <t>zákl pas po obvodu 300x1300mm : 0,3*1,3*(18,0+2,39+6,3+8,715+9,0+5,71+3,305+5,395)</t>
  </si>
  <si>
    <t>odečty vsazených patek P3, P4, P5 v obvod. pasech : -0,3*0,6*(1,0+1,2+0,15+0,525+0,85+0,665+1,3+1,1)</t>
  </si>
  <si>
    <t>schody do jídelny : 0,3*0,48*(0,6*2+3,205*2)</t>
  </si>
  <si>
    <t>0,3*0,29*3,205</t>
  </si>
  <si>
    <t>schody na terasu : 0,3*0,48*(1,95*2+7,9*2)</t>
  </si>
  <si>
    <t>0,3*0,29*7,9</t>
  </si>
  <si>
    <t>274351215R00</t>
  </si>
  <si>
    <t>Bednění stěn základových pasů - zřízení</t>
  </si>
  <si>
    <t>POL1_0</t>
  </si>
  <si>
    <t>zákl pas po obvodu 300x1300mm : 2*0,6*(18,0+2,39+6,3+8,715+9,0+5,71+3,305+5,395)</t>
  </si>
  <si>
    <t>zákl pas zelené stěny 300x1050mm : 0,6*(9,05+3,35)</t>
  </si>
  <si>
    <t>schody do jídelny : 2*0,48*(0,6*2+3,205*2)</t>
  </si>
  <si>
    <t>2*0,29*3,205</t>
  </si>
  <si>
    <t>schody na terasu : 2*0,48*(1,95*2+7,9*2)</t>
  </si>
  <si>
    <t>2*0,29*7,9</t>
  </si>
  <si>
    <t>274351216R00</t>
  </si>
  <si>
    <t>Bednění stěn základových pasů - odstranění</t>
  </si>
  <si>
    <t>274351999R01</t>
  </si>
  <si>
    <t>Příplatek za pohledové bednění zákl. pasů</t>
  </si>
  <si>
    <t>cca 15% plochy bednění : 110,6765*0,15</t>
  </si>
  <si>
    <t>274354012R00</t>
  </si>
  <si>
    <t>Bednění prostupu základem do 0,01 m2, dl.0,5 m</t>
  </si>
  <si>
    <t>větrací štěrbiny 1000x100mm : 14</t>
  </si>
  <si>
    <t>274354042R00</t>
  </si>
  <si>
    <t>Bednění prostupu základem do 0,10 m2, dl.0,5 m</t>
  </si>
  <si>
    <t>pro ZTI : 4</t>
  </si>
  <si>
    <t>275261111R00</t>
  </si>
  <si>
    <t>Osazování bloků základových patek objemu do 0,10m3</t>
  </si>
  <si>
    <t>terasa pod rošt : 19*2+13*2+3</t>
  </si>
  <si>
    <t>275313611R00</t>
  </si>
  <si>
    <t>Beton základových patek prostý C 16/20</t>
  </si>
  <si>
    <t>patka P1 : (0,7*0,7*1,3)*2</t>
  </si>
  <si>
    <t>patka P2 : (1,0*1,0*0,6+0,6*0,6*0,7)*3</t>
  </si>
  <si>
    <t>patka P2.1 : (0,8*0,8*0,6+0,6*0,6*0,7)*1</t>
  </si>
  <si>
    <t>patka P2.2 : (1,1*1,1*0,6+0,6*0,6*0,7)*1</t>
  </si>
  <si>
    <t>patka P3 : 1,0*1,0*0,6+0,6*0,415*0,45</t>
  </si>
  <si>
    <t>patka P3.1 : 1,2*1,2*0,6+0,6*0,415*0,45</t>
  </si>
  <si>
    <t>patka P3.2 : 1,2*1,2*0,6+0,39*0,39*0,45</t>
  </si>
  <si>
    <t>patka P3.3 : 1,1*1,1*0,6+0,6*0,415*0,45</t>
  </si>
  <si>
    <t>patka P4 : 0,9*0,9*0,6+0,39*0,39*0,45</t>
  </si>
  <si>
    <t>patka P5 : 1,3*1,3*0,6+0,39*0,60*0,45</t>
  </si>
  <si>
    <t>patka P6 : 0,9*0,9*0,6+0,6*0,6*0,6</t>
  </si>
  <si>
    <t>zákl pro VZT tl.200mm : 3*(0,2*1,0*0,5)</t>
  </si>
  <si>
    <t>275351215R00</t>
  </si>
  <si>
    <t>Bednění stěn základových patek - zřízení</t>
  </si>
  <si>
    <t>patka P1 : (4*0,7*0,6)*2</t>
  </si>
  <si>
    <t>patka P2 : (4*0,6*0,7)*3</t>
  </si>
  <si>
    <t>patka P2.1 : (4*0,6*0,7)*1</t>
  </si>
  <si>
    <t>patka P2.2 : (4*0,6*0,7)*1</t>
  </si>
  <si>
    <t>patka P3 : (0,6+2*0,415)*0,45</t>
  </si>
  <si>
    <t>patka P3.1 : (0,6+2*0,415)*0,45</t>
  </si>
  <si>
    <t>patka P3.2 : (2*0,39)*0,45</t>
  </si>
  <si>
    <t>patka P3.3 : (0,6+2*0,415)*0,45</t>
  </si>
  <si>
    <t>patka P4 : (2*0,39)*0,45</t>
  </si>
  <si>
    <t>patka P5 : (0,39*2+0,60)*0,45</t>
  </si>
  <si>
    <t>patka P6 : (4*0,6)*0,6</t>
  </si>
  <si>
    <t>patka P7 : 4*0,7*0,6</t>
  </si>
  <si>
    <t>zákl pro VZT tl.200mm : 3*(0,2*(1,0+2*0,5))</t>
  </si>
  <si>
    <t>275351216R00</t>
  </si>
  <si>
    <t>Bednění stěn základových patek - odstranění</t>
  </si>
  <si>
    <t>434351141R00</t>
  </si>
  <si>
    <t>Bednění stupňů přímočarých - zřízení</t>
  </si>
  <si>
    <t>schody do jídelny : (0,2+0,3)*3,205*2</t>
  </si>
  <si>
    <t>schody na terasu : (0,2+0,3)*7,9*2</t>
  </si>
  <si>
    <t>434351142R00</t>
  </si>
  <si>
    <t>Bednění stupňů přímočarých - odstranění</t>
  </si>
  <si>
    <t>59233185</t>
  </si>
  <si>
    <t>Patka pro plotový sloupek 26/26/35</t>
  </si>
  <si>
    <t>terasa pod rošt : (19*2+13*2+3)*1,03</t>
  </si>
  <si>
    <t>349121001R00</t>
  </si>
  <si>
    <t>Montáž  prefa. drobné architektury od 0,2 do 1,5 t</t>
  </si>
  <si>
    <t>59289888.A</t>
  </si>
  <si>
    <t>Lavice betonová se stojanem na kola v=450mm bílý beton</t>
  </si>
  <si>
    <t>59289999.A</t>
  </si>
  <si>
    <t>Lavice betonová v=450mm bílý beton</t>
  </si>
  <si>
    <t>289970111R00</t>
  </si>
  <si>
    <t>Vrstva z geotextilie 300g/m2</t>
  </si>
  <si>
    <t>terasa : 115,70</t>
  </si>
  <si>
    <t>564751111R00</t>
  </si>
  <si>
    <t>Podklad z kameniva drceného vel.32-63 mm,tl. 15 cm</t>
  </si>
  <si>
    <t>ZP-zásoby : 41,20</t>
  </si>
  <si>
    <t>ZP - kola č117 : 9,25</t>
  </si>
  <si>
    <t>rampa č116 : 5,10</t>
  </si>
  <si>
    <t>proviz. před schody č118 : 7,9*1,01/2</t>
  </si>
  <si>
    <t>596215021R00</t>
  </si>
  <si>
    <t>Kladení zámkové dlažby tl. 6 cm do drtě tl. 4 cm</t>
  </si>
  <si>
    <t>596291111R00</t>
  </si>
  <si>
    <t>Řezání zámkové dlažby tl. 60 mm</t>
  </si>
  <si>
    <t>631315811RN3</t>
  </si>
  <si>
    <t>Mazanina betonová tl. 12 - 24 cm C 30/37 z betonu prostého XF4</t>
  </si>
  <si>
    <t xml:space="preserve">kartáčovaný beton : </t>
  </si>
  <si>
    <t>schody do jídelny č119 : 0,12*(0,9*3,205)</t>
  </si>
  <si>
    <t>schody na terasu č118 : 0,12*(2,25*7,90)</t>
  </si>
  <si>
    <t>ZP - kola č117 : 0,12*9,25</t>
  </si>
  <si>
    <t>rampa č116 : 0,12*5,10</t>
  </si>
  <si>
    <t>631319123R01</t>
  </si>
  <si>
    <t>Příplatek-snížení obrusu předeps.přísadou,do 12 cm kartáčování vč nástřiku akryl. pryskyřicí</t>
  </si>
  <si>
    <t>631319173R00</t>
  </si>
  <si>
    <t>Příplatek za stržení povrchu mazaniny tl. 12 cm</t>
  </si>
  <si>
    <t>631361921RT5</t>
  </si>
  <si>
    <t>Výztuž mazanin svařovanou sítí průměr drátu  6,0, oka 150/150 mm</t>
  </si>
  <si>
    <t xml:space="preserve">0,0034 t/m2 : </t>
  </si>
  <si>
    <t>schody do jídelny : 0,0034*(0,9*3,205)*1,2</t>
  </si>
  <si>
    <t>schody na terasu : 0,0034*(2,25*7,90)*1,2</t>
  </si>
  <si>
    <t>ZP - kola č117 : 0,0034*9,25*1,2</t>
  </si>
  <si>
    <t>rampa č116 : 0,0034*5,10*1,2</t>
  </si>
  <si>
    <t>631571003R00</t>
  </si>
  <si>
    <t>Násyp ze štěrkopísku 0 - 32,  zpevňující</t>
  </si>
  <si>
    <t>schody do jídelny : 0,41*2,6*0,60</t>
  </si>
  <si>
    <t>schody na terasu : 0,41*7,3*1,95</t>
  </si>
  <si>
    <t>632921911R00</t>
  </si>
  <si>
    <t>Dlažba z dlaždic betonových do prosívky, tl. 40 mm</t>
  </si>
  <si>
    <t>podkladky pod rošt terasy : (34*13+18*8)*(0,25*0,25)</t>
  </si>
  <si>
    <t>639571210R00</t>
  </si>
  <si>
    <t>Okapový chodník podél budovy z kačírku tl. 100 mm</t>
  </si>
  <si>
    <t>okolo budovy : 0,5*(5,815+6,01+3,0+7,0+10,8+3,5)</t>
  </si>
  <si>
    <t>639571311R00</t>
  </si>
  <si>
    <t>Okapový chodník - textilie proti prorůstání 45g/m2</t>
  </si>
  <si>
    <t>916561111RT7</t>
  </si>
  <si>
    <t>Osazení záhon.obrubníků do lože z C 12/15 s opěrou včetně obrubníku   100/5/20 cm</t>
  </si>
  <si>
    <t>ZP č120 : 4,67+10,9</t>
  </si>
  <si>
    <t>916581112R00</t>
  </si>
  <si>
    <t>Osazení plech. Pz zahradního obrubníku zapuštěného</t>
  </si>
  <si>
    <t>okolo budovy : (5,815+6,01+3,0+7,0+10,8+3,5+0,5*3)</t>
  </si>
  <si>
    <t>917862111R00</t>
  </si>
  <si>
    <t>Osazení stojat. obrub.bet. s opěrou,lože z C 12/15</t>
  </si>
  <si>
    <t>ZP č120 : 10,9</t>
  </si>
  <si>
    <t>55399999.D</t>
  </si>
  <si>
    <t>Obrubník záhonový neviditelný plechový Pz 140x1000mm</t>
  </si>
  <si>
    <t>okolo budovy : 40</t>
  </si>
  <si>
    <t>59217476</t>
  </si>
  <si>
    <t>Obrubník silniční nájezdový 1000/150/150 šedý</t>
  </si>
  <si>
    <t>ZP č120 : 11</t>
  </si>
  <si>
    <t>59245020</t>
  </si>
  <si>
    <t>Dlažba zámková přírodní tl.60mm</t>
  </si>
  <si>
    <t>ZP-zásoby : 41,20*1,02</t>
  </si>
  <si>
    <t>998014201R00</t>
  </si>
  <si>
    <t>Přesun hmot, modulární výstavba</t>
  </si>
  <si>
    <t>POL7_1</t>
  </si>
  <si>
    <t>713131131R00</t>
  </si>
  <si>
    <t>Izolace tepelná stěn lepením</t>
  </si>
  <si>
    <t>přechod modulu/zpevněná plocha : 0,25*8,0</t>
  </si>
  <si>
    <t>713191100RT9</t>
  </si>
  <si>
    <t>Položení separační fólie včetně dodávky fólie PE</t>
  </si>
  <si>
    <t>schody do jídelny : 0,9*3,205</t>
  </si>
  <si>
    <t>schody na terasu : 2,25*7,90</t>
  </si>
  <si>
    <t>283754900</t>
  </si>
  <si>
    <t>Deska polystyrenová XPS tl. 30 mm</t>
  </si>
  <si>
    <t>POL3_7</t>
  </si>
  <si>
    <t>998713201R00</t>
  </si>
  <si>
    <t>POL7_1002</t>
  </si>
  <si>
    <t>766441111R00</t>
  </si>
  <si>
    <t>Položení dřevěné podlahy teras vč. podklad. roštu spojovacího materiálu</t>
  </si>
  <si>
    <t>61198198.A</t>
  </si>
  <si>
    <t>Hranol pod dřevoplast. palubky 50x50 mm</t>
  </si>
  <si>
    <t>Začátek provozního součtu</t>
  </si>
  <si>
    <t xml:space="preserve">  38*7,67</t>
  </si>
  <si>
    <t xml:space="preserve">  20*2,99</t>
  </si>
  <si>
    <t>Konec provozního součtu</t>
  </si>
  <si>
    <t>351,26*1,03</t>
  </si>
  <si>
    <t>61198199.A</t>
  </si>
  <si>
    <t>Terasové dřevoplast. prkna 137/24 délky max 4,0m</t>
  </si>
  <si>
    <t>115,7*1,03</t>
  </si>
  <si>
    <t>998766201R00</t>
  </si>
  <si>
    <t>Přesun hmot pro truhlářské konstr., výšky do 6 m</t>
  </si>
  <si>
    <t>767 PC Z/4</t>
  </si>
  <si>
    <t>D+M Ocelového zábradlí venkovní rampy žárově ZN vč. beton patek a výkopů</t>
  </si>
  <si>
    <t>kg</t>
  </si>
  <si>
    <t>767 PC Z/8</t>
  </si>
  <si>
    <t>D+M Ocelového kotevních ploten do beton. patek 370x200x15mm</t>
  </si>
  <si>
    <t>767990010RAE</t>
  </si>
  <si>
    <t>Atypické ocelové konstrukce podpěrné ocel. kce. pro moduly</t>
  </si>
  <si>
    <t xml:space="preserve">  pro modul "sever" : (3,4*2)+(4*3,0)</t>
  </si>
  <si>
    <t xml:space="preserve">  pro modul "západ" : (3,4*6)+(6,0*4)</t>
  </si>
  <si>
    <t>JACKEL 200x150x6  30,185kg/mb : 63,2*30,185</t>
  </si>
  <si>
    <t>998767201R00</t>
  </si>
  <si>
    <t>Přesun hmot pro zámečnické konstr., výšky do 6 m</t>
  </si>
  <si>
    <t>113106241R00</t>
  </si>
  <si>
    <t>Rozebrání ploch ze silničních panelů</t>
  </si>
  <si>
    <t>121101101R00</t>
  </si>
  <si>
    <t>Sejmutí ornice s přemístěním do 50 m</t>
  </si>
  <si>
    <t>181300010RAA</t>
  </si>
  <si>
    <t>Rozprostření ornice v rovině tloušťka 15 cm dovoz ornice ze vzdálenosti 500 m, osetí trávou</t>
  </si>
  <si>
    <t>POL2_1</t>
  </si>
  <si>
    <t>311 PC 001</t>
  </si>
  <si>
    <t>D+M Vlepení trnů do stáv základu oplocení á 300mm DN10mm vč vrtání a chemické malty</t>
  </si>
  <si>
    <t>311320040RAA</t>
  </si>
  <si>
    <t>Zdi nadzákladové ŽB z betonu C 25/30, tl. 30 cm oboustranné bednění, výztuž 90 kg/m3</t>
  </si>
  <si>
    <t>12,0*0,5</t>
  </si>
  <si>
    <t>564231111R00</t>
  </si>
  <si>
    <t>Podklad ze štěrkopísku po zhutnění tloušťky 10 cm</t>
  </si>
  <si>
    <t>+10% přesahy okrajů panelů : 276,0*1,10</t>
  </si>
  <si>
    <t>568111111R00</t>
  </si>
  <si>
    <t>Zřízení vrstvy z geotextilie</t>
  </si>
  <si>
    <t>ochrana chodníku : 66,0</t>
  </si>
  <si>
    <t>584121111RZ1</t>
  </si>
  <si>
    <t>Osazení silničních panelů,lože z kameniva tl. 4 cm pouze montáž, panel ve specifikaci</t>
  </si>
  <si>
    <t>příjezd : 210,0</t>
  </si>
  <si>
    <t>59381338.S</t>
  </si>
  <si>
    <t>Panel silniční 300x200x21,5 cm PRONÁJEM+DOVOZ A ODVOZ ZE STAVBY</t>
  </si>
  <si>
    <t>příjezd+chodník : 276</t>
  </si>
  <si>
    <t>Geotextilie 300 g/m2</t>
  </si>
  <si>
    <t>66,0*1,20</t>
  </si>
  <si>
    <t>216904212R00</t>
  </si>
  <si>
    <t>Očištění stlačeným vzduchem zdiva</t>
  </si>
  <si>
    <t>0,3*12,0</t>
  </si>
  <si>
    <t>962052211R00</t>
  </si>
  <si>
    <t>Bourání zdiva železobetonového nadzákladového</t>
  </si>
  <si>
    <t>0,3*0,5*12,0</t>
  </si>
  <si>
    <t>998226111R00</t>
  </si>
  <si>
    <t>Přesun hmot, komunikace z panelů předpjatých</t>
  </si>
  <si>
    <t>767 PC 001</t>
  </si>
  <si>
    <t>DMTŽ+zpětná MTŽ Ocel. plotových dílců l=4,0m lokální opravy nátěru-uložení na pozemku investora</t>
  </si>
  <si>
    <t>pole</t>
  </si>
  <si>
    <t>979082213R00</t>
  </si>
  <si>
    <t>Vodorovná doprava suti po suchu do 1 km</t>
  </si>
  <si>
    <t>Přesun suti</t>
  </si>
  <si>
    <t>POL8_0</t>
  </si>
  <si>
    <t>979082219R00</t>
  </si>
  <si>
    <t>Příplatek za dopravu suti po suchu za další 1 km</t>
  </si>
  <si>
    <t>979087212R00</t>
  </si>
  <si>
    <t>Nakládání suti na dopravní prostředky</t>
  </si>
  <si>
    <t>979990001R00</t>
  </si>
  <si>
    <t>Poplatek za skládku stavební suti</t>
  </si>
  <si>
    <t>NAK</t>
  </si>
  <si>
    <t>005111020R</t>
  </si>
  <si>
    <t>Vytyčení stavby</t>
  </si>
  <si>
    <t>Soubor</t>
  </si>
  <si>
    <t>POL99_8</t>
  </si>
  <si>
    <t>005111021R</t>
  </si>
  <si>
    <t>Vytyčení inženýrských sítí</t>
  </si>
  <si>
    <t>005121010R</t>
  </si>
  <si>
    <t>Vybudování zařízení staveniště viz rozsah dle plánu BOZP ve fázi přípravy</t>
  </si>
  <si>
    <t>005121020R</t>
  </si>
  <si>
    <t>Provoz zařízení staveniště viz rozsah dle plánu BOZP ve fázi přípravy</t>
  </si>
  <si>
    <t>005121030R</t>
  </si>
  <si>
    <t>Odstranění zařízení staveniště</t>
  </si>
  <si>
    <t>005211080R</t>
  </si>
  <si>
    <t>Bezpečnostní a hygienická opatření na staveništi  viz rozsah dle plánu BOZP ve fázi přípravy</t>
  </si>
  <si>
    <t>005211020R</t>
  </si>
  <si>
    <t>Ochrana stávaj. inženýrských sítí na staveništi</t>
  </si>
  <si>
    <t>005211030R</t>
  </si>
  <si>
    <t>Dočasná dopravní opatření</t>
  </si>
  <si>
    <t>005211040R</t>
  </si>
  <si>
    <t>Užívání veřejných ploch a prostranství</t>
  </si>
  <si>
    <t>005241010R</t>
  </si>
  <si>
    <t>Dokumentace skutečného provedení</t>
  </si>
  <si>
    <t>005241020R</t>
  </si>
  <si>
    <t>Geodetické zaměření skutečného provedení</t>
  </si>
  <si>
    <t>Montáž a doprava kontejnerů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</si>
</sst>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9IxjjrAurfM1u3hs4RfDfDXlZPBTI3mj8Tm0wmsrZEmZPk/OYoig7KTQR4DzLuxI1HpaEkEjmTnjAMiyVgxo3g==" saltValue="1dtGGww5b/LJTAiCJrkwi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3"/>
  <sheetViews>
    <sheetView showGridLines="0" topLeftCell="B1" zoomScaleNormal="100" zoomScaleSheetLayoutView="75" workbookViewId="0">
      <selection activeCell="H22" sqref="H2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 t="s">
        <v>45</v>
      </c>
      <c r="E5" s="226"/>
      <c r="F5" s="226"/>
      <c r="G5" s="226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7" t="s">
        <v>46</v>
      </c>
      <c r="E6" s="228"/>
      <c r="F6" s="228"/>
      <c r="G6" s="228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9" t="s">
        <v>47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SUMIF(F69:F129,A16,I69:I129)+SUMIF(F69:F129,"PSU",I69:I129)</f>
        <v>0</v>
      </c>
      <c r="J16" s="211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SUMIF(F69:F129,A17,I69:I129)</f>
        <v>0</v>
      </c>
      <c r="J17" s="211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SUMIF(F69:F129,A18,I69:I129)</f>
        <v>0</v>
      </c>
      <c r="J18" s="211"/>
    </row>
    <row r="19" spans="1:10" ht="23.25" customHeight="1" x14ac:dyDescent="0.2">
      <c r="A19" s="140" t="s">
        <v>203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SUMIF(F69:F129,A19,I69:I129)</f>
        <v>0</v>
      </c>
      <c r="J19" s="211"/>
    </row>
    <row r="20" spans="1:10" ht="23.25" customHeight="1" x14ac:dyDescent="0.2">
      <c r="A20" s="140" t="s">
        <v>204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SUMIF(F69:F129,A20,I69:I129)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9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5">
        <f>ZakladDPHSniVypocet+ZakladDPHZaklVypocet</f>
        <v>0</v>
      </c>
      <c r="H28" s="215"/>
      <c r="I28" s="215"/>
      <c r="J28" s="118" t="str">
        <f t="shared" si="0"/>
        <v>CZK</v>
      </c>
    </row>
    <row r="29" spans="1:10" ht="27.9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4">
        <f>A27</f>
        <v>0</v>
      </c>
      <c r="H29" s="214"/>
      <c r="I29" s="214"/>
      <c r="J29" s="121" t="s">
        <v>88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9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9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7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199"/>
      <c r="D39" s="199"/>
      <c r="E39" s="199"/>
      <c r="F39" s="101">
        <f>'IO 01 IO 01 Pol'!AE53+'IO 02 IO 02 Pol'!AE68+'IO 03 IO 03 Pol'!AE52+'IO 04 IO 04 Pol'!AE18+'IO 05 IO 05 Pol'!AE79+'SO 01 SO 01.1 Pol'!AE107+'SO 01 SO 01.2 Pol'!AE137+'SO 01 SO 01.3 Pol'!AE24+'SO 01 SO 01.4 Pol'!AE80+'SO 01 SO 01.5 Pol'!AE71+'SO 01 SO 01.6 Pol'!AE111+'SO 02 SO 02.1 Pol'!AE225+'SO 02 SO 02.11 Pol'!AE43+'VRN VRN 01 Naklady'!AE22</f>
        <v>0</v>
      </c>
      <c r="G39" s="102">
        <f>'IO 01 IO 01 Pol'!AF53+'IO 02 IO 02 Pol'!AF68+'IO 03 IO 03 Pol'!AF52+'IO 04 IO 04 Pol'!AF18+'IO 05 IO 05 Pol'!AF79+'SO 01 SO 01.1 Pol'!AF107+'SO 01 SO 01.2 Pol'!AF137+'SO 01 SO 01.3 Pol'!AF24+'SO 01 SO 01.4 Pol'!AF80+'SO 01 SO 01.5 Pol'!AF71+'SO 01 SO 01.6 Pol'!AF111+'SO 02 SO 02.1 Pol'!AF225+'SO 02 SO 02.11 Pol'!AF43+'VRN VRN 01 Naklady'!AF22</f>
        <v>0</v>
      </c>
      <c r="H39" s="103">
        <f t="shared" ref="H39:H61" si="1">(F39*SazbaDPH1/100)+(G39*SazbaDPH2/100)</f>
        <v>0</v>
      </c>
      <c r="I39" s="103">
        <f t="shared" ref="I39:I61" si="2">F39+G39+H39</f>
        <v>0</v>
      </c>
      <c r="J39" s="104" t="str">
        <f t="shared" ref="J39:J61" si="3">IF(CenaCelkemVypocet=0,"",I39/CenaCelkemVypocet*100)</f>
        <v/>
      </c>
    </row>
    <row r="40" spans="1:10" ht="25.5" customHeight="1" x14ac:dyDescent="0.2">
      <c r="A40" s="90">
        <v>2</v>
      </c>
      <c r="B40" s="105" t="s">
        <v>52</v>
      </c>
      <c r="C40" s="200" t="s">
        <v>53</v>
      </c>
      <c r="D40" s="200"/>
      <c r="E40" s="200"/>
      <c r="F40" s="106">
        <f>'IO 01 IO 01 Pol'!AE53</f>
        <v>0</v>
      </c>
      <c r="G40" s="107">
        <f>'IO 01 IO 01 Pol'!AF53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52</v>
      </c>
      <c r="C41" s="199" t="s">
        <v>53</v>
      </c>
      <c r="D41" s="199"/>
      <c r="E41" s="199"/>
      <c r="F41" s="110">
        <f>'IO 01 IO 01 Pol'!AE53</f>
        <v>0</v>
      </c>
      <c r="G41" s="103">
        <f>'IO 01 IO 01 Pol'!AF53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2</v>
      </c>
      <c r="B42" s="105" t="s">
        <v>54</v>
      </c>
      <c r="C42" s="200" t="s">
        <v>55</v>
      </c>
      <c r="D42" s="200"/>
      <c r="E42" s="200"/>
      <c r="F42" s="106">
        <f>'IO 02 IO 02 Pol'!AE68</f>
        <v>0</v>
      </c>
      <c r="G42" s="107">
        <f>'IO 02 IO 02 Pol'!AF68</f>
        <v>0</v>
      </c>
      <c r="H42" s="107">
        <f t="shared" si="1"/>
        <v>0</v>
      </c>
      <c r="I42" s="107">
        <f t="shared" si="2"/>
        <v>0</v>
      </c>
      <c r="J42" s="108" t="str">
        <f t="shared" si="3"/>
        <v/>
      </c>
    </row>
    <row r="43" spans="1:10" ht="25.5" customHeight="1" x14ac:dyDescent="0.2">
      <c r="A43" s="90">
        <v>3</v>
      </c>
      <c r="B43" s="109" t="s">
        <v>54</v>
      </c>
      <c r="C43" s="199" t="s">
        <v>55</v>
      </c>
      <c r="D43" s="199"/>
      <c r="E43" s="199"/>
      <c r="F43" s="110">
        <f>'IO 02 IO 02 Pol'!AE68</f>
        <v>0</v>
      </c>
      <c r="G43" s="103">
        <f>'IO 02 IO 02 Pol'!AF68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2</v>
      </c>
      <c r="B44" s="105" t="s">
        <v>56</v>
      </c>
      <c r="C44" s="200" t="s">
        <v>57</v>
      </c>
      <c r="D44" s="200"/>
      <c r="E44" s="200"/>
      <c r="F44" s="106">
        <f>'IO 03 IO 03 Pol'!AE52</f>
        <v>0</v>
      </c>
      <c r="G44" s="107">
        <f>'IO 03 IO 03 Pol'!AF52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0">
        <v>3</v>
      </c>
      <c r="B45" s="109" t="s">
        <v>56</v>
      </c>
      <c r="C45" s="199" t="s">
        <v>57</v>
      </c>
      <c r="D45" s="199"/>
      <c r="E45" s="199"/>
      <c r="F45" s="110">
        <f>'IO 03 IO 03 Pol'!AE52</f>
        <v>0</v>
      </c>
      <c r="G45" s="103">
        <f>'IO 03 IO 03 Pol'!AF52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2</v>
      </c>
      <c r="B46" s="105" t="s">
        <v>58</v>
      </c>
      <c r="C46" s="200" t="s">
        <v>59</v>
      </c>
      <c r="D46" s="200"/>
      <c r="E46" s="200"/>
      <c r="F46" s="106">
        <f>'IO 04 IO 04 Pol'!AE18</f>
        <v>0</v>
      </c>
      <c r="G46" s="107">
        <f>'IO 04 IO 04 Pol'!AF18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0">
        <v>3</v>
      </c>
      <c r="B47" s="109" t="s">
        <v>58</v>
      </c>
      <c r="C47" s="199" t="s">
        <v>60</v>
      </c>
      <c r="D47" s="199"/>
      <c r="E47" s="199"/>
      <c r="F47" s="110">
        <f>'IO 04 IO 04 Pol'!AE18</f>
        <v>0</v>
      </c>
      <c r="G47" s="103">
        <f>'IO 04 IO 04 Pol'!AF18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2</v>
      </c>
      <c r="B48" s="105" t="s">
        <v>61</v>
      </c>
      <c r="C48" s="200" t="s">
        <v>62</v>
      </c>
      <c r="D48" s="200"/>
      <c r="E48" s="200"/>
      <c r="F48" s="106">
        <f>'IO 05 IO 05 Pol'!AE79</f>
        <v>0</v>
      </c>
      <c r="G48" s="107">
        <f>'IO 05 IO 05 Pol'!AF79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 x14ac:dyDescent="0.2">
      <c r="A49" s="90">
        <v>3</v>
      </c>
      <c r="B49" s="109" t="s">
        <v>61</v>
      </c>
      <c r="C49" s="199" t="s">
        <v>63</v>
      </c>
      <c r="D49" s="199"/>
      <c r="E49" s="199"/>
      <c r="F49" s="110">
        <f>'IO 05 IO 05 Pol'!AE79</f>
        <v>0</v>
      </c>
      <c r="G49" s="103">
        <f>'IO 05 IO 05 Pol'!AF79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">
      <c r="A50" s="90">
        <v>2</v>
      </c>
      <c r="B50" s="105" t="s">
        <v>64</v>
      </c>
      <c r="C50" s="200" t="s">
        <v>65</v>
      </c>
      <c r="D50" s="200"/>
      <c r="E50" s="200"/>
      <c r="F50" s="106">
        <f>'SO 01 SO 01.1 Pol'!AE107+'SO 01 SO 01.2 Pol'!AE137+'SO 01 SO 01.3 Pol'!AE24+'SO 01 SO 01.4 Pol'!AE80+'SO 01 SO 01.5 Pol'!AE71+'SO 01 SO 01.6 Pol'!AE111</f>
        <v>0</v>
      </c>
      <c r="G50" s="107">
        <f>'SO 01 SO 01.1 Pol'!AF107+'SO 01 SO 01.2 Pol'!AF137+'SO 01 SO 01.3 Pol'!AF24+'SO 01 SO 01.4 Pol'!AF80+'SO 01 SO 01.5 Pol'!AF71+'SO 01 SO 01.6 Pol'!AF111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 x14ac:dyDescent="0.2">
      <c r="A51" s="90">
        <v>3</v>
      </c>
      <c r="B51" s="109" t="s">
        <v>66</v>
      </c>
      <c r="C51" s="199" t="s">
        <v>67</v>
      </c>
      <c r="D51" s="199"/>
      <c r="E51" s="199"/>
      <c r="F51" s="110">
        <f>'SO 01 SO 01.1 Pol'!AE107</f>
        <v>0</v>
      </c>
      <c r="G51" s="103">
        <f>'SO 01 SO 01.1 Pol'!AF107</f>
        <v>0</v>
      </c>
      <c r="H51" s="103">
        <f t="shared" si="1"/>
        <v>0</v>
      </c>
      <c r="I51" s="103">
        <f t="shared" si="2"/>
        <v>0</v>
      </c>
      <c r="J51" s="104" t="str">
        <f t="shared" si="3"/>
        <v/>
      </c>
    </row>
    <row r="52" spans="1:10" ht="25.5" customHeight="1" x14ac:dyDescent="0.2">
      <c r="A52" s="90">
        <v>3</v>
      </c>
      <c r="B52" s="109" t="s">
        <v>68</v>
      </c>
      <c r="C52" s="199" t="s">
        <v>69</v>
      </c>
      <c r="D52" s="199"/>
      <c r="E52" s="199"/>
      <c r="F52" s="110">
        <f>'SO 01 SO 01.2 Pol'!AE137</f>
        <v>0</v>
      </c>
      <c r="G52" s="103">
        <f>'SO 01 SO 01.2 Pol'!AF137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">
      <c r="A53" s="90">
        <v>3</v>
      </c>
      <c r="B53" s="109" t="s">
        <v>70</v>
      </c>
      <c r="C53" s="199" t="s">
        <v>71</v>
      </c>
      <c r="D53" s="199"/>
      <c r="E53" s="199"/>
      <c r="F53" s="110">
        <f>'SO 01 SO 01.3 Pol'!AE24</f>
        <v>0</v>
      </c>
      <c r="G53" s="103">
        <f>'SO 01 SO 01.3 Pol'!AF24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10" ht="25.5" customHeight="1" x14ac:dyDescent="0.2">
      <c r="A54" s="90">
        <v>3</v>
      </c>
      <c r="B54" s="109" t="s">
        <v>72</v>
      </c>
      <c r="C54" s="199" t="s">
        <v>73</v>
      </c>
      <c r="D54" s="199"/>
      <c r="E54" s="199"/>
      <c r="F54" s="110">
        <f>'SO 01 SO 01.4 Pol'!AE80</f>
        <v>0</v>
      </c>
      <c r="G54" s="103">
        <f>'SO 01 SO 01.4 Pol'!AF80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10" ht="25.5" customHeight="1" x14ac:dyDescent="0.2">
      <c r="A55" s="90">
        <v>3</v>
      </c>
      <c r="B55" s="109" t="s">
        <v>74</v>
      </c>
      <c r="C55" s="199" t="s">
        <v>75</v>
      </c>
      <c r="D55" s="199"/>
      <c r="E55" s="199"/>
      <c r="F55" s="110">
        <f>'SO 01 SO 01.5 Pol'!AE71</f>
        <v>0</v>
      </c>
      <c r="G55" s="103">
        <f>'SO 01 SO 01.5 Pol'!AF71</f>
        <v>0</v>
      </c>
      <c r="H55" s="103">
        <f t="shared" si="1"/>
        <v>0</v>
      </c>
      <c r="I55" s="103">
        <f t="shared" si="2"/>
        <v>0</v>
      </c>
      <c r="J55" s="104" t="str">
        <f t="shared" si="3"/>
        <v/>
      </c>
    </row>
    <row r="56" spans="1:10" ht="25.5" customHeight="1" x14ac:dyDescent="0.2">
      <c r="A56" s="90">
        <v>3</v>
      </c>
      <c r="B56" s="109" t="s">
        <v>76</v>
      </c>
      <c r="C56" s="199" t="s">
        <v>77</v>
      </c>
      <c r="D56" s="199"/>
      <c r="E56" s="199"/>
      <c r="F56" s="110">
        <f>'SO 01 SO 01.6 Pol'!AE111</f>
        <v>0</v>
      </c>
      <c r="G56" s="103">
        <f>'SO 01 SO 01.6 Pol'!AF111</f>
        <v>0</v>
      </c>
      <c r="H56" s="103">
        <f t="shared" si="1"/>
        <v>0</v>
      </c>
      <c r="I56" s="103">
        <f t="shared" si="2"/>
        <v>0</v>
      </c>
      <c r="J56" s="104" t="str">
        <f t="shared" si="3"/>
        <v/>
      </c>
    </row>
    <row r="57" spans="1:10" ht="25.5" customHeight="1" x14ac:dyDescent="0.2">
      <c r="A57" s="90">
        <v>2</v>
      </c>
      <c r="B57" s="105" t="s">
        <v>78</v>
      </c>
      <c r="C57" s="200" t="s">
        <v>79</v>
      </c>
      <c r="D57" s="200"/>
      <c r="E57" s="200"/>
      <c r="F57" s="106">
        <f>'SO 02 SO 02.1 Pol'!AE225+'SO 02 SO 02.11 Pol'!AE43</f>
        <v>0</v>
      </c>
      <c r="G57" s="107">
        <f>'SO 02 SO 02.1 Pol'!AF225+'SO 02 SO 02.11 Pol'!AF43</f>
        <v>0</v>
      </c>
      <c r="H57" s="107">
        <f t="shared" si="1"/>
        <v>0</v>
      </c>
      <c r="I57" s="107">
        <f t="shared" si="2"/>
        <v>0</v>
      </c>
      <c r="J57" s="108" t="str">
        <f t="shared" si="3"/>
        <v/>
      </c>
    </row>
    <row r="58" spans="1:10" ht="25.5" customHeight="1" x14ac:dyDescent="0.2">
      <c r="A58" s="90">
        <v>3</v>
      </c>
      <c r="B58" s="109" t="s">
        <v>80</v>
      </c>
      <c r="C58" s="199" t="s">
        <v>81</v>
      </c>
      <c r="D58" s="199"/>
      <c r="E58" s="199"/>
      <c r="F58" s="110">
        <f>'SO 02 SO 02.1 Pol'!AE225</f>
        <v>0</v>
      </c>
      <c r="G58" s="103">
        <f>'SO 02 SO 02.1 Pol'!AF225</f>
        <v>0</v>
      </c>
      <c r="H58" s="103">
        <f t="shared" si="1"/>
        <v>0</v>
      </c>
      <c r="I58" s="103">
        <f t="shared" si="2"/>
        <v>0</v>
      </c>
      <c r="J58" s="104" t="str">
        <f t="shared" si="3"/>
        <v/>
      </c>
    </row>
    <row r="59" spans="1:10" ht="25.5" customHeight="1" x14ac:dyDescent="0.2">
      <c r="A59" s="90">
        <v>3</v>
      </c>
      <c r="B59" s="109" t="s">
        <v>82</v>
      </c>
      <c r="C59" s="199" t="s">
        <v>83</v>
      </c>
      <c r="D59" s="199"/>
      <c r="E59" s="199"/>
      <c r="F59" s="110">
        <f>'SO 02 SO 02.11 Pol'!AE43</f>
        <v>0</v>
      </c>
      <c r="G59" s="103">
        <f>'SO 02 SO 02.11 Pol'!AF43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">
      <c r="A60" s="90">
        <v>2</v>
      </c>
      <c r="B60" s="105" t="s">
        <v>84</v>
      </c>
      <c r="C60" s="200" t="s">
        <v>85</v>
      </c>
      <c r="D60" s="200"/>
      <c r="E60" s="200"/>
      <c r="F60" s="106">
        <f>'VRN VRN 01 Naklady'!AE22</f>
        <v>0</v>
      </c>
      <c r="G60" s="107">
        <f>'VRN VRN 01 Naklady'!AF22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">
      <c r="A61" s="90">
        <v>3</v>
      </c>
      <c r="B61" s="109" t="s">
        <v>86</v>
      </c>
      <c r="C61" s="199" t="s">
        <v>85</v>
      </c>
      <c r="D61" s="199"/>
      <c r="E61" s="199"/>
      <c r="F61" s="110">
        <f>'VRN VRN 01 Naklady'!AE22</f>
        <v>0</v>
      </c>
      <c r="G61" s="103">
        <f>'VRN VRN 01 Naklady'!AF22</f>
        <v>0</v>
      </c>
      <c r="H61" s="103">
        <f t="shared" si="1"/>
        <v>0</v>
      </c>
      <c r="I61" s="103">
        <f t="shared" si="2"/>
        <v>0</v>
      </c>
      <c r="J61" s="104" t="str">
        <f t="shared" si="3"/>
        <v/>
      </c>
    </row>
    <row r="62" spans="1:10" ht="25.5" customHeight="1" x14ac:dyDescent="0.2">
      <c r="A62" s="90"/>
      <c r="B62" s="201" t="s">
        <v>87</v>
      </c>
      <c r="C62" s="202"/>
      <c r="D62" s="202"/>
      <c r="E62" s="203"/>
      <c r="F62" s="111">
        <f>SUMIF(A39:A61,"=1",F39:F61)</f>
        <v>0</v>
      </c>
      <c r="G62" s="112">
        <f>SUMIF(A39:A61,"=1",G39:G61)</f>
        <v>0</v>
      </c>
      <c r="H62" s="112">
        <f>SUMIF(A39:A61,"=1",H39:H61)</f>
        <v>0</v>
      </c>
      <c r="I62" s="112">
        <f>SUMIF(A39:A61,"=1",I39:I61)</f>
        <v>0</v>
      </c>
      <c r="J62" s="113">
        <f>SUMIF(A39:A61,"=1",J39:J61)</f>
        <v>0</v>
      </c>
    </row>
    <row r="66" spans="1:10" ht="15.75" x14ac:dyDescent="0.25">
      <c r="B66" s="122" t="s">
        <v>89</v>
      </c>
    </row>
    <row r="68" spans="1:10" ht="25.5" customHeight="1" x14ac:dyDescent="0.2">
      <c r="A68" s="124"/>
      <c r="B68" s="127" t="s">
        <v>18</v>
      </c>
      <c r="C68" s="127" t="s">
        <v>6</v>
      </c>
      <c r="D68" s="128"/>
      <c r="E68" s="128"/>
      <c r="F68" s="129" t="s">
        <v>90</v>
      </c>
      <c r="G68" s="129"/>
      <c r="H68" s="129"/>
      <c r="I68" s="129" t="s">
        <v>31</v>
      </c>
      <c r="J68" s="129" t="s">
        <v>0</v>
      </c>
    </row>
    <row r="69" spans="1:10" ht="36.950000000000003" customHeight="1" x14ac:dyDescent="0.2">
      <c r="A69" s="125"/>
      <c r="B69" s="130" t="s">
        <v>91</v>
      </c>
      <c r="C69" s="197" t="s">
        <v>92</v>
      </c>
      <c r="D69" s="198"/>
      <c r="E69" s="198"/>
      <c r="F69" s="136" t="s">
        <v>26</v>
      </c>
      <c r="G69" s="137"/>
      <c r="H69" s="137"/>
      <c r="I69" s="137">
        <f>'SO 01 SO 01.1 Pol'!G8</f>
        <v>0</v>
      </c>
      <c r="J69" s="134" t="str">
        <f>IF(I130=0,"",I69/I130*100)</f>
        <v/>
      </c>
    </row>
    <row r="70" spans="1:10" ht="36.950000000000003" customHeight="1" x14ac:dyDescent="0.2">
      <c r="A70" s="125"/>
      <c r="B70" s="130" t="s">
        <v>93</v>
      </c>
      <c r="C70" s="197" t="s">
        <v>94</v>
      </c>
      <c r="D70" s="198"/>
      <c r="E70" s="198"/>
      <c r="F70" s="136" t="s">
        <v>26</v>
      </c>
      <c r="G70" s="137"/>
      <c r="H70" s="137"/>
      <c r="I70" s="137">
        <f>'SO 01 SO 01.1 Pol'!G27</f>
        <v>0</v>
      </c>
      <c r="J70" s="134" t="str">
        <f>IF(I130=0,"",I70/I130*100)</f>
        <v/>
      </c>
    </row>
    <row r="71" spans="1:10" ht="36.950000000000003" customHeight="1" x14ac:dyDescent="0.2">
      <c r="A71" s="125"/>
      <c r="B71" s="130" t="s">
        <v>95</v>
      </c>
      <c r="C71" s="197" t="s">
        <v>96</v>
      </c>
      <c r="D71" s="198"/>
      <c r="E71" s="198"/>
      <c r="F71" s="136" t="s">
        <v>26</v>
      </c>
      <c r="G71" s="137"/>
      <c r="H71" s="137"/>
      <c r="I71" s="137">
        <f>'SO 01 SO 01.1 Pol'!G43</f>
        <v>0</v>
      </c>
      <c r="J71" s="134" t="str">
        <f>IF(I130=0,"",I71/I130*100)</f>
        <v/>
      </c>
    </row>
    <row r="72" spans="1:10" ht="36.950000000000003" customHeight="1" x14ac:dyDescent="0.2">
      <c r="A72" s="125"/>
      <c r="B72" s="130" t="s">
        <v>97</v>
      </c>
      <c r="C72" s="197" t="s">
        <v>98</v>
      </c>
      <c r="D72" s="198"/>
      <c r="E72" s="198"/>
      <c r="F72" s="136" t="s">
        <v>26</v>
      </c>
      <c r="G72" s="137"/>
      <c r="H72" s="137"/>
      <c r="I72" s="137">
        <f>'SO 01 SO 01.1 Pol'!G48</f>
        <v>0</v>
      </c>
      <c r="J72" s="134" t="str">
        <f>IF(I130=0,"",I72/I130*100)</f>
        <v/>
      </c>
    </row>
    <row r="73" spans="1:10" ht="36.950000000000003" customHeight="1" x14ac:dyDescent="0.2">
      <c r="A73" s="125"/>
      <c r="B73" s="130" t="s">
        <v>99</v>
      </c>
      <c r="C73" s="197" t="s">
        <v>100</v>
      </c>
      <c r="D73" s="198"/>
      <c r="E73" s="198"/>
      <c r="F73" s="136" t="s">
        <v>26</v>
      </c>
      <c r="G73" s="137"/>
      <c r="H73" s="137"/>
      <c r="I73" s="137">
        <f>'SO 01 SO 01.1 Pol'!G60</f>
        <v>0</v>
      </c>
      <c r="J73" s="134" t="str">
        <f>IF(I130=0,"",I73/I130*100)</f>
        <v/>
      </c>
    </row>
    <row r="74" spans="1:10" ht="36.950000000000003" customHeight="1" x14ac:dyDescent="0.2">
      <c r="A74" s="125"/>
      <c r="B74" s="130" t="s">
        <v>101</v>
      </c>
      <c r="C74" s="197" t="s">
        <v>102</v>
      </c>
      <c r="D74" s="198"/>
      <c r="E74" s="198"/>
      <c r="F74" s="136" t="s">
        <v>26</v>
      </c>
      <c r="G74" s="137"/>
      <c r="H74" s="137"/>
      <c r="I74" s="137">
        <f>'SO 01 SO 01.1 Pol'!G72</f>
        <v>0</v>
      </c>
      <c r="J74" s="134" t="str">
        <f>IF(I130=0,"",I74/I130*100)</f>
        <v/>
      </c>
    </row>
    <row r="75" spans="1:10" ht="36.950000000000003" customHeight="1" x14ac:dyDescent="0.2">
      <c r="A75" s="125"/>
      <c r="B75" s="130" t="s">
        <v>103</v>
      </c>
      <c r="C75" s="197" t="s">
        <v>104</v>
      </c>
      <c r="D75" s="198"/>
      <c r="E75" s="198"/>
      <c r="F75" s="136" t="s">
        <v>26</v>
      </c>
      <c r="G75" s="137"/>
      <c r="H75" s="137"/>
      <c r="I75" s="137">
        <f>'SO 01 SO 01.1 Pol'!G95</f>
        <v>0</v>
      </c>
      <c r="J75" s="134" t="str">
        <f>IF(I130=0,"",I75/I130*100)</f>
        <v/>
      </c>
    </row>
    <row r="76" spans="1:10" ht="36.950000000000003" customHeight="1" x14ac:dyDescent="0.2">
      <c r="A76" s="125"/>
      <c r="B76" s="130" t="s">
        <v>105</v>
      </c>
      <c r="C76" s="197" t="s">
        <v>106</v>
      </c>
      <c r="D76" s="198"/>
      <c r="E76" s="198"/>
      <c r="F76" s="136" t="s">
        <v>26</v>
      </c>
      <c r="G76" s="137"/>
      <c r="H76" s="137"/>
      <c r="I76" s="137">
        <f>'SO 01 SO 01.5 Pol'!G8</f>
        <v>0</v>
      </c>
      <c r="J76" s="134" t="str">
        <f>IF(I130=0,"",I76/I130*100)</f>
        <v/>
      </c>
    </row>
    <row r="77" spans="1:10" ht="36.950000000000003" customHeight="1" x14ac:dyDescent="0.2">
      <c r="A77" s="125"/>
      <c r="B77" s="130" t="s">
        <v>107</v>
      </c>
      <c r="C77" s="197" t="s">
        <v>108</v>
      </c>
      <c r="D77" s="198"/>
      <c r="E77" s="198"/>
      <c r="F77" s="136" t="s">
        <v>26</v>
      </c>
      <c r="G77" s="137"/>
      <c r="H77" s="137"/>
      <c r="I77" s="137">
        <f>'SO 01 SO 01.1 Pol'!G97</f>
        <v>0</v>
      </c>
      <c r="J77" s="134" t="str">
        <f>IF(I130=0,"",I77/I130*100)</f>
        <v/>
      </c>
    </row>
    <row r="78" spans="1:10" ht="36.950000000000003" customHeight="1" x14ac:dyDescent="0.2">
      <c r="A78" s="125"/>
      <c r="B78" s="130" t="s">
        <v>109</v>
      </c>
      <c r="C78" s="197" t="s">
        <v>110</v>
      </c>
      <c r="D78" s="198"/>
      <c r="E78" s="198"/>
      <c r="F78" s="136" t="s">
        <v>26</v>
      </c>
      <c r="G78" s="137"/>
      <c r="H78" s="137"/>
      <c r="I78" s="137">
        <f>'SO 01 SO 01.5 Pol'!G10</f>
        <v>0</v>
      </c>
      <c r="J78" s="134" t="str">
        <f>IF(I130=0,"",I78/I130*100)</f>
        <v/>
      </c>
    </row>
    <row r="79" spans="1:10" ht="36.950000000000003" customHeight="1" x14ac:dyDescent="0.2">
      <c r="A79" s="125"/>
      <c r="B79" s="130" t="s">
        <v>111</v>
      </c>
      <c r="C79" s="197" t="s">
        <v>112</v>
      </c>
      <c r="D79" s="198"/>
      <c r="E79" s="198"/>
      <c r="F79" s="136" t="s">
        <v>26</v>
      </c>
      <c r="G79" s="137"/>
      <c r="H79" s="137"/>
      <c r="I79" s="137">
        <f>'SO 01 SO 01.5 Pol'!G17</f>
        <v>0</v>
      </c>
      <c r="J79" s="134" t="str">
        <f>IF(I130=0,"",I79/I130*100)</f>
        <v/>
      </c>
    </row>
    <row r="80" spans="1:10" ht="36.950000000000003" customHeight="1" x14ac:dyDescent="0.2">
      <c r="A80" s="125"/>
      <c r="B80" s="130" t="s">
        <v>113</v>
      </c>
      <c r="C80" s="197" t="s">
        <v>114</v>
      </c>
      <c r="D80" s="198"/>
      <c r="E80" s="198"/>
      <c r="F80" s="136" t="s">
        <v>26</v>
      </c>
      <c r="G80" s="137"/>
      <c r="H80" s="137"/>
      <c r="I80" s="137">
        <f>'SO 01 SO 01.5 Pol'!G32</f>
        <v>0</v>
      </c>
      <c r="J80" s="134" t="str">
        <f>IF(I130=0,"",I80/I130*100)</f>
        <v/>
      </c>
    </row>
    <row r="81" spans="1:10" ht="36.950000000000003" customHeight="1" x14ac:dyDescent="0.2">
      <c r="A81" s="125"/>
      <c r="B81" s="130" t="s">
        <v>115</v>
      </c>
      <c r="C81" s="197" t="s">
        <v>116</v>
      </c>
      <c r="D81" s="198"/>
      <c r="E81" s="198"/>
      <c r="F81" s="136" t="s">
        <v>26</v>
      </c>
      <c r="G81" s="137"/>
      <c r="H81" s="137"/>
      <c r="I81" s="137">
        <f>'SO 01 SO 01.5 Pol'!G34</f>
        <v>0</v>
      </c>
      <c r="J81" s="134" t="str">
        <f>IF(I130=0,"",I81/I130*100)</f>
        <v/>
      </c>
    </row>
    <row r="82" spans="1:10" ht="36.950000000000003" customHeight="1" x14ac:dyDescent="0.2">
      <c r="A82" s="125"/>
      <c r="B82" s="130" t="s">
        <v>117</v>
      </c>
      <c r="C82" s="197" t="s">
        <v>118</v>
      </c>
      <c r="D82" s="198"/>
      <c r="E82" s="198"/>
      <c r="F82" s="136" t="s">
        <v>26</v>
      </c>
      <c r="G82" s="137"/>
      <c r="H82" s="137"/>
      <c r="I82" s="137">
        <f>'SO 01 SO 01.5 Pol'!G44</f>
        <v>0</v>
      </c>
      <c r="J82" s="134" t="str">
        <f>IF(I130=0,"",I82/I130*100)</f>
        <v/>
      </c>
    </row>
    <row r="83" spans="1:10" ht="36.950000000000003" customHeight="1" x14ac:dyDescent="0.2">
      <c r="A83" s="125"/>
      <c r="B83" s="130" t="s">
        <v>119</v>
      </c>
      <c r="C83" s="197" t="s">
        <v>120</v>
      </c>
      <c r="D83" s="198"/>
      <c r="E83" s="198"/>
      <c r="F83" s="136" t="s">
        <v>26</v>
      </c>
      <c r="G83" s="137"/>
      <c r="H83" s="137"/>
      <c r="I83" s="137">
        <f>'SO 01 SO 01.5 Pol'!G53</f>
        <v>0</v>
      </c>
      <c r="J83" s="134" t="str">
        <f>IF(I130=0,"",I83/I130*100)</f>
        <v/>
      </c>
    </row>
    <row r="84" spans="1:10" ht="36.950000000000003" customHeight="1" x14ac:dyDescent="0.2">
      <c r="A84" s="125"/>
      <c r="B84" s="130" t="s">
        <v>121</v>
      </c>
      <c r="C84" s="197" t="s">
        <v>122</v>
      </c>
      <c r="D84" s="198"/>
      <c r="E84" s="198"/>
      <c r="F84" s="136" t="s">
        <v>26</v>
      </c>
      <c r="G84" s="137"/>
      <c r="H84" s="137"/>
      <c r="I84" s="137">
        <f>'SO 01 SO 01.5 Pol'!G68</f>
        <v>0</v>
      </c>
      <c r="J84" s="134" t="str">
        <f>IF(I130=0,"",I84/I130*100)</f>
        <v/>
      </c>
    </row>
    <row r="85" spans="1:10" ht="36.950000000000003" customHeight="1" x14ac:dyDescent="0.2">
      <c r="A85" s="125"/>
      <c r="B85" s="130" t="s">
        <v>123</v>
      </c>
      <c r="C85" s="197" t="s">
        <v>124</v>
      </c>
      <c r="D85" s="198"/>
      <c r="E85" s="198"/>
      <c r="F85" s="136" t="s">
        <v>26</v>
      </c>
      <c r="G85" s="137"/>
      <c r="H85" s="137"/>
      <c r="I85" s="137">
        <f>'IO 01 IO 01 Pol'!G8+'IO 02 IO 02 Pol'!G8+'IO 03 IO 03 Pol'!G8+'SO 01 SO 01.2 Pol'!G8+'SO 02 SO 02.1 Pol'!G8+'SO 02 SO 02.11 Pol'!G8</f>
        <v>0</v>
      </c>
      <c r="J85" s="134" t="str">
        <f>IF(I130=0,"",I85/I130*100)</f>
        <v/>
      </c>
    </row>
    <row r="86" spans="1:10" ht="36.950000000000003" customHeight="1" x14ac:dyDescent="0.2">
      <c r="A86" s="125"/>
      <c r="B86" s="130" t="s">
        <v>125</v>
      </c>
      <c r="C86" s="197" t="s">
        <v>126</v>
      </c>
      <c r="D86" s="198"/>
      <c r="E86" s="198"/>
      <c r="F86" s="136" t="s">
        <v>26</v>
      </c>
      <c r="G86" s="137"/>
      <c r="H86" s="137"/>
      <c r="I86" s="137">
        <f>'SO 02 SO 02.1 Pol'!G66</f>
        <v>0</v>
      </c>
      <c r="J86" s="134" t="str">
        <f>IF(I130=0,"",I86/I130*100)</f>
        <v/>
      </c>
    </row>
    <row r="87" spans="1:10" ht="36.950000000000003" customHeight="1" x14ac:dyDescent="0.2">
      <c r="A87" s="125"/>
      <c r="B87" s="130" t="s">
        <v>127</v>
      </c>
      <c r="C87" s="197" t="s">
        <v>128</v>
      </c>
      <c r="D87" s="198"/>
      <c r="E87" s="198"/>
      <c r="F87" s="136" t="s">
        <v>26</v>
      </c>
      <c r="G87" s="137"/>
      <c r="H87" s="137"/>
      <c r="I87" s="137">
        <f>'IO 03 IO 03 Pol'!G36</f>
        <v>0</v>
      </c>
      <c r="J87" s="134" t="str">
        <f>IF(I130=0,"",I87/I130*100)</f>
        <v/>
      </c>
    </row>
    <row r="88" spans="1:10" ht="36.950000000000003" customHeight="1" x14ac:dyDescent="0.2">
      <c r="A88" s="125"/>
      <c r="B88" s="130" t="s">
        <v>129</v>
      </c>
      <c r="C88" s="197" t="s">
        <v>130</v>
      </c>
      <c r="D88" s="198"/>
      <c r="E88" s="198"/>
      <c r="F88" s="136" t="s">
        <v>26</v>
      </c>
      <c r="G88" s="137"/>
      <c r="H88" s="137"/>
      <c r="I88" s="137">
        <f>'IO 03 IO 03 Pol'!G39+'SO 01 SO 01.3 Pol'!G20</f>
        <v>0</v>
      </c>
      <c r="J88" s="134" t="str">
        <f>IF(I130=0,"",I88/I130*100)</f>
        <v/>
      </c>
    </row>
    <row r="89" spans="1:10" ht="36.950000000000003" customHeight="1" x14ac:dyDescent="0.2">
      <c r="A89" s="125"/>
      <c r="B89" s="130" t="s">
        <v>131</v>
      </c>
      <c r="C89" s="197" t="s">
        <v>132</v>
      </c>
      <c r="D89" s="198"/>
      <c r="E89" s="198"/>
      <c r="F89" s="136" t="s">
        <v>26</v>
      </c>
      <c r="G89" s="137"/>
      <c r="H89" s="137"/>
      <c r="I89" s="137">
        <f>'SO 02 SO 02.1 Pol'!G79</f>
        <v>0</v>
      </c>
      <c r="J89" s="134" t="str">
        <f>IF(I130=0,"",I89/I130*100)</f>
        <v/>
      </c>
    </row>
    <row r="90" spans="1:10" ht="36.950000000000003" customHeight="1" x14ac:dyDescent="0.2">
      <c r="A90" s="125"/>
      <c r="B90" s="130" t="s">
        <v>133</v>
      </c>
      <c r="C90" s="197" t="s">
        <v>134</v>
      </c>
      <c r="D90" s="198"/>
      <c r="E90" s="198"/>
      <c r="F90" s="136" t="s">
        <v>26</v>
      </c>
      <c r="G90" s="137"/>
      <c r="H90" s="137"/>
      <c r="I90" s="137">
        <f>'SO 02 SO 02.1 Pol'!G139+'SO 02 SO 02.11 Pol'!G12</f>
        <v>0</v>
      </c>
      <c r="J90" s="134" t="str">
        <f>IF(I130=0,"",I90/I130*100)</f>
        <v/>
      </c>
    </row>
    <row r="91" spans="1:10" ht="36.950000000000003" customHeight="1" x14ac:dyDescent="0.2">
      <c r="A91" s="125"/>
      <c r="B91" s="130" t="s">
        <v>135</v>
      </c>
      <c r="C91" s="197" t="s">
        <v>136</v>
      </c>
      <c r="D91" s="198"/>
      <c r="E91" s="198"/>
      <c r="F91" s="136" t="s">
        <v>26</v>
      </c>
      <c r="G91" s="137"/>
      <c r="H91" s="137"/>
      <c r="I91" s="137">
        <f>'IO 01 IO 01 Pol'!G24+'IO 02 IO 02 Pol'!G26+'IO 03 IO 03 Pol'!G16+'IO 05 IO 05 Pol'!G8+'SO 01 SO 01.2 Pol'!G19</f>
        <v>0</v>
      </c>
      <c r="J91" s="134" t="str">
        <f>IF(I130=0,"",I91/I130*100)</f>
        <v/>
      </c>
    </row>
    <row r="92" spans="1:10" ht="36.950000000000003" customHeight="1" x14ac:dyDescent="0.2">
      <c r="A92" s="125"/>
      <c r="B92" s="130" t="s">
        <v>137</v>
      </c>
      <c r="C92" s="197" t="s">
        <v>138</v>
      </c>
      <c r="D92" s="198"/>
      <c r="E92" s="198"/>
      <c r="F92" s="136" t="s">
        <v>26</v>
      </c>
      <c r="G92" s="137"/>
      <c r="H92" s="137"/>
      <c r="I92" s="137">
        <f>'IO 01 IO 01 Pol'!G26+'IO 02 IO 02 Pol'!G28+'SO 02 SO 02.1 Pol'!G143+'SO 02 SO 02.11 Pol'!G16</f>
        <v>0</v>
      </c>
      <c r="J92" s="134" t="str">
        <f>IF(I130=0,"",I92/I130*100)</f>
        <v/>
      </c>
    </row>
    <row r="93" spans="1:10" ht="36.950000000000003" customHeight="1" x14ac:dyDescent="0.2">
      <c r="A93" s="125"/>
      <c r="B93" s="130" t="s">
        <v>139</v>
      </c>
      <c r="C93" s="197" t="s">
        <v>140</v>
      </c>
      <c r="D93" s="198"/>
      <c r="E93" s="198"/>
      <c r="F93" s="136" t="s">
        <v>26</v>
      </c>
      <c r="G93" s="137"/>
      <c r="H93" s="137"/>
      <c r="I93" s="137">
        <f>'SO 01 SO 01.6 Pol'!G8</f>
        <v>0</v>
      </c>
      <c r="J93" s="134" t="str">
        <f>IF(I130=0,"",I93/I130*100)</f>
        <v/>
      </c>
    </row>
    <row r="94" spans="1:10" ht="36.950000000000003" customHeight="1" x14ac:dyDescent="0.2">
      <c r="A94" s="125"/>
      <c r="B94" s="130" t="s">
        <v>141</v>
      </c>
      <c r="C94" s="197" t="s">
        <v>142</v>
      </c>
      <c r="D94" s="198"/>
      <c r="E94" s="198"/>
      <c r="F94" s="136" t="s">
        <v>26</v>
      </c>
      <c r="G94" s="137"/>
      <c r="H94" s="137"/>
      <c r="I94" s="137">
        <f>'SO 01 SO 01.6 Pol'!G34</f>
        <v>0</v>
      </c>
      <c r="J94" s="134" t="str">
        <f>IF(I130=0,"",I94/I130*100)</f>
        <v/>
      </c>
    </row>
    <row r="95" spans="1:10" ht="36.950000000000003" customHeight="1" x14ac:dyDescent="0.2">
      <c r="A95" s="125"/>
      <c r="B95" s="130" t="s">
        <v>143</v>
      </c>
      <c r="C95" s="197" t="s">
        <v>144</v>
      </c>
      <c r="D95" s="198"/>
      <c r="E95" s="198"/>
      <c r="F95" s="136" t="s">
        <v>26</v>
      </c>
      <c r="G95" s="137"/>
      <c r="H95" s="137"/>
      <c r="I95" s="137">
        <f>'SO 01 SO 01.6 Pol'!G44</f>
        <v>0</v>
      </c>
      <c r="J95" s="134" t="str">
        <f>IF(I130=0,"",I95/I130*100)</f>
        <v/>
      </c>
    </row>
    <row r="96" spans="1:10" ht="36.950000000000003" customHeight="1" x14ac:dyDescent="0.2">
      <c r="A96" s="125"/>
      <c r="B96" s="130" t="s">
        <v>145</v>
      </c>
      <c r="C96" s="197" t="s">
        <v>146</v>
      </c>
      <c r="D96" s="198"/>
      <c r="E96" s="198"/>
      <c r="F96" s="136" t="s">
        <v>26</v>
      </c>
      <c r="G96" s="137"/>
      <c r="H96" s="137"/>
      <c r="I96" s="137">
        <f>'SO 01 SO 01.6 Pol'!G51</f>
        <v>0</v>
      </c>
      <c r="J96" s="134" t="str">
        <f>IF(I130=0,"",I96/I130*100)</f>
        <v/>
      </c>
    </row>
    <row r="97" spans="1:10" ht="36.950000000000003" customHeight="1" x14ac:dyDescent="0.2">
      <c r="A97" s="125"/>
      <c r="B97" s="130" t="s">
        <v>147</v>
      </c>
      <c r="C97" s="197" t="s">
        <v>148</v>
      </c>
      <c r="D97" s="198"/>
      <c r="E97" s="198"/>
      <c r="F97" s="136" t="s">
        <v>26</v>
      </c>
      <c r="G97" s="137"/>
      <c r="H97" s="137"/>
      <c r="I97" s="137">
        <f>'IO 01 IO 01 Pol'!G30+'IO 02 IO 02 Pol'!G32+'IO 03 IO 03 Pol'!G18+'SO 01 SO 01.2 Pol'!G21</f>
        <v>0</v>
      </c>
      <c r="J97" s="134" t="str">
        <f>IF(I130=0,"",I97/I130*100)</f>
        <v/>
      </c>
    </row>
    <row r="98" spans="1:10" ht="36.950000000000003" customHeight="1" x14ac:dyDescent="0.2">
      <c r="A98" s="125"/>
      <c r="B98" s="130" t="s">
        <v>149</v>
      </c>
      <c r="C98" s="197" t="s">
        <v>150</v>
      </c>
      <c r="D98" s="198"/>
      <c r="E98" s="198"/>
      <c r="F98" s="136" t="s">
        <v>26</v>
      </c>
      <c r="G98" s="137"/>
      <c r="H98" s="137"/>
      <c r="I98" s="137">
        <f>'SO 02 SO 02.11 Pol'!G28</f>
        <v>0</v>
      </c>
      <c r="J98" s="134" t="str">
        <f>IF(I130=0,"",I98/I130*100)</f>
        <v/>
      </c>
    </row>
    <row r="99" spans="1:10" ht="36.950000000000003" customHeight="1" x14ac:dyDescent="0.2">
      <c r="A99" s="125"/>
      <c r="B99" s="130" t="s">
        <v>151</v>
      </c>
      <c r="C99" s="197" t="s">
        <v>152</v>
      </c>
      <c r="D99" s="198"/>
      <c r="E99" s="198"/>
      <c r="F99" s="136" t="s">
        <v>26</v>
      </c>
      <c r="G99" s="137"/>
      <c r="H99" s="137"/>
      <c r="I99" s="137">
        <f>'IO 01 IO 01 Pol'!G41+'SO 01 SO 01.2 Pol'!G35</f>
        <v>0</v>
      </c>
      <c r="J99" s="134" t="str">
        <f>IF(I130=0,"",I99/I130*100)</f>
        <v/>
      </c>
    </row>
    <row r="100" spans="1:10" ht="36.950000000000003" customHeight="1" x14ac:dyDescent="0.2">
      <c r="A100" s="125"/>
      <c r="B100" s="130" t="s">
        <v>151</v>
      </c>
      <c r="C100" s="197" t="s">
        <v>153</v>
      </c>
      <c r="D100" s="198"/>
      <c r="E100" s="198"/>
      <c r="F100" s="136" t="s">
        <v>26</v>
      </c>
      <c r="G100" s="137"/>
      <c r="H100" s="137"/>
      <c r="I100" s="137">
        <f>'SO 02 SO 02.1 Pol'!G190+'SO 02 SO 02.11 Pol'!G33</f>
        <v>0</v>
      </c>
      <c r="J100" s="134" t="str">
        <f>IF(I130=0,"",I100/I130*100)</f>
        <v/>
      </c>
    </row>
    <row r="101" spans="1:10" ht="36.950000000000003" customHeight="1" x14ac:dyDescent="0.2">
      <c r="A101" s="125"/>
      <c r="B101" s="130" t="s">
        <v>154</v>
      </c>
      <c r="C101" s="197" t="s">
        <v>155</v>
      </c>
      <c r="D101" s="198"/>
      <c r="E101" s="198"/>
      <c r="F101" s="136" t="s">
        <v>26</v>
      </c>
      <c r="G101" s="137"/>
      <c r="H101" s="137"/>
      <c r="I101" s="137">
        <f>'IO 01 IO 01 Pol'!G43+'IO 02 IO 02 Pol'!G40</f>
        <v>0</v>
      </c>
      <c r="J101" s="134" t="str">
        <f>IF(I130=0,"",I101/I130*100)</f>
        <v/>
      </c>
    </row>
    <row r="102" spans="1:10" ht="36.950000000000003" customHeight="1" x14ac:dyDescent="0.2">
      <c r="A102" s="125"/>
      <c r="B102" s="130" t="s">
        <v>156</v>
      </c>
      <c r="C102" s="197" t="s">
        <v>152</v>
      </c>
      <c r="D102" s="198"/>
      <c r="E102" s="198"/>
      <c r="F102" s="136" t="s">
        <v>26</v>
      </c>
      <c r="G102" s="137"/>
      <c r="H102" s="137"/>
      <c r="I102" s="137">
        <f>'IO 02 IO 02 Pol'!G45+'IO 03 IO 03 Pol'!G20</f>
        <v>0</v>
      </c>
      <c r="J102" s="134" t="str">
        <f>IF(I130=0,"",I102/I130*100)</f>
        <v/>
      </c>
    </row>
    <row r="103" spans="1:10" ht="36.950000000000003" customHeight="1" x14ac:dyDescent="0.2">
      <c r="A103" s="125"/>
      <c r="B103" s="130" t="s">
        <v>157</v>
      </c>
      <c r="C103" s="197" t="s">
        <v>158</v>
      </c>
      <c r="D103" s="198"/>
      <c r="E103" s="198"/>
      <c r="F103" s="136" t="s">
        <v>26</v>
      </c>
      <c r="G103" s="137"/>
      <c r="H103" s="137"/>
      <c r="I103" s="137">
        <f>'IO 03 IO 03 Pol'!G49</f>
        <v>0</v>
      </c>
      <c r="J103" s="134" t="str">
        <f>IF(I130=0,"",I103/I130*100)</f>
        <v/>
      </c>
    </row>
    <row r="104" spans="1:10" ht="36.950000000000003" customHeight="1" x14ac:dyDescent="0.2">
      <c r="A104" s="125"/>
      <c r="B104" s="130" t="s">
        <v>159</v>
      </c>
      <c r="C104" s="197" t="s">
        <v>160</v>
      </c>
      <c r="D104" s="198"/>
      <c r="E104" s="198"/>
      <c r="F104" s="136" t="s">
        <v>27</v>
      </c>
      <c r="G104" s="137"/>
      <c r="H104" s="137"/>
      <c r="I104" s="137">
        <f>'SO 01 SO 01.6 Pol'!G55</f>
        <v>0</v>
      </c>
      <c r="J104" s="134" t="str">
        <f>IF(I130=0,"",I104/I130*100)</f>
        <v/>
      </c>
    </row>
    <row r="105" spans="1:10" ht="36.950000000000003" customHeight="1" x14ac:dyDescent="0.2">
      <c r="A105" s="125"/>
      <c r="B105" s="130" t="s">
        <v>161</v>
      </c>
      <c r="C105" s="197" t="s">
        <v>142</v>
      </c>
      <c r="D105" s="198"/>
      <c r="E105" s="198"/>
      <c r="F105" s="136" t="s">
        <v>27</v>
      </c>
      <c r="G105" s="137"/>
      <c r="H105" s="137"/>
      <c r="I105" s="137">
        <f>'SO 01 SO 01.6 Pol'!G81</f>
        <v>0</v>
      </c>
      <c r="J105" s="134" t="str">
        <f>IF(I130=0,"",I105/I130*100)</f>
        <v/>
      </c>
    </row>
    <row r="106" spans="1:10" ht="36.950000000000003" customHeight="1" x14ac:dyDescent="0.2">
      <c r="A106" s="125"/>
      <c r="B106" s="130" t="s">
        <v>162</v>
      </c>
      <c r="C106" s="197" t="s">
        <v>144</v>
      </c>
      <c r="D106" s="198"/>
      <c r="E106" s="198"/>
      <c r="F106" s="136" t="s">
        <v>27</v>
      </c>
      <c r="G106" s="137"/>
      <c r="H106" s="137"/>
      <c r="I106" s="137">
        <f>'SO 01 SO 01.6 Pol'!G91</f>
        <v>0</v>
      </c>
      <c r="J106" s="134" t="str">
        <f>IF(I130=0,"",I106/I130*100)</f>
        <v/>
      </c>
    </row>
    <row r="107" spans="1:10" ht="36.950000000000003" customHeight="1" x14ac:dyDescent="0.2">
      <c r="A107" s="125"/>
      <c r="B107" s="130" t="s">
        <v>163</v>
      </c>
      <c r="C107" s="197" t="s">
        <v>146</v>
      </c>
      <c r="D107" s="198"/>
      <c r="E107" s="198"/>
      <c r="F107" s="136" t="s">
        <v>27</v>
      </c>
      <c r="G107" s="137"/>
      <c r="H107" s="137"/>
      <c r="I107" s="137">
        <f>'SO 01 SO 01.6 Pol'!G98</f>
        <v>0</v>
      </c>
      <c r="J107" s="134" t="str">
        <f>IF(I130=0,"",I107/I130*100)</f>
        <v/>
      </c>
    </row>
    <row r="108" spans="1:10" ht="36.950000000000003" customHeight="1" x14ac:dyDescent="0.2">
      <c r="A108" s="125"/>
      <c r="B108" s="130" t="s">
        <v>164</v>
      </c>
      <c r="C108" s="197" t="s">
        <v>165</v>
      </c>
      <c r="D108" s="198"/>
      <c r="E108" s="198"/>
      <c r="F108" s="136" t="s">
        <v>27</v>
      </c>
      <c r="G108" s="137"/>
      <c r="H108" s="137"/>
      <c r="I108" s="137">
        <f>'IO 02 IO 02 Pol'!G47</f>
        <v>0</v>
      </c>
      <c r="J108" s="134" t="str">
        <f>IF(I130=0,"",I108/I130*100)</f>
        <v/>
      </c>
    </row>
    <row r="109" spans="1:10" ht="36.950000000000003" customHeight="1" x14ac:dyDescent="0.2">
      <c r="A109" s="125"/>
      <c r="B109" s="130" t="s">
        <v>166</v>
      </c>
      <c r="C109" s="197" t="s">
        <v>167</v>
      </c>
      <c r="D109" s="198"/>
      <c r="E109" s="198"/>
      <c r="F109" s="136" t="s">
        <v>27</v>
      </c>
      <c r="G109" s="137"/>
      <c r="H109" s="137"/>
      <c r="I109" s="137">
        <f>'SO 01 SO 01.2 Pol'!G37+'SO 01 SO 01.4 Pol'!G8+'SO 02 SO 02.1 Pol'!G192</f>
        <v>0</v>
      </c>
      <c r="J109" s="134" t="str">
        <f>IF(I130=0,"",I109/I130*100)</f>
        <v/>
      </c>
    </row>
    <row r="110" spans="1:10" ht="36.950000000000003" customHeight="1" x14ac:dyDescent="0.2">
      <c r="A110" s="125"/>
      <c r="B110" s="130" t="s">
        <v>168</v>
      </c>
      <c r="C110" s="197" t="s">
        <v>169</v>
      </c>
      <c r="D110" s="198"/>
      <c r="E110" s="198"/>
      <c r="F110" s="136" t="s">
        <v>27</v>
      </c>
      <c r="G110" s="137"/>
      <c r="H110" s="137"/>
      <c r="I110" s="137">
        <f>'SO 01 SO 01.2 Pol'!G46</f>
        <v>0</v>
      </c>
      <c r="J110" s="134" t="str">
        <f>IF(I130=0,"",I110/I130*100)</f>
        <v/>
      </c>
    </row>
    <row r="111" spans="1:10" ht="36.950000000000003" customHeight="1" x14ac:dyDescent="0.2">
      <c r="A111" s="125"/>
      <c r="B111" s="130" t="s">
        <v>170</v>
      </c>
      <c r="C111" s="197" t="s">
        <v>171</v>
      </c>
      <c r="D111" s="198"/>
      <c r="E111" s="198"/>
      <c r="F111" s="136" t="s">
        <v>27</v>
      </c>
      <c r="G111" s="137"/>
      <c r="H111" s="137"/>
      <c r="I111" s="137">
        <f>'IO 02 IO 02 Pol'!G50+'SO 01 SO 01.2 Pol'!G77</f>
        <v>0</v>
      </c>
      <c r="J111" s="134" t="str">
        <f>IF(I130=0,"",I111/I130*100)</f>
        <v/>
      </c>
    </row>
    <row r="112" spans="1:10" ht="36.950000000000003" customHeight="1" x14ac:dyDescent="0.2">
      <c r="A112" s="125"/>
      <c r="B112" s="130" t="s">
        <v>172</v>
      </c>
      <c r="C112" s="197" t="s">
        <v>173</v>
      </c>
      <c r="D112" s="198"/>
      <c r="E112" s="198"/>
      <c r="F112" s="136" t="s">
        <v>27</v>
      </c>
      <c r="G112" s="137"/>
      <c r="H112" s="137"/>
      <c r="I112" s="137">
        <f>'IO 03 IO 03 Pol'!G22+'SO 01 SO 01.3 Pol'!G8</f>
        <v>0</v>
      </c>
      <c r="J112" s="134" t="str">
        <f>IF(I130=0,"",I112/I130*100)</f>
        <v/>
      </c>
    </row>
    <row r="113" spans="1:10" ht="36.950000000000003" customHeight="1" x14ac:dyDescent="0.2">
      <c r="A113" s="125"/>
      <c r="B113" s="130" t="s">
        <v>174</v>
      </c>
      <c r="C113" s="197" t="s">
        <v>175</v>
      </c>
      <c r="D113" s="198"/>
      <c r="E113" s="198"/>
      <c r="F113" s="136" t="s">
        <v>27</v>
      </c>
      <c r="G113" s="137"/>
      <c r="H113" s="137"/>
      <c r="I113" s="137">
        <f>'SO 01 SO 01.2 Pol'!G97</f>
        <v>0</v>
      </c>
      <c r="J113" s="134" t="str">
        <f>IF(I130=0,"",I113/I130*100)</f>
        <v/>
      </c>
    </row>
    <row r="114" spans="1:10" ht="36.950000000000003" customHeight="1" x14ac:dyDescent="0.2">
      <c r="A114" s="125"/>
      <c r="B114" s="130" t="s">
        <v>176</v>
      </c>
      <c r="C114" s="197" t="s">
        <v>177</v>
      </c>
      <c r="D114" s="198"/>
      <c r="E114" s="198"/>
      <c r="F114" s="136" t="s">
        <v>27</v>
      </c>
      <c r="G114" s="137"/>
      <c r="H114" s="137"/>
      <c r="I114" s="137">
        <f>'SO 01 SO 01.4 Pol'!G16</f>
        <v>0</v>
      </c>
      <c r="J114" s="134" t="str">
        <f>IF(I130=0,"",I114/I130*100)</f>
        <v/>
      </c>
    </row>
    <row r="115" spans="1:10" ht="36.950000000000003" customHeight="1" x14ac:dyDescent="0.2">
      <c r="A115" s="125"/>
      <c r="B115" s="130" t="s">
        <v>178</v>
      </c>
      <c r="C115" s="197" t="s">
        <v>179</v>
      </c>
      <c r="D115" s="198"/>
      <c r="E115" s="198"/>
      <c r="F115" s="136" t="s">
        <v>27</v>
      </c>
      <c r="G115" s="137"/>
      <c r="H115" s="137"/>
      <c r="I115" s="137">
        <f>'SO 01 SO 01.2 Pol'!G129</f>
        <v>0</v>
      </c>
      <c r="J115" s="134" t="str">
        <f>IF(I130=0,"",I115/I130*100)</f>
        <v/>
      </c>
    </row>
    <row r="116" spans="1:10" ht="36.950000000000003" customHeight="1" x14ac:dyDescent="0.2">
      <c r="A116" s="125"/>
      <c r="B116" s="130" t="s">
        <v>180</v>
      </c>
      <c r="C116" s="197" t="s">
        <v>181</v>
      </c>
      <c r="D116" s="198"/>
      <c r="E116" s="198"/>
      <c r="F116" s="136" t="s">
        <v>27</v>
      </c>
      <c r="G116" s="137"/>
      <c r="H116" s="137"/>
      <c r="I116" s="137">
        <f>'SO 01 SO 01.4 Pol'!G29</f>
        <v>0</v>
      </c>
      <c r="J116" s="134" t="str">
        <f>IF(I130=0,"",I116/I130*100)</f>
        <v/>
      </c>
    </row>
    <row r="117" spans="1:10" ht="36.950000000000003" customHeight="1" x14ac:dyDescent="0.2">
      <c r="A117" s="125"/>
      <c r="B117" s="130" t="s">
        <v>182</v>
      </c>
      <c r="C117" s="197" t="s">
        <v>183</v>
      </c>
      <c r="D117" s="198"/>
      <c r="E117" s="198"/>
      <c r="F117" s="136" t="s">
        <v>27</v>
      </c>
      <c r="G117" s="137"/>
      <c r="H117" s="137"/>
      <c r="I117" s="137">
        <f>'SO 01 SO 01.4 Pol'!G42</f>
        <v>0</v>
      </c>
      <c r="J117" s="134" t="str">
        <f>IF(I130=0,"",I117/I130*100)</f>
        <v/>
      </c>
    </row>
    <row r="118" spans="1:10" ht="36.950000000000003" customHeight="1" x14ac:dyDescent="0.2">
      <c r="A118" s="125"/>
      <c r="B118" s="130" t="s">
        <v>182</v>
      </c>
      <c r="C118" s="197" t="s">
        <v>184</v>
      </c>
      <c r="D118" s="198"/>
      <c r="E118" s="198"/>
      <c r="F118" s="136" t="s">
        <v>27</v>
      </c>
      <c r="G118" s="137"/>
      <c r="H118" s="137"/>
      <c r="I118" s="137">
        <f>'SO 01 SO 01.2 Pol'!G133</f>
        <v>0</v>
      </c>
      <c r="J118" s="134" t="str">
        <f>IF(I130=0,"",I118/I130*100)</f>
        <v/>
      </c>
    </row>
    <row r="119" spans="1:10" ht="36.950000000000003" customHeight="1" x14ac:dyDescent="0.2">
      <c r="A119" s="125"/>
      <c r="B119" s="130" t="s">
        <v>185</v>
      </c>
      <c r="C119" s="197" t="s">
        <v>186</v>
      </c>
      <c r="D119" s="198"/>
      <c r="E119" s="198"/>
      <c r="F119" s="136" t="s">
        <v>27</v>
      </c>
      <c r="G119" s="137"/>
      <c r="H119" s="137"/>
      <c r="I119" s="137">
        <f>'SO 01 SO 01.4 Pol'!G56</f>
        <v>0</v>
      </c>
      <c r="J119" s="134" t="str">
        <f>IF(I130=0,"",I119/I130*100)</f>
        <v/>
      </c>
    </row>
    <row r="120" spans="1:10" ht="36.950000000000003" customHeight="1" x14ac:dyDescent="0.2">
      <c r="A120" s="125"/>
      <c r="B120" s="130" t="s">
        <v>187</v>
      </c>
      <c r="C120" s="197" t="s">
        <v>188</v>
      </c>
      <c r="D120" s="198"/>
      <c r="E120" s="198"/>
      <c r="F120" s="136" t="s">
        <v>27</v>
      </c>
      <c r="G120" s="137"/>
      <c r="H120" s="137"/>
      <c r="I120" s="137">
        <f>'SO 02 SO 02.1 Pol'!G203</f>
        <v>0</v>
      </c>
      <c r="J120" s="134" t="str">
        <f>IF(I130=0,"",I120/I130*100)</f>
        <v/>
      </c>
    </row>
    <row r="121" spans="1:10" ht="36.950000000000003" customHeight="1" x14ac:dyDescent="0.2">
      <c r="A121" s="125"/>
      <c r="B121" s="130" t="s">
        <v>189</v>
      </c>
      <c r="C121" s="197" t="s">
        <v>190</v>
      </c>
      <c r="D121" s="198"/>
      <c r="E121" s="198"/>
      <c r="F121" s="136" t="s">
        <v>27</v>
      </c>
      <c r="G121" s="137"/>
      <c r="H121" s="137"/>
      <c r="I121" s="137">
        <f>'SO 02 SO 02.1 Pol'!G214+'SO 02 SO 02.11 Pol'!G35</f>
        <v>0</v>
      </c>
      <c r="J121" s="134" t="str">
        <f>IF(I130=0,"",I121/I130*100)</f>
        <v/>
      </c>
    </row>
    <row r="122" spans="1:10" ht="36.950000000000003" customHeight="1" x14ac:dyDescent="0.2">
      <c r="A122" s="125"/>
      <c r="B122" s="130" t="s">
        <v>191</v>
      </c>
      <c r="C122" s="197" t="s">
        <v>192</v>
      </c>
      <c r="D122" s="198"/>
      <c r="E122" s="198"/>
      <c r="F122" s="136" t="s">
        <v>27</v>
      </c>
      <c r="G122" s="137"/>
      <c r="H122" s="137"/>
      <c r="I122" s="137">
        <f>'IO 03 IO 03 Pol'!G32+'SO 01 SO 01.3 Pol'!G16</f>
        <v>0</v>
      </c>
      <c r="J122" s="134" t="str">
        <f>IF(I130=0,"",I122/I130*100)</f>
        <v/>
      </c>
    </row>
    <row r="123" spans="1:10" ht="36.950000000000003" customHeight="1" x14ac:dyDescent="0.2">
      <c r="A123" s="125"/>
      <c r="B123" s="130" t="s">
        <v>193</v>
      </c>
      <c r="C123" s="197" t="s">
        <v>194</v>
      </c>
      <c r="D123" s="198"/>
      <c r="E123" s="198"/>
      <c r="F123" s="136" t="s">
        <v>27</v>
      </c>
      <c r="G123" s="137"/>
      <c r="H123" s="137"/>
      <c r="I123" s="137">
        <f>'SO 01 SO 01.6 Pol'!G102</f>
        <v>0</v>
      </c>
      <c r="J123" s="134" t="str">
        <f>IF(I130=0,"",I123/I130*100)</f>
        <v/>
      </c>
    </row>
    <row r="124" spans="1:10" ht="36.950000000000003" customHeight="1" x14ac:dyDescent="0.2">
      <c r="A124" s="125"/>
      <c r="B124" s="130" t="s">
        <v>195</v>
      </c>
      <c r="C124" s="197" t="s">
        <v>128</v>
      </c>
      <c r="D124" s="198"/>
      <c r="E124" s="198"/>
      <c r="F124" s="136" t="s">
        <v>28</v>
      </c>
      <c r="G124" s="137"/>
      <c r="H124" s="137"/>
      <c r="I124" s="137">
        <f>'IO 04 IO 04 Pol'!G8</f>
        <v>0</v>
      </c>
      <c r="J124" s="134" t="str">
        <f>IF(I130=0,"",I124/I130*100)</f>
        <v/>
      </c>
    </row>
    <row r="125" spans="1:10" ht="36.950000000000003" customHeight="1" x14ac:dyDescent="0.2">
      <c r="A125" s="125"/>
      <c r="B125" s="130" t="s">
        <v>196</v>
      </c>
      <c r="C125" s="197" t="s">
        <v>197</v>
      </c>
      <c r="D125" s="198"/>
      <c r="E125" s="198"/>
      <c r="F125" s="136" t="s">
        <v>28</v>
      </c>
      <c r="G125" s="137"/>
      <c r="H125" s="137"/>
      <c r="I125" s="137">
        <f>'IO 05 IO 05 Pol'!G11</f>
        <v>0</v>
      </c>
      <c r="J125" s="134" t="str">
        <f>IF(I130=0,"",I125/I130*100)</f>
        <v/>
      </c>
    </row>
    <row r="126" spans="1:10" ht="36.950000000000003" customHeight="1" x14ac:dyDescent="0.2">
      <c r="A126" s="125"/>
      <c r="B126" s="130" t="s">
        <v>198</v>
      </c>
      <c r="C126" s="197" t="s">
        <v>199</v>
      </c>
      <c r="D126" s="198"/>
      <c r="E126" s="198"/>
      <c r="F126" s="136" t="s">
        <v>28</v>
      </c>
      <c r="G126" s="137"/>
      <c r="H126" s="137"/>
      <c r="I126" s="137">
        <f>'IO 04 IO 04 Pol'!G14+'IO 05 IO 05 Pol'!G64</f>
        <v>0</v>
      </c>
      <c r="J126" s="134" t="str">
        <f>IF(I130=0,"",I126/I130*100)</f>
        <v/>
      </c>
    </row>
    <row r="127" spans="1:10" ht="36.950000000000003" customHeight="1" x14ac:dyDescent="0.2">
      <c r="A127" s="125"/>
      <c r="B127" s="130" t="s">
        <v>200</v>
      </c>
      <c r="C127" s="197" t="s">
        <v>201</v>
      </c>
      <c r="D127" s="198"/>
      <c r="E127" s="198"/>
      <c r="F127" s="136" t="s">
        <v>202</v>
      </c>
      <c r="G127" s="137"/>
      <c r="H127" s="137"/>
      <c r="I127" s="137">
        <f>'SO 02 SO 02.11 Pol'!G37</f>
        <v>0</v>
      </c>
      <c r="J127" s="134" t="str">
        <f>IF(I130=0,"",I127/I130*100)</f>
        <v/>
      </c>
    </row>
    <row r="128" spans="1:10" ht="36.950000000000003" customHeight="1" x14ac:dyDescent="0.2">
      <c r="A128" s="125"/>
      <c r="B128" s="130" t="s">
        <v>203</v>
      </c>
      <c r="C128" s="197" t="s">
        <v>29</v>
      </c>
      <c r="D128" s="198"/>
      <c r="E128" s="198"/>
      <c r="F128" s="136" t="s">
        <v>203</v>
      </c>
      <c r="G128" s="137"/>
      <c r="H128" s="137"/>
      <c r="I128" s="137">
        <f>'VRN VRN 01 Naklady'!G8</f>
        <v>0</v>
      </c>
      <c r="J128" s="134" t="str">
        <f>IF(I130=0,"",I128/I130*100)</f>
        <v/>
      </c>
    </row>
    <row r="129" spans="1:10" ht="36.950000000000003" customHeight="1" x14ac:dyDescent="0.2">
      <c r="A129" s="125"/>
      <c r="B129" s="130" t="s">
        <v>204</v>
      </c>
      <c r="C129" s="197" t="s">
        <v>30</v>
      </c>
      <c r="D129" s="198"/>
      <c r="E129" s="198"/>
      <c r="F129" s="136" t="s">
        <v>204</v>
      </c>
      <c r="G129" s="137"/>
      <c r="H129" s="137"/>
      <c r="I129" s="137">
        <f>'VRN VRN 01 Naklady'!G14</f>
        <v>0</v>
      </c>
      <c r="J129" s="134" t="str">
        <f>IF(I130=0,"",I129/I130*100)</f>
        <v/>
      </c>
    </row>
    <row r="130" spans="1:10" ht="25.5" customHeight="1" x14ac:dyDescent="0.2">
      <c r="A130" s="126"/>
      <c r="B130" s="131" t="s">
        <v>1</v>
      </c>
      <c r="C130" s="132"/>
      <c r="D130" s="133"/>
      <c r="E130" s="133"/>
      <c r="F130" s="138"/>
      <c r="G130" s="139"/>
      <c r="H130" s="139"/>
      <c r="I130" s="139">
        <f>SUM(I69:I129)</f>
        <v>0</v>
      </c>
      <c r="J130" s="135">
        <f>SUM(J69:J129)</f>
        <v>0</v>
      </c>
    </row>
    <row r="131" spans="1:10" x14ac:dyDescent="0.2">
      <c r="F131" s="88"/>
      <c r="G131" s="88"/>
      <c r="H131" s="88"/>
      <c r="I131" s="88"/>
      <c r="J131" s="89"/>
    </row>
    <row r="132" spans="1:10" x14ac:dyDescent="0.2">
      <c r="F132" s="88"/>
      <c r="G132" s="88"/>
      <c r="H132" s="88"/>
      <c r="I132" s="88"/>
      <c r="J132" s="89"/>
    </row>
    <row r="133" spans="1:10" x14ac:dyDescent="0.2">
      <c r="F133" s="88"/>
      <c r="G133" s="88"/>
      <c r="H133" s="88"/>
      <c r="I133" s="88"/>
      <c r="J133" s="89"/>
    </row>
  </sheetData>
  <sheetProtection algorithmName="SHA-512" hashValue="FK1RNuCRAx8tZZFnyfqFbs8weAz+SM0OTwG3OKvdQbat2JVql2w3jNH285odTb471QtMeSJ4Q2aBL+RW42s8zw==" saltValue="ozeMH6EVnesAfew5tJNSH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B62:E62"/>
    <mergeCell ref="C69:E69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FA26LTGqNooEyDiey9KK5GXbxBfjKznTZme5Katf4QULIsxTdXkw1tbE5lm4AbLHtIfFtL7wO9kdA9hWXLVccw==" saltValue="mhNiKO+2MioT/8+SUrR8e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F4E9-65FF-46E7-8E58-4C67F510311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52</v>
      </c>
      <c r="C3" s="253" t="s">
        <v>53</v>
      </c>
      <c r="D3" s="254"/>
      <c r="E3" s="254"/>
      <c r="F3" s="254"/>
      <c r="G3" s="255"/>
      <c r="AC3" s="123" t="s">
        <v>207</v>
      </c>
      <c r="AG3" t="s">
        <v>208</v>
      </c>
    </row>
    <row r="4" spans="1:60" ht="25.15" customHeight="1" x14ac:dyDescent="0.2">
      <c r="A4" s="142" t="s">
        <v>10</v>
      </c>
      <c r="B4" s="143" t="s">
        <v>52</v>
      </c>
      <c r="C4" s="256" t="s">
        <v>53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123</v>
      </c>
      <c r="C8" s="181" t="s">
        <v>124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0</v>
      </c>
      <c r="J8" s="161"/>
      <c r="K8" s="161">
        <f>SUM(K9:K23)</f>
        <v>0</v>
      </c>
      <c r="L8" s="161"/>
      <c r="M8" s="161">
        <f>SUM(M9:M23)</f>
        <v>0</v>
      </c>
      <c r="N8" s="161"/>
      <c r="O8" s="161">
        <f>SUM(O9:O23)</f>
        <v>0.08</v>
      </c>
      <c r="P8" s="161"/>
      <c r="Q8" s="161">
        <f>SUM(Q9:Q23)</f>
        <v>19.939999999999998</v>
      </c>
      <c r="R8" s="161"/>
      <c r="S8" s="161"/>
      <c r="T8" s="161"/>
      <c r="U8" s="161"/>
      <c r="V8" s="161">
        <f>SUM(V9:V23)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233</v>
      </c>
      <c r="C9" s="182" t="s">
        <v>234</v>
      </c>
      <c r="D9" s="176" t="s">
        <v>235</v>
      </c>
      <c r="E9" s="177">
        <v>22.4</v>
      </c>
      <c r="F9" s="178"/>
      <c r="G9" s="179">
        <f t="shared" ref="G9:G23" si="0">ROUND(E9*F9,2)</f>
        <v>0</v>
      </c>
      <c r="H9" s="160"/>
      <c r="I9" s="159">
        <f t="shared" ref="I9:I23" si="1">ROUND(E9*H9,2)</f>
        <v>0</v>
      </c>
      <c r="J9" s="160"/>
      <c r="K9" s="159">
        <f t="shared" ref="K9:K23" si="2">ROUND(E9*J9,2)</f>
        <v>0</v>
      </c>
      <c r="L9" s="159">
        <v>21</v>
      </c>
      <c r="M9" s="159">
        <f t="shared" ref="M9:M23" si="3">G9*(1+L9/100)</f>
        <v>0</v>
      </c>
      <c r="N9" s="159">
        <v>0</v>
      </c>
      <c r="O9" s="159">
        <f t="shared" ref="O9:O23" si="4">ROUND(E9*N9,2)</f>
        <v>0</v>
      </c>
      <c r="P9" s="159">
        <v>0.26</v>
      </c>
      <c r="Q9" s="159">
        <f t="shared" ref="Q9:Q23" si="5">ROUND(E9*P9,2)</f>
        <v>5.82</v>
      </c>
      <c r="R9" s="159"/>
      <c r="S9" s="159" t="s">
        <v>236</v>
      </c>
      <c r="T9" s="159" t="s">
        <v>237</v>
      </c>
      <c r="U9" s="159">
        <v>0</v>
      </c>
      <c r="V9" s="159">
        <f t="shared" ref="V9:V23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240</v>
      </c>
      <c r="C10" s="182" t="s">
        <v>241</v>
      </c>
      <c r="D10" s="176" t="s">
        <v>235</v>
      </c>
      <c r="E10" s="177">
        <v>22.4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0.19</v>
      </c>
      <c r="Q10" s="159">
        <f t="shared" si="5"/>
        <v>4.26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242</v>
      </c>
      <c r="C11" s="182" t="s">
        <v>243</v>
      </c>
      <c r="D11" s="176" t="s">
        <v>235</v>
      </c>
      <c r="E11" s="177">
        <v>22.4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0.44</v>
      </c>
      <c r="Q11" s="159">
        <f t="shared" si="5"/>
        <v>9.86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244</v>
      </c>
      <c r="C12" s="182" t="s">
        <v>245</v>
      </c>
      <c r="D12" s="176" t="s">
        <v>246</v>
      </c>
      <c r="E12" s="177">
        <v>1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3.6900000000000002E-2</v>
      </c>
      <c r="O12" s="159">
        <f t="shared" si="4"/>
        <v>0.04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247</v>
      </c>
      <c r="C13" s="182" t="s">
        <v>248</v>
      </c>
      <c r="D13" s="176" t="s">
        <v>246</v>
      </c>
      <c r="E13" s="177">
        <v>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3.6900000000000002E-2</v>
      </c>
      <c r="O13" s="159">
        <f t="shared" si="4"/>
        <v>0.04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249</v>
      </c>
      <c r="C14" s="182" t="s">
        <v>250</v>
      </c>
      <c r="D14" s="176" t="s">
        <v>251</v>
      </c>
      <c r="E14" s="177">
        <v>3.2559999999999998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252</v>
      </c>
      <c r="C15" s="182" t="s">
        <v>253</v>
      </c>
      <c r="D15" s="176" t="s">
        <v>251</v>
      </c>
      <c r="E15" s="177">
        <v>31.9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4">
        <v>8</v>
      </c>
      <c r="B16" s="175" t="s">
        <v>254</v>
      </c>
      <c r="C16" s="182" t="s">
        <v>255</v>
      </c>
      <c r="D16" s="176" t="s">
        <v>251</v>
      </c>
      <c r="E16" s="177">
        <v>31.9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4">
        <v>9</v>
      </c>
      <c r="B17" s="175" t="s">
        <v>256</v>
      </c>
      <c r="C17" s="182" t="s">
        <v>257</v>
      </c>
      <c r="D17" s="176" t="s">
        <v>251</v>
      </c>
      <c r="E17" s="177">
        <v>17.100000000000001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74">
        <v>10</v>
      </c>
      <c r="B18" s="175" t="s">
        <v>258</v>
      </c>
      <c r="C18" s="182" t="s">
        <v>259</v>
      </c>
      <c r="D18" s="176" t="s">
        <v>251</v>
      </c>
      <c r="E18" s="177">
        <v>171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238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260</v>
      </c>
      <c r="C19" s="182" t="s">
        <v>261</v>
      </c>
      <c r="D19" s="176" t="s">
        <v>251</v>
      </c>
      <c r="E19" s="177">
        <v>17.100000000000001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6"/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4">
        <v>12</v>
      </c>
      <c r="B20" s="175" t="s">
        <v>262</v>
      </c>
      <c r="C20" s="182" t="s">
        <v>263</v>
      </c>
      <c r="D20" s="176" t="s">
        <v>264</v>
      </c>
      <c r="E20" s="177">
        <v>30.78</v>
      </c>
      <c r="F20" s="178"/>
      <c r="G20" s="179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6"/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4">
        <v>13</v>
      </c>
      <c r="B21" s="175" t="s">
        <v>265</v>
      </c>
      <c r="C21" s="182" t="s">
        <v>266</v>
      </c>
      <c r="D21" s="176" t="s">
        <v>251</v>
      </c>
      <c r="E21" s="177">
        <v>14.8</v>
      </c>
      <c r="F21" s="178"/>
      <c r="G21" s="179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6"/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4">
        <v>14</v>
      </c>
      <c r="B22" s="175" t="s">
        <v>267</v>
      </c>
      <c r="C22" s="182" t="s">
        <v>268</v>
      </c>
      <c r="D22" s="176" t="s">
        <v>251</v>
      </c>
      <c r="E22" s="177">
        <v>12.6</v>
      </c>
      <c r="F22" s="178"/>
      <c r="G22" s="179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6"/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15</v>
      </c>
      <c r="B23" s="175" t="s">
        <v>269</v>
      </c>
      <c r="C23" s="182" t="s">
        <v>270</v>
      </c>
      <c r="D23" s="176" t="s">
        <v>264</v>
      </c>
      <c r="E23" s="177">
        <v>23.31</v>
      </c>
      <c r="F23" s="178"/>
      <c r="G23" s="179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6"/>
        <v>0</v>
      </c>
      <c r="W23" s="159"/>
      <c r="X23" s="159" t="s">
        <v>271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2" t="s">
        <v>231</v>
      </c>
      <c r="B24" s="163" t="s">
        <v>135</v>
      </c>
      <c r="C24" s="181" t="s">
        <v>136</v>
      </c>
      <c r="D24" s="164"/>
      <c r="E24" s="165"/>
      <c r="F24" s="166"/>
      <c r="G24" s="167">
        <f>SUMIF(AG25:AG25,"&lt;&gt;NOR",G25:G25)</f>
        <v>0</v>
      </c>
      <c r="H24" s="161"/>
      <c r="I24" s="161">
        <f>SUM(I25:I25)</f>
        <v>0</v>
      </c>
      <c r="J24" s="161"/>
      <c r="K24" s="161">
        <f>SUM(K25:K25)</f>
        <v>0</v>
      </c>
      <c r="L24" s="161"/>
      <c r="M24" s="161">
        <f>SUM(M25:M25)</f>
        <v>0</v>
      </c>
      <c r="N24" s="161"/>
      <c r="O24" s="161">
        <f>SUM(O25:O25)</f>
        <v>0</v>
      </c>
      <c r="P24" s="161"/>
      <c r="Q24" s="161">
        <f>SUM(Q25:Q25)</f>
        <v>0</v>
      </c>
      <c r="R24" s="161"/>
      <c r="S24" s="161"/>
      <c r="T24" s="161"/>
      <c r="U24" s="161"/>
      <c r="V24" s="161">
        <f>SUM(V25:V25)</f>
        <v>0</v>
      </c>
      <c r="W24" s="161"/>
      <c r="X24" s="161"/>
      <c r="AG24" t="s">
        <v>232</v>
      </c>
    </row>
    <row r="25" spans="1:60" outlineLevel="1" x14ac:dyDescent="0.2">
      <c r="A25" s="174">
        <v>16</v>
      </c>
      <c r="B25" s="175" t="s">
        <v>273</v>
      </c>
      <c r="C25" s="182" t="s">
        <v>274</v>
      </c>
      <c r="D25" s="176" t="s">
        <v>251</v>
      </c>
      <c r="E25" s="177">
        <v>4.5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236</v>
      </c>
      <c r="T25" s="159" t="s">
        <v>237</v>
      </c>
      <c r="U25" s="159">
        <v>0</v>
      </c>
      <c r="V25" s="159">
        <f>ROUND(E25*U25,2)</f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2" t="s">
        <v>231</v>
      </c>
      <c r="B26" s="163" t="s">
        <v>137</v>
      </c>
      <c r="C26" s="181" t="s">
        <v>138</v>
      </c>
      <c r="D26" s="164"/>
      <c r="E26" s="165"/>
      <c r="F26" s="166"/>
      <c r="G26" s="167">
        <f>SUMIF(AG27:AG29,"&lt;&gt;NOR",G27:G29)</f>
        <v>0</v>
      </c>
      <c r="H26" s="161"/>
      <c r="I26" s="161">
        <f>SUM(I27:I29)</f>
        <v>0</v>
      </c>
      <c r="J26" s="161"/>
      <c r="K26" s="161">
        <f>SUM(K27:K29)</f>
        <v>0</v>
      </c>
      <c r="L26" s="161"/>
      <c r="M26" s="161">
        <f>SUM(M27:M29)</f>
        <v>0</v>
      </c>
      <c r="N26" s="161"/>
      <c r="O26" s="161">
        <f>SUM(O27:O29)</f>
        <v>13.860000000000001</v>
      </c>
      <c r="P26" s="161"/>
      <c r="Q26" s="161">
        <f>SUM(Q27:Q29)</f>
        <v>0</v>
      </c>
      <c r="R26" s="161"/>
      <c r="S26" s="161"/>
      <c r="T26" s="161"/>
      <c r="U26" s="161"/>
      <c r="V26" s="161">
        <f>SUM(V27:V29)</f>
        <v>0</v>
      </c>
      <c r="W26" s="161"/>
      <c r="X26" s="161"/>
      <c r="AG26" t="s">
        <v>232</v>
      </c>
    </row>
    <row r="27" spans="1:60" ht="22.5" outlineLevel="1" x14ac:dyDescent="0.2">
      <c r="A27" s="174">
        <v>17</v>
      </c>
      <c r="B27" s="175" t="s">
        <v>275</v>
      </c>
      <c r="C27" s="182" t="s">
        <v>276</v>
      </c>
      <c r="D27" s="176" t="s">
        <v>235</v>
      </c>
      <c r="E27" s="177">
        <v>22.4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0.18906999999999999</v>
      </c>
      <c r="O27" s="159">
        <f>ROUND(E27*N27,2)</f>
        <v>4.24</v>
      </c>
      <c r="P27" s="159">
        <v>0</v>
      </c>
      <c r="Q27" s="159">
        <f>ROUND(E27*P27,2)</f>
        <v>0</v>
      </c>
      <c r="R27" s="159"/>
      <c r="S27" s="159" t="s">
        <v>236</v>
      </c>
      <c r="T27" s="159" t="s">
        <v>237</v>
      </c>
      <c r="U27" s="159">
        <v>0</v>
      </c>
      <c r="V27" s="159">
        <f>ROUND(E27*U27,2)</f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4">
        <v>18</v>
      </c>
      <c r="B28" s="175" t="s">
        <v>277</v>
      </c>
      <c r="C28" s="182" t="s">
        <v>278</v>
      </c>
      <c r="D28" s="176" t="s">
        <v>235</v>
      </c>
      <c r="E28" s="177">
        <v>22.4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0.26244000000000001</v>
      </c>
      <c r="O28" s="159">
        <f>ROUND(E28*N28,2)</f>
        <v>5.88</v>
      </c>
      <c r="P28" s="159">
        <v>0</v>
      </c>
      <c r="Q28" s="159">
        <f>ROUND(E28*P28,2)</f>
        <v>0</v>
      </c>
      <c r="R28" s="159"/>
      <c r="S28" s="159" t="s">
        <v>236</v>
      </c>
      <c r="T28" s="159" t="s">
        <v>237</v>
      </c>
      <c r="U28" s="159">
        <v>0</v>
      </c>
      <c r="V28" s="159">
        <f>ROUND(E28*U28,2)</f>
        <v>0</v>
      </c>
      <c r="W28" s="159"/>
      <c r="X28" s="159" t="s">
        <v>238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239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19</v>
      </c>
      <c r="B29" s="175" t="s">
        <v>279</v>
      </c>
      <c r="C29" s="182" t="s">
        <v>280</v>
      </c>
      <c r="D29" s="176" t="s">
        <v>235</v>
      </c>
      <c r="E29" s="177">
        <v>22.4</v>
      </c>
      <c r="F29" s="178"/>
      <c r="G29" s="179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0.16700000000000001</v>
      </c>
      <c r="O29" s="159">
        <f>ROUND(E29*N29,2)</f>
        <v>3.74</v>
      </c>
      <c r="P29" s="159">
        <v>0</v>
      </c>
      <c r="Q29" s="159">
        <f>ROUND(E29*P29,2)</f>
        <v>0</v>
      </c>
      <c r="R29" s="159"/>
      <c r="S29" s="159" t="s">
        <v>236</v>
      </c>
      <c r="T29" s="159" t="s">
        <v>237</v>
      </c>
      <c r="U29" s="159">
        <v>0</v>
      </c>
      <c r="V29" s="159">
        <f>ROUND(E29*U29,2)</f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2" t="s">
        <v>231</v>
      </c>
      <c r="B30" s="163" t="s">
        <v>147</v>
      </c>
      <c r="C30" s="181" t="s">
        <v>148</v>
      </c>
      <c r="D30" s="164"/>
      <c r="E30" s="165"/>
      <c r="F30" s="166"/>
      <c r="G30" s="167">
        <f>SUMIF(AG31:AG40,"&lt;&gt;NOR",G31:G40)</f>
        <v>0</v>
      </c>
      <c r="H30" s="161"/>
      <c r="I30" s="161">
        <f>SUM(I31:I40)</f>
        <v>0</v>
      </c>
      <c r="J30" s="161"/>
      <c r="K30" s="161">
        <f>SUM(K31:K40)</f>
        <v>0</v>
      </c>
      <c r="L30" s="161"/>
      <c r="M30" s="161">
        <f>SUM(M31:M40)</f>
        <v>0</v>
      </c>
      <c r="N30" s="161"/>
      <c r="O30" s="161">
        <f>SUM(O31:O40)</f>
        <v>6.37</v>
      </c>
      <c r="P30" s="161"/>
      <c r="Q30" s="161">
        <f>SUM(Q31:Q40)</f>
        <v>14.990000000000002</v>
      </c>
      <c r="R30" s="161"/>
      <c r="S30" s="161"/>
      <c r="T30" s="161"/>
      <c r="U30" s="161"/>
      <c r="V30" s="161">
        <f>SUM(V31:V40)</f>
        <v>0</v>
      </c>
      <c r="W30" s="161"/>
      <c r="X30" s="161"/>
      <c r="AG30" t="s">
        <v>232</v>
      </c>
    </row>
    <row r="31" spans="1:60" outlineLevel="1" x14ac:dyDescent="0.2">
      <c r="A31" s="174">
        <v>20</v>
      </c>
      <c r="B31" s="175" t="s">
        <v>281</v>
      </c>
      <c r="C31" s="182" t="s">
        <v>282</v>
      </c>
      <c r="D31" s="176" t="s">
        <v>246</v>
      </c>
      <c r="E31" s="177">
        <v>40</v>
      </c>
      <c r="F31" s="178"/>
      <c r="G31" s="179">
        <f t="shared" ref="G31:G40" si="7">ROUND(E31*F31,2)</f>
        <v>0</v>
      </c>
      <c r="H31" s="160"/>
      <c r="I31" s="159">
        <f t="shared" ref="I31:I40" si="8">ROUND(E31*H31,2)</f>
        <v>0</v>
      </c>
      <c r="J31" s="160"/>
      <c r="K31" s="159">
        <f t="shared" ref="K31:K40" si="9">ROUND(E31*J31,2)</f>
        <v>0</v>
      </c>
      <c r="L31" s="159">
        <v>21</v>
      </c>
      <c r="M31" s="159">
        <f t="shared" ref="M31:M40" si="10">G31*(1+L31/100)</f>
        <v>0</v>
      </c>
      <c r="N31" s="159">
        <v>0</v>
      </c>
      <c r="O31" s="159">
        <f t="shared" ref="O31:O40" si="11">ROUND(E31*N31,2)</f>
        <v>0</v>
      </c>
      <c r="P31" s="159">
        <v>0.18</v>
      </c>
      <c r="Q31" s="159">
        <f t="shared" ref="Q31:Q40" si="12">ROUND(E31*P31,2)</f>
        <v>7.2</v>
      </c>
      <c r="R31" s="159"/>
      <c r="S31" s="159" t="s">
        <v>236</v>
      </c>
      <c r="T31" s="159" t="s">
        <v>237</v>
      </c>
      <c r="U31" s="159">
        <v>0</v>
      </c>
      <c r="V31" s="159">
        <f t="shared" ref="V31:V40" si="13">ROUND(E31*U31,2)</f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21</v>
      </c>
      <c r="B32" s="175" t="s">
        <v>283</v>
      </c>
      <c r="C32" s="182" t="s">
        <v>284</v>
      </c>
      <c r="D32" s="176" t="s">
        <v>246</v>
      </c>
      <c r="E32" s="177">
        <v>30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3.3E-3</v>
      </c>
      <c r="O32" s="159">
        <f t="shared" si="11"/>
        <v>0.1</v>
      </c>
      <c r="P32" s="159">
        <v>0</v>
      </c>
      <c r="Q32" s="159">
        <f t="shared" si="12"/>
        <v>0</v>
      </c>
      <c r="R32" s="159"/>
      <c r="S32" s="159" t="s">
        <v>236</v>
      </c>
      <c r="T32" s="159" t="s">
        <v>237</v>
      </c>
      <c r="U32" s="159">
        <v>0</v>
      </c>
      <c r="V32" s="159">
        <f t="shared" si="13"/>
        <v>0</v>
      </c>
      <c r="W32" s="159"/>
      <c r="X32" s="159" t="s">
        <v>238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239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4">
        <v>22</v>
      </c>
      <c r="B33" s="175" t="s">
        <v>285</v>
      </c>
      <c r="C33" s="182" t="s">
        <v>286</v>
      </c>
      <c r="D33" s="176" t="s">
        <v>251</v>
      </c>
      <c r="E33" s="177">
        <v>3.9</v>
      </c>
      <c r="F33" s="178"/>
      <c r="G33" s="179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9">
        <v>0</v>
      </c>
      <c r="O33" s="159">
        <f t="shared" si="11"/>
        <v>0</v>
      </c>
      <c r="P33" s="159">
        <v>1.92</v>
      </c>
      <c r="Q33" s="159">
        <f t="shared" si="12"/>
        <v>7.49</v>
      </c>
      <c r="R33" s="159"/>
      <c r="S33" s="159" t="s">
        <v>236</v>
      </c>
      <c r="T33" s="159" t="s">
        <v>237</v>
      </c>
      <c r="U33" s="159">
        <v>0</v>
      </c>
      <c r="V33" s="159">
        <f t="shared" si="13"/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239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23</v>
      </c>
      <c r="B34" s="175" t="s">
        <v>287</v>
      </c>
      <c r="C34" s="182" t="s">
        <v>288</v>
      </c>
      <c r="D34" s="176" t="s">
        <v>246</v>
      </c>
      <c r="E34" s="177">
        <v>30</v>
      </c>
      <c r="F34" s="178"/>
      <c r="G34" s="179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59"/>
      <c r="S34" s="159" t="s">
        <v>236</v>
      </c>
      <c r="T34" s="159" t="s">
        <v>237</v>
      </c>
      <c r="U34" s="159">
        <v>0</v>
      </c>
      <c r="V34" s="159">
        <f t="shared" si="13"/>
        <v>0</v>
      </c>
      <c r="W34" s="159"/>
      <c r="X34" s="159" t="s">
        <v>238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239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4">
        <v>24</v>
      </c>
      <c r="B35" s="175" t="s">
        <v>289</v>
      </c>
      <c r="C35" s="182" t="s">
        <v>290</v>
      </c>
      <c r="D35" s="176" t="s">
        <v>291</v>
      </c>
      <c r="E35" s="177">
        <v>2</v>
      </c>
      <c r="F35" s="178"/>
      <c r="G35" s="179">
        <f t="shared" si="7"/>
        <v>0</v>
      </c>
      <c r="H35" s="160"/>
      <c r="I35" s="159">
        <f t="shared" si="8"/>
        <v>0</v>
      </c>
      <c r="J35" s="160"/>
      <c r="K35" s="159">
        <f t="shared" si="9"/>
        <v>0</v>
      </c>
      <c r="L35" s="159">
        <v>21</v>
      </c>
      <c r="M35" s="159">
        <f t="shared" si="10"/>
        <v>0</v>
      </c>
      <c r="N35" s="159">
        <v>2.1054900000000001</v>
      </c>
      <c r="O35" s="159">
        <f t="shared" si="11"/>
        <v>4.21</v>
      </c>
      <c r="P35" s="159">
        <v>0</v>
      </c>
      <c r="Q35" s="159">
        <f t="shared" si="12"/>
        <v>0</v>
      </c>
      <c r="R35" s="159"/>
      <c r="S35" s="159" t="s">
        <v>236</v>
      </c>
      <c r="T35" s="159" t="s">
        <v>237</v>
      </c>
      <c r="U35" s="159">
        <v>0</v>
      </c>
      <c r="V35" s="159">
        <f t="shared" si="13"/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4">
        <v>25</v>
      </c>
      <c r="B36" s="175" t="s">
        <v>292</v>
      </c>
      <c r="C36" s="182" t="s">
        <v>293</v>
      </c>
      <c r="D36" s="176" t="s">
        <v>291</v>
      </c>
      <c r="E36" s="177">
        <v>2</v>
      </c>
      <c r="F36" s="178"/>
      <c r="G36" s="179">
        <f t="shared" si="7"/>
        <v>0</v>
      </c>
      <c r="H36" s="160"/>
      <c r="I36" s="159">
        <f t="shared" si="8"/>
        <v>0</v>
      </c>
      <c r="J36" s="160"/>
      <c r="K36" s="159">
        <f t="shared" si="9"/>
        <v>0</v>
      </c>
      <c r="L36" s="159">
        <v>21</v>
      </c>
      <c r="M36" s="159">
        <f t="shared" si="10"/>
        <v>0</v>
      </c>
      <c r="N36" s="159">
        <v>0.58499999999999996</v>
      </c>
      <c r="O36" s="159">
        <f t="shared" si="11"/>
        <v>1.17</v>
      </c>
      <c r="P36" s="159">
        <v>0</v>
      </c>
      <c r="Q36" s="159">
        <f t="shared" si="12"/>
        <v>0</v>
      </c>
      <c r="R36" s="159"/>
      <c r="S36" s="159" t="s">
        <v>236</v>
      </c>
      <c r="T36" s="159" t="s">
        <v>237</v>
      </c>
      <c r="U36" s="159">
        <v>0</v>
      </c>
      <c r="V36" s="159">
        <f t="shared" si="13"/>
        <v>0</v>
      </c>
      <c r="W36" s="159"/>
      <c r="X36" s="159" t="s">
        <v>271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26</v>
      </c>
      <c r="B37" s="175" t="s">
        <v>294</v>
      </c>
      <c r="C37" s="182" t="s">
        <v>295</v>
      </c>
      <c r="D37" s="176" t="s">
        <v>291</v>
      </c>
      <c r="E37" s="177">
        <v>3</v>
      </c>
      <c r="F37" s="178"/>
      <c r="G37" s="179">
        <f t="shared" si="7"/>
        <v>0</v>
      </c>
      <c r="H37" s="160"/>
      <c r="I37" s="159">
        <f t="shared" si="8"/>
        <v>0</v>
      </c>
      <c r="J37" s="160"/>
      <c r="K37" s="159">
        <f t="shared" si="9"/>
        <v>0</v>
      </c>
      <c r="L37" s="159">
        <v>21</v>
      </c>
      <c r="M37" s="159">
        <f t="shared" si="10"/>
        <v>0</v>
      </c>
      <c r="N37" s="159">
        <v>0</v>
      </c>
      <c r="O37" s="159">
        <f t="shared" si="11"/>
        <v>0</v>
      </c>
      <c r="P37" s="159">
        <v>0.1</v>
      </c>
      <c r="Q37" s="159">
        <f t="shared" si="12"/>
        <v>0.3</v>
      </c>
      <c r="R37" s="159"/>
      <c r="S37" s="159" t="s">
        <v>236</v>
      </c>
      <c r="T37" s="159" t="s">
        <v>237</v>
      </c>
      <c r="U37" s="159">
        <v>0</v>
      </c>
      <c r="V37" s="159">
        <f t="shared" si="13"/>
        <v>0</v>
      </c>
      <c r="W37" s="159"/>
      <c r="X37" s="159" t="s">
        <v>238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4">
        <v>27</v>
      </c>
      <c r="B38" s="175" t="s">
        <v>296</v>
      </c>
      <c r="C38" s="182" t="s">
        <v>297</v>
      </c>
      <c r="D38" s="176" t="s">
        <v>291</v>
      </c>
      <c r="E38" s="177">
        <v>3</v>
      </c>
      <c r="F38" s="178"/>
      <c r="G38" s="179">
        <f t="shared" si="7"/>
        <v>0</v>
      </c>
      <c r="H38" s="160"/>
      <c r="I38" s="159">
        <f t="shared" si="8"/>
        <v>0</v>
      </c>
      <c r="J38" s="160"/>
      <c r="K38" s="159">
        <f t="shared" si="9"/>
        <v>0</v>
      </c>
      <c r="L38" s="159">
        <v>21</v>
      </c>
      <c r="M38" s="159">
        <f t="shared" si="10"/>
        <v>0</v>
      </c>
      <c r="N38" s="159">
        <v>0.21734000000000001</v>
      </c>
      <c r="O38" s="159">
        <f t="shared" si="11"/>
        <v>0.65</v>
      </c>
      <c r="P38" s="159">
        <v>0</v>
      </c>
      <c r="Q38" s="159">
        <f t="shared" si="12"/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si="13"/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239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28</v>
      </c>
      <c r="B39" s="175" t="s">
        <v>298</v>
      </c>
      <c r="C39" s="182" t="s">
        <v>299</v>
      </c>
      <c r="D39" s="176" t="s">
        <v>291</v>
      </c>
      <c r="E39" s="177">
        <v>3</v>
      </c>
      <c r="F39" s="178"/>
      <c r="G39" s="179">
        <f t="shared" si="7"/>
        <v>0</v>
      </c>
      <c r="H39" s="160"/>
      <c r="I39" s="159">
        <f t="shared" si="8"/>
        <v>0</v>
      </c>
      <c r="J39" s="160"/>
      <c r="K39" s="159">
        <f t="shared" si="9"/>
        <v>0</v>
      </c>
      <c r="L39" s="159">
        <v>21</v>
      </c>
      <c r="M39" s="159">
        <f t="shared" si="10"/>
        <v>0</v>
      </c>
      <c r="N39" s="159">
        <v>7.9000000000000001E-2</v>
      </c>
      <c r="O39" s="159">
        <f t="shared" si="11"/>
        <v>0.24</v>
      </c>
      <c r="P39" s="159">
        <v>0</v>
      </c>
      <c r="Q39" s="159">
        <f t="shared" si="12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13"/>
        <v>0</v>
      </c>
      <c r="W39" s="159"/>
      <c r="X39" s="159" t="s">
        <v>271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29</v>
      </c>
      <c r="B40" s="175" t="s">
        <v>300</v>
      </c>
      <c r="C40" s="182" t="s">
        <v>301</v>
      </c>
      <c r="D40" s="176" t="s">
        <v>246</v>
      </c>
      <c r="E40" s="177">
        <v>30</v>
      </c>
      <c r="F40" s="178"/>
      <c r="G40" s="179">
        <f t="shared" si="7"/>
        <v>0</v>
      </c>
      <c r="H40" s="160"/>
      <c r="I40" s="159">
        <f t="shared" si="8"/>
        <v>0</v>
      </c>
      <c r="J40" s="160"/>
      <c r="K40" s="159">
        <f t="shared" si="9"/>
        <v>0</v>
      </c>
      <c r="L40" s="159">
        <v>21</v>
      </c>
      <c r="M40" s="159">
        <f t="shared" si="10"/>
        <v>0</v>
      </c>
      <c r="N40" s="159">
        <v>9.0000000000000006E-5</v>
      </c>
      <c r="O40" s="159">
        <f t="shared" si="11"/>
        <v>0</v>
      </c>
      <c r="P40" s="159">
        <v>0</v>
      </c>
      <c r="Q40" s="159">
        <f t="shared" si="12"/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si="13"/>
        <v>0</v>
      </c>
      <c r="W40" s="159"/>
      <c r="X40" s="159" t="s">
        <v>238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239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2" t="s">
        <v>231</v>
      </c>
      <c r="B41" s="163" t="s">
        <v>151</v>
      </c>
      <c r="C41" s="181" t="s">
        <v>152</v>
      </c>
      <c r="D41" s="164"/>
      <c r="E41" s="165"/>
      <c r="F41" s="166"/>
      <c r="G41" s="167">
        <f>SUMIF(AG42:AG42,"&lt;&gt;NOR",G42:G42)</f>
        <v>0</v>
      </c>
      <c r="H41" s="161"/>
      <c r="I41" s="161">
        <f>SUM(I42:I42)</f>
        <v>0</v>
      </c>
      <c r="J41" s="161"/>
      <c r="K41" s="161">
        <f>SUM(K42:K42)</f>
        <v>0</v>
      </c>
      <c r="L41" s="161"/>
      <c r="M41" s="161">
        <f>SUM(M42:M42)</f>
        <v>0</v>
      </c>
      <c r="N41" s="161"/>
      <c r="O41" s="161">
        <f>SUM(O42:O42)</f>
        <v>0</v>
      </c>
      <c r="P41" s="161"/>
      <c r="Q41" s="161">
        <f>SUM(Q42:Q42)</f>
        <v>0</v>
      </c>
      <c r="R41" s="161"/>
      <c r="S41" s="161"/>
      <c r="T41" s="161"/>
      <c r="U41" s="161"/>
      <c r="V41" s="161">
        <f>SUM(V42:V42)</f>
        <v>0</v>
      </c>
      <c r="W41" s="161"/>
      <c r="X41" s="161"/>
      <c r="AG41" t="s">
        <v>232</v>
      </c>
    </row>
    <row r="42" spans="1:60" ht="22.5" outlineLevel="1" x14ac:dyDescent="0.2">
      <c r="A42" s="174">
        <v>30</v>
      </c>
      <c r="B42" s="175" t="s">
        <v>302</v>
      </c>
      <c r="C42" s="182" t="s">
        <v>303</v>
      </c>
      <c r="D42" s="176" t="s">
        <v>264</v>
      </c>
      <c r="E42" s="177">
        <v>20.3</v>
      </c>
      <c r="F42" s="178"/>
      <c r="G42" s="179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 t="s">
        <v>236</v>
      </c>
      <c r="T42" s="159" t="s">
        <v>237</v>
      </c>
      <c r="U42" s="159">
        <v>0</v>
      </c>
      <c r="V42" s="159">
        <f>ROUND(E42*U42,2)</f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239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2" t="s">
        <v>231</v>
      </c>
      <c r="B43" s="163" t="s">
        <v>154</v>
      </c>
      <c r="C43" s="181" t="s">
        <v>155</v>
      </c>
      <c r="D43" s="164"/>
      <c r="E43" s="165"/>
      <c r="F43" s="166"/>
      <c r="G43" s="167">
        <f>SUMIF(AG44:AG51,"&lt;&gt;NOR",G44:G51)</f>
        <v>0</v>
      </c>
      <c r="H43" s="161"/>
      <c r="I43" s="161">
        <f>SUM(I44:I51)</f>
        <v>0</v>
      </c>
      <c r="J43" s="161"/>
      <c r="K43" s="161">
        <f>SUM(K44:K51)</f>
        <v>0</v>
      </c>
      <c r="L43" s="161"/>
      <c r="M43" s="161">
        <f>SUM(M44:M51)</f>
        <v>0</v>
      </c>
      <c r="N43" s="161"/>
      <c r="O43" s="161">
        <f>SUM(O44:O51)</f>
        <v>0</v>
      </c>
      <c r="P43" s="161"/>
      <c r="Q43" s="161">
        <f>SUM(Q44:Q51)</f>
        <v>0</v>
      </c>
      <c r="R43" s="161"/>
      <c r="S43" s="161"/>
      <c r="T43" s="161"/>
      <c r="U43" s="161"/>
      <c r="V43" s="161">
        <f>SUM(V44:V51)</f>
        <v>0</v>
      </c>
      <c r="W43" s="161"/>
      <c r="X43" s="161"/>
      <c r="AG43" t="s">
        <v>232</v>
      </c>
    </row>
    <row r="44" spans="1:60" ht="22.5" outlineLevel="1" x14ac:dyDescent="0.2">
      <c r="A44" s="174">
        <v>31</v>
      </c>
      <c r="B44" s="175" t="s">
        <v>304</v>
      </c>
      <c r="C44" s="182" t="s">
        <v>305</v>
      </c>
      <c r="D44" s="176" t="s">
        <v>264</v>
      </c>
      <c r="E44" s="177">
        <v>14.112</v>
      </c>
      <c r="F44" s="178"/>
      <c r="G44" s="179">
        <f t="shared" ref="G44:G51" si="14">ROUND(E44*F44,2)</f>
        <v>0</v>
      </c>
      <c r="H44" s="160"/>
      <c r="I44" s="159">
        <f t="shared" ref="I44:I51" si="15">ROUND(E44*H44,2)</f>
        <v>0</v>
      </c>
      <c r="J44" s="160"/>
      <c r="K44" s="159">
        <f t="shared" ref="K44:K51" si="16">ROUND(E44*J44,2)</f>
        <v>0</v>
      </c>
      <c r="L44" s="159">
        <v>21</v>
      </c>
      <c r="M44" s="159">
        <f t="shared" ref="M44:M51" si="17">G44*(1+L44/100)</f>
        <v>0</v>
      </c>
      <c r="N44" s="159">
        <v>0</v>
      </c>
      <c r="O44" s="159">
        <f t="shared" ref="O44:O51" si="18">ROUND(E44*N44,2)</f>
        <v>0</v>
      </c>
      <c r="P44" s="159">
        <v>0</v>
      </c>
      <c r="Q44" s="159">
        <f t="shared" ref="Q44:Q51" si="19">ROUND(E44*P44,2)</f>
        <v>0</v>
      </c>
      <c r="R44" s="159"/>
      <c r="S44" s="159" t="s">
        <v>236</v>
      </c>
      <c r="T44" s="159" t="s">
        <v>237</v>
      </c>
      <c r="U44" s="159">
        <v>0</v>
      </c>
      <c r="V44" s="159">
        <f t="shared" ref="V44:V51" si="20">ROUND(E44*U44,2)</f>
        <v>0</v>
      </c>
      <c r="W44" s="159"/>
      <c r="X44" s="159" t="s">
        <v>238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239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32</v>
      </c>
      <c r="B45" s="175" t="s">
        <v>306</v>
      </c>
      <c r="C45" s="182" t="s">
        <v>307</v>
      </c>
      <c r="D45" s="176" t="s">
        <v>264</v>
      </c>
      <c r="E45" s="177">
        <v>268.12799999999999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si="20"/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239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33</v>
      </c>
      <c r="B46" s="175" t="s">
        <v>308</v>
      </c>
      <c r="C46" s="182" t="s">
        <v>309</v>
      </c>
      <c r="D46" s="176" t="s">
        <v>264</v>
      </c>
      <c r="E46" s="177">
        <v>14.688000000000001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236</v>
      </c>
      <c r="T46" s="159" t="s">
        <v>237</v>
      </c>
      <c r="U46" s="159">
        <v>0</v>
      </c>
      <c r="V46" s="159">
        <f t="shared" si="20"/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239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34</v>
      </c>
      <c r="B47" s="175" t="s">
        <v>310</v>
      </c>
      <c r="C47" s="182" t="s">
        <v>311</v>
      </c>
      <c r="D47" s="176" t="s">
        <v>264</v>
      </c>
      <c r="E47" s="177">
        <v>268.12799999999999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si="20"/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239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35</v>
      </c>
      <c r="B48" s="175" t="s">
        <v>312</v>
      </c>
      <c r="C48" s="182" t="s">
        <v>313</v>
      </c>
      <c r="D48" s="176" t="s">
        <v>264</v>
      </c>
      <c r="E48" s="177">
        <v>14.112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20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239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36</v>
      </c>
      <c r="B49" s="175" t="s">
        <v>314</v>
      </c>
      <c r="C49" s="182" t="s">
        <v>315</v>
      </c>
      <c r="D49" s="176" t="s">
        <v>264</v>
      </c>
      <c r="E49" s="177">
        <v>14.688000000000001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21</v>
      </c>
      <c r="M49" s="159">
        <f t="shared" si="17"/>
        <v>0</v>
      </c>
      <c r="N49" s="159">
        <v>0</v>
      </c>
      <c r="O49" s="159">
        <f t="shared" si="18"/>
        <v>0</v>
      </c>
      <c r="P49" s="159">
        <v>0</v>
      </c>
      <c r="Q49" s="159">
        <f t="shared" si="19"/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si="20"/>
        <v>0</v>
      </c>
      <c r="W49" s="159"/>
      <c r="X49" s="159" t="s">
        <v>238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239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4">
        <v>37</v>
      </c>
      <c r="B50" s="175" t="s">
        <v>316</v>
      </c>
      <c r="C50" s="182" t="s">
        <v>317</v>
      </c>
      <c r="D50" s="176" t="s">
        <v>264</v>
      </c>
      <c r="E50" s="177">
        <v>14.688000000000001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21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</v>
      </c>
      <c r="Q50" s="159">
        <f t="shared" si="19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20"/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239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68">
        <v>38</v>
      </c>
      <c r="B51" s="169" t="s">
        <v>318</v>
      </c>
      <c r="C51" s="183" t="s">
        <v>319</v>
      </c>
      <c r="D51" s="170" t="s">
        <v>264</v>
      </c>
      <c r="E51" s="171">
        <v>14.112</v>
      </c>
      <c r="F51" s="172"/>
      <c r="G51" s="173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21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</v>
      </c>
      <c r="Q51" s="159">
        <f t="shared" si="19"/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si="20"/>
        <v>0</v>
      </c>
      <c r="W51" s="159"/>
      <c r="X51" s="159" t="s">
        <v>238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239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3"/>
      <c r="B52" s="4"/>
      <c r="C52" s="18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218</v>
      </c>
    </row>
    <row r="53" spans="1:60" x14ac:dyDescent="0.2">
      <c r="A53" s="152"/>
      <c r="B53" s="153" t="s">
        <v>31</v>
      </c>
      <c r="C53" s="185"/>
      <c r="D53" s="154"/>
      <c r="E53" s="155"/>
      <c r="F53" s="155"/>
      <c r="G53" s="180">
        <f>G8+G24+G26+G30+G41+G43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320</v>
      </c>
    </row>
    <row r="54" spans="1:60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259" t="s">
        <v>321</v>
      </c>
      <c r="B56" s="259"/>
      <c r="C56" s="26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61"/>
      <c r="B57" s="262"/>
      <c r="C57" s="263"/>
      <c r="D57" s="262"/>
      <c r="E57" s="262"/>
      <c r="F57" s="262"/>
      <c r="G57" s="26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G57" t="s">
        <v>322</v>
      </c>
    </row>
    <row r="58" spans="1:60" x14ac:dyDescent="0.2">
      <c r="A58" s="265"/>
      <c r="B58" s="266"/>
      <c r="C58" s="267"/>
      <c r="D58" s="266"/>
      <c r="E58" s="266"/>
      <c r="F58" s="266"/>
      <c r="G58" s="26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65"/>
      <c r="B59" s="266"/>
      <c r="C59" s="267"/>
      <c r="D59" s="266"/>
      <c r="E59" s="266"/>
      <c r="F59" s="266"/>
      <c r="G59" s="26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5"/>
      <c r="B60" s="266"/>
      <c r="C60" s="267"/>
      <c r="D60" s="266"/>
      <c r="E60" s="266"/>
      <c r="F60" s="266"/>
      <c r="G60" s="26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9"/>
      <c r="B61" s="270"/>
      <c r="C61" s="271"/>
      <c r="D61" s="270"/>
      <c r="E61" s="270"/>
      <c r="F61" s="270"/>
      <c r="G61" s="27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184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C63" s="186"/>
      <c r="D63" s="10"/>
      <c r="AG63" t="s">
        <v>323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F02oPOHOpG4LFSMtcOolbAXOR/jMEAYYzJZzO4n2nlm1Z7FdscT0lfyDK/1JkGEl82m97Xd6A3JkDsbQYAONg==" saltValue="f9FtDgRmGPtrQ5TXWrHvRA==" spinCount="100000" sheet="1"/>
  <mergeCells count="6">
    <mergeCell ref="A57:G61"/>
    <mergeCell ref="A1:G1"/>
    <mergeCell ref="C2:G2"/>
    <mergeCell ref="C3:G3"/>
    <mergeCell ref="C4:G4"/>
    <mergeCell ref="A56:C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7CDB-F328-4BC8-AD5A-2C9BB5554C23}">
  <sheetPr>
    <outlinePr summaryBelow="0"/>
  </sheetPr>
  <dimension ref="A1:BH5000"/>
  <sheetViews>
    <sheetView workbookViewId="0">
      <pane ySplit="7" topLeftCell="A8" activePane="bottomLeft" state="frozen"/>
      <selection pane="bottomLeft" activeCell="F29" sqref="F29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54</v>
      </c>
      <c r="C3" s="253" t="s">
        <v>55</v>
      </c>
      <c r="D3" s="254"/>
      <c r="E3" s="254"/>
      <c r="F3" s="254"/>
      <c r="G3" s="255"/>
      <c r="AC3" s="123" t="s">
        <v>207</v>
      </c>
      <c r="AG3" t="s">
        <v>208</v>
      </c>
    </row>
    <row r="4" spans="1:60" ht="25.15" customHeight="1" x14ac:dyDescent="0.2">
      <c r="A4" s="142" t="s">
        <v>10</v>
      </c>
      <c r="B4" s="143" t="s">
        <v>54</v>
      </c>
      <c r="C4" s="256" t="s">
        <v>55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123</v>
      </c>
      <c r="C8" s="181" t="s">
        <v>124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1"/>
      <c r="O8" s="161">
        <f>SUM(O9:O25)</f>
        <v>0.29000000000000004</v>
      </c>
      <c r="P8" s="161"/>
      <c r="Q8" s="161">
        <f>SUM(Q9:Q25)</f>
        <v>7.35</v>
      </c>
      <c r="R8" s="161"/>
      <c r="S8" s="161"/>
      <c r="T8" s="161"/>
      <c r="U8" s="161"/>
      <c r="V8" s="161">
        <f>SUM(V9:V25)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233</v>
      </c>
      <c r="C9" s="182" t="s">
        <v>234</v>
      </c>
      <c r="D9" s="176" t="s">
        <v>235</v>
      </c>
      <c r="E9" s="177">
        <v>8.25</v>
      </c>
      <c r="F9" s="178"/>
      <c r="G9" s="179">
        <f t="shared" ref="G9:G25" si="0">ROUND(E9*F9,2)</f>
        <v>0</v>
      </c>
      <c r="H9" s="160"/>
      <c r="I9" s="159">
        <f t="shared" ref="I9:I25" si="1">ROUND(E9*H9,2)</f>
        <v>0</v>
      </c>
      <c r="J9" s="160"/>
      <c r="K9" s="159">
        <f t="shared" ref="K9:K25" si="2">ROUND(E9*J9,2)</f>
        <v>0</v>
      </c>
      <c r="L9" s="159">
        <v>21</v>
      </c>
      <c r="M9" s="159">
        <f t="shared" ref="M9:M25" si="3">G9*(1+L9/100)</f>
        <v>0</v>
      </c>
      <c r="N9" s="159">
        <v>0</v>
      </c>
      <c r="O9" s="159">
        <f t="shared" ref="O9:O25" si="4">ROUND(E9*N9,2)</f>
        <v>0</v>
      </c>
      <c r="P9" s="159">
        <v>0.26</v>
      </c>
      <c r="Q9" s="159">
        <f t="shared" ref="Q9:Q25" si="5">ROUND(E9*P9,2)</f>
        <v>2.15</v>
      </c>
      <c r="R9" s="159"/>
      <c r="S9" s="159" t="s">
        <v>236</v>
      </c>
      <c r="T9" s="159" t="s">
        <v>237</v>
      </c>
      <c r="U9" s="159">
        <v>0</v>
      </c>
      <c r="V9" s="159">
        <f t="shared" ref="V9:V25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240</v>
      </c>
      <c r="C10" s="182" t="s">
        <v>241</v>
      </c>
      <c r="D10" s="176" t="s">
        <v>235</v>
      </c>
      <c r="E10" s="177">
        <v>8.25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0.19</v>
      </c>
      <c r="Q10" s="159">
        <f t="shared" si="5"/>
        <v>1.57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242</v>
      </c>
      <c r="C11" s="182" t="s">
        <v>243</v>
      </c>
      <c r="D11" s="176" t="s">
        <v>235</v>
      </c>
      <c r="E11" s="177">
        <v>8.25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0.44</v>
      </c>
      <c r="Q11" s="159">
        <f t="shared" si="5"/>
        <v>3.63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244</v>
      </c>
      <c r="C12" s="182" t="s">
        <v>245</v>
      </c>
      <c r="D12" s="176" t="s">
        <v>246</v>
      </c>
      <c r="E12" s="177">
        <v>1.1000000000000001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3.6900000000000002E-2</v>
      </c>
      <c r="O12" s="159">
        <f t="shared" si="4"/>
        <v>0.04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247</v>
      </c>
      <c r="C13" s="182" t="s">
        <v>248</v>
      </c>
      <c r="D13" s="176" t="s">
        <v>246</v>
      </c>
      <c r="E13" s="177">
        <v>2.2000000000000002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3.6900000000000002E-2</v>
      </c>
      <c r="O13" s="159">
        <f t="shared" si="4"/>
        <v>0.08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249</v>
      </c>
      <c r="C14" s="182" t="s">
        <v>250</v>
      </c>
      <c r="D14" s="176" t="s">
        <v>251</v>
      </c>
      <c r="E14" s="177">
        <v>5.6680000000000001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324</v>
      </c>
      <c r="C15" s="182" t="s">
        <v>325</v>
      </c>
      <c r="D15" s="176" t="s">
        <v>251</v>
      </c>
      <c r="E15" s="177">
        <v>110.908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4">
        <v>8</v>
      </c>
      <c r="B16" s="175" t="s">
        <v>326</v>
      </c>
      <c r="C16" s="182" t="s">
        <v>327</v>
      </c>
      <c r="D16" s="176" t="s">
        <v>235</v>
      </c>
      <c r="E16" s="177">
        <v>201.65100000000001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8.4000000000000003E-4</v>
      </c>
      <c r="O16" s="159">
        <f t="shared" si="4"/>
        <v>0.17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4">
        <v>9</v>
      </c>
      <c r="B17" s="175" t="s">
        <v>328</v>
      </c>
      <c r="C17" s="182" t="s">
        <v>329</v>
      </c>
      <c r="D17" s="176" t="s">
        <v>235</v>
      </c>
      <c r="E17" s="177">
        <v>201.65100000000001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10</v>
      </c>
      <c r="B18" s="175" t="s">
        <v>254</v>
      </c>
      <c r="C18" s="182" t="s">
        <v>255</v>
      </c>
      <c r="D18" s="176" t="s">
        <v>251</v>
      </c>
      <c r="E18" s="177">
        <v>55.454000000000001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238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4">
        <v>11</v>
      </c>
      <c r="B19" s="175" t="s">
        <v>256</v>
      </c>
      <c r="C19" s="182" t="s">
        <v>257</v>
      </c>
      <c r="D19" s="176" t="s">
        <v>251</v>
      </c>
      <c r="E19" s="177">
        <v>33.659999999999997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6"/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1" x14ac:dyDescent="0.2">
      <c r="A20" s="174">
        <v>12</v>
      </c>
      <c r="B20" s="175" t="s">
        <v>258</v>
      </c>
      <c r="C20" s="182" t="s">
        <v>259</v>
      </c>
      <c r="D20" s="176" t="s">
        <v>251</v>
      </c>
      <c r="E20" s="177">
        <v>336.6</v>
      </c>
      <c r="F20" s="178"/>
      <c r="G20" s="179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6"/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260</v>
      </c>
      <c r="C21" s="182" t="s">
        <v>261</v>
      </c>
      <c r="D21" s="176" t="s">
        <v>251</v>
      </c>
      <c r="E21" s="177">
        <v>33.659999999999997</v>
      </c>
      <c r="F21" s="178"/>
      <c r="G21" s="179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6"/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4">
        <v>14</v>
      </c>
      <c r="B22" s="175" t="s">
        <v>262</v>
      </c>
      <c r="C22" s="182" t="s">
        <v>263</v>
      </c>
      <c r="D22" s="176" t="s">
        <v>264</v>
      </c>
      <c r="E22" s="177">
        <v>60.588000000000001</v>
      </c>
      <c r="F22" s="178"/>
      <c r="G22" s="179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6"/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15</v>
      </c>
      <c r="B23" s="175" t="s">
        <v>265</v>
      </c>
      <c r="C23" s="182" t="s">
        <v>266</v>
      </c>
      <c r="D23" s="176" t="s">
        <v>251</v>
      </c>
      <c r="E23" s="177">
        <v>77.248000000000005</v>
      </c>
      <c r="F23" s="178"/>
      <c r="G23" s="179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6"/>
        <v>0</v>
      </c>
      <c r="W23" s="159"/>
      <c r="X23" s="159" t="s">
        <v>238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239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4">
        <v>16</v>
      </c>
      <c r="B24" s="175" t="s">
        <v>267</v>
      </c>
      <c r="C24" s="182" t="s">
        <v>268</v>
      </c>
      <c r="D24" s="176" t="s">
        <v>251</v>
      </c>
      <c r="E24" s="177">
        <v>26.18</v>
      </c>
      <c r="F24" s="178"/>
      <c r="G24" s="179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6"/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17</v>
      </c>
      <c r="B25" s="175" t="s">
        <v>330</v>
      </c>
      <c r="C25" s="182" t="s">
        <v>270</v>
      </c>
      <c r="D25" s="176" t="s">
        <v>264</v>
      </c>
      <c r="E25" s="177">
        <v>48.433</v>
      </c>
      <c r="F25" s="178"/>
      <c r="G25" s="179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6"/>
        <v>0</v>
      </c>
      <c r="W25" s="159"/>
      <c r="X25" s="159" t="s">
        <v>271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2" t="s">
        <v>231</v>
      </c>
      <c r="B26" s="163" t="s">
        <v>135</v>
      </c>
      <c r="C26" s="181" t="s">
        <v>136</v>
      </c>
      <c r="D26" s="164"/>
      <c r="E26" s="165"/>
      <c r="F26" s="166"/>
      <c r="G26" s="167">
        <f>SUMIF(AG27:AG27,"&lt;&gt;NOR",G27:G27)</f>
        <v>0</v>
      </c>
      <c r="H26" s="161"/>
      <c r="I26" s="161">
        <f>SUM(I27:I27)</f>
        <v>0</v>
      </c>
      <c r="J26" s="161"/>
      <c r="K26" s="161">
        <f>SUM(K27:K27)</f>
        <v>0</v>
      </c>
      <c r="L26" s="161"/>
      <c r="M26" s="161">
        <f>SUM(M27:M27)</f>
        <v>0</v>
      </c>
      <c r="N26" s="161"/>
      <c r="O26" s="161">
        <f>SUM(O27:O27)</f>
        <v>0</v>
      </c>
      <c r="P26" s="161"/>
      <c r="Q26" s="161">
        <f>SUM(Q27:Q27)</f>
        <v>0</v>
      </c>
      <c r="R26" s="161"/>
      <c r="S26" s="161"/>
      <c r="T26" s="161"/>
      <c r="U26" s="161"/>
      <c r="V26" s="161">
        <f>SUM(V27:V27)</f>
        <v>0</v>
      </c>
      <c r="W26" s="161"/>
      <c r="X26" s="161"/>
      <c r="AG26" t="s">
        <v>232</v>
      </c>
    </row>
    <row r="27" spans="1:60" outlineLevel="1" x14ac:dyDescent="0.2">
      <c r="A27" s="174">
        <v>18</v>
      </c>
      <c r="B27" s="175" t="s">
        <v>273</v>
      </c>
      <c r="C27" s="182" t="s">
        <v>274</v>
      </c>
      <c r="D27" s="176" t="s">
        <v>251</v>
      </c>
      <c r="E27" s="177">
        <v>7.48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236</v>
      </c>
      <c r="T27" s="159" t="s">
        <v>237</v>
      </c>
      <c r="U27" s="159">
        <v>0</v>
      </c>
      <c r="V27" s="159">
        <f>ROUND(E27*U27,2)</f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2" t="s">
        <v>231</v>
      </c>
      <c r="B28" s="163" t="s">
        <v>137</v>
      </c>
      <c r="C28" s="181" t="s">
        <v>138</v>
      </c>
      <c r="D28" s="164"/>
      <c r="E28" s="165"/>
      <c r="F28" s="166"/>
      <c r="G28" s="167">
        <f>SUMIF(AG29:AG31,"&lt;&gt;NOR",G29:G31)</f>
        <v>0</v>
      </c>
      <c r="H28" s="161"/>
      <c r="I28" s="161">
        <f>SUM(I29:I31)</f>
        <v>0</v>
      </c>
      <c r="J28" s="161"/>
      <c r="K28" s="161">
        <f>SUM(K29:K31)</f>
        <v>0</v>
      </c>
      <c r="L28" s="161"/>
      <c r="M28" s="161">
        <f>SUM(M29:M31)</f>
        <v>0</v>
      </c>
      <c r="N28" s="161"/>
      <c r="O28" s="161">
        <f>SUM(O29:O31)</f>
        <v>5.1099999999999994</v>
      </c>
      <c r="P28" s="161"/>
      <c r="Q28" s="161">
        <f>SUM(Q29:Q31)</f>
        <v>0</v>
      </c>
      <c r="R28" s="161"/>
      <c r="S28" s="161"/>
      <c r="T28" s="161"/>
      <c r="U28" s="161"/>
      <c r="V28" s="161">
        <f>SUM(V29:V31)</f>
        <v>0</v>
      </c>
      <c r="W28" s="161"/>
      <c r="X28" s="161"/>
      <c r="AG28" t="s">
        <v>232</v>
      </c>
    </row>
    <row r="29" spans="1:60" ht="22.5" outlineLevel="1" x14ac:dyDescent="0.2">
      <c r="A29" s="174">
        <v>19</v>
      </c>
      <c r="B29" s="175" t="s">
        <v>275</v>
      </c>
      <c r="C29" s="182" t="s">
        <v>276</v>
      </c>
      <c r="D29" s="176" t="s">
        <v>235</v>
      </c>
      <c r="E29" s="177">
        <v>8.25</v>
      </c>
      <c r="F29" s="178"/>
      <c r="G29" s="179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0.18906999999999999</v>
      </c>
      <c r="O29" s="159">
        <f>ROUND(E29*N29,2)</f>
        <v>1.56</v>
      </c>
      <c r="P29" s="159">
        <v>0</v>
      </c>
      <c r="Q29" s="159">
        <f>ROUND(E29*P29,2)</f>
        <v>0</v>
      </c>
      <c r="R29" s="159"/>
      <c r="S29" s="159" t="s">
        <v>236</v>
      </c>
      <c r="T29" s="159" t="s">
        <v>237</v>
      </c>
      <c r="U29" s="159">
        <v>0</v>
      </c>
      <c r="V29" s="159">
        <f>ROUND(E29*U29,2)</f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20</v>
      </c>
      <c r="B30" s="175" t="s">
        <v>277</v>
      </c>
      <c r="C30" s="182" t="s">
        <v>278</v>
      </c>
      <c r="D30" s="176" t="s">
        <v>235</v>
      </c>
      <c r="E30" s="177">
        <v>8.25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0.26244000000000001</v>
      </c>
      <c r="O30" s="159">
        <f>ROUND(E30*N30,2)</f>
        <v>2.17</v>
      </c>
      <c r="P30" s="159">
        <v>0</v>
      </c>
      <c r="Q30" s="159">
        <f>ROUND(E30*P30,2)</f>
        <v>0</v>
      </c>
      <c r="R30" s="159"/>
      <c r="S30" s="159" t="s">
        <v>236</v>
      </c>
      <c r="T30" s="159" t="s">
        <v>237</v>
      </c>
      <c r="U30" s="159">
        <v>0</v>
      </c>
      <c r="V30" s="159">
        <f>ROUND(E30*U30,2)</f>
        <v>0</v>
      </c>
      <c r="W30" s="159"/>
      <c r="X30" s="159" t="s">
        <v>238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239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21</v>
      </c>
      <c r="B31" s="175" t="s">
        <v>279</v>
      </c>
      <c r="C31" s="182" t="s">
        <v>280</v>
      </c>
      <c r="D31" s="176" t="s">
        <v>235</v>
      </c>
      <c r="E31" s="177">
        <v>8.25</v>
      </c>
      <c r="F31" s="178"/>
      <c r="G31" s="179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0.16700000000000001</v>
      </c>
      <c r="O31" s="159">
        <f>ROUND(E31*N31,2)</f>
        <v>1.38</v>
      </c>
      <c r="P31" s="159">
        <v>0</v>
      </c>
      <c r="Q31" s="159">
        <f>ROUND(E31*P31,2)</f>
        <v>0</v>
      </c>
      <c r="R31" s="159"/>
      <c r="S31" s="159" t="s">
        <v>236</v>
      </c>
      <c r="T31" s="159" t="s">
        <v>237</v>
      </c>
      <c r="U31" s="159">
        <v>0</v>
      </c>
      <c r="V31" s="159">
        <f>ROUND(E31*U31,2)</f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2" t="s">
        <v>231</v>
      </c>
      <c r="B32" s="163" t="s">
        <v>147</v>
      </c>
      <c r="C32" s="181" t="s">
        <v>148</v>
      </c>
      <c r="D32" s="164"/>
      <c r="E32" s="165"/>
      <c r="F32" s="166"/>
      <c r="G32" s="167">
        <f>SUMIF(AG33:AG39,"&lt;&gt;NOR",G33:G39)</f>
        <v>0</v>
      </c>
      <c r="H32" s="161"/>
      <c r="I32" s="161">
        <f>SUM(I33:I39)</f>
        <v>0</v>
      </c>
      <c r="J32" s="161"/>
      <c r="K32" s="161">
        <f>SUM(K33:K39)</f>
        <v>0</v>
      </c>
      <c r="L32" s="161"/>
      <c r="M32" s="161">
        <f>SUM(M33:M39)</f>
        <v>0</v>
      </c>
      <c r="N32" s="161"/>
      <c r="O32" s="161">
        <f>SUM(O33:O39)</f>
        <v>0.04</v>
      </c>
      <c r="P32" s="161"/>
      <c r="Q32" s="161">
        <f>SUM(Q33:Q39)</f>
        <v>0</v>
      </c>
      <c r="R32" s="161"/>
      <c r="S32" s="161"/>
      <c r="T32" s="161"/>
      <c r="U32" s="161"/>
      <c r="V32" s="161">
        <f>SUM(V33:V39)</f>
        <v>0</v>
      </c>
      <c r="W32" s="161"/>
      <c r="X32" s="161"/>
      <c r="AG32" t="s">
        <v>232</v>
      </c>
    </row>
    <row r="33" spans="1:60" ht="22.5" outlineLevel="1" x14ac:dyDescent="0.2">
      <c r="A33" s="174">
        <v>22</v>
      </c>
      <c r="B33" s="175" t="s">
        <v>331</v>
      </c>
      <c r="C33" s="182" t="s">
        <v>332</v>
      </c>
      <c r="D33" s="176" t="s">
        <v>246</v>
      </c>
      <c r="E33" s="177">
        <v>70</v>
      </c>
      <c r="F33" s="178"/>
      <c r="G33" s="179">
        <f t="shared" ref="G33:G39" si="7">ROUND(E33*F33,2)</f>
        <v>0</v>
      </c>
      <c r="H33" s="160"/>
      <c r="I33" s="159">
        <f t="shared" ref="I33:I39" si="8">ROUND(E33*H33,2)</f>
        <v>0</v>
      </c>
      <c r="J33" s="160"/>
      <c r="K33" s="159">
        <f t="shared" ref="K33:K39" si="9">ROUND(E33*J33,2)</f>
        <v>0</v>
      </c>
      <c r="L33" s="159">
        <v>21</v>
      </c>
      <c r="M33" s="159">
        <f t="shared" ref="M33:M39" si="10">G33*(1+L33/100)</f>
        <v>0</v>
      </c>
      <c r="N33" s="159">
        <v>0</v>
      </c>
      <c r="O33" s="159">
        <f t="shared" ref="O33:O39" si="11">ROUND(E33*N33,2)</f>
        <v>0</v>
      </c>
      <c r="P33" s="159">
        <v>0</v>
      </c>
      <c r="Q33" s="159">
        <f t="shared" ref="Q33:Q39" si="12">ROUND(E33*P33,2)</f>
        <v>0</v>
      </c>
      <c r="R33" s="159"/>
      <c r="S33" s="159" t="s">
        <v>236</v>
      </c>
      <c r="T33" s="159" t="s">
        <v>237</v>
      </c>
      <c r="U33" s="159">
        <v>0</v>
      </c>
      <c r="V33" s="159">
        <f t="shared" ref="V33:V39" si="13">ROUND(E33*U33,2)</f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239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4">
        <v>23</v>
      </c>
      <c r="B34" s="175" t="s">
        <v>333</v>
      </c>
      <c r="C34" s="182" t="s">
        <v>334</v>
      </c>
      <c r="D34" s="176" t="s">
        <v>246</v>
      </c>
      <c r="E34" s="177">
        <v>72.099999999999994</v>
      </c>
      <c r="F34" s="178"/>
      <c r="G34" s="179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9">
        <v>4.2000000000000002E-4</v>
      </c>
      <c r="O34" s="159">
        <f t="shared" si="11"/>
        <v>0.03</v>
      </c>
      <c r="P34" s="159">
        <v>0</v>
      </c>
      <c r="Q34" s="159">
        <f t="shared" si="12"/>
        <v>0</v>
      </c>
      <c r="R34" s="159"/>
      <c r="S34" s="159" t="s">
        <v>236</v>
      </c>
      <c r="T34" s="159" t="s">
        <v>237</v>
      </c>
      <c r="U34" s="159">
        <v>0</v>
      </c>
      <c r="V34" s="159">
        <f t="shared" si="13"/>
        <v>0</v>
      </c>
      <c r="W34" s="159"/>
      <c r="X34" s="159" t="s">
        <v>238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239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4">
        <v>24</v>
      </c>
      <c r="B35" s="175" t="s">
        <v>335</v>
      </c>
      <c r="C35" s="182" t="s">
        <v>336</v>
      </c>
      <c r="D35" s="176" t="s">
        <v>291</v>
      </c>
      <c r="E35" s="177">
        <v>2</v>
      </c>
      <c r="F35" s="178"/>
      <c r="G35" s="179">
        <f t="shared" si="7"/>
        <v>0</v>
      </c>
      <c r="H35" s="160"/>
      <c r="I35" s="159">
        <f t="shared" si="8"/>
        <v>0</v>
      </c>
      <c r="J35" s="160"/>
      <c r="K35" s="159">
        <f t="shared" si="9"/>
        <v>0</v>
      </c>
      <c r="L35" s="159">
        <v>21</v>
      </c>
      <c r="M35" s="159">
        <f t="shared" si="10"/>
        <v>0</v>
      </c>
      <c r="N35" s="159">
        <v>2.7999999999999998E-4</v>
      </c>
      <c r="O35" s="159">
        <f t="shared" si="11"/>
        <v>0</v>
      </c>
      <c r="P35" s="159">
        <v>0</v>
      </c>
      <c r="Q35" s="159">
        <f t="shared" si="12"/>
        <v>0</v>
      </c>
      <c r="R35" s="159"/>
      <c r="S35" s="159" t="s">
        <v>236</v>
      </c>
      <c r="T35" s="159" t="s">
        <v>237</v>
      </c>
      <c r="U35" s="159">
        <v>0</v>
      </c>
      <c r="V35" s="159">
        <f t="shared" si="13"/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4">
        <v>25</v>
      </c>
      <c r="B36" s="175" t="s">
        <v>337</v>
      </c>
      <c r="C36" s="182" t="s">
        <v>338</v>
      </c>
      <c r="D36" s="176" t="s">
        <v>246</v>
      </c>
      <c r="E36" s="177">
        <v>70</v>
      </c>
      <c r="F36" s="178"/>
      <c r="G36" s="179">
        <f t="shared" si="7"/>
        <v>0</v>
      </c>
      <c r="H36" s="160"/>
      <c r="I36" s="159">
        <f t="shared" si="8"/>
        <v>0</v>
      </c>
      <c r="J36" s="160"/>
      <c r="K36" s="159">
        <f t="shared" si="9"/>
        <v>0</v>
      </c>
      <c r="L36" s="159">
        <v>21</v>
      </c>
      <c r="M36" s="159">
        <f t="shared" si="10"/>
        <v>0</v>
      </c>
      <c r="N36" s="159">
        <v>0</v>
      </c>
      <c r="O36" s="159">
        <f t="shared" si="11"/>
        <v>0</v>
      </c>
      <c r="P36" s="159">
        <v>0</v>
      </c>
      <c r="Q36" s="159">
        <f t="shared" si="12"/>
        <v>0</v>
      </c>
      <c r="R36" s="159"/>
      <c r="S36" s="159" t="s">
        <v>236</v>
      </c>
      <c r="T36" s="159" t="s">
        <v>237</v>
      </c>
      <c r="U36" s="159">
        <v>0</v>
      </c>
      <c r="V36" s="159">
        <f t="shared" si="13"/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239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26</v>
      </c>
      <c r="B37" s="175" t="s">
        <v>339</v>
      </c>
      <c r="C37" s="182" t="s">
        <v>340</v>
      </c>
      <c r="D37" s="176" t="s">
        <v>246</v>
      </c>
      <c r="E37" s="177">
        <v>70</v>
      </c>
      <c r="F37" s="178"/>
      <c r="G37" s="179">
        <f t="shared" si="7"/>
        <v>0</v>
      </c>
      <c r="H37" s="160"/>
      <c r="I37" s="159">
        <f t="shared" si="8"/>
        <v>0</v>
      </c>
      <c r="J37" s="160"/>
      <c r="K37" s="159">
        <f t="shared" si="9"/>
        <v>0</v>
      </c>
      <c r="L37" s="159">
        <v>21</v>
      </c>
      <c r="M37" s="159">
        <f t="shared" si="10"/>
        <v>0</v>
      </c>
      <c r="N37" s="159">
        <v>0</v>
      </c>
      <c r="O37" s="159">
        <f t="shared" si="11"/>
        <v>0</v>
      </c>
      <c r="P37" s="159">
        <v>0</v>
      </c>
      <c r="Q37" s="159">
        <f t="shared" si="12"/>
        <v>0</v>
      </c>
      <c r="R37" s="159"/>
      <c r="S37" s="159" t="s">
        <v>236</v>
      </c>
      <c r="T37" s="159" t="s">
        <v>237</v>
      </c>
      <c r="U37" s="159">
        <v>0</v>
      </c>
      <c r="V37" s="159">
        <f t="shared" si="13"/>
        <v>0</v>
      </c>
      <c r="W37" s="159"/>
      <c r="X37" s="159" t="s">
        <v>238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27</v>
      </c>
      <c r="B38" s="175" t="s">
        <v>341</v>
      </c>
      <c r="C38" s="182" t="s">
        <v>342</v>
      </c>
      <c r="D38" s="176" t="s">
        <v>291</v>
      </c>
      <c r="E38" s="177">
        <v>1</v>
      </c>
      <c r="F38" s="178"/>
      <c r="G38" s="179">
        <f t="shared" si="7"/>
        <v>0</v>
      </c>
      <c r="H38" s="160"/>
      <c r="I38" s="159">
        <f t="shared" si="8"/>
        <v>0</v>
      </c>
      <c r="J38" s="160"/>
      <c r="K38" s="159">
        <f t="shared" si="9"/>
        <v>0</v>
      </c>
      <c r="L38" s="159">
        <v>21</v>
      </c>
      <c r="M38" s="159">
        <f t="shared" si="10"/>
        <v>0</v>
      </c>
      <c r="N38" s="159">
        <v>3.1E-4</v>
      </c>
      <c r="O38" s="159">
        <f t="shared" si="11"/>
        <v>0</v>
      </c>
      <c r="P38" s="159">
        <v>0</v>
      </c>
      <c r="Q38" s="159">
        <f t="shared" si="12"/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si="13"/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239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28</v>
      </c>
      <c r="B39" s="175" t="s">
        <v>300</v>
      </c>
      <c r="C39" s="182" t="s">
        <v>301</v>
      </c>
      <c r="D39" s="176" t="s">
        <v>246</v>
      </c>
      <c r="E39" s="177">
        <v>68.5</v>
      </c>
      <c r="F39" s="178"/>
      <c r="G39" s="179">
        <f t="shared" si="7"/>
        <v>0</v>
      </c>
      <c r="H39" s="160"/>
      <c r="I39" s="159">
        <f t="shared" si="8"/>
        <v>0</v>
      </c>
      <c r="J39" s="160"/>
      <c r="K39" s="159">
        <f t="shared" si="9"/>
        <v>0</v>
      </c>
      <c r="L39" s="159">
        <v>21</v>
      </c>
      <c r="M39" s="159">
        <f t="shared" si="10"/>
        <v>0</v>
      </c>
      <c r="N39" s="159">
        <v>9.0000000000000006E-5</v>
      </c>
      <c r="O39" s="159">
        <f t="shared" si="11"/>
        <v>0.01</v>
      </c>
      <c r="P39" s="159">
        <v>0</v>
      </c>
      <c r="Q39" s="159">
        <f t="shared" si="12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13"/>
        <v>0</v>
      </c>
      <c r="W39" s="159"/>
      <c r="X39" s="159" t="s">
        <v>238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239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162" t="s">
        <v>231</v>
      </c>
      <c r="B40" s="163" t="s">
        <v>154</v>
      </c>
      <c r="C40" s="181" t="s">
        <v>155</v>
      </c>
      <c r="D40" s="164"/>
      <c r="E40" s="165"/>
      <c r="F40" s="166"/>
      <c r="G40" s="167">
        <f>SUMIF(AG41:AG44,"&lt;&gt;NOR",G41:G44)</f>
        <v>0</v>
      </c>
      <c r="H40" s="161"/>
      <c r="I40" s="161">
        <f>SUM(I41:I44)</f>
        <v>0</v>
      </c>
      <c r="J40" s="161"/>
      <c r="K40" s="161">
        <f>SUM(K41:K44)</f>
        <v>0</v>
      </c>
      <c r="L40" s="161"/>
      <c r="M40" s="161">
        <f>SUM(M41:M44)</f>
        <v>0</v>
      </c>
      <c r="N40" s="161"/>
      <c r="O40" s="161">
        <f>SUM(O41:O44)</f>
        <v>0</v>
      </c>
      <c r="P40" s="161"/>
      <c r="Q40" s="161">
        <f>SUM(Q41:Q44)</f>
        <v>0</v>
      </c>
      <c r="R40" s="161"/>
      <c r="S40" s="161"/>
      <c r="T40" s="161"/>
      <c r="U40" s="161"/>
      <c r="V40" s="161">
        <f>SUM(V41:V44)</f>
        <v>0</v>
      </c>
      <c r="W40" s="161"/>
      <c r="X40" s="161"/>
      <c r="AG40" t="s">
        <v>232</v>
      </c>
    </row>
    <row r="41" spans="1:60" ht="22.5" outlineLevel="1" x14ac:dyDescent="0.2">
      <c r="A41" s="174">
        <v>29</v>
      </c>
      <c r="B41" s="175" t="s">
        <v>304</v>
      </c>
      <c r="C41" s="182" t="s">
        <v>305</v>
      </c>
      <c r="D41" s="176" t="s">
        <v>264</v>
      </c>
      <c r="E41" s="177">
        <v>5.1980000000000004</v>
      </c>
      <c r="F41" s="178"/>
      <c r="G41" s="179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236</v>
      </c>
      <c r="T41" s="159" t="s">
        <v>237</v>
      </c>
      <c r="U41" s="159">
        <v>0</v>
      </c>
      <c r="V41" s="159">
        <f>ROUND(E41*U41,2)</f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239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4">
        <v>30</v>
      </c>
      <c r="B42" s="175" t="s">
        <v>306</v>
      </c>
      <c r="C42" s="182" t="s">
        <v>307</v>
      </c>
      <c r="D42" s="176" t="s">
        <v>264</v>
      </c>
      <c r="E42" s="177">
        <v>98.762</v>
      </c>
      <c r="F42" s="178"/>
      <c r="G42" s="179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 t="s">
        <v>236</v>
      </c>
      <c r="T42" s="159" t="s">
        <v>237</v>
      </c>
      <c r="U42" s="159">
        <v>0</v>
      </c>
      <c r="V42" s="159">
        <f>ROUND(E42*U42,2)</f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239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31</v>
      </c>
      <c r="B43" s="175" t="s">
        <v>312</v>
      </c>
      <c r="C43" s="182" t="s">
        <v>313</v>
      </c>
      <c r="D43" s="176" t="s">
        <v>264</v>
      </c>
      <c r="E43" s="177">
        <v>5.1980000000000004</v>
      </c>
      <c r="F43" s="178"/>
      <c r="G43" s="179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236</v>
      </c>
      <c r="T43" s="159" t="s">
        <v>237</v>
      </c>
      <c r="U43" s="159">
        <v>0</v>
      </c>
      <c r="V43" s="159">
        <f>ROUND(E43*U43,2)</f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32</v>
      </c>
      <c r="B44" s="175" t="s">
        <v>318</v>
      </c>
      <c r="C44" s="182" t="s">
        <v>319</v>
      </c>
      <c r="D44" s="176" t="s">
        <v>264</v>
      </c>
      <c r="E44" s="177">
        <v>5.1980000000000004</v>
      </c>
      <c r="F44" s="178"/>
      <c r="G44" s="179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59"/>
      <c r="S44" s="159" t="s">
        <v>236</v>
      </c>
      <c r="T44" s="159" t="s">
        <v>237</v>
      </c>
      <c r="U44" s="159">
        <v>0</v>
      </c>
      <c r="V44" s="159">
        <f>ROUND(E44*U44,2)</f>
        <v>0</v>
      </c>
      <c r="W44" s="159"/>
      <c r="X44" s="159" t="s">
        <v>238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239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2" t="s">
        <v>231</v>
      </c>
      <c r="B45" s="163" t="s">
        <v>156</v>
      </c>
      <c r="C45" s="181" t="s">
        <v>152</v>
      </c>
      <c r="D45" s="164"/>
      <c r="E45" s="165"/>
      <c r="F45" s="166"/>
      <c r="G45" s="167">
        <f>SUMIF(AG46:AG46,"&lt;&gt;NOR",G46:G46)</f>
        <v>0</v>
      </c>
      <c r="H45" s="161"/>
      <c r="I45" s="161">
        <f>SUM(I46:I46)</f>
        <v>0</v>
      </c>
      <c r="J45" s="161"/>
      <c r="K45" s="161">
        <f>SUM(K46:K46)</f>
        <v>0</v>
      </c>
      <c r="L45" s="161"/>
      <c r="M45" s="161">
        <f>SUM(M46:M46)</f>
        <v>0</v>
      </c>
      <c r="N45" s="161"/>
      <c r="O45" s="161">
        <f>SUM(O46:O46)</f>
        <v>0</v>
      </c>
      <c r="P45" s="161"/>
      <c r="Q45" s="161">
        <f>SUM(Q46:Q46)</f>
        <v>0</v>
      </c>
      <c r="R45" s="161"/>
      <c r="S45" s="161"/>
      <c r="T45" s="161"/>
      <c r="U45" s="161"/>
      <c r="V45" s="161">
        <f>SUM(V46:V46)</f>
        <v>0</v>
      </c>
      <c r="W45" s="161"/>
      <c r="X45" s="161"/>
      <c r="AG45" t="s">
        <v>232</v>
      </c>
    </row>
    <row r="46" spans="1:60" ht="22.5" outlineLevel="1" x14ac:dyDescent="0.2">
      <c r="A46" s="174">
        <v>33</v>
      </c>
      <c r="B46" s="175" t="s">
        <v>302</v>
      </c>
      <c r="C46" s="182" t="s">
        <v>303</v>
      </c>
      <c r="D46" s="176" t="s">
        <v>264</v>
      </c>
      <c r="E46" s="177">
        <v>5.431</v>
      </c>
      <c r="F46" s="178"/>
      <c r="G46" s="179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236</v>
      </c>
      <c r="T46" s="159" t="s">
        <v>237</v>
      </c>
      <c r="U46" s="159">
        <v>0</v>
      </c>
      <c r="V46" s="159">
        <f>ROUND(E46*U46,2)</f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239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2" t="s">
        <v>231</v>
      </c>
      <c r="B47" s="163" t="s">
        <v>164</v>
      </c>
      <c r="C47" s="181" t="s">
        <v>165</v>
      </c>
      <c r="D47" s="164"/>
      <c r="E47" s="165"/>
      <c r="F47" s="166"/>
      <c r="G47" s="167">
        <f>SUMIF(AG48:AG49,"&lt;&gt;NOR",G48:G49)</f>
        <v>0</v>
      </c>
      <c r="H47" s="161"/>
      <c r="I47" s="161">
        <f>SUM(I48:I49)</f>
        <v>0</v>
      </c>
      <c r="J47" s="161"/>
      <c r="K47" s="161">
        <f>SUM(K48:K49)</f>
        <v>0</v>
      </c>
      <c r="L47" s="161"/>
      <c r="M47" s="161">
        <f>SUM(M48:M49)</f>
        <v>0</v>
      </c>
      <c r="N47" s="161"/>
      <c r="O47" s="161">
        <f>SUM(O48:O49)</f>
        <v>0</v>
      </c>
      <c r="P47" s="161"/>
      <c r="Q47" s="161">
        <f>SUM(Q48:Q49)</f>
        <v>0</v>
      </c>
      <c r="R47" s="161"/>
      <c r="S47" s="161"/>
      <c r="T47" s="161"/>
      <c r="U47" s="161"/>
      <c r="V47" s="161">
        <f>SUM(V48:V49)</f>
        <v>0</v>
      </c>
      <c r="W47" s="161"/>
      <c r="X47" s="161"/>
      <c r="AG47" t="s">
        <v>232</v>
      </c>
    </row>
    <row r="48" spans="1:60" ht="22.5" outlineLevel="1" x14ac:dyDescent="0.2">
      <c r="A48" s="174">
        <v>34</v>
      </c>
      <c r="B48" s="175" t="s">
        <v>343</v>
      </c>
      <c r="C48" s="182" t="s">
        <v>344</v>
      </c>
      <c r="D48" s="176" t="s">
        <v>291</v>
      </c>
      <c r="E48" s="177">
        <v>1</v>
      </c>
      <c r="F48" s="178"/>
      <c r="G48" s="179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9">
        <v>2.7699999999999999E-3</v>
      </c>
      <c r="O48" s="159">
        <f>ROUND(E48*N48,2)</f>
        <v>0</v>
      </c>
      <c r="P48" s="159">
        <v>0</v>
      </c>
      <c r="Q48" s="159">
        <f>ROUND(E48*P48,2)</f>
        <v>0</v>
      </c>
      <c r="R48" s="159"/>
      <c r="S48" s="159" t="s">
        <v>236</v>
      </c>
      <c r="T48" s="159" t="s">
        <v>237</v>
      </c>
      <c r="U48" s="159">
        <v>0</v>
      </c>
      <c r="V48" s="159">
        <f>ROUND(E48*U48,2)</f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345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35</v>
      </c>
      <c r="B49" s="175" t="s">
        <v>346</v>
      </c>
      <c r="C49" s="182" t="s">
        <v>347</v>
      </c>
      <c r="D49" s="176" t="s">
        <v>348</v>
      </c>
      <c r="E49" s="177">
        <v>1</v>
      </c>
      <c r="F49" s="178"/>
      <c r="G49" s="179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9">
        <v>1.07E-3</v>
      </c>
      <c r="O49" s="159">
        <f>ROUND(E49*N49,2)</f>
        <v>0</v>
      </c>
      <c r="P49" s="159">
        <v>0</v>
      </c>
      <c r="Q49" s="159">
        <f>ROUND(E49*P49,2)</f>
        <v>0</v>
      </c>
      <c r="R49" s="159"/>
      <c r="S49" s="159" t="s">
        <v>236</v>
      </c>
      <c r="T49" s="159" t="s">
        <v>237</v>
      </c>
      <c r="U49" s="159">
        <v>0</v>
      </c>
      <c r="V49" s="159">
        <f>ROUND(E49*U49,2)</f>
        <v>0</v>
      </c>
      <c r="W49" s="159"/>
      <c r="X49" s="159" t="s">
        <v>271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2" t="s">
        <v>231</v>
      </c>
      <c r="B50" s="163" t="s">
        <v>170</v>
      </c>
      <c r="C50" s="181" t="s">
        <v>171</v>
      </c>
      <c r="D50" s="164"/>
      <c r="E50" s="165"/>
      <c r="F50" s="166"/>
      <c r="G50" s="167">
        <f>SUMIF(AG51:AG66,"&lt;&gt;NOR",G51:G66)</f>
        <v>0</v>
      </c>
      <c r="H50" s="161"/>
      <c r="I50" s="161">
        <f>SUM(I51:I66)</f>
        <v>0</v>
      </c>
      <c r="J50" s="161"/>
      <c r="K50" s="161">
        <f>SUM(K51:K66)</f>
        <v>0</v>
      </c>
      <c r="L50" s="161"/>
      <c r="M50" s="161">
        <f>SUM(M51:M66)</f>
        <v>0</v>
      </c>
      <c r="N50" s="161"/>
      <c r="O50" s="161">
        <f>SUM(O51:O66)</f>
        <v>0.01</v>
      </c>
      <c r="P50" s="161"/>
      <c r="Q50" s="161">
        <f>SUM(Q51:Q66)</f>
        <v>0</v>
      </c>
      <c r="R50" s="161"/>
      <c r="S50" s="161"/>
      <c r="T50" s="161"/>
      <c r="U50" s="161"/>
      <c r="V50" s="161">
        <f>SUM(V51:V66)</f>
        <v>0</v>
      </c>
      <c r="W50" s="161"/>
      <c r="X50" s="161"/>
      <c r="AG50" t="s">
        <v>232</v>
      </c>
    </row>
    <row r="51" spans="1:60" ht="22.5" outlineLevel="1" x14ac:dyDescent="0.2">
      <c r="A51" s="174">
        <v>36</v>
      </c>
      <c r="B51" s="175" t="s">
        <v>349</v>
      </c>
      <c r="C51" s="182" t="s">
        <v>350</v>
      </c>
      <c r="D51" s="176" t="s">
        <v>246</v>
      </c>
      <c r="E51" s="177">
        <v>0.5</v>
      </c>
      <c r="F51" s="178"/>
      <c r="G51" s="179">
        <f t="shared" ref="G51:G66" si="14">ROUND(E51*F51,2)</f>
        <v>0</v>
      </c>
      <c r="H51" s="160"/>
      <c r="I51" s="159">
        <f t="shared" ref="I51:I66" si="15">ROUND(E51*H51,2)</f>
        <v>0</v>
      </c>
      <c r="J51" s="160"/>
      <c r="K51" s="159">
        <f t="shared" ref="K51:K66" si="16">ROUND(E51*J51,2)</f>
        <v>0</v>
      </c>
      <c r="L51" s="159">
        <v>21</v>
      </c>
      <c r="M51" s="159">
        <f t="shared" ref="M51:M66" si="17">G51*(1+L51/100)</f>
        <v>0</v>
      </c>
      <c r="N51" s="159">
        <v>2.4499999999999999E-3</v>
      </c>
      <c r="O51" s="159">
        <f t="shared" ref="O51:O66" si="18">ROUND(E51*N51,2)</f>
        <v>0</v>
      </c>
      <c r="P51" s="159">
        <v>0</v>
      </c>
      <c r="Q51" s="159">
        <f t="shared" ref="Q51:Q66" si="19">ROUND(E51*P51,2)</f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ref="V51:V66" si="20">ROUND(E51*U51,2)</f>
        <v>0</v>
      </c>
      <c r="W51" s="159"/>
      <c r="X51" s="159" t="s">
        <v>238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345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4">
        <v>37</v>
      </c>
      <c r="B52" s="175" t="s">
        <v>351</v>
      </c>
      <c r="C52" s="182" t="s">
        <v>352</v>
      </c>
      <c r="D52" s="176" t="s">
        <v>246</v>
      </c>
      <c r="E52" s="177">
        <v>0.5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21</v>
      </c>
      <c r="M52" s="159">
        <f t="shared" si="17"/>
        <v>0</v>
      </c>
      <c r="N52" s="159">
        <v>3.0899999999999999E-3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236</v>
      </c>
      <c r="T52" s="159" t="s">
        <v>237</v>
      </c>
      <c r="U52" s="159">
        <v>0</v>
      </c>
      <c r="V52" s="159">
        <f t="shared" si="20"/>
        <v>0</v>
      </c>
      <c r="W52" s="159"/>
      <c r="X52" s="159" t="s">
        <v>238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345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4">
        <v>38</v>
      </c>
      <c r="B53" s="175" t="s">
        <v>353</v>
      </c>
      <c r="C53" s="182" t="s">
        <v>354</v>
      </c>
      <c r="D53" s="176" t="s">
        <v>246</v>
      </c>
      <c r="E53" s="177">
        <v>1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21</v>
      </c>
      <c r="M53" s="159">
        <f t="shared" si="17"/>
        <v>0</v>
      </c>
      <c r="N53" s="159">
        <v>4.5100000000000001E-3</v>
      </c>
      <c r="O53" s="159">
        <f t="shared" si="18"/>
        <v>0</v>
      </c>
      <c r="P53" s="159">
        <v>0</v>
      </c>
      <c r="Q53" s="159">
        <f t="shared" si="19"/>
        <v>0</v>
      </c>
      <c r="R53" s="159"/>
      <c r="S53" s="159" t="s">
        <v>236</v>
      </c>
      <c r="T53" s="159" t="s">
        <v>237</v>
      </c>
      <c r="U53" s="159">
        <v>0</v>
      </c>
      <c r="V53" s="159">
        <f t="shared" si="20"/>
        <v>0</v>
      </c>
      <c r="W53" s="159"/>
      <c r="X53" s="159" t="s">
        <v>238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345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4">
        <v>39</v>
      </c>
      <c r="B54" s="175" t="s">
        <v>355</v>
      </c>
      <c r="C54" s="182" t="s">
        <v>356</v>
      </c>
      <c r="D54" s="176" t="s">
        <v>246</v>
      </c>
      <c r="E54" s="177">
        <v>1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21</v>
      </c>
      <c r="M54" s="159">
        <f t="shared" si="17"/>
        <v>0</v>
      </c>
      <c r="N54" s="159">
        <v>6.4000000000000003E-3</v>
      </c>
      <c r="O54" s="159">
        <f t="shared" si="18"/>
        <v>0.01</v>
      </c>
      <c r="P54" s="159">
        <v>0</v>
      </c>
      <c r="Q54" s="159">
        <f t="shared" si="19"/>
        <v>0</v>
      </c>
      <c r="R54" s="159"/>
      <c r="S54" s="159" t="s">
        <v>236</v>
      </c>
      <c r="T54" s="159" t="s">
        <v>237</v>
      </c>
      <c r="U54" s="159">
        <v>0</v>
      </c>
      <c r="V54" s="159">
        <f t="shared" si="20"/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345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40</v>
      </c>
      <c r="B55" s="175" t="s">
        <v>357</v>
      </c>
      <c r="C55" s="182" t="s">
        <v>358</v>
      </c>
      <c r="D55" s="176" t="s">
        <v>291</v>
      </c>
      <c r="E55" s="177">
        <v>1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21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236</v>
      </c>
      <c r="T55" s="159" t="s">
        <v>237</v>
      </c>
      <c r="U55" s="159">
        <v>0</v>
      </c>
      <c r="V55" s="159">
        <f t="shared" si="20"/>
        <v>0</v>
      </c>
      <c r="W55" s="159"/>
      <c r="X55" s="159" t="s">
        <v>238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345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4">
        <v>41</v>
      </c>
      <c r="B56" s="175" t="s">
        <v>359</v>
      </c>
      <c r="C56" s="182" t="s">
        <v>360</v>
      </c>
      <c r="D56" s="176" t="s">
        <v>291</v>
      </c>
      <c r="E56" s="177">
        <v>1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21</v>
      </c>
      <c r="M56" s="159">
        <f t="shared" si="17"/>
        <v>0</v>
      </c>
      <c r="N56" s="159">
        <v>4.0000000000000003E-5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236</v>
      </c>
      <c r="T56" s="159" t="s">
        <v>237</v>
      </c>
      <c r="U56" s="159">
        <v>0</v>
      </c>
      <c r="V56" s="159">
        <f t="shared" si="20"/>
        <v>0</v>
      </c>
      <c r="W56" s="159"/>
      <c r="X56" s="159" t="s">
        <v>238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345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42</v>
      </c>
      <c r="B57" s="175" t="s">
        <v>361</v>
      </c>
      <c r="C57" s="182" t="s">
        <v>362</v>
      </c>
      <c r="D57" s="176" t="s">
        <v>291</v>
      </c>
      <c r="E57" s="177">
        <v>1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21</v>
      </c>
      <c r="M57" s="159">
        <f t="shared" si="17"/>
        <v>0</v>
      </c>
      <c r="N57" s="159">
        <v>3.6000000000000002E-4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si="20"/>
        <v>0</v>
      </c>
      <c r="W57" s="159"/>
      <c r="X57" s="159" t="s">
        <v>271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272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4">
        <v>43</v>
      </c>
      <c r="B58" s="175" t="s">
        <v>363</v>
      </c>
      <c r="C58" s="182" t="s">
        <v>364</v>
      </c>
      <c r="D58" s="176" t="s">
        <v>291</v>
      </c>
      <c r="E58" s="177">
        <v>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21</v>
      </c>
      <c r="M58" s="159">
        <f t="shared" si="17"/>
        <v>0</v>
      </c>
      <c r="N58" s="159">
        <v>2.2000000000000001E-4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20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345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44</v>
      </c>
      <c r="B59" s="175" t="s">
        <v>365</v>
      </c>
      <c r="C59" s="182" t="s">
        <v>366</v>
      </c>
      <c r="D59" s="176" t="s">
        <v>291</v>
      </c>
      <c r="E59" s="177">
        <v>1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21</v>
      </c>
      <c r="M59" s="159">
        <f t="shared" si="17"/>
        <v>0</v>
      </c>
      <c r="N59" s="159">
        <v>1.32E-3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20"/>
        <v>0</v>
      </c>
      <c r="W59" s="159"/>
      <c r="X59" s="159" t="s">
        <v>238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345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45</v>
      </c>
      <c r="B60" s="175" t="s">
        <v>367</v>
      </c>
      <c r="C60" s="182" t="s">
        <v>368</v>
      </c>
      <c r="D60" s="176" t="s">
        <v>291</v>
      </c>
      <c r="E60" s="177">
        <v>1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21</v>
      </c>
      <c r="M60" s="159">
        <f t="shared" si="17"/>
        <v>0</v>
      </c>
      <c r="N60" s="159">
        <v>1.32E-3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236</v>
      </c>
      <c r="T60" s="159" t="s">
        <v>237</v>
      </c>
      <c r="U60" s="159">
        <v>0</v>
      </c>
      <c r="V60" s="159">
        <f t="shared" si="20"/>
        <v>0</v>
      </c>
      <c r="W60" s="159"/>
      <c r="X60" s="159" t="s">
        <v>238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345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46</v>
      </c>
      <c r="B61" s="175" t="s">
        <v>369</v>
      </c>
      <c r="C61" s="182" t="s">
        <v>370</v>
      </c>
      <c r="D61" s="176" t="s">
        <v>291</v>
      </c>
      <c r="E61" s="177">
        <v>1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21</v>
      </c>
      <c r="M61" s="159">
        <f t="shared" si="17"/>
        <v>0</v>
      </c>
      <c r="N61" s="159">
        <v>3.6000000000000002E-4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si="20"/>
        <v>0</v>
      </c>
      <c r="W61" s="159"/>
      <c r="X61" s="159" t="s">
        <v>238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345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47</v>
      </c>
      <c r="B62" s="175" t="s">
        <v>371</v>
      </c>
      <c r="C62" s="182" t="s">
        <v>372</v>
      </c>
      <c r="D62" s="176" t="s">
        <v>291</v>
      </c>
      <c r="E62" s="177">
        <v>1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21</v>
      </c>
      <c r="M62" s="159">
        <f t="shared" si="17"/>
        <v>0</v>
      </c>
      <c r="N62" s="159">
        <v>1.6800000000000001E-3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20"/>
        <v>0</v>
      </c>
      <c r="W62" s="159"/>
      <c r="X62" s="159" t="s">
        <v>238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345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3.75" outlineLevel="1" x14ac:dyDescent="0.2">
      <c r="A63" s="174">
        <v>48</v>
      </c>
      <c r="B63" s="175" t="s">
        <v>373</v>
      </c>
      <c r="C63" s="182" t="s">
        <v>374</v>
      </c>
      <c r="D63" s="176" t="s">
        <v>291</v>
      </c>
      <c r="E63" s="177">
        <v>1</v>
      </c>
      <c r="F63" s="178"/>
      <c r="G63" s="179">
        <f t="shared" si="14"/>
        <v>0</v>
      </c>
      <c r="H63" s="160"/>
      <c r="I63" s="159">
        <f t="shared" si="15"/>
        <v>0</v>
      </c>
      <c r="J63" s="160"/>
      <c r="K63" s="159">
        <f t="shared" si="16"/>
        <v>0</v>
      </c>
      <c r="L63" s="159">
        <v>21</v>
      </c>
      <c r="M63" s="159">
        <f t="shared" si="17"/>
        <v>0</v>
      </c>
      <c r="N63" s="159">
        <v>1.8500000000000001E-3</v>
      </c>
      <c r="O63" s="159">
        <f t="shared" si="18"/>
        <v>0</v>
      </c>
      <c r="P63" s="159">
        <v>0</v>
      </c>
      <c r="Q63" s="159">
        <f t="shared" si="19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20"/>
        <v>0</v>
      </c>
      <c r="W63" s="159"/>
      <c r="X63" s="159" t="s">
        <v>238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345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4">
        <v>49</v>
      </c>
      <c r="B64" s="175" t="s">
        <v>375</v>
      </c>
      <c r="C64" s="182" t="s">
        <v>376</v>
      </c>
      <c r="D64" s="176" t="s">
        <v>246</v>
      </c>
      <c r="E64" s="177">
        <v>3</v>
      </c>
      <c r="F64" s="178"/>
      <c r="G64" s="179">
        <f t="shared" si="14"/>
        <v>0</v>
      </c>
      <c r="H64" s="160"/>
      <c r="I64" s="159">
        <f t="shared" si="15"/>
        <v>0</v>
      </c>
      <c r="J64" s="160"/>
      <c r="K64" s="159">
        <f t="shared" si="16"/>
        <v>0</v>
      </c>
      <c r="L64" s="159">
        <v>21</v>
      </c>
      <c r="M64" s="159">
        <f t="shared" si="17"/>
        <v>0</v>
      </c>
      <c r="N64" s="159">
        <v>1.9000000000000001E-4</v>
      </c>
      <c r="O64" s="159">
        <f t="shared" si="18"/>
        <v>0</v>
      </c>
      <c r="P64" s="159">
        <v>0</v>
      </c>
      <c r="Q64" s="159">
        <f t="shared" si="19"/>
        <v>0</v>
      </c>
      <c r="R64" s="159"/>
      <c r="S64" s="159" t="s">
        <v>236</v>
      </c>
      <c r="T64" s="159" t="s">
        <v>237</v>
      </c>
      <c r="U64" s="159">
        <v>0</v>
      </c>
      <c r="V64" s="159">
        <f t="shared" si="20"/>
        <v>0</v>
      </c>
      <c r="W64" s="159"/>
      <c r="X64" s="159" t="s">
        <v>238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345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4">
        <v>50</v>
      </c>
      <c r="B65" s="175" t="s">
        <v>377</v>
      </c>
      <c r="C65" s="182" t="s">
        <v>378</v>
      </c>
      <c r="D65" s="176" t="s">
        <v>246</v>
      </c>
      <c r="E65" s="177">
        <v>3</v>
      </c>
      <c r="F65" s="178"/>
      <c r="G65" s="179">
        <f t="shared" si="14"/>
        <v>0</v>
      </c>
      <c r="H65" s="160"/>
      <c r="I65" s="159">
        <f t="shared" si="15"/>
        <v>0</v>
      </c>
      <c r="J65" s="160"/>
      <c r="K65" s="159">
        <f t="shared" si="16"/>
        <v>0</v>
      </c>
      <c r="L65" s="159">
        <v>21</v>
      </c>
      <c r="M65" s="159">
        <f t="shared" si="17"/>
        <v>0</v>
      </c>
      <c r="N65" s="159">
        <v>1.0000000000000001E-5</v>
      </c>
      <c r="O65" s="159">
        <f t="shared" si="18"/>
        <v>0</v>
      </c>
      <c r="P65" s="159">
        <v>0</v>
      </c>
      <c r="Q65" s="159">
        <f t="shared" si="19"/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si="20"/>
        <v>0</v>
      </c>
      <c r="W65" s="159"/>
      <c r="X65" s="159" t="s">
        <v>238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345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68">
        <v>51</v>
      </c>
      <c r="B66" s="169" t="s">
        <v>379</v>
      </c>
      <c r="C66" s="183" t="s">
        <v>380</v>
      </c>
      <c r="D66" s="170" t="s">
        <v>264</v>
      </c>
      <c r="E66" s="171">
        <v>2.1999999999999999E-2</v>
      </c>
      <c r="F66" s="172"/>
      <c r="G66" s="173">
        <f t="shared" si="14"/>
        <v>0</v>
      </c>
      <c r="H66" s="160"/>
      <c r="I66" s="159">
        <f t="shared" si="15"/>
        <v>0</v>
      </c>
      <c r="J66" s="160"/>
      <c r="K66" s="159">
        <f t="shared" si="16"/>
        <v>0</v>
      </c>
      <c r="L66" s="159">
        <v>21</v>
      </c>
      <c r="M66" s="159">
        <f t="shared" si="17"/>
        <v>0</v>
      </c>
      <c r="N66" s="159">
        <v>0</v>
      </c>
      <c r="O66" s="159">
        <f t="shared" si="18"/>
        <v>0</v>
      </c>
      <c r="P66" s="159">
        <v>0</v>
      </c>
      <c r="Q66" s="159">
        <f t="shared" si="19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20"/>
        <v>0</v>
      </c>
      <c r="W66" s="159"/>
      <c r="X66" s="159" t="s">
        <v>238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345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218</v>
      </c>
    </row>
    <row r="68" spans="1:60" x14ac:dyDescent="0.2">
      <c r="A68" s="152"/>
      <c r="B68" s="153" t="s">
        <v>31</v>
      </c>
      <c r="C68" s="185"/>
      <c r="D68" s="154"/>
      <c r="E68" s="155"/>
      <c r="F68" s="155"/>
      <c r="G68" s="180">
        <f>G8+G26+G28+G32+G40+G45+G47+G50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320</v>
      </c>
    </row>
    <row r="69" spans="1:60" x14ac:dyDescent="0.2">
      <c r="A69" s="3"/>
      <c r="B69" s="4"/>
      <c r="C69" s="18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59" t="s">
        <v>321</v>
      </c>
      <c r="B71" s="259"/>
      <c r="C71" s="26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61"/>
      <c r="B72" s="262"/>
      <c r="C72" s="263"/>
      <c r="D72" s="262"/>
      <c r="E72" s="262"/>
      <c r="F72" s="262"/>
      <c r="G72" s="26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322</v>
      </c>
    </row>
    <row r="73" spans="1:60" x14ac:dyDescent="0.2">
      <c r="A73" s="265"/>
      <c r="B73" s="266"/>
      <c r="C73" s="267"/>
      <c r="D73" s="266"/>
      <c r="E73" s="266"/>
      <c r="F73" s="266"/>
      <c r="G73" s="26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65"/>
      <c r="B74" s="266"/>
      <c r="C74" s="267"/>
      <c r="D74" s="266"/>
      <c r="E74" s="266"/>
      <c r="F74" s="266"/>
      <c r="G74" s="26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65"/>
      <c r="B75" s="266"/>
      <c r="C75" s="267"/>
      <c r="D75" s="266"/>
      <c r="E75" s="266"/>
      <c r="F75" s="266"/>
      <c r="G75" s="26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9"/>
      <c r="B76" s="270"/>
      <c r="C76" s="271"/>
      <c r="D76" s="270"/>
      <c r="E76" s="270"/>
      <c r="F76" s="270"/>
      <c r="G76" s="27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3"/>
      <c r="B77" s="4"/>
      <c r="C77" s="184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C78" s="186"/>
      <c r="D78" s="10"/>
      <c r="AG78" t="s">
        <v>323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jlMW74EDUtrTVSg8upzgUk2JrCFrPXRKsMCFMA10G9vXQE4YKtyIYYZTkkGMRPjkN6AQxUvZL0uczKsAOhsiA==" saltValue="DL/EF22dfVYdsnHkkdVxUg==" spinCount="100000" sheet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8643-3BAE-4B8B-AA81-D0B516EAA302}">
  <sheetPr>
    <outlinePr summaryBelow="0"/>
  </sheetPr>
  <dimension ref="A1:BH5000"/>
  <sheetViews>
    <sheetView workbookViewId="0">
      <pane ySplit="7" topLeftCell="A8" activePane="bottomLeft" state="frozen"/>
      <selection pane="bottomLeft" activeCell="F13" sqref="F13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56</v>
      </c>
      <c r="C3" s="253" t="s">
        <v>57</v>
      </c>
      <c r="D3" s="254"/>
      <c r="E3" s="254"/>
      <c r="F3" s="254"/>
      <c r="G3" s="255"/>
      <c r="AC3" s="123" t="s">
        <v>207</v>
      </c>
      <c r="AG3" t="s">
        <v>208</v>
      </c>
    </row>
    <row r="4" spans="1:60" ht="25.15" customHeight="1" x14ac:dyDescent="0.2">
      <c r="A4" s="142" t="s">
        <v>10</v>
      </c>
      <c r="B4" s="143" t="s">
        <v>56</v>
      </c>
      <c r="C4" s="256" t="s">
        <v>57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123</v>
      </c>
      <c r="C8" s="181" t="s">
        <v>124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1"/>
      <c r="O8" s="161">
        <f>SUM(O9:O15)</f>
        <v>0</v>
      </c>
      <c r="P8" s="161"/>
      <c r="Q8" s="161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252</v>
      </c>
      <c r="C9" s="182" t="s">
        <v>253</v>
      </c>
      <c r="D9" s="176" t="s">
        <v>251</v>
      </c>
      <c r="E9" s="177">
        <v>15.84</v>
      </c>
      <c r="F9" s="178"/>
      <c r="G9" s="179">
        <f t="shared" ref="G9:G15" si="0">ROUND(E9*F9,2)</f>
        <v>0</v>
      </c>
      <c r="H9" s="160"/>
      <c r="I9" s="159">
        <f t="shared" ref="I9:I15" si="1">ROUND(E9*H9,2)</f>
        <v>0</v>
      </c>
      <c r="J9" s="160"/>
      <c r="K9" s="159">
        <f t="shared" ref="K9:K15" si="2">ROUND(E9*J9,2)</f>
        <v>0</v>
      </c>
      <c r="L9" s="159">
        <v>21</v>
      </c>
      <c r="M9" s="159">
        <f t="shared" ref="M9:M15" si="3">G9*(1+L9/100)</f>
        <v>0</v>
      </c>
      <c r="N9" s="159">
        <v>0</v>
      </c>
      <c r="O9" s="159">
        <f t="shared" ref="O9:O15" si="4">ROUND(E9*N9,2)</f>
        <v>0</v>
      </c>
      <c r="P9" s="159">
        <v>0</v>
      </c>
      <c r="Q9" s="159">
        <f t="shared" ref="Q9:Q15" si="5"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 t="shared" ref="V9:V15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254</v>
      </c>
      <c r="C10" s="182" t="s">
        <v>255</v>
      </c>
      <c r="D10" s="176" t="s">
        <v>251</v>
      </c>
      <c r="E10" s="177">
        <v>15.84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256</v>
      </c>
      <c r="C11" s="182" t="s">
        <v>257</v>
      </c>
      <c r="D11" s="176" t="s">
        <v>251</v>
      </c>
      <c r="E11" s="177">
        <v>5.04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1" x14ac:dyDescent="0.2">
      <c r="A12" s="174">
        <v>4</v>
      </c>
      <c r="B12" s="175" t="s">
        <v>258</v>
      </c>
      <c r="C12" s="182" t="s">
        <v>259</v>
      </c>
      <c r="D12" s="176" t="s">
        <v>251</v>
      </c>
      <c r="E12" s="177">
        <v>50.4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265</v>
      </c>
      <c r="C13" s="182" t="s">
        <v>266</v>
      </c>
      <c r="D13" s="176" t="s">
        <v>251</v>
      </c>
      <c r="E13" s="177">
        <v>10.8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267</v>
      </c>
      <c r="C14" s="182" t="s">
        <v>268</v>
      </c>
      <c r="D14" s="176" t="s">
        <v>251</v>
      </c>
      <c r="E14" s="177">
        <v>3.6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269</v>
      </c>
      <c r="C15" s="182" t="s">
        <v>270</v>
      </c>
      <c r="D15" s="176" t="s">
        <v>264</v>
      </c>
      <c r="E15" s="177">
        <v>6.66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271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231</v>
      </c>
      <c r="B16" s="163" t="s">
        <v>135</v>
      </c>
      <c r="C16" s="181" t="s">
        <v>136</v>
      </c>
      <c r="D16" s="164"/>
      <c r="E16" s="165"/>
      <c r="F16" s="166"/>
      <c r="G16" s="167">
        <f>SUMIF(AG17:AG17,"&lt;&gt;NOR",G17:G17)</f>
        <v>0</v>
      </c>
      <c r="H16" s="161"/>
      <c r="I16" s="161">
        <f>SUM(I17:I17)</f>
        <v>0</v>
      </c>
      <c r="J16" s="161"/>
      <c r="K16" s="161">
        <f>SUM(K17:K17)</f>
        <v>0</v>
      </c>
      <c r="L16" s="161"/>
      <c r="M16" s="161">
        <f>SUM(M17:M17)</f>
        <v>0</v>
      </c>
      <c r="N16" s="161"/>
      <c r="O16" s="161">
        <f>SUM(O17:O17)</f>
        <v>0</v>
      </c>
      <c r="P16" s="161"/>
      <c r="Q16" s="161">
        <f>SUM(Q17:Q17)</f>
        <v>0</v>
      </c>
      <c r="R16" s="161"/>
      <c r="S16" s="161"/>
      <c r="T16" s="161"/>
      <c r="U16" s="161"/>
      <c r="V16" s="161">
        <f>SUM(V17:V17)</f>
        <v>0</v>
      </c>
      <c r="W16" s="161"/>
      <c r="X16" s="161"/>
      <c r="AG16" t="s">
        <v>232</v>
      </c>
    </row>
    <row r="17" spans="1:60" outlineLevel="1" x14ac:dyDescent="0.2">
      <c r="A17" s="174">
        <v>8</v>
      </c>
      <c r="B17" s="175" t="s">
        <v>273</v>
      </c>
      <c r="C17" s="182" t="s">
        <v>274</v>
      </c>
      <c r="D17" s="176" t="s">
        <v>251</v>
      </c>
      <c r="E17" s="177">
        <v>1.44</v>
      </c>
      <c r="F17" s="178"/>
      <c r="G17" s="179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236</v>
      </c>
      <c r="T17" s="159" t="s">
        <v>237</v>
      </c>
      <c r="U17" s="159">
        <v>0</v>
      </c>
      <c r="V17" s="159">
        <f>ROUND(E17*U17,2)</f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231</v>
      </c>
      <c r="B18" s="163" t="s">
        <v>147</v>
      </c>
      <c r="C18" s="181" t="s">
        <v>148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0</v>
      </c>
      <c r="L18" s="161"/>
      <c r="M18" s="161">
        <f>SUM(M19:M19)</f>
        <v>0</v>
      </c>
      <c r="N18" s="161"/>
      <c r="O18" s="161">
        <f>SUM(O19:O19)</f>
        <v>0</v>
      </c>
      <c r="P18" s="161"/>
      <c r="Q18" s="161">
        <f>SUM(Q19:Q19)</f>
        <v>0</v>
      </c>
      <c r="R18" s="161"/>
      <c r="S18" s="161"/>
      <c r="T18" s="161"/>
      <c r="U18" s="161"/>
      <c r="V18" s="161">
        <f>SUM(V19:V19)</f>
        <v>0</v>
      </c>
      <c r="W18" s="161"/>
      <c r="X18" s="161"/>
      <c r="AG18" t="s">
        <v>232</v>
      </c>
    </row>
    <row r="19" spans="1:60" outlineLevel="1" x14ac:dyDescent="0.2">
      <c r="A19" s="174">
        <v>9</v>
      </c>
      <c r="B19" s="175" t="s">
        <v>341</v>
      </c>
      <c r="C19" s="182" t="s">
        <v>342</v>
      </c>
      <c r="D19" s="176" t="s">
        <v>291</v>
      </c>
      <c r="E19" s="177">
        <v>1</v>
      </c>
      <c r="F19" s="178"/>
      <c r="G19" s="179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3.1E-4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236</v>
      </c>
      <c r="T19" s="159" t="s">
        <v>237</v>
      </c>
      <c r="U19" s="159">
        <v>0</v>
      </c>
      <c r="V19" s="159">
        <f>ROUND(E19*U19,2)</f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2" t="s">
        <v>231</v>
      </c>
      <c r="B20" s="163" t="s">
        <v>156</v>
      </c>
      <c r="C20" s="181" t="s">
        <v>152</v>
      </c>
      <c r="D20" s="164"/>
      <c r="E20" s="165"/>
      <c r="F20" s="166"/>
      <c r="G20" s="167">
        <f>SUMIF(AG21:AG21,"&lt;&gt;NOR",G21:G21)</f>
        <v>0</v>
      </c>
      <c r="H20" s="161"/>
      <c r="I20" s="161">
        <f>SUM(I21:I21)</f>
        <v>0</v>
      </c>
      <c r="J20" s="161"/>
      <c r="K20" s="161">
        <f>SUM(K21:K21)</f>
        <v>0</v>
      </c>
      <c r="L20" s="161"/>
      <c r="M20" s="161">
        <f>SUM(M21:M21)</f>
        <v>0</v>
      </c>
      <c r="N20" s="161"/>
      <c r="O20" s="161">
        <f>SUM(O21:O21)</f>
        <v>0</v>
      </c>
      <c r="P20" s="161"/>
      <c r="Q20" s="161">
        <f>SUM(Q21:Q21)</f>
        <v>0</v>
      </c>
      <c r="R20" s="161"/>
      <c r="S20" s="161"/>
      <c r="T20" s="161"/>
      <c r="U20" s="161"/>
      <c r="V20" s="161">
        <f>SUM(V21:V21)</f>
        <v>0</v>
      </c>
      <c r="W20" s="161"/>
      <c r="X20" s="161"/>
      <c r="AG20" t="s">
        <v>232</v>
      </c>
    </row>
    <row r="21" spans="1:60" ht="22.5" outlineLevel="1" x14ac:dyDescent="0.2">
      <c r="A21" s="174">
        <v>10</v>
      </c>
      <c r="B21" s="175" t="s">
        <v>302</v>
      </c>
      <c r="C21" s="182" t="s">
        <v>303</v>
      </c>
      <c r="D21" s="176" t="s">
        <v>264</v>
      </c>
      <c r="E21" s="177">
        <v>1.236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236</v>
      </c>
      <c r="T21" s="159" t="s">
        <v>237</v>
      </c>
      <c r="U21" s="159">
        <v>0</v>
      </c>
      <c r="V21" s="159">
        <f>ROUND(E21*U21,2)</f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2" t="s">
        <v>231</v>
      </c>
      <c r="B22" s="163" t="s">
        <v>172</v>
      </c>
      <c r="C22" s="181" t="s">
        <v>173</v>
      </c>
      <c r="D22" s="164"/>
      <c r="E22" s="165"/>
      <c r="F22" s="166"/>
      <c r="G22" s="167">
        <f>SUMIF(AG23:AG31,"&lt;&gt;NOR",G23:G31)</f>
        <v>0</v>
      </c>
      <c r="H22" s="161"/>
      <c r="I22" s="161">
        <f>SUM(I23:I31)</f>
        <v>0</v>
      </c>
      <c r="J22" s="161"/>
      <c r="K22" s="161">
        <f>SUM(K23:K31)</f>
        <v>0</v>
      </c>
      <c r="L22" s="161"/>
      <c r="M22" s="161">
        <f>SUM(M23:M31)</f>
        <v>0</v>
      </c>
      <c r="N22" s="161"/>
      <c r="O22" s="161">
        <f>SUM(O23:O31)</f>
        <v>0.02</v>
      </c>
      <c r="P22" s="161"/>
      <c r="Q22" s="161">
        <f>SUM(Q23:Q31)</f>
        <v>0</v>
      </c>
      <c r="R22" s="161"/>
      <c r="S22" s="161"/>
      <c r="T22" s="161"/>
      <c r="U22" s="161"/>
      <c r="V22" s="161">
        <f>SUM(V23:V31)</f>
        <v>0</v>
      </c>
      <c r="W22" s="161"/>
      <c r="X22" s="161"/>
      <c r="AG22" t="s">
        <v>232</v>
      </c>
    </row>
    <row r="23" spans="1:60" ht="22.5" outlineLevel="1" x14ac:dyDescent="0.2">
      <c r="A23" s="174">
        <v>11</v>
      </c>
      <c r="B23" s="175" t="s">
        <v>381</v>
      </c>
      <c r="C23" s="182" t="s">
        <v>382</v>
      </c>
      <c r="D23" s="176" t="s">
        <v>246</v>
      </c>
      <c r="E23" s="177">
        <v>2</v>
      </c>
      <c r="F23" s="178"/>
      <c r="G23" s="179">
        <f t="shared" ref="G23:G31" si="7">ROUND(E23*F23,2)</f>
        <v>0</v>
      </c>
      <c r="H23" s="160"/>
      <c r="I23" s="159">
        <f t="shared" ref="I23:I31" si="8">ROUND(E23*H23,2)</f>
        <v>0</v>
      </c>
      <c r="J23" s="160"/>
      <c r="K23" s="159">
        <f t="shared" ref="K23:K31" si="9">ROUND(E23*J23,2)</f>
        <v>0</v>
      </c>
      <c r="L23" s="159">
        <v>21</v>
      </c>
      <c r="M23" s="159">
        <f t="shared" ref="M23:M31" si="10">G23*(1+L23/100)</f>
        <v>0</v>
      </c>
      <c r="N23" s="159">
        <v>3.48E-3</v>
      </c>
      <c r="O23" s="159">
        <f t="shared" ref="O23:O31" si="11">ROUND(E23*N23,2)</f>
        <v>0.01</v>
      </c>
      <c r="P23" s="159">
        <v>0</v>
      </c>
      <c r="Q23" s="159">
        <f t="shared" ref="Q23:Q31" si="12">ROUND(E23*P23,2)</f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ref="V23:V31" si="13">ROUND(E23*U23,2)</f>
        <v>0</v>
      </c>
      <c r="W23" s="159"/>
      <c r="X23" s="159" t="s">
        <v>238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345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12</v>
      </c>
      <c r="B24" s="175" t="s">
        <v>383</v>
      </c>
      <c r="C24" s="182" t="s">
        <v>384</v>
      </c>
      <c r="D24" s="176" t="s">
        <v>291</v>
      </c>
      <c r="E24" s="177">
        <v>1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5.0000000000000001E-3</v>
      </c>
      <c r="O24" s="159">
        <f t="shared" si="11"/>
        <v>0.01</v>
      </c>
      <c r="P24" s="159">
        <v>0</v>
      </c>
      <c r="Q24" s="159">
        <f t="shared" si="12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13"/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345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13</v>
      </c>
      <c r="B25" s="175" t="s">
        <v>385</v>
      </c>
      <c r="C25" s="182" t="s">
        <v>386</v>
      </c>
      <c r="D25" s="176" t="s">
        <v>291</v>
      </c>
      <c r="E25" s="177">
        <v>1</v>
      </c>
      <c r="F25" s="178"/>
      <c r="G25" s="179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3.2000000000000002E-3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13"/>
        <v>0</v>
      </c>
      <c r="W25" s="159"/>
      <c r="X25" s="159" t="s">
        <v>271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14</v>
      </c>
      <c r="B26" s="175" t="s">
        <v>387</v>
      </c>
      <c r="C26" s="182" t="s">
        <v>388</v>
      </c>
      <c r="D26" s="176" t="s">
        <v>291</v>
      </c>
      <c r="E26" s="177">
        <v>1</v>
      </c>
      <c r="F26" s="178"/>
      <c r="G26" s="17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13"/>
        <v>0</v>
      </c>
      <c r="W26" s="159"/>
      <c r="X26" s="159" t="s">
        <v>238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345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15</v>
      </c>
      <c r="B27" s="175" t="s">
        <v>389</v>
      </c>
      <c r="C27" s="182" t="s">
        <v>390</v>
      </c>
      <c r="D27" s="176" t="s">
        <v>291</v>
      </c>
      <c r="E27" s="177">
        <v>1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6.9999999999999999E-4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236</v>
      </c>
      <c r="T27" s="159" t="s">
        <v>237</v>
      </c>
      <c r="U27" s="159">
        <v>0</v>
      </c>
      <c r="V27" s="159">
        <f t="shared" si="13"/>
        <v>0</v>
      </c>
      <c r="W27" s="159"/>
      <c r="X27" s="159" t="s">
        <v>271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272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4">
        <v>16</v>
      </c>
      <c r="B28" s="175" t="s">
        <v>391</v>
      </c>
      <c r="C28" s="182" t="s">
        <v>392</v>
      </c>
      <c r="D28" s="176" t="s">
        <v>291</v>
      </c>
      <c r="E28" s="177">
        <v>2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236</v>
      </c>
      <c r="T28" s="159" t="s">
        <v>237</v>
      </c>
      <c r="U28" s="159">
        <v>0</v>
      </c>
      <c r="V28" s="159">
        <f t="shared" si="13"/>
        <v>0</v>
      </c>
      <c r="W28" s="159"/>
      <c r="X28" s="159" t="s">
        <v>238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345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17</v>
      </c>
      <c r="B29" s="175" t="s">
        <v>393</v>
      </c>
      <c r="C29" s="182" t="s">
        <v>394</v>
      </c>
      <c r="D29" s="176" t="s">
        <v>291</v>
      </c>
      <c r="E29" s="177">
        <v>1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3.5000000000000001E-3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236</v>
      </c>
      <c r="T29" s="159" t="s">
        <v>237</v>
      </c>
      <c r="U29" s="159">
        <v>0</v>
      </c>
      <c r="V29" s="159">
        <f t="shared" si="13"/>
        <v>0</v>
      </c>
      <c r="W29" s="159"/>
      <c r="X29" s="159" t="s">
        <v>271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18</v>
      </c>
      <c r="B30" s="175" t="s">
        <v>395</v>
      </c>
      <c r="C30" s="182" t="s">
        <v>396</v>
      </c>
      <c r="D30" s="176" t="s">
        <v>246</v>
      </c>
      <c r="E30" s="177">
        <v>1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6.9999999999999999E-4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236</v>
      </c>
      <c r="T30" s="159" t="s">
        <v>237</v>
      </c>
      <c r="U30" s="159">
        <v>0</v>
      </c>
      <c r="V30" s="159">
        <f t="shared" si="13"/>
        <v>0</v>
      </c>
      <c r="W30" s="159"/>
      <c r="X30" s="159" t="s">
        <v>271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19</v>
      </c>
      <c r="B31" s="175" t="s">
        <v>397</v>
      </c>
      <c r="C31" s="182" t="s">
        <v>398</v>
      </c>
      <c r="D31" s="176" t="s">
        <v>264</v>
      </c>
      <c r="E31" s="177">
        <v>1.9E-2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236</v>
      </c>
      <c r="T31" s="159" t="s">
        <v>237</v>
      </c>
      <c r="U31" s="159">
        <v>0</v>
      </c>
      <c r="V31" s="159">
        <f t="shared" si="13"/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345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2" t="s">
        <v>231</v>
      </c>
      <c r="B32" s="163" t="s">
        <v>191</v>
      </c>
      <c r="C32" s="181" t="s">
        <v>192</v>
      </c>
      <c r="D32" s="164"/>
      <c r="E32" s="165"/>
      <c r="F32" s="166"/>
      <c r="G32" s="167">
        <f>SUMIF(AG33:AG35,"&lt;&gt;NOR",G33:G35)</f>
        <v>0</v>
      </c>
      <c r="H32" s="161"/>
      <c r="I32" s="161">
        <f>SUM(I33:I35)</f>
        <v>0</v>
      </c>
      <c r="J32" s="161"/>
      <c r="K32" s="161">
        <f>SUM(K33:K35)</f>
        <v>0</v>
      </c>
      <c r="L32" s="161"/>
      <c r="M32" s="161">
        <f>SUM(M33:M35)</f>
        <v>0</v>
      </c>
      <c r="N32" s="161"/>
      <c r="O32" s="161">
        <f>SUM(O33:O35)</f>
        <v>0</v>
      </c>
      <c r="P32" s="161"/>
      <c r="Q32" s="161">
        <f>SUM(Q33:Q35)</f>
        <v>0</v>
      </c>
      <c r="R32" s="161"/>
      <c r="S32" s="161"/>
      <c r="T32" s="161"/>
      <c r="U32" s="161"/>
      <c r="V32" s="161">
        <f>SUM(V33:V35)</f>
        <v>0</v>
      </c>
      <c r="W32" s="161"/>
      <c r="X32" s="161"/>
      <c r="AG32" t="s">
        <v>232</v>
      </c>
    </row>
    <row r="33" spans="1:60" ht="22.5" outlineLevel="1" x14ac:dyDescent="0.2">
      <c r="A33" s="174">
        <v>20</v>
      </c>
      <c r="B33" s="175" t="s">
        <v>399</v>
      </c>
      <c r="C33" s="182" t="s">
        <v>400</v>
      </c>
      <c r="D33" s="176" t="s">
        <v>246</v>
      </c>
      <c r="E33" s="177">
        <v>2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2.0000000000000002E-5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236</v>
      </c>
      <c r="T33" s="159" t="s">
        <v>237</v>
      </c>
      <c r="U33" s="159">
        <v>0</v>
      </c>
      <c r="V33" s="159">
        <f>ROUND(E33*U33,2)</f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345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4">
        <v>21</v>
      </c>
      <c r="B34" s="175" t="s">
        <v>401</v>
      </c>
      <c r="C34" s="182" t="s">
        <v>402</v>
      </c>
      <c r="D34" s="176" t="s">
        <v>246</v>
      </c>
      <c r="E34" s="177">
        <v>4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2.0000000000000002E-5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236</v>
      </c>
      <c r="T34" s="159" t="s">
        <v>237</v>
      </c>
      <c r="U34" s="159">
        <v>0</v>
      </c>
      <c r="V34" s="159">
        <f>ROUND(E34*U34,2)</f>
        <v>0</v>
      </c>
      <c r="W34" s="159"/>
      <c r="X34" s="159" t="s">
        <v>238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345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4">
        <v>22</v>
      </c>
      <c r="B35" s="175" t="s">
        <v>403</v>
      </c>
      <c r="C35" s="182" t="s">
        <v>404</v>
      </c>
      <c r="D35" s="176" t="s">
        <v>246</v>
      </c>
      <c r="E35" s="177">
        <v>2</v>
      </c>
      <c r="F35" s="178"/>
      <c r="G35" s="179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2.0000000000000002E-5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236</v>
      </c>
      <c r="T35" s="159" t="s">
        <v>237</v>
      </c>
      <c r="U35" s="159">
        <v>0</v>
      </c>
      <c r="V35" s="159">
        <f>ROUND(E35*U35,2)</f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345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2" t="s">
        <v>231</v>
      </c>
      <c r="B36" s="163" t="s">
        <v>127</v>
      </c>
      <c r="C36" s="181" t="s">
        <v>128</v>
      </c>
      <c r="D36" s="164"/>
      <c r="E36" s="165"/>
      <c r="F36" s="166"/>
      <c r="G36" s="167">
        <f>SUMIF(AG37:AG38,"&lt;&gt;NOR",G37:G38)</f>
        <v>0</v>
      </c>
      <c r="H36" s="161"/>
      <c r="I36" s="161">
        <f>SUM(I37:I38)</f>
        <v>0</v>
      </c>
      <c r="J36" s="161"/>
      <c r="K36" s="161">
        <f>SUM(K37:K38)</f>
        <v>0</v>
      </c>
      <c r="L36" s="161"/>
      <c r="M36" s="161">
        <f>SUM(M37:M38)</f>
        <v>0</v>
      </c>
      <c r="N36" s="161"/>
      <c r="O36" s="161">
        <f>SUM(O37:O38)</f>
        <v>0</v>
      </c>
      <c r="P36" s="161"/>
      <c r="Q36" s="161">
        <f>SUM(Q37:Q38)</f>
        <v>0</v>
      </c>
      <c r="R36" s="161"/>
      <c r="S36" s="161"/>
      <c r="T36" s="161"/>
      <c r="U36" s="161"/>
      <c r="V36" s="161">
        <f>SUM(V37:V38)</f>
        <v>0</v>
      </c>
      <c r="W36" s="161"/>
      <c r="X36" s="161"/>
      <c r="AG36" t="s">
        <v>232</v>
      </c>
    </row>
    <row r="37" spans="1:60" outlineLevel="1" x14ac:dyDescent="0.2">
      <c r="A37" s="174">
        <v>23</v>
      </c>
      <c r="B37" s="175" t="s">
        <v>405</v>
      </c>
      <c r="C37" s="182" t="s">
        <v>406</v>
      </c>
      <c r="D37" s="176" t="s">
        <v>246</v>
      </c>
      <c r="E37" s="177">
        <v>20</v>
      </c>
      <c r="F37" s="178"/>
      <c r="G37" s="179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236</v>
      </c>
      <c r="T37" s="159" t="s">
        <v>237</v>
      </c>
      <c r="U37" s="159">
        <v>0</v>
      </c>
      <c r="V37" s="159">
        <f>ROUND(E37*U37,2)</f>
        <v>0</v>
      </c>
      <c r="W37" s="159"/>
      <c r="X37" s="159" t="s">
        <v>238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24</v>
      </c>
      <c r="B38" s="175" t="s">
        <v>407</v>
      </c>
      <c r="C38" s="182" t="s">
        <v>408</v>
      </c>
      <c r="D38" s="176" t="s">
        <v>246</v>
      </c>
      <c r="E38" s="177">
        <v>21</v>
      </c>
      <c r="F38" s="178"/>
      <c r="G38" s="179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2.0000000000000002E-5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236</v>
      </c>
      <c r="T38" s="159" t="s">
        <v>237</v>
      </c>
      <c r="U38" s="159">
        <v>0</v>
      </c>
      <c r="V38" s="159">
        <f>ROUND(E38*U38,2)</f>
        <v>0</v>
      </c>
      <c r="W38" s="159"/>
      <c r="X38" s="159" t="s">
        <v>271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2" t="s">
        <v>231</v>
      </c>
      <c r="B39" s="163" t="s">
        <v>129</v>
      </c>
      <c r="C39" s="181" t="s">
        <v>130</v>
      </c>
      <c r="D39" s="164"/>
      <c r="E39" s="165"/>
      <c r="F39" s="166"/>
      <c r="G39" s="167">
        <f>SUMIF(AG40:AG48,"&lt;&gt;NOR",G40:G48)</f>
        <v>0</v>
      </c>
      <c r="H39" s="161"/>
      <c r="I39" s="161">
        <f>SUM(I40:I48)</f>
        <v>0</v>
      </c>
      <c r="J39" s="161"/>
      <c r="K39" s="161">
        <f>SUM(K40:K48)</f>
        <v>0</v>
      </c>
      <c r="L39" s="161"/>
      <c r="M39" s="161">
        <f>SUM(M40:M48)</f>
        <v>0</v>
      </c>
      <c r="N39" s="161"/>
      <c r="O39" s="161">
        <f>SUM(O40:O48)</f>
        <v>0.01</v>
      </c>
      <c r="P39" s="161"/>
      <c r="Q39" s="161">
        <f>SUM(Q40:Q48)</f>
        <v>0</v>
      </c>
      <c r="R39" s="161"/>
      <c r="S39" s="161"/>
      <c r="T39" s="161"/>
      <c r="U39" s="161"/>
      <c r="V39" s="161">
        <f>SUM(V40:V48)</f>
        <v>0</v>
      </c>
      <c r="W39" s="161"/>
      <c r="X39" s="161"/>
      <c r="AG39" t="s">
        <v>232</v>
      </c>
    </row>
    <row r="40" spans="1:60" outlineLevel="1" x14ac:dyDescent="0.2">
      <c r="A40" s="174">
        <v>25</v>
      </c>
      <c r="B40" s="175" t="s">
        <v>409</v>
      </c>
      <c r="C40" s="182" t="s">
        <v>410</v>
      </c>
      <c r="D40" s="176" t="s">
        <v>246</v>
      </c>
      <c r="E40" s="177">
        <v>22</v>
      </c>
      <c r="F40" s="178"/>
      <c r="G40" s="179">
        <f t="shared" ref="G40:G48" si="14">ROUND(E40*F40,2)</f>
        <v>0</v>
      </c>
      <c r="H40" s="160"/>
      <c r="I40" s="159">
        <f t="shared" ref="I40:I48" si="15">ROUND(E40*H40,2)</f>
        <v>0</v>
      </c>
      <c r="J40" s="160"/>
      <c r="K40" s="159">
        <f t="shared" ref="K40:K48" si="16">ROUND(E40*J40,2)</f>
        <v>0</v>
      </c>
      <c r="L40" s="159">
        <v>21</v>
      </c>
      <c r="M40" s="159">
        <f t="shared" ref="M40:M48" si="17">G40*(1+L40/100)</f>
        <v>0</v>
      </c>
      <c r="N40" s="159">
        <v>0</v>
      </c>
      <c r="O40" s="159">
        <f t="shared" ref="O40:O48" si="18">ROUND(E40*N40,2)</f>
        <v>0</v>
      </c>
      <c r="P40" s="159">
        <v>0</v>
      </c>
      <c r="Q40" s="159">
        <f t="shared" ref="Q40:Q48" si="19">ROUND(E40*P40,2)</f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ref="V40:V48" si="20">ROUND(E40*U40,2)</f>
        <v>0</v>
      </c>
      <c r="W40" s="159"/>
      <c r="X40" s="159" t="s">
        <v>238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239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4">
        <v>26</v>
      </c>
      <c r="B41" s="175" t="s">
        <v>411</v>
      </c>
      <c r="C41" s="182" t="s">
        <v>412</v>
      </c>
      <c r="D41" s="176" t="s">
        <v>246</v>
      </c>
      <c r="E41" s="177">
        <v>20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236</v>
      </c>
      <c r="T41" s="159" t="s">
        <v>237</v>
      </c>
      <c r="U41" s="159">
        <v>0</v>
      </c>
      <c r="V41" s="159">
        <f t="shared" si="20"/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239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4">
        <v>27</v>
      </c>
      <c r="B42" s="175" t="s">
        <v>413</v>
      </c>
      <c r="C42" s="182" t="s">
        <v>414</v>
      </c>
      <c r="D42" s="176" t="s">
        <v>246</v>
      </c>
      <c r="E42" s="177">
        <v>20.6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6.8000000000000005E-4</v>
      </c>
      <c r="O42" s="159">
        <f t="shared" si="18"/>
        <v>0.01</v>
      </c>
      <c r="P42" s="159">
        <v>0</v>
      </c>
      <c r="Q42" s="159">
        <f t="shared" si="19"/>
        <v>0</v>
      </c>
      <c r="R42" s="159"/>
      <c r="S42" s="159" t="s">
        <v>236</v>
      </c>
      <c r="T42" s="159" t="s">
        <v>237</v>
      </c>
      <c r="U42" s="159">
        <v>0</v>
      </c>
      <c r="V42" s="159">
        <f t="shared" si="20"/>
        <v>0</v>
      </c>
      <c r="W42" s="159"/>
      <c r="X42" s="159" t="s">
        <v>271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272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28</v>
      </c>
      <c r="B43" s="175" t="s">
        <v>415</v>
      </c>
      <c r="C43" s="182" t="s">
        <v>416</v>
      </c>
      <c r="D43" s="176" t="s">
        <v>291</v>
      </c>
      <c r="E43" s="177">
        <v>2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236</v>
      </c>
      <c r="T43" s="159" t="s">
        <v>237</v>
      </c>
      <c r="U43" s="159">
        <v>0</v>
      </c>
      <c r="V43" s="159">
        <f t="shared" si="20"/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29</v>
      </c>
      <c r="B44" s="175" t="s">
        <v>417</v>
      </c>
      <c r="C44" s="182" t="s">
        <v>418</v>
      </c>
      <c r="D44" s="176" t="s">
        <v>291</v>
      </c>
      <c r="E44" s="177">
        <v>2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1.2999999999999999E-4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236</v>
      </c>
      <c r="T44" s="159" t="s">
        <v>237</v>
      </c>
      <c r="U44" s="159">
        <v>0</v>
      </c>
      <c r="V44" s="159">
        <f t="shared" si="20"/>
        <v>0</v>
      </c>
      <c r="W44" s="159"/>
      <c r="X44" s="159" t="s">
        <v>271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272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30</v>
      </c>
      <c r="B45" s="175" t="s">
        <v>419</v>
      </c>
      <c r="C45" s="182" t="s">
        <v>420</v>
      </c>
      <c r="D45" s="176" t="s">
        <v>291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si="20"/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239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4">
        <v>31</v>
      </c>
      <c r="B46" s="175" t="s">
        <v>421</v>
      </c>
      <c r="C46" s="182" t="s">
        <v>422</v>
      </c>
      <c r="D46" s="176" t="s">
        <v>291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7.2000000000000005E-4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236</v>
      </c>
      <c r="T46" s="159" t="s">
        <v>237</v>
      </c>
      <c r="U46" s="159">
        <v>0</v>
      </c>
      <c r="V46" s="159">
        <f t="shared" si="20"/>
        <v>0</v>
      </c>
      <c r="W46" s="159"/>
      <c r="X46" s="159" t="s">
        <v>271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272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32</v>
      </c>
      <c r="B47" s="175" t="s">
        <v>423</v>
      </c>
      <c r="C47" s="182" t="s">
        <v>424</v>
      </c>
      <c r="D47" s="176" t="s">
        <v>291</v>
      </c>
      <c r="E47" s="177">
        <v>1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si="20"/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239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33</v>
      </c>
      <c r="B48" s="175" t="s">
        <v>425</v>
      </c>
      <c r="C48" s="182" t="s">
        <v>426</v>
      </c>
      <c r="D48" s="176" t="s">
        <v>246</v>
      </c>
      <c r="E48" s="177">
        <v>22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20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239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2" t="s">
        <v>231</v>
      </c>
      <c r="B49" s="163" t="s">
        <v>157</v>
      </c>
      <c r="C49" s="181" t="s">
        <v>158</v>
      </c>
      <c r="D49" s="164"/>
      <c r="E49" s="165"/>
      <c r="F49" s="166"/>
      <c r="G49" s="167">
        <f>SUMIF(AG50:AG50,"&lt;&gt;NOR",G50:G50)</f>
        <v>0</v>
      </c>
      <c r="H49" s="161"/>
      <c r="I49" s="161">
        <f>SUM(I50:I50)</f>
        <v>0</v>
      </c>
      <c r="J49" s="161"/>
      <c r="K49" s="161">
        <f>SUM(K50:K50)</f>
        <v>0</v>
      </c>
      <c r="L49" s="161"/>
      <c r="M49" s="161">
        <f>SUM(M50:M50)</f>
        <v>0</v>
      </c>
      <c r="N49" s="161"/>
      <c r="O49" s="161">
        <f>SUM(O50:O50)</f>
        <v>0</v>
      </c>
      <c r="P49" s="161"/>
      <c r="Q49" s="161">
        <f>SUM(Q50:Q50)</f>
        <v>0</v>
      </c>
      <c r="R49" s="161"/>
      <c r="S49" s="161"/>
      <c r="T49" s="161"/>
      <c r="U49" s="161"/>
      <c r="V49" s="161">
        <f>SUM(V50:V50)</f>
        <v>0</v>
      </c>
      <c r="W49" s="161"/>
      <c r="X49" s="161"/>
      <c r="AG49" t="s">
        <v>232</v>
      </c>
    </row>
    <row r="50" spans="1:60" outlineLevel="1" x14ac:dyDescent="0.2">
      <c r="A50" s="168">
        <v>34</v>
      </c>
      <c r="B50" s="169" t="s">
        <v>427</v>
      </c>
      <c r="C50" s="183" t="s">
        <v>428</v>
      </c>
      <c r="D50" s="170" t="s">
        <v>429</v>
      </c>
      <c r="E50" s="171">
        <v>10</v>
      </c>
      <c r="F50" s="172"/>
      <c r="G50" s="173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 t="s">
        <v>236</v>
      </c>
      <c r="T50" s="159" t="s">
        <v>237</v>
      </c>
      <c r="U50" s="159">
        <v>0</v>
      </c>
      <c r="V50" s="159">
        <f>ROUND(E50*U50,2)</f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239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3"/>
      <c r="B51" s="4"/>
      <c r="C51" s="18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218</v>
      </c>
    </row>
    <row r="52" spans="1:60" x14ac:dyDescent="0.2">
      <c r="A52" s="152"/>
      <c r="B52" s="153" t="s">
        <v>31</v>
      </c>
      <c r="C52" s="185"/>
      <c r="D52" s="154"/>
      <c r="E52" s="155"/>
      <c r="F52" s="155"/>
      <c r="G52" s="180">
        <f>G8+G16+G18+G20+G22+G32+G36+G39+G49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320</v>
      </c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59" t="s">
        <v>321</v>
      </c>
      <c r="B55" s="259"/>
      <c r="C55" s="26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261"/>
      <c r="B56" s="262"/>
      <c r="C56" s="263"/>
      <c r="D56" s="262"/>
      <c r="E56" s="262"/>
      <c r="F56" s="262"/>
      <c r="G56" s="26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322</v>
      </c>
    </row>
    <row r="57" spans="1:60" x14ac:dyDescent="0.2">
      <c r="A57" s="265"/>
      <c r="B57" s="266"/>
      <c r="C57" s="267"/>
      <c r="D57" s="266"/>
      <c r="E57" s="266"/>
      <c r="F57" s="266"/>
      <c r="G57" s="26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65"/>
      <c r="B58" s="266"/>
      <c r="C58" s="267"/>
      <c r="D58" s="266"/>
      <c r="E58" s="266"/>
      <c r="F58" s="266"/>
      <c r="G58" s="26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65"/>
      <c r="B59" s="266"/>
      <c r="C59" s="267"/>
      <c r="D59" s="266"/>
      <c r="E59" s="266"/>
      <c r="F59" s="266"/>
      <c r="G59" s="26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9"/>
      <c r="B60" s="270"/>
      <c r="C60" s="271"/>
      <c r="D60" s="270"/>
      <c r="E60" s="270"/>
      <c r="F60" s="270"/>
      <c r="G60" s="27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18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186"/>
      <c r="D62" s="10"/>
      <c r="AG62" t="s">
        <v>323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SqVuqQKr57EJZ94rMwEsqu4ppUZfeUNAps98sketP1k7d7y/NyeRNYjr5LxAxDPBfHNZcTu2YvkXTqMkCIOSA==" saltValue="R9bJEKuNUAo4hV2kShRiwA==" spinCount="100000" sheet="1"/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1746-592C-4DC4-98E7-EF306BE7A3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58</v>
      </c>
      <c r="C3" s="253" t="s">
        <v>59</v>
      </c>
      <c r="D3" s="254"/>
      <c r="E3" s="254"/>
      <c r="F3" s="254"/>
      <c r="G3" s="255"/>
      <c r="AC3" s="123" t="s">
        <v>207</v>
      </c>
      <c r="AG3" t="s">
        <v>208</v>
      </c>
    </row>
    <row r="4" spans="1:60" ht="25.15" customHeight="1" x14ac:dyDescent="0.2">
      <c r="A4" s="142" t="s">
        <v>10</v>
      </c>
      <c r="B4" s="143" t="s">
        <v>58</v>
      </c>
      <c r="C4" s="256" t="s">
        <v>60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195</v>
      </c>
      <c r="C8" s="181" t="s">
        <v>128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1"/>
      <c r="O8" s="161">
        <f>SUM(O9:O13)</f>
        <v>0</v>
      </c>
      <c r="P8" s="161"/>
      <c r="Q8" s="161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AG8" t="s">
        <v>232</v>
      </c>
    </row>
    <row r="9" spans="1:60" outlineLevel="1" x14ac:dyDescent="0.2">
      <c r="A9" s="174">
        <v>1</v>
      </c>
      <c r="B9" s="175" t="s">
        <v>430</v>
      </c>
      <c r="C9" s="182" t="s">
        <v>431</v>
      </c>
      <c r="D9" s="176" t="s">
        <v>246</v>
      </c>
      <c r="E9" s="177">
        <v>30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432</v>
      </c>
      <c r="C10" s="182" t="s">
        <v>433</v>
      </c>
      <c r="D10" s="176" t="s">
        <v>434</v>
      </c>
      <c r="E10" s="177">
        <v>3</v>
      </c>
      <c r="F10" s="178"/>
      <c r="G10" s="179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236</v>
      </c>
      <c r="T10" s="159" t="s">
        <v>237</v>
      </c>
      <c r="U10" s="159">
        <v>0</v>
      </c>
      <c r="V10" s="159">
        <f>ROUND(E10*U10,2)</f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435</v>
      </c>
      <c r="C11" s="182" t="s">
        <v>436</v>
      </c>
      <c r="D11" s="176" t="s">
        <v>434</v>
      </c>
      <c r="E11" s="177">
        <v>3</v>
      </c>
      <c r="F11" s="178"/>
      <c r="G11" s="179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236</v>
      </c>
      <c r="T11" s="159" t="s">
        <v>237</v>
      </c>
      <c r="U11" s="159">
        <v>0</v>
      </c>
      <c r="V11" s="159">
        <f>ROUND(E11*U11,2)</f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437</v>
      </c>
      <c r="C12" s="182" t="s">
        <v>438</v>
      </c>
      <c r="D12" s="176" t="s">
        <v>246</v>
      </c>
      <c r="E12" s="177">
        <v>35</v>
      </c>
      <c r="F12" s="178"/>
      <c r="G12" s="179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236</v>
      </c>
      <c r="T12" s="159" t="s">
        <v>237</v>
      </c>
      <c r="U12" s="159">
        <v>0</v>
      </c>
      <c r="V12" s="159">
        <f>ROUND(E12*U12,2)</f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439</v>
      </c>
      <c r="C13" s="182" t="s">
        <v>440</v>
      </c>
      <c r="D13" s="176" t="s">
        <v>246</v>
      </c>
      <c r="E13" s="177">
        <v>35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236</v>
      </c>
      <c r="T13" s="159" t="s">
        <v>237</v>
      </c>
      <c r="U13" s="159">
        <v>0</v>
      </c>
      <c r="V13" s="159">
        <f>ROUND(E13*U13,2)</f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2" t="s">
        <v>231</v>
      </c>
      <c r="B14" s="163" t="s">
        <v>198</v>
      </c>
      <c r="C14" s="181" t="s">
        <v>199</v>
      </c>
      <c r="D14" s="164"/>
      <c r="E14" s="165"/>
      <c r="F14" s="166"/>
      <c r="G14" s="167">
        <f>SUMIF(AG15:AG16,"&lt;&gt;NOR",G15:G16)</f>
        <v>0</v>
      </c>
      <c r="H14" s="161"/>
      <c r="I14" s="161">
        <f>SUM(I15:I16)</f>
        <v>0</v>
      </c>
      <c r="J14" s="161"/>
      <c r="K14" s="161">
        <f>SUM(K15:K16)</f>
        <v>0</v>
      </c>
      <c r="L14" s="161"/>
      <c r="M14" s="161">
        <f>SUM(M15:M16)</f>
        <v>0</v>
      </c>
      <c r="N14" s="161"/>
      <c r="O14" s="161">
        <f>SUM(O15:O16)</f>
        <v>0</v>
      </c>
      <c r="P14" s="161"/>
      <c r="Q14" s="161">
        <f>SUM(Q15:Q16)</f>
        <v>0</v>
      </c>
      <c r="R14" s="161"/>
      <c r="S14" s="161"/>
      <c r="T14" s="161"/>
      <c r="U14" s="161"/>
      <c r="V14" s="161">
        <f>SUM(V15:V16)</f>
        <v>0</v>
      </c>
      <c r="W14" s="161"/>
      <c r="X14" s="161"/>
      <c r="AG14" t="s">
        <v>232</v>
      </c>
    </row>
    <row r="15" spans="1:60" ht="22.5" outlineLevel="1" x14ac:dyDescent="0.2">
      <c r="A15" s="174">
        <v>6</v>
      </c>
      <c r="B15" s="175" t="s">
        <v>441</v>
      </c>
      <c r="C15" s="182" t="s">
        <v>442</v>
      </c>
      <c r="D15" s="176" t="s">
        <v>246</v>
      </c>
      <c r="E15" s="177">
        <v>20</v>
      </c>
      <c r="F15" s="178"/>
      <c r="G15" s="179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236</v>
      </c>
      <c r="T15" s="159" t="s">
        <v>237</v>
      </c>
      <c r="U15" s="159">
        <v>0</v>
      </c>
      <c r="V15" s="159">
        <f>ROUND(E15*U15,2)</f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8">
        <v>7</v>
      </c>
      <c r="B16" s="169" t="s">
        <v>443</v>
      </c>
      <c r="C16" s="183" t="s">
        <v>444</v>
      </c>
      <c r="D16" s="170" t="s">
        <v>246</v>
      </c>
      <c r="E16" s="171">
        <v>5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236</v>
      </c>
      <c r="T16" s="159" t="s">
        <v>237</v>
      </c>
      <c r="U16" s="159">
        <v>0</v>
      </c>
      <c r="V16" s="159">
        <f>ROUND(E16*U16,2)</f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 x14ac:dyDescent="0.2">
      <c r="A17" s="3"/>
      <c r="B17" s="4"/>
      <c r="C17" s="18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218</v>
      </c>
    </row>
    <row r="18" spans="1:33" x14ac:dyDescent="0.2">
      <c r="A18" s="152"/>
      <c r="B18" s="153" t="s">
        <v>31</v>
      </c>
      <c r="C18" s="185"/>
      <c r="D18" s="154"/>
      <c r="E18" s="155"/>
      <c r="F18" s="155"/>
      <c r="G18" s="180">
        <f>G8+G14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320</v>
      </c>
    </row>
    <row r="19" spans="1:33" x14ac:dyDescent="0.2">
      <c r="A19" s="3"/>
      <c r="B19" s="4"/>
      <c r="C19" s="18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59" t="s">
        <v>321</v>
      </c>
      <c r="B21" s="259"/>
      <c r="C21" s="260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61"/>
      <c r="B22" s="262"/>
      <c r="C22" s="263"/>
      <c r="D22" s="262"/>
      <c r="E22" s="262"/>
      <c r="F22" s="262"/>
      <c r="G22" s="26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322</v>
      </c>
    </row>
    <row r="23" spans="1:33" x14ac:dyDescent="0.2">
      <c r="A23" s="265"/>
      <c r="B23" s="266"/>
      <c r="C23" s="267"/>
      <c r="D23" s="266"/>
      <c r="E23" s="266"/>
      <c r="F23" s="266"/>
      <c r="G23" s="26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5"/>
      <c r="B24" s="266"/>
      <c r="C24" s="267"/>
      <c r="D24" s="266"/>
      <c r="E24" s="266"/>
      <c r="F24" s="266"/>
      <c r="G24" s="26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65"/>
      <c r="B25" s="266"/>
      <c r="C25" s="267"/>
      <c r="D25" s="266"/>
      <c r="E25" s="266"/>
      <c r="F25" s="266"/>
      <c r="G25" s="26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269"/>
      <c r="B26" s="270"/>
      <c r="C26" s="271"/>
      <c r="D26" s="270"/>
      <c r="E26" s="270"/>
      <c r="F26" s="270"/>
      <c r="G26" s="27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">
      <c r="C28" s="186"/>
      <c r="D28" s="10"/>
      <c r="AG28" t="s">
        <v>323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cSykpKv780zkd0CQCX6RunE0KWG8pyV2ouVTwH8gV3561BslspLH9X32/+XIWyJ9zRVQkLgcl0BkSKqzaB+ug==" saltValue="K+0SZQFNykh0No1xe8AxNg==" spinCount="100000" sheet="1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44C2-8803-4A50-84D9-9ECCD58589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61</v>
      </c>
      <c r="C3" s="253" t="s">
        <v>62</v>
      </c>
      <c r="D3" s="254"/>
      <c r="E3" s="254"/>
      <c r="F3" s="254"/>
      <c r="G3" s="255"/>
      <c r="AC3" s="123" t="s">
        <v>207</v>
      </c>
      <c r="AG3" t="s">
        <v>208</v>
      </c>
    </row>
    <row r="4" spans="1:60" ht="25.15" customHeight="1" x14ac:dyDescent="0.2">
      <c r="A4" s="142" t="s">
        <v>10</v>
      </c>
      <c r="B4" s="143" t="s">
        <v>61</v>
      </c>
      <c r="C4" s="256" t="s">
        <v>63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135</v>
      </c>
      <c r="C8" s="181" t="s">
        <v>136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1"/>
      <c r="O8" s="161">
        <f>SUM(O9:O10)</f>
        <v>1.02</v>
      </c>
      <c r="P8" s="161"/>
      <c r="Q8" s="161">
        <f>SUM(Q9:Q10)</f>
        <v>0</v>
      </c>
      <c r="R8" s="161"/>
      <c r="S8" s="161"/>
      <c r="T8" s="161"/>
      <c r="U8" s="161"/>
      <c r="V8" s="161">
        <f>SUM(V9:V10)</f>
        <v>0</v>
      </c>
      <c r="W8" s="161"/>
      <c r="X8" s="161"/>
      <c r="AG8" t="s">
        <v>232</v>
      </c>
    </row>
    <row r="9" spans="1:60" outlineLevel="1" x14ac:dyDescent="0.2">
      <c r="A9" s="174">
        <v>1</v>
      </c>
      <c r="B9" s="175" t="s">
        <v>445</v>
      </c>
      <c r="C9" s="182" t="s">
        <v>446</v>
      </c>
      <c r="D9" s="176" t="s">
        <v>246</v>
      </c>
      <c r="E9" s="177">
        <v>510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2E-3</v>
      </c>
      <c r="O9" s="159">
        <f>ROUND(E9*N9,2)</f>
        <v>1.02</v>
      </c>
      <c r="P9" s="159">
        <v>0</v>
      </c>
      <c r="Q9" s="159">
        <f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447</v>
      </c>
      <c r="C10" s="182" t="s">
        <v>448</v>
      </c>
      <c r="D10" s="176" t="s">
        <v>246</v>
      </c>
      <c r="E10" s="177">
        <v>670</v>
      </c>
      <c r="F10" s="178"/>
      <c r="G10" s="179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236</v>
      </c>
      <c r="T10" s="159" t="s">
        <v>237</v>
      </c>
      <c r="U10" s="159">
        <v>0</v>
      </c>
      <c r="V10" s="159">
        <f>ROUND(E10*U10,2)</f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2" t="s">
        <v>231</v>
      </c>
      <c r="B11" s="163" t="s">
        <v>196</v>
      </c>
      <c r="C11" s="181" t="s">
        <v>197</v>
      </c>
      <c r="D11" s="164"/>
      <c r="E11" s="165"/>
      <c r="F11" s="166"/>
      <c r="G11" s="167">
        <f>SUMIF(AG12:AG63,"&lt;&gt;NOR",G12:G63)</f>
        <v>0</v>
      </c>
      <c r="H11" s="161"/>
      <c r="I11" s="161">
        <f>SUM(I12:I63)</f>
        <v>0</v>
      </c>
      <c r="J11" s="161"/>
      <c r="K11" s="161">
        <f>SUM(K12:K63)</f>
        <v>0</v>
      </c>
      <c r="L11" s="161"/>
      <c r="M11" s="161">
        <f>SUM(M12:M63)</f>
        <v>0</v>
      </c>
      <c r="N11" s="161"/>
      <c r="O11" s="161">
        <f>SUM(O12:O63)</f>
        <v>9.59</v>
      </c>
      <c r="P11" s="161"/>
      <c r="Q11" s="161">
        <f>SUM(Q12:Q63)</f>
        <v>0</v>
      </c>
      <c r="R11" s="161"/>
      <c r="S11" s="161"/>
      <c r="T11" s="161"/>
      <c r="U11" s="161"/>
      <c r="V11" s="161">
        <f>SUM(V12:V63)</f>
        <v>0</v>
      </c>
      <c r="W11" s="161"/>
      <c r="X11" s="161"/>
      <c r="AG11" t="s">
        <v>232</v>
      </c>
    </row>
    <row r="12" spans="1:60" outlineLevel="1" x14ac:dyDescent="0.2">
      <c r="A12" s="174">
        <v>3</v>
      </c>
      <c r="B12" s="175" t="s">
        <v>449</v>
      </c>
      <c r="C12" s="182" t="s">
        <v>450</v>
      </c>
      <c r="D12" s="176" t="s">
        <v>291</v>
      </c>
      <c r="E12" s="177">
        <v>1</v>
      </c>
      <c r="F12" s="178"/>
      <c r="G12" s="179">
        <f t="shared" ref="G12:G43" si="0">ROUND(E12*F12,2)</f>
        <v>0</v>
      </c>
      <c r="H12" s="160"/>
      <c r="I12" s="159">
        <f t="shared" ref="I12:I43" si="1">ROUND(E12*H12,2)</f>
        <v>0</v>
      </c>
      <c r="J12" s="160"/>
      <c r="K12" s="159">
        <f t="shared" ref="K12:K43" si="2">ROUND(E12*J12,2)</f>
        <v>0</v>
      </c>
      <c r="L12" s="159">
        <v>21</v>
      </c>
      <c r="M12" s="159">
        <f t="shared" ref="M12:M43" si="3">G12*(1+L12/100)</f>
        <v>0</v>
      </c>
      <c r="N12" s="159">
        <v>7.2999999999999996E-4</v>
      </c>
      <c r="O12" s="159">
        <f t="shared" ref="O12:O43" si="4">ROUND(E12*N12,2)</f>
        <v>0</v>
      </c>
      <c r="P12" s="159">
        <v>0</v>
      </c>
      <c r="Q12" s="159">
        <f t="shared" ref="Q12:Q43" si="5">ROUND(E12*P12,2)</f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ref="V12:V43" si="6">ROUND(E12*U12,2)</f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451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4</v>
      </c>
      <c r="B13" s="175" t="s">
        <v>452</v>
      </c>
      <c r="C13" s="182" t="s">
        <v>453</v>
      </c>
      <c r="D13" s="176" t="s">
        <v>291</v>
      </c>
      <c r="E13" s="177">
        <v>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6.3000000000000003E-4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271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5</v>
      </c>
      <c r="B14" s="175" t="s">
        <v>454</v>
      </c>
      <c r="C14" s="182" t="s">
        <v>455</v>
      </c>
      <c r="D14" s="176" t="s">
        <v>291</v>
      </c>
      <c r="E14" s="177">
        <v>2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451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6</v>
      </c>
      <c r="B15" s="175" t="s">
        <v>456</v>
      </c>
      <c r="C15" s="182" t="s">
        <v>457</v>
      </c>
      <c r="D15" s="176" t="s">
        <v>291</v>
      </c>
      <c r="E15" s="177">
        <v>2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2.2000000000000001E-4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271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458</v>
      </c>
      <c r="C16" s="182" t="s">
        <v>459</v>
      </c>
      <c r="D16" s="176" t="s">
        <v>291</v>
      </c>
      <c r="E16" s="177">
        <v>30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1.2999999999999999E-4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451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460</v>
      </c>
      <c r="C17" s="182" t="s">
        <v>461</v>
      </c>
      <c r="D17" s="176" t="s">
        <v>291</v>
      </c>
      <c r="E17" s="177">
        <v>30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1E-4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271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272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9</v>
      </c>
      <c r="B18" s="175" t="s">
        <v>462</v>
      </c>
      <c r="C18" s="182" t="s">
        <v>463</v>
      </c>
      <c r="D18" s="176" t="s">
        <v>246</v>
      </c>
      <c r="E18" s="177">
        <v>130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3.3570000000000003E-2</v>
      </c>
      <c r="O18" s="159">
        <f t="shared" si="4"/>
        <v>4.3600000000000003</v>
      </c>
      <c r="P18" s="159">
        <v>0</v>
      </c>
      <c r="Q18" s="159">
        <f t="shared" si="5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238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451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464</v>
      </c>
      <c r="C19" s="182" t="s">
        <v>465</v>
      </c>
      <c r="D19" s="176" t="s">
        <v>246</v>
      </c>
      <c r="E19" s="177">
        <v>130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1.1E-4</v>
      </c>
      <c r="O19" s="159">
        <f t="shared" si="4"/>
        <v>0.01</v>
      </c>
      <c r="P19" s="159">
        <v>0</v>
      </c>
      <c r="Q19" s="159">
        <f t="shared" si="5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6"/>
        <v>0</v>
      </c>
      <c r="W19" s="159"/>
      <c r="X19" s="159" t="s">
        <v>271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466</v>
      </c>
      <c r="C20" s="182" t="s">
        <v>467</v>
      </c>
      <c r="D20" s="176" t="s">
        <v>246</v>
      </c>
      <c r="E20" s="177">
        <v>110</v>
      </c>
      <c r="F20" s="178"/>
      <c r="G20" s="179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3.3660000000000002E-2</v>
      </c>
      <c r="O20" s="159">
        <f t="shared" si="4"/>
        <v>3.7</v>
      </c>
      <c r="P20" s="159">
        <v>0</v>
      </c>
      <c r="Q20" s="159">
        <f t="shared" si="5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6"/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451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468</v>
      </c>
      <c r="C21" s="182" t="s">
        <v>469</v>
      </c>
      <c r="D21" s="176" t="s">
        <v>246</v>
      </c>
      <c r="E21" s="177">
        <v>32</v>
      </c>
      <c r="F21" s="178"/>
      <c r="G21" s="179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1.6000000000000001E-4</v>
      </c>
      <c r="O21" s="159">
        <f t="shared" si="4"/>
        <v>0.01</v>
      </c>
      <c r="P21" s="159">
        <v>0</v>
      </c>
      <c r="Q21" s="159">
        <f t="shared" si="5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6"/>
        <v>0</v>
      </c>
      <c r="W21" s="159"/>
      <c r="X21" s="159" t="s">
        <v>271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470</v>
      </c>
      <c r="C22" s="182" t="s">
        <v>471</v>
      </c>
      <c r="D22" s="176" t="s">
        <v>246</v>
      </c>
      <c r="E22" s="177">
        <v>40</v>
      </c>
      <c r="F22" s="178"/>
      <c r="G22" s="179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3.3739999999999999E-2</v>
      </c>
      <c r="O22" s="159">
        <f t="shared" si="4"/>
        <v>1.35</v>
      </c>
      <c r="P22" s="159">
        <v>0</v>
      </c>
      <c r="Q22" s="159">
        <f t="shared" si="5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6"/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451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472</v>
      </c>
      <c r="C23" s="182" t="s">
        <v>473</v>
      </c>
      <c r="D23" s="176" t="s">
        <v>246</v>
      </c>
      <c r="E23" s="177">
        <v>40</v>
      </c>
      <c r="F23" s="178"/>
      <c r="G23" s="179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2.4000000000000001E-4</v>
      </c>
      <c r="O23" s="159">
        <f t="shared" si="4"/>
        <v>0.01</v>
      </c>
      <c r="P23" s="159">
        <v>0</v>
      </c>
      <c r="Q23" s="159">
        <f t="shared" si="5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6"/>
        <v>0</v>
      </c>
      <c r="W23" s="159"/>
      <c r="X23" s="159" t="s">
        <v>271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474</v>
      </c>
      <c r="C24" s="182" t="s">
        <v>475</v>
      </c>
      <c r="D24" s="176" t="s">
        <v>291</v>
      </c>
      <c r="E24" s="177">
        <v>250</v>
      </c>
      <c r="F24" s="178"/>
      <c r="G24" s="179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6"/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451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16</v>
      </c>
      <c r="B25" s="175" t="s">
        <v>476</v>
      </c>
      <c r="C25" s="182" t="s">
        <v>477</v>
      </c>
      <c r="D25" s="176" t="s">
        <v>246</v>
      </c>
      <c r="E25" s="177">
        <v>120</v>
      </c>
      <c r="F25" s="178"/>
      <c r="G25" s="179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6"/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451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17</v>
      </c>
      <c r="B26" s="175" t="s">
        <v>478</v>
      </c>
      <c r="C26" s="182" t="s">
        <v>479</v>
      </c>
      <c r="D26" s="176" t="s">
        <v>246</v>
      </c>
      <c r="E26" s="177">
        <v>70</v>
      </c>
      <c r="F26" s="178"/>
      <c r="G26" s="179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6"/>
        <v>0</v>
      </c>
      <c r="W26" s="159"/>
      <c r="X26" s="159" t="s">
        <v>238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4">
        <v>18</v>
      </c>
      <c r="B27" s="175" t="s">
        <v>480</v>
      </c>
      <c r="C27" s="182" t="s">
        <v>481</v>
      </c>
      <c r="D27" s="176" t="s">
        <v>246</v>
      </c>
      <c r="E27" s="177">
        <v>25</v>
      </c>
      <c r="F27" s="178"/>
      <c r="G27" s="179">
        <f t="shared" si="0"/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21</v>
      </c>
      <c r="M27" s="159">
        <f t="shared" si="3"/>
        <v>0</v>
      </c>
      <c r="N27" s="159">
        <v>1.1800000000000001E-3</v>
      </c>
      <c r="O27" s="159">
        <f t="shared" si="4"/>
        <v>0.03</v>
      </c>
      <c r="P27" s="159">
        <v>0</v>
      </c>
      <c r="Q27" s="159">
        <f t="shared" si="5"/>
        <v>0</v>
      </c>
      <c r="R27" s="159"/>
      <c r="S27" s="159" t="s">
        <v>236</v>
      </c>
      <c r="T27" s="159" t="s">
        <v>237</v>
      </c>
      <c r="U27" s="159">
        <v>0</v>
      </c>
      <c r="V27" s="159">
        <f t="shared" si="6"/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451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19</v>
      </c>
      <c r="B28" s="175" t="s">
        <v>482</v>
      </c>
      <c r="C28" s="182" t="s">
        <v>483</v>
      </c>
      <c r="D28" s="176" t="s">
        <v>291</v>
      </c>
      <c r="E28" s="177">
        <v>25</v>
      </c>
      <c r="F28" s="178"/>
      <c r="G28" s="179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21</v>
      </c>
      <c r="M28" s="159">
        <f t="shared" si="3"/>
        <v>0</v>
      </c>
      <c r="N28" s="159">
        <v>2.2499999999999998E-3</v>
      </c>
      <c r="O28" s="159">
        <f t="shared" si="4"/>
        <v>0.06</v>
      </c>
      <c r="P28" s="159">
        <v>0</v>
      </c>
      <c r="Q28" s="159">
        <f t="shared" si="5"/>
        <v>0</v>
      </c>
      <c r="R28" s="159"/>
      <c r="S28" s="159" t="s">
        <v>236</v>
      </c>
      <c r="T28" s="159" t="s">
        <v>237</v>
      </c>
      <c r="U28" s="159">
        <v>0</v>
      </c>
      <c r="V28" s="159">
        <f t="shared" si="6"/>
        <v>0</v>
      </c>
      <c r="W28" s="159"/>
      <c r="X28" s="159" t="s">
        <v>271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272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20</v>
      </c>
      <c r="B29" s="175" t="s">
        <v>484</v>
      </c>
      <c r="C29" s="182" t="s">
        <v>485</v>
      </c>
      <c r="D29" s="176" t="s">
        <v>246</v>
      </c>
      <c r="E29" s="177">
        <v>1350</v>
      </c>
      <c r="F29" s="178"/>
      <c r="G29" s="179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21</v>
      </c>
      <c r="M29" s="159">
        <f t="shared" si="3"/>
        <v>0</v>
      </c>
      <c r="N29" s="159">
        <v>0</v>
      </c>
      <c r="O29" s="159">
        <f t="shared" si="4"/>
        <v>0</v>
      </c>
      <c r="P29" s="159">
        <v>0</v>
      </c>
      <c r="Q29" s="159">
        <f t="shared" si="5"/>
        <v>0</v>
      </c>
      <c r="R29" s="159"/>
      <c r="S29" s="159" t="s">
        <v>236</v>
      </c>
      <c r="T29" s="159" t="s">
        <v>237</v>
      </c>
      <c r="U29" s="159">
        <v>0</v>
      </c>
      <c r="V29" s="159">
        <f t="shared" si="6"/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451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21</v>
      </c>
      <c r="B30" s="175" t="s">
        <v>486</v>
      </c>
      <c r="C30" s="182" t="s">
        <v>487</v>
      </c>
      <c r="D30" s="176" t="s">
        <v>246</v>
      </c>
      <c r="E30" s="177">
        <v>1350</v>
      </c>
      <c r="F30" s="178"/>
      <c r="G30" s="179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21</v>
      </c>
      <c r="M30" s="159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59"/>
      <c r="S30" s="159" t="s">
        <v>236</v>
      </c>
      <c r="T30" s="159" t="s">
        <v>237</v>
      </c>
      <c r="U30" s="159">
        <v>0</v>
      </c>
      <c r="V30" s="159">
        <f t="shared" si="6"/>
        <v>0</v>
      </c>
      <c r="W30" s="159"/>
      <c r="X30" s="159" t="s">
        <v>271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22</v>
      </c>
      <c r="B31" s="175" t="s">
        <v>488</v>
      </c>
      <c r="C31" s="182" t="s">
        <v>489</v>
      </c>
      <c r="D31" s="176" t="s">
        <v>246</v>
      </c>
      <c r="E31" s="177">
        <v>670</v>
      </c>
      <c r="F31" s="178"/>
      <c r="G31" s="179">
        <f t="shared" si="0"/>
        <v>0</v>
      </c>
      <c r="H31" s="160"/>
      <c r="I31" s="159">
        <f t="shared" si="1"/>
        <v>0</v>
      </c>
      <c r="J31" s="160"/>
      <c r="K31" s="159">
        <f t="shared" si="2"/>
        <v>0</v>
      </c>
      <c r="L31" s="159">
        <v>21</v>
      </c>
      <c r="M31" s="159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59"/>
      <c r="S31" s="159" t="s">
        <v>236</v>
      </c>
      <c r="T31" s="159" t="s">
        <v>237</v>
      </c>
      <c r="U31" s="159">
        <v>0</v>
      </c>
      <c r="V31" s="159">
        <f t="shared" si="6"/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451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23</v>
      </c>
      <c r="B32" s="175" t="s">
        <v>490</v>
      </c>
      <c r="C32" s="182" t="s">
        <v>491</v>
      </c>
      <c r="D32" s="176" t="s">
        <v>246</v>
      </c>
      <c r="E32" s="177">
        <v>670</v>
      </c>
      <c r="F32" s="178"/>
      <c r="G32" s="179">
        <f t="shared" si="0"/>
        <v>0</v>
      </c>
      <c r="H32" s="160"/>
      <c r="I32" s="159">
        <f t="shared" si="1"/>
        <v>0</v>
      </c>
      <c r="J32" s="160"/>
      <c r="K32" s="159">
        <f t="shared" si="2"/>
        <v>0</v>
      </c>
      <c r="L32" s="159">
        <v>21</v>
      </c>
      <c r="M32" s="159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59"/>
      <c r="S32" s="159" t="s">
        <v>236</v>
      </c>
      <c r="T32" s="159" t="s">
        <v>237</v>
      </c>
      <c r="U32" s="159">
        <v>0</v>
      </c>
      <c r="V32" s="159">
        <f t="shared" si="6"/>
        <v>0</v>
      </c>
      <c r="W32" s="159"/>
      <c r="X32" s="159" t="s">
        <v>271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272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24</v>
      </c>
      <c r="B33" s="175" t="s">
        <v>492</v>
      </c>
      <c r="C33" s="182" t="s">
        <v>493</v>
      </c>
      <c r="D33" s="176" t="s">
        <v>291</v>
      </c>
      <c r="E33" s="177">
        <v>24</v>
      </c>
      <c r="F33" s="178"/>
      <c r="G33" s="179">
        <f t="shared" si="0"/>
        <v>0</v>
      </c>
      <c r="H33" s="160"/>
      <c r="I33" s="159">
        <f t="shared" si="1"/>
        <v>0</v>
      </c>
      <c r="J33" s="160"/>
      <c r="K33" s="159">
        <f t="shared" si="2"/>
        <v>0</v>
      </c>
      <c r="L33" s="159">
        <v>21</v>
      </c>
      <c r="M33" s="159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59"/>
      <c r="S33" s="159" t="s">
        <v>236</v>
      </c>
      <c r="T33" s="159" t="s">
        <v>237</v>
      </c>
      <c r="U33" s="159">
        <v>0</v>
      </c>
      <c r="V33" s="159">
        <f t="shared" si="6"/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451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25</v>
      </c>
      <c r="B34" s="175" t="s">
        <v>494</v>
      </c>
      <c r="C34" s="182" t="s">
        <v>495</v>
      </c>
      <c r="D34" s="176" t="s">
        <v>291</v>
      </c>
      <c r="E34" s="177">
        <v>1</v>
      </c>
      <c r="F34" s="178"/>
      <c r="G34" s="179">
        <f t="shared" si="0"/>
        <v>0</v>
      </c>
      <c r="H34" s="160"/>
      <c r="I34" s="159">
        <f t="shared" si="1"/>
        <v>0</v>
      </c>
      <c r="J34" s="160"/>
      <c r="K34" s="159">
        <f t="shared" si="2"/>
        <v>0</v>
      </c>
      <c r="L34" s="159">
        <v>21</v>
      </c>
      <c r="M34" s="159">
        <f t="shared" si="3"/>
        <v>0</v>
      </c>
      <c r="N34" s="159">
        <v>0</v>
      </c>
      <c r="O34" s="159">
        <f t="shared" si="4"/>
        <v>0</v>
      </c>
      <c r="P34" s="159">
        <v>0</v>
      </c>
      <c r="Q34" s="159">
        <f t="shared" si="5"/>
        <v>0</v>
      </c>
      <c r="R34" s="159"/>
      <c r="S34" s="159" t="s">
        <v>236</v>
      </c>
      <c r="T34" s="159" t="s">
        <v>237</v>
      </c>
      <c r="U34" s="159">
        <v>0</v>
      </c>
      <c r="V34" s="159">
        <f t="shared" si="6"/>
        <v>0</v>
      </c>
      <c r="W34" s="159"/>
      <c r="X34" s="159" t="s">
        <v>238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451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26</v>
      </c>
      <c r="B35" s="175" t="s">
        <v>496</v>
      </c>
      <c r="C35" s="182" t="s">
        <v>497</v>
      </c>
      <c r="D35" s="176" t="s">
        <v>291</v>
      </c>
      <c r="E35" s="177">
        <v>24</v>
      </c>
      <c r="F35" s="178"/>
      <c r="G35" s="179">
        <f t="shared" si="0"/>
        <v>0</v>
      </c>
      <c r="H35" s="160"/>
      <c r="I35" s="159">
        <f t="shared" si="1"/>
        <v>0</v>
      </c>
      <c r="J35" s="160"/>
      <c r="K35" s="159">
        <f t="shared" si="2"/>
        <v>0</v>
      </c>
      <c r="L35" s="159">
        <v>21</v>
      </c>
      <c r="M35" s="159">
        <f t="shared" si="3"/>
        <v>0</v>
      </c>
      <c r="N35" s="159">
        <v>0</v>
      </c>
      <c r="O35" s="159">
        <f t="shared" si="4"/>
        <v>0</v>
      </c>
      <c r="P35" s="159">
        <v>0</v>
      </c>
      <c r="Q35" s="159">
        <f t="shared" si="5"/>
        <v>0</v>
      </c>
      <c r="R35" s="159"/>
      <c r="S35" s="159" t="s">
        <v>236</v>
      </c>
      <c r="T35" s="159" t="s">
        <v>237</v>
      </c>
      <c r="U35" s="159">
        <v>0</v>
      </c>
      <c r="V35" s="159">
        <f t="shared" si="6"/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451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27</v>
      </c>
      <c r="B36" s="175" t="s">
        <v>498</v>
      </c>
      <c r="C36" s="182" t="s">
        <v>499</v>
      </c>
      <c r="D36" s="176" t="s">
        <v>291</v>
      </c>
      <c r="E36" s="177">
        <v>1</v>
      </c>
      <c r="F36" s="178"/>
      <c r="G36" s="179">
        <f t="shared" si="0"/>
        <v>0</v>
      </c>
      <c r="H36" s="160"/>
      <c r="I36" s="159">
        <f t="shared" si="1"/>
        <v>0</v>
      </c>
      <c r="J36" s="160"/>
      <c r="K36" s="159">
        <f t="shared" si="2"/>
        <v>0</v>
      </c>
      <c r="L36" s="159">
        <v>21</v>
      </c>
      <c r="M36" s="159">
        <f t="shared" si="3"/>
        <v>0</v>
      </c>
      <c r="N36" s="159">
        <v>0</v>
      </c>
      <c r="O36" s="159">
        <f t="shared" si="4"/>
        <v>0</v>
      </c>
      <c r="P36" s="159">
        <v>0</v>
      </c>
      <c r="Q36" s="159">
        <f t="shared" si="5"/>
        <v>0</v>
      </c>
      <c r="R36" s="159"/>
      <c r="S36" s="159" t="s">
        <v>236</v>
      </c>
      <c r="T36" s="159" t="s">
        <v>237</v>
      </c>
      <c r="U36" s="159">
        <v>0</v>
      </c>
      <c r="V36" s="159">
        <f t="shared" si="6"/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451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28</v>
      </c>
      <c r="B37" s="175" t="s">
        <v>500</v>
      </c>
      <c r="C37" s="182" t="s">
        <v>501</v>
      </c>
      <c r="D37" s="176" t="s">
        <v>291</v>
      </c>
      <c r="E37" s="177">
        <v>1</v>
      </c>
      <c r="F37" s="178"/>
      <c r="G37" s="179">
        <f t="shared" si="0"/>
        <v>0</v>
      </c>
      <c r="H37" s="160"/>
      <c r="I37" s="159">
        <f t="shared" si="1"/>
        <v>0</v>
      </c>
      <c r="J37" s="160"/>
      <c r="K37" s="159">
        <f t="shared" si="2"/>
        <v>0</v>
      </c>
      <c r="L37" s="159">
        <v>21</v>
      </c>
      <c r="M37" s="159">
        <f t="shared" si="3"/>
        <v>0</v>
      </c>
      <c r="N37" s="159">
        <v>0</v>
      </c>
      <c r="O37" s="159">
        <f t="shared" si="4"/>
        <v>0</v>
      </c>
      <c r="P37" s="159">
        <v>0</v>
      </c>
      <c r="Q37" s="159">
        <f t="shared" si="5"/>
        <v>0</v>
      </c>
      <c r="R37" s="159"/>
      <c r="S37" s="159" t="s">
        <v>236</v>
      </c>
      <c r="T37" s="159" t="s">
        <v>237</v>
      </c>
      <c r="U37" s="159">
        <v>0</v>
      </c>
      <c r="V37" s="159">
        <f t="shared" si="6"/>
        <v>0</v>
      </c>
      <c r="W37" s="159"/>
      <c r="X37" s="159" t="s">
        <v>271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29</v>
      </c>
      <c r="B38" s="175" t="s">
        <v>502</v>
      </c>
      <c r="C38" s="182" t="s">
        <v>503</v>
      </c>
      <c r="D38" s="176" t="s">
        <v>291</v>
      </c>
      <c r="E38" s="177">
        <v>4</v>
      </c>
      <c r="F38" s="178"/>
      <c r="G38" s="179">
        <f t="shared" si="0"/>
        <v>0</v>
      </c>
      <c r="H38" s="160"/>
      <c r="I38" s="159">
        <f t="shared" si="1"/>
        <v>0</v>
      </c>
      <c r="J38" s="160"/>
      <c r="K38" s="159">
        <f t="shared" si="2"/>
        <v>0</v>
      </c>
      <c r="L38" s="159">
        <v>21</v>
      </c>
      <c r="M38" s="159">
        <f t="shared" si="3"/>
        <v>0</v>
      </c>
      <c r="N38" s="159">
        <v>0</v>
      </c>
      <c r="O38" s="159">
        <f t="shared" si="4"/>
        <v>0</v>
      </c>
      <c r="P38" s="159">
        <v>0</v>
      </c>
      <c r="Q38" s="159">
        <f t="shared" si="5"/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si="6"/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451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30</v>
      </c>
      <c r="B39" s="175" t="s">
        <v>504</v>
      </c>
      <c r="C39" s="182" t="s">
        <v>505</v>
      </c>
      <c r="D39" s="176" t="s">
        <v>291</v>
      </c>
      <c r="E39" s="177">
        <v>4</v>
      </c>
      <c r="F39" s="178"/>
      <c r="G39" s="179">
        <f t="shared" si="0"/>
        <v>0</v>
      </c>
      <c r="H39" s="160"/>
      <c r="I39" s="159">
        <f t="shared" si="1"/>
        <v>0</v>
      </c>
      <c r="J39" s="160"/>
      <c r="K39" s="159">
        <f t="shared" si="2"/>
        <v>0</v>
      </c>
      <c r="L39" s="159">
        <v>21</v>
      </c>
      <c r="M39" s="159">
        <f t="shared" si="3"/>
        <v>0</v>
      </c>
      <c r="N39" s="159">
        <v>0</v>
      </c>
      <c r="O39" s="159">
        <f t="shared" si="4"/>
        <v>0</v>
      </c>
      <c r="P39" s="159">
        <v>0</v>
      </c>
      <c r="Q39" s="159">
        <f t="shared" si="5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6"/>
        <v>0</v>
      </c>
      <c r="W39" s="159"/>
      <c r="X39" s="159" t="s">
        <v>271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31</v>
      </c>
      <c r="B40" s="175" t="s">
        <v>506</v>
      </c>
      <c r="C40" s="182" t="s">
        <v>507</v>
      </c>
      <c r="D40" s="176" t="s">
        <v>291</v>
      </c>
      <c r="E40" s="177">
        <v>10</v>
      </c>
      <c r="F40" s="178"/>
      <c r="G40" s="179">
        <f t="shared" si="0"/>
        <v>0</v>
      </c>
      <c r="H40" s="160"/>
      <c r="I40" s="159">
        <f t="shared" si="1"/>
        <v>0</v>
      </c>
      <c r="J40" s="160"/>
      <c r="K40" s="159">
        <f t="shared" si="2"/>
        <v>0</v>
      </c>
      <c r="L40" s="159">
        <v>21</v>
      </c>
      <c r="M40" s="159">
        <f t="shared" si="3"/>
        <v>0</v>
      </c>
      <c r="N40" s="159">
        <v>0</v>
      </c>
      <c r="O40" s="159">
        <f t="shared" si="4"/>
        <v>0</v>
      </c>
      <c r="P40" s="159">
        <v>0</v>
      </c>
      <c r="Q40" s="159">
        <f t="shared" si="5"/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si="6"/>
        <v>0</v>
      </c>
      <c r="W40" s="159"/>
      <c r="X40" s="159" t="s">
        <v>238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451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32</v>
      </c>
      <c r="B41" s="175" t="s">
        <v>508</v>
      </c>
      <c r="C41" s="182" t="s">
        <v>509</v>
      </c>
      <c r="D41" s="176" t="s">
        <v>291</v>
      </c>
      <c r="E41" s="177">
        <v>10</v>
      </c>
      <c r="F41" s="178"/>
      <c r="G41" s="179">
        <f t="shared" si="0"/>
        <v>0</v>
      </c>
      <c r="H41" s="160"/>
      <c r="I41" s="159">
        <f t="shared" si="1"/>
        <v>0</v>
      </c>
      <c r="J41" s="160"/>
      <c r="K41" s="159">
        <f t="shared" si="2"/>
        <v>0</v>
      </c>
      <c r="L41" s="159">
        <v>21</v>
      </c>
      <c r="M41" s="159">
        <f t="shared" si="3"/>
        <v>0</v>
      </c>
      <c r="N41" s="159">
        <v>0</v>
      </c>
      <c r="O41" s="159">
        <f t="shared" si="4"/>
        <v>0</v>
      </c>
      <c r="P41" s="159">
        <v>0</v>
      </c>
      <c r="Q41" s="159">
        <f t="shared" si="5"/>
        <v>0</v>
      </c>
      <c r="R41" s="159"/>
      <c r="S41" s="159" t="s">
        <v>236</v>
      </c>
      <c r="T41" s="159" t="s">
        <v>237</v>
      </c>
      <c r="U41" s="159">
        <v>0</v>
      </c>
      <c r="V41" s="159">
        <f t="shared" si="6"/>
        <v>0</v>
      </c>
      <c r="W41" s="159"/>
      <c r="X41" s="159" t="s">
        <v>271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33</v>
      </c>
      <c r="B42" s="175" t="s">
        <v>510</v>
      </c>
      <c r="C42" s="182" t="s">
        <v>511</v>
      </c>
      <c r="D42" s="176" t="s">
        <v>291</v>
      </c>
      <c r="E42" s="177">
        <v>14</v>
      </c>
      <c r="F42" s="178"/>
      <c r="G42" s="179">
        <f t="shared" si="0"/>
        <v>0</v>
      </c>
      <c r="H42" s="160"/>
      <c r="I42" s="159">
        <f t="shared" si="1"/>
        <v>0</v>
      </c>
      <c r="J42" s="160"/>
      <c r="K42" s="159">
        <f t="shared" si="2"/>
        <v>0</v>
      </c>
      <c r="L42" s="159">
        <v>21</v>
      </c>
      <c r="M42" s="159">
        <f t="shared" si="3"/>
        <v>0</v>
      </c>
      <c r="N42" s="159">
        <v>0</v>
      </c>
      <c r="O42" s="159">
        <f t="shared" si="4"/>
        <v>0</v>
      </c>
      <c r="P42" s="159">
        <v>0</v>
      </c>
      <c r="Q42" s="159">
        <f t="shared" si="5"/>
        <v>0</v>
      </c>
      <c r="R42" s="159"/>
      <c r="S42" s="159" t="s">
        <v>236</v>
      </c>
      <c r="T42" s="159" t="s">
        <v>237</v>
      </c>
      <c r="U42" s="159">
        <v>0</v>
      </c>
      <c r="V42" s="159">
        <f t="shared" si="6"/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451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34</v>
      </c>
      <c r="B43" s="175" t="s">
        <v>512</v>
      </c>
      <c r="C43" s="182" t="s">
        <v>513</v>
      </c>
      <c r="D43" s="176" t="s">
        <v>291</v>
      </c>
      <c r="E43" s="177">
        <v>2</v>
      </c>
      <c r="F43" s="178"/>
      <c r="G43" s="179">
        <f t="shared" si="0"/>
        <v>0</v>
      </c>
      <c r="H43" s="160"/>
      <c r="I43" s="159">
        <f t="shared" si="1"/>
        <v>0</v>
      </c>
      <c r="J43" s="160"/>
      <c r="K43" s="159">
        <f t="shared" si="2"/>
        <v>0</v>
      </c>
      <c r="L43" s="159">
        <v>21</v>
      </c>
      <c r="M43" s="159">
        <f t="shared" si="3"/>
        <v>0</v>
      </c>
      <c r="N43" s="159">
        <v>0</v>
      </c>
      <c r="O43" s="159">
        <f t="shared" si="4"/>
        <v>0</v>
      </c>
      <c r="P43" s="159">
        <v>0</v>
      </c>
      <c r="Q43" s="159">
        <f t="shared" si="5"/>
        <v>0</v>
      </c>
      <c r="R43" s="159"/>
      <c r="S43" s="159" t="s">
        <v>236</v>
      </c>
      <c r="T43" s="159" t="s">
        <v>237</v>
      </c>
      <c r="U43" s="159">
        <v>0</v>
      </c>
      <c r="V43" s="159">
        <f t="shared" si="6"/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451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35</v>
      </c>
      <c r="B44" s="175" t="s">
        <v>514</v>
      </c>
      <c r="C44" s="182" t="s">
        <v>515</v>
      </c>
      <c r="D44" s="176" t="s">
        <v>291</v>
      </c>
      <c r="E44" s="177">
        <v>2</v>
      </c>
      <c r="F44" s="178"/>
      <c r="G44" s="179">
        <f t="shared" ref="G44:G75" si="7">ROUND(E44*F44,2)</f>
        <v>0</v>
      </c>
      <c r="H44" s="160"/>
      <c r="I44" s="159">
        <f t="shared" ref="I44:I75" si="8">ROUND(E44*H44,2)</f>
        <v>0</v>
      </c>
      <c r="J44" s="160"/>
      <c r="K44" s="159">
        <f t="shared" ref="K44:K75" si="9">ROUND(E44*J44,2)</f>
        <v>0</v>
      </c>
      <c r="L44" s="159">
        <v>21</v>
      </c>
      <c r="M44" s="159">
        <f t="shared" ref="M44:M75" si="10">G44*(1+L44/100)</f>
        <v>0</v>
      </c>
      <c r="N44" s="159">
        <v>1.1999999999999999E-3</v>
      </c>
      <c r="O44" s="159">
        <f t="shared" ref="O44:O75" si="11">ROUND(E44*N44,2)</f>
        <v>0</v>
      </c>
      <c r="P44" s="159">
        <v>0</v>
      </c>
      <c r="Q44" s="159">
        <f t="shared" ref="Q44:Q75" si="12">ROUND(E44*P44,2)</f>
        <v>0</v>
      </c>
      <c r="R44" s="159"/>
      <c r="S44" s="159" t="s">
        <v>236</v>
      </c>
      <c r="T44" s="159" t="s">
        <v>237</v>
      </c>
      <c r="U44" s="159">
        <v>0</v>
      </c>
      <c r="V44" s="159">
        <f t="shared" ref="V44:V75" si="13">ROUND(E44*U44,2)</f>
        <v>0</v>
      </c>
      <c r="W44" s="159"/>
      <c r="X44" s="159" t="s">
        <v>271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272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36</v>
      </c>
      <c r="B45" s="175" t="s">
        <v>516</v>
      </c>
      <c r="C45" s="182" t="s">
        <v>517</v>
      </c>
      <c r="D45" s="176" t="s">
        <v>291</v>
      </c>
      <c r="E45" s="177">
        <v>1</v>
      </c>
      <c r="F45" s="178"/>
      <c r="G45" s="179">
        <f t="shared" si="7"/>
        <v>0</v>
      </c>
      <c r="H45" s="160"/>
      <c r="I45" s="159">
        <f t="shared" si="8"/>
        <v>0</v>
      </c>
      <c r="J45" s="160"/>
      <c r="K45" s="159">
        <f t="shared" si="9"/>
        <v>0</v>
      </c>
      <c r="L45" s="159">
        <v>21</v>
      </c>
      <c r="M45" s="159">
        <f t="shared" si="10"/>
        <v>0</v>
      </c>
      <c r="N45" s="159">
        <v>0</v>
      </c>
      <c r="O45" s="159">
        <f t="shared" si="11"/>
        <v>0</v>
      </c>
      <c r="P45" s="159">
        <v>0</v>
      </c>
      <c r="Q45" s="159">
        <f t="shared" si="12"/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si="13"/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451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37</v>
      </c>
      <c r="B46" s="175" t="s">
        <v>518</v>
      </c>
      <c r="C46" s="182" t="s">
        <v>519</v>
      </c>
      <c r="D46" s="176" t="s">
        <v>291</v>
      </c>
      <c r="E46" s="177">
        <v>1</v>
      </c>
      <c r="F46" s="178"/>
      <c r="G46" s="179">
        <f t="shared" si="7"/>
        <v>0</v>
      </c>
      <c r="H46" s="160"/>
      <c r="I46" s="159">
        <f t="shared" si="8"/>
        <v>0</v>
      </c>
      <c r="J46" s="160"/>
      <c r="K46" s="159">
        <f t="shared" si="9"/>
        <v>0</v>
      </c>
      <c r="L46" s="159">
        <v>21</v>
      </c>
      <c r="M46" s="159">
        <f t="shared" si="10"/>
        <v>0</v>
      </c>
      <c r="N46" s="159">
        <v>1.1999999999999999E-3</v>
      </c>
      <c r="O46" s="159">
        <f t="shared" si="11"/>
        <v>0</v>
      </c>
      <c r="P46" s="159">
        <v>0</v>
      </c>
      <c r="Q46" s="159">
        <f t="shared" si="12"/>
        <v>0</v>
      </c>
      <c r="R46" s="159"/>
      <c r="S46" s="159" t="s">
        <v>236</v>
      </c>
      <c r="T46" s="159" t="s">
        <v>237</v>
      </c>
      <c r="U46" s="159">
        <v>0</v>
      </c>
      <c r="V46" s="159">
        <f t="shared" si="13"/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451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38</v>
      </c>
      <c r="B47" s="175" t="s">
        <v>512</v>
      </c>
      <c r="C47" s="182" t="s">
        <v>520</v>
      </c>
      <c r="D47" s="176" t="s">
        <v>291</v>
      </c>
      <c r="E47" s="177">
        <v>7</v>
      </c>
      <c r="F47" s="178"/>
      <c r="G47" s="179">
        <f t="shared" si="7"/>
        <v>0</v>
      </c>
      <c r="H47" s="160"/>
      <c r="I47" s="159">
        <f t="shared" si="8"/>
        <v>0</v>
      </c>
      <c r="J47" s="160"/>
      <c r="K47" s="159">
        <f t="shared" si="9"/>
        <v>0</v>
      </c>
      <c r="L47" s="159">
        <v>21</v>
      </c>
      <c r="M47" s="159">
        <f t="shared" si="10"/>
        <v>0</v>
      </c>
      <c r="N47" s="159">
        <v>0</v>
      </c>
      <c r="O47" s="159">
        <f t="shared" si="11"/>
        <v>0</v>
      </c>
      <c r="P47" s="159">
        <v>0</v>
      </c>
      <c r="Q47" s="159">
        <f t="shared" si="12"/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si="13"/>
        <v>0</v>
      </c>
      <c r="W47" s="159"/>
      <c r="X47" s="159" t="s">
        <v>521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522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39</v>
      </c>
      <c r="B48" s="175" t="s">
        <v>523</v>
      </c>
      <c r="C48" s="182" t="s">
        <v>520</v>
      </c>
      <c r="D48" s="176" t="s">
        <v>291</v>
      </c>
      <c r="E48" s="177">
        <v>1</v>
      </c>
      <c r="F48" s="178"/>
      <c r="G48" s="179">
        <f t="shared" si="7"/>
        <v>0</v>
      </c>
      <c r="H48" s="160"/>
      <c r="I48" s="159">
        <f t="shared" si="8"/>
        <v>0</v>
      </c>
      <c r="J48" s="160"/>
      <c r="K48" s="159">
        <f t="shared" si="9"/>
        <v>0</v>
      </c>
      <c r="L48" s="159">
        <v>21</v>
      </c>
      <c r="M48" s="159">
        <f t="shared" si="10"/>
        <v>0</v>
      </c>
      <c r="N48" s="159">
        <v>1.1999999999999999E-3</v>
      </c>
      <c r="O48" s="159">
        <f t="shared" si="11"/>
        <v>0</v>
      </c>
      <c r="P48" s="159">
        <v>0</v>
      </c>
      <c r="Q48" s="159">
        <f t="shared" si="12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13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451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40</v>
      </c>
      <c r="B49" s="175" t="s">
        <v>524</v>
      </c>
      <c r="C49" s="182" t="s">
        <v>525</v>
      </c>
      <c r="D49" s="176" t="s">
        <v>291</v>
      </c>
      <c r="E49" s="177">
        <v>1</v>
      </c>
      <c r="F49" s="178"/>
      <c r="G49" s="179">
        <f t="shared" si="7"/>
        <v>0</v>
      </c>
      <c r="H49" s="160"/>
      <c r="I49" s="159">
        <f t="shared" si="8"/>
        <v>0</v>
      </c>
      <c r="J49" s="160"/>
      <c r="K49" s="159">
        <f t="shared" si="9"/>
        <v>0</v>
      </c>
      <c r="L49" s="159">
        <v>21</v>
      </c>
      <c r="M49" s="159">
        <f t="shared" si="10"/>
        <v>0</v>
      </c>
      <c r="N49" s="159">
        <v>0</v>
      </c>
      <c r="O49" s="159">
        <f t="shared" si="11"/>
        <v>0</v>
      </c>
      <c r="P49" s="159">
        <v>0</v>
      </c>
      <c r="Q49" s="159">
        <f t="shared" si="12"/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si="13"/>
        <v>0</v>
      </c>
      <c r="W49" s="159"/>
      <c r="X49" s="159" t="s">
        <v>238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451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41</v>
      </c>
      <c r="B50" s="175" t="s">
        <v>523</v>
      </c>
      <c r="C50" s="182" t="s">
        <v>525</v>
      </c>
      <c r="D50" s="176" t="s">
        <v>291</v>
      </c>
      <c r="E50" s="177">
        <v>1</v>
      </c>
      <c r="F50" s="178"/>
      <c r="G50" s="179">
        <f t="shared" si="7"/>
        <v>0</v>
      </c>
      <c r="H50" s="160"/>
      <c r="I50" s="159">
        <f t="shared" si="8"/>
        <v>0</v>
      </c>
      <c r="J50" s="160"/>
      <c r="K50" s="159">
        <f t="shared" si="9"/>
        <v>0</v>
      </c>
      <c r="L50" s="159">
        <v>21</v>
      </c>
      <c r="M50" s="159">
        <f t="shared" si="10"/>
        <v>0</v>
      </c>
      <c r="N50" s="159">
        <v>1.1999999999999999E-3</v>
      </c>
      <c r="O50" s="159">
        <f t="shared" si="11"/>
        <v>0</v>
      </c>
      <c r="P50" s="159">
        <v>0</v>
      </c>
      <c r="Q50" s="159">
        <f t="shared" si="12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13"/>
        <v>0</v>
      </c>
      <c r="W50" s="159"/>
      <c r="X50" s="159" t="s">
        <v>521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522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42</v>
      </c>
      <c r="B51" s="175" t="s">
        <v>526</v>
      </c>
      <c r="C51" s="182" t="s">
        <v>527</v>
      </c>
      <c r="D51" s="176" t="s">
        <v>291</v>
      </c>
      <c r="E51" s="177">
        <v>1</v>
      </c>
      <c r="F51" s="178"/>
      <c r="G51" s="179">
        <f t="shared" si="7"/>
        <v>0</v>
      </c>
      <c r="H51" s="160"/>
      <c r="I51" s="159">
        <f t="shared" si="8"/>
        <v>0</v>
      </c>
      <c r="J51" s="160"/>
      <c r="K51" s="159">
        <f t="shared" si="9"/>
        <v>0</v>
      </c>
      <c r="L51" s="159">
        <v>21</v>
      </c>
      <c r="M51" s="159">
        <f t="shared" si="10"/>
        <v>0</v>
      </c>
      <c r="N51" s="159">
        <v>0</v>
      </c>
      <c r="O51" s="159">
        <f t="shared" si="11"/>
        <v>0</v>
      </c>
      <c r="P51" s="159">
        <v>0</v>
      </c>
      <c r="Q51" s="159">
        <f t="shared" si="12"/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si="13"/>
        <v>0</v>
      </c>
      <c r="W51" s="159"/>
      <c r="X51" s="159" t="s">
        <v>238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451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43</v>
      </c>
      <c r="B52" s="175" t="s">
        <v>528</v>
      </c>
      <c r="C52" s="182" t="s">
        <v>529</v>
      </c>
      <c r="D52" s="176" t="s">
        <v>291</v>
      </c>
      <c r="E52" s="177">
        <v>10</v>
      </c>
      <c r="F52" s="178"/>
      <c r="G52" s="179">
        <f t="shared" si="7"/>
        <v>0</v>
      </c>
      <c r="H52" s="160"/>
      <c r="I52" s="159">
        <f t="shared" si="8"/>
        <v>0</v>
      </c>
      <c r="J52" s="160"/>
      <c r="K52" s="159">
        <f t="shared" si="9"/>
        <v>0</v>
      </c>
      <c r="L52" s="159">
        <v>21</v>
      </c>
      <c r="M52" s="159">
        <f t="shared" si="10"/>
        <v>0</v>
      </c>
      <c r="N52" s="159">
        <v>0</v>
      </c>
      <c r="O52" s="159">
        <f t="shared" si="11"/>
        <v>0</v>
      </c>
      <c r="P52" s="159">
        <v>0</v>
      </c>
      <c r="Q52" s="159">
        <f t="shared" si="12"/>
        <v>0</v>
      </c>
      <c r="R52" s="159"/>
      <c r="S52" s="159" t="s">
        <v>236</v>
      </c>
      <c r="T52" s="159" t="s">
        <v>237</v>
      </c>
      <c r="U52" s="159">
        <v>0</v>
      </c>
      <c r="V52" s="159">
        <f t="shared" si="13"/>
        <v>0</v>
      </c>
      <c r="W52" s="159"/>
      <c r="X52" s="159" t="s">
        <v>238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451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44</v>
      </c>
      <c r="B53" s="175" t="s">
        <v>523</v>
      </c>
      <c r="C53" s="182" t="s">
        <v>530</v>
      </c>
      <c r="D53" s="176" t="s">
        <v>291</v>
      </c>
      <c r="E53" s="177">
        <v>1</v>
      </c>
      <c r="F53" s="178"/>
      <c r="G53" s="179">
        <f t="shared" si="7"/>
        <v>0</v>
      </c>
      <c r="H53" s="160"/>
      <c r="I53" s="159">
        <f t="shared" si="8"/>
        <v>0</v>
      </c>
      <c r="J53" s="160"/>
      <c r="K53" s="159">
        <f t="shared" si="9"/>
        <v>0</v>
      </c>
      <c r="L53" s="159">
        <v>21</v>
      </c>
      <c r="M53" s="159">
        <f t="shared" si="10"/>
        <v>0</v>
      </c>
      <c r="N53" s="159">
        <v>1.1999999999999999E-3</v>
      </c>
      <c r="O53" s="159">
        <f t="shared" si="11"/>
        <v>0</v>
      </c>
      <c r="P53" s="159">
        <v>0</v>
      </c>
      <c r="Q53" s="159">
        <f t="shared" si="12"/>
        <v>0</v>
      </c>
      <c r="R53" s="159"/>
      <c r="S53" s="159" t="s">
        <v>236</v>
      </c>
      <c r="T53" s="159" t="s">
        <v>237</v>
      </c>
      <c r="U53" s="159">
        <v>0</v>
      </c>
      <c r="V53" s="159">
        <f t="shared" si="13"/>
        <v>0</v>
      </c>
      <c r="W53" s="159"/>
      <c r="X53" s="159" t="s">
        <v>521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4">
        <v>45</v>
      </c>
      <c r="B54" s="175" t="s">
        <v>531</v>
      </c>
      <c r="C54" s="182" t="s">
        <v>532</v>
      </c>
      <c r="D54" s="176" t="s">
        <v>291</v>
      </c>
      <c r="E54" s="177">
        <v>10</v>
      </c>
      <c r="F54" s="178"/>
      <c r="G54" s="179">
        <f t="shared" si="7"/>
        <v>0</v>
      </c>
      <c r="H54" s="160"/>
      <c r="I54" s="159">
        <f t="shared" si="8"/>
        <v>0</v>
      </c>
      <c r="J54" s="160"/>
      <c r="K54" s="159">
        <f t="shared" si="9"/>
        <v>0</v>
      </c>
      <c r="L54" s="159">
        <v>21</v>
      </c>
      <c r="M54" s="159">
        <f t="shared" si="10"/>
        <v>0</v>
      </c>
      <c r="N54" s="159">
        <v>0</v>
      </c>
      <c r="O54" s="159">
        <f t="shared" si="11"/>
        <v>0</v>
      </c>
      <c r="P54" s="159">
        <v>0</v>
      </c>
      <c r="Q54" s="159">
        <f t="shared" si="12"/>
        <v>0</v>
      </c>
      <c r="R54" s="159"/>
      <c r="S54" s="159" t="s">
        <v>236</v>
      </c>
      <c r="T54" s="159" t="s">
        <v>237</v>
      </c>
      <c r="U54" s="159">
        <v>0</v>
      </c>
      <c r="V54" s="159">
        <f t="shared" si="13"/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451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46</v>
      </c>
      <c r="B55" s="175" t="s">
        <v>533</v>
      </c>
      <c r="C55" s="182" t="s">
        <v>534</v>
      </c>
      <c r="D55" s="176" t="s">
        <v>291</v>
      </c>
      <c r="E55" s="177">
        <v>48</v>
      </c>
      <c r="F55" s="178"/>
      <c r="G55" s="179">
        <f t="shared" si="7"/>
        <v>0</v>
      </c>
      <c r="H55" s="160"/>
      <c r="I55" s="159">
        <f t="shared" si="8"/>
        <v>0</v>
      </c>
      <c r="J55" s="160"/>
      <c r="K55" s="159">
        <f t="shared" si="9"/>
        <v>0</v>
      </c>
      <c r="L55" s="159">
        <v>21</v>
      </c>
      <c r="M55" s="159">
        <f t="shared" si="10"/>
        <v>0</v>
      </c>
      <c r="N55" s="159">
        <v>0</v>
      </c>
      <c r="O55" s="159">
        <f t="shared" si="11"/>
        <v>0</v>
      </c>
      <c r="P55" s="159">
        <v>0</v>
      </c>
      <c r="Q55" s="159">
        <f t="shared" si="12"/>
        <v>0</v>
      </c>
      <c r="R55" s="159"/>
      <c r="S55" s="159" t="s">
        <v>236</v>
      </c>
      <c r="T55" s="159" t="s">
        <v>237</v>
      </c>
      <c r="U55" s="159">
        <v>0</v>
      </c>
      <c r="V55" s="159">
        <f t="shared" si="13"/>
        <v>0</v>
      </c>
      <c r="W55" s="159"/>
      <c r="X55" s="159" t="s">
        <v>238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451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47</v>
      </c>
      <c r="B56" s="175" t="s">
        <v>514</v>
      </c>
      <c r="C56" s="182" t="s">
        <v>535</v>
      </c>
      <c r="D56" s="176" t="s">
        <v>291</v>
      </c>
      <c r="E56" s="177">
        <v>48</v>
      </c>
      <c r="F56" s="178"/>
      <c r="G56" s="179">
        <f t="shared" si="7"/>
        <v>0</v>
      </c>
      <c r="H56" s="160"/>
      <c r="I56" s="159">
        <f t="shared" si="8"/>
        <v>0</v>
      </c>
      <c r="J56" s="160"/>
      <c r="K56" s="159">
        <f t="shared" si="9"/>
        <v>0</v>
      </c>
      <c r="L56" s="159">
        <v>21</v>
      </c>
      <c r="M56" s="159">
        <f t="shared" si="10"/>
        <v>0</v>
      </c>
      <c r="N56" s="159">
        <v>1.1999999999999999E-3</v>
      </c>
      <c r="O56" s="159">
        <f t="shared" si="11"/>
        <v>0.06</v>
      </c>
      <c r="P56" s="159">
        <v>0</v>
      </c>
      <c r="Q56" s="159">
        <f t="shared" si="12"/>
        <v>0</v>
      </c>
      <c r="R56" s="159"/>
      <c r="S56" s="159" t="s">
        <v>236</v>
      </c>
      <c r="T56" s="159" t="s">
        <v>237</v>
      </c>
      <c r="U56" s="159">
        <v>0</v>
      </c>
      <c r="V56" s="159">
        <f t="shared" si="13"/>
        <v>0</v>
      </c>
      <c r="W56" s="159"/>
      <c r="X56" s="159" t="s">
        <v>521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536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48</v>
      </c>
      <c r="B57" s="175" t="s">
        <v>537</v>
      </c>
      <c r="C57" s="182" t="s">
        <v>538</v>
      </c>
      <c r="D57" s="176" t="s">
        <v>291</v>
      </c>
      <c r="E57" s="177">
        <v>24</v>
      </c>
      <c r="F57" s="178"/>
      <c r="G57" s="179">
        <f t="shared" si="7"/>
        <v>0</v>
      </c>
      <c r="H57" s="160"/>
      <c r="I57" s="159">
        <f t="shared" si="8"/>
        <v>0</v>
      </c>
      <c r="J57" s="160"/>
      <c r="K57" s="159">
        <f t="shared" si="9"/>
        <v>0</v>
      </c>
      <c r="L57" s="159">
        <v>21</v>
      </c>
      <c r="M57" s="159">
        <f t="shared" si="10"/>
        <v>0</v>
      </c>
      <c r="N57" s="159">
        <v>0</v>
      </c>
      <c r="O57" s="159">
        <f t="shared" si="11"/>
        <v>0</v>
      </c>
      <c r="P57" s="159">
        <v>0</v>
      </c>
      <c r="Q57" s="159">
        <f t="shared" si="12"/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si="13"/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451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49</v>
      </c>
      <c r="B58" s="175" t="s">
        <v>539</v>
      </c>
      <c r="C58" s="182" t="s">
        <v>540</v>
      </c>
      <c r="D58" s="176" t="s">
        <v>291</v>
      </c>
      <c r="E58" s="177">
        <v>15</v>
      </c>
      <c r="F58" s="178"/>
      <c r="G58" s="179">
        <f t="shared" si="7"/>
        <v>0</v>
      </c>
      <c r="H58" s="160"/>
      <c r="I58" s="159">
        <f t="shared" si="8"/>
        <v>0</v>
      </c>
      <c r="J58" s="160"/>
      <c r="K58" s="159">
        <f t="shared" si="9"/>
        <v>0</v>
      </c>
      <c r="L58" s="159">
        <v>21</v>
      </c>
      <c r="M58" s="159">
        <f t="shared" si="10"/>
        <v>0</v>
      </c>
      <c r="N58" s="159">
        <v>0</v>
      </c>
      <c r="O58" s="159">
        <f t="shared" si="11"/>
        <v>0</v>
      </c>
      <c r="P58" s="159">
        <v>0</v>
      </c>
      <c r="Q58" s="159">
        <f t="shared" si="12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13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451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50</v>
      </c>
      <c r="B59" s="175" t="s">
        <v>541</v>
      </c>
      <c r="C59" s="182" t="s">
        <v>542</v>
      </c>
      <c r="D59" s="176" t="s">
        <v>291</v>
      </c>
      <c r="E59" s="177">
        <v>24</v>
      </c>
      <c r="F59" s="178"/>
      <c r="G59" s="179">
        <f t="shared" si="7"/>
        <v>0</v>
      </c>
      <c r="H59" s="160"/>
      <c r="I59" s="159">
        <f t="shared" si="8"/>
        <v>0</v>
      </c>
      <c r="J59" s="160"/>
      <c r="K59" s="159">
        <f t="shared" si="9"/>
        <v>0</v>
      </c>
      <c r="L59" s="159">
        <v>21</v>
      </c>
      <c r="M59" s="159">
        <f t="shared" si="10"/>
        <v>0</v>
      </c>
      <c r="N59" s="159">
        <v>0</v>
      </c>
      <c r="O59" s="159">
        <f t="shared" si="11"/>
        <v>0</v>
      </c>
      <c r="P59" s="159">
        <v>0</v>
      </c>
      <c r="Q59" s="159">
        <f t="shared" si="12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13"/>
        <v>0</v>
      </c>
      <c r="W59" s="159"/>
      <c r="X59" s="159" t="s">
        <v>271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51</v>
      </c>
      <c r="B60" s="175" t="s">
        <v>543</v>
      </c>
      <c r="C60" s="182" t="s">
        <v>544</v>
      </c>
      <c r="D60" s="176" t="s">
        <v>291</v>
      </c>
      <c r="E60" s="177">
        <v>2</v>
      </c>
      <c r="F60" s="178"/>
      <c r="G60" s="179">
        <f t="shared" si="7"/>
        <v>0</v>
      </c>
      <c r="H60" s="160"/>
      <c r="I60" s="159">
        <f t="shared" si="8"/>
        <v>0</v>
      </c>
      <c r="J60" s="160"/>
      <c r="K60" s="159">
        <f t="shared" si="9"/>
        <v>0</v>
      </c>
      <c r="L60" s="159">
        <v>21</v>
      </c>
      <c r="M60" s="159">
        <f t="shared" si="10"/>
        <v>0</v>
      </c>
      <c r="N60" s="159">
        <v>0</v>
      </c>
      <c r="O60" s="159">
        <f t="shared" si="11"/>
        <v>0</v>
      </c>
      <c r="P60" s="159">
        <v>0</v>
      </c>
      <c r="Q60" s="159">
        <f t="shared" si="12"/>
        <v>0</v>
      </c>
      <c r="R60" s="159"/>
      <c r="S60" s="159" t="s">
        <v>236</v>
      </c>
      <c r="T60" s="159" t="s">
        <v>237</v>
      </c>
      <c r="U60" s="159">
        <v>0</v>
      </c>
      <c r="V60" s="159">
        <f t="shared" si="13"/>
        <v>0</v>
      </c>
      <c r="W60" s="159"/>
      <c r="X60" s="159" t="s">
        <v>238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451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52</v>
      </c>
      <c r="B61" s="175" t="s">
        <v>531</v>
      </c>
      <c r="C61" s="182" t="s">
        <v>545</v>
      </c>
      <c r="D61" s="176" t="s">
        <v>291</v>
      </c>
      <c r="E61" s="177">
        <v>2</v>
      </c>
      <c r="F61" s="178"/>
      <c r="G61" s="179">
        <f t="shared" si="7"/>
        <v>0</v>
      </c>
      <c r="H61" s="160"/>
      <c r="I61" s="159">
        <f t="shared" si="8"/>
        <v>0</v>
      </c>
      <c r="J61" s="160"/>
      <c r="K61" s="159">
        <f t="shared" si="9"/>
        <v>0</v>
      </c>
      <c r="L61" s="159">
        <v>21</v>
      </c>
      <c r="M61" s="159">
        <f t="shared" si="10"/>
        <v>0</v>
      </c>
      <c r="N61" s="159">
        <v>0</v>
      </c>
      <c r="O61" s="159">
        <f t="shared" si="11"/>
        <v>0</v>
      </c>
      <c r="P61" s="159">
        <v>0</v>
      </c>
      <c r="Q61" s="159">
        <f t="shared" si="12"/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si="13"/>
        <v>0</v>
      </c>
      <c r="W61" s="159"/>
      <c r="X61" s="159" t="s">
        <v>521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522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53</v>
      </c>
      <c r="B62" s="175" t="s">
        <v>528</v>
      </c>
      <c r="C62" s="182" t="s">
        <v>529</v>
      </c>
      <c r="D62" s="176" t="s">
        <v>291</v>
      </c>
      <c r="E62" s="177">
        <v>47</v>
      </c>
      <c r="F62" s="178"/>
      <c r="G62" s="179">
        <f t="shared" si="7"/>
        <v>0</v>
      </c>
      <c r="H62" s="160"/>
      <c r="I62" s="159">
        <f t="shared" si="8"/>
        <v>0</v>
      </c>
      <c r="J62" s="160"/>
      <c r="K62" s="159">
        <f t="shared" si="9"/>
        <v>0</v>
      </c>
      <c r="L62" s="159">
        <v>21</v>
      </c>
      <c r="M62" s="159">
        <f t="shared" si="10"/>
        <v>0</v>
      </c>
      <c r="N62" s="159">
        <v>0</v>
      </c>
      <c r="O62" s="159">
        <f t="shared" si="11"/>
        <v>0</v>
      </c>
      <c r="P62" s="159">
        <v>0</v>
      </c>
      <c r="Q62" s="159">
        <f t="shared" si="12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13"/>
        <v>0</v>
      </c>
      <c r="W62" s="159"/>
      <c r="X62" s="159" t="s">
        <v>238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451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54</v>
      </c>
      <c r="B63" s="175" t="s">
        <v>546</v>
      </c>
      <c r="C63" s="182" t="s">
        <v>547</v>
      </c>
      <c r="D63" s="176" t="s">
        <v>291</v>
      </c>
      <c r="E63" s="177">
        <v>48</v>
      </c>
      <c r="F63" s="178"/>
      <c r="G63" s="179">
        <f t="shared" si="7"/>
        <v>0</v>
      </c>
      <c r="H63" s="160"/>
      <c r="I63" s="159">
        <f t="shared" si="8"/>
        <v>0</v>
      </c>
      <c r="J63" s="160"/>
      <c r="K63" s="159">
        <f t="shared" si="9"/>
        <v>0</v>
      </c>
      <c r="L63" s="159">
        <v>21</v>
      </c>
      <c r="M63" s="159">
        <f t="shared" si="10"/>
        <v>0</v>
      </c>
      <c r="N63" s="159">
        <v>0</v>
      </c>
      <c r="O63" s="159">
        <f t="shared" si="11"/>
        <v>0</v>
      </c>
      <c r="P63" s="159">
        <v>0</v>
      </c>
      <c r="Q63" s="159">
        <f t="shared" si="12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13"/>
        <v>0</v>
      </c>
      <c r="W63" s="159"/>
      <c r="X63" s="159" t="s">
        <v>238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451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2" t="s">
        <v>231</v>
      </c>
      <c r="B64" s="163" t="s">
        <v>198</v>
      </c>
      <c r="C64" s="181" t="s">
        <v>199</v>
      </c>
      <c r="D64" s="164"/>
      <c r="E64" s="165"/>
      <c r="F64" s="166"/>
      <c r="G64" s="167">
        <f>SUMIF(AG65:AG77,"&lt;&gt;NOR",G65:G77)</f>
        <v>0</v>
      </c>
      <c r="H64" s="161"/>
      <c r="I64" s="161">
        <f>SUM(I65:I77)</f>
        <v>0</v>
      </c>
      <c r="J64" s="161"/>
      <c r="K64" s="161">
        <f>SUM(K65:K77)</f>
        <v>0</v>
      </c>
      <c r="L64" s="161"/>
      <c r="M64" s="161">
        <f>SUM(M65:M77)</f>
        <v>0</v>
      </c>
      <c r="N64" s="161"/>
      <c r="O64" s="161">
        <f>SUM(O65:O77)</f>
        <v>36.63000000000001</v>
      </c>
      <c r="P64" s="161"/>
      <c r="Q64" s="161">
        <f>SUM(Q65:Q77)</f>
        <v>0</v>
      </c>
      <c r="R64" s="161"/>
      <c r="S64" s="161"/>
      <c r="T64" s="161"/>
      <c r="U64" s="161"/>
      <c r="V64" s="161">
        <f>SUM(V65:V77)</f>
        <v>0</v>
      </c>
      <c r="W64" s="161"/>
      <c r="X64" s="161"/>
      <c r="AG64" t="s">
        <v>232</v>
      </c>
    </row>
    <row r="65" spans="1:60" outlineLevel="1" x14ac:dyDescent="0.2">
      <c r="A65" s="174">
        <v>55</v>
      </c>
      <c r="B65" s="175" t="s">
        <v>548</v>
      </c>
      <c r="C65" s="182" t="s">
        <v>549</v>
      </c>
      <c r="D65" s="176" t="s">
        <v>550</v>
      </c>
      <c r="E65" s="177">
        <v>1</v>
      </c>
      <c r="F65" s="178"/>
      <c r="G65" s="179">
        <f t="shared" ref="G65:G77" si="14">ROUND(E65*F65,2)</f>
        <v>0</v>
      </c>
      <c r="H65" s="160"/>
      <c r="I65" s="159">
        <f t="shared" ref="I65:I77" si="15">ROUND(E65*H65,2)</f>
        <v>0</v>
      </c>
      <c r="J65" s="160"/>
      <c r="K65" s="159">
        <f t="shared" ref="K65:K77" si="16">ROUND(E65*J65,2)</f>
        <v>0</v>
      </c>
      <c r="L65" s="159">
        <v>21</v>
      </c>
      <c r="M65" s="159">
        <f t="shared" ref="M65:M77" si="17">G65*(1+L65/100)</f>
        <v>0</v>
      </c>
      <c r="N65" s="159">
        <v>3.4209999999999997E-2</v>
      </c>
      <c r="O65" s="159">
        <f t="shared" ref="O65:O77" si="18">ROUND(E65*N65,2)</f>
        <v>0.03</v>
      </c>
      <c r="P65" s="159">
        <v>0</v>
      </c>
      <c r="Q65" s="159">
        <f t="shared" ref="Q65:Q77" si="19">ROUND(E65*P65,2)</f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ref="V65:V77" si="20">ROUND(E65*U65,2)</f>
        <v>0</v>
      </c>
      <c r="W65" s="159"/>
      <c r="X65" s="159" t="s">
        <v>238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451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56</v>
      </c>
      <c r="B66" s="175" t="s">
        <v>551</v>
      </c>
      <c r="C66" s="182" t="s">
        <v>552</v>
      </c>
      <c r="D66" s="176" t="s">
        <v>246</v>
      </c>
      <c r="E66" s="177">
        <v>30</v>
      </c>
      <c r="F66" s="178"/>
      <c r="G66" s="179">
        <f t="shared" si="14"/>
        <v>0</v>
      </c>
      <c r="H66" s="160"/>
      <c r="I66" s="159">
        <f t="shared" si="15"/>
        <v>0</v>
      </c>
      <c r="J66" s="160"/>
      <c r="K66" s="159">
        <f t="shared" si="16"/>
        <v>0</v>
      </c>
      <c r="L66" s="159">
        <v>21</v>
      </c>
      <c r="M66" s="159">
        <f t="shared" si="17"/>
        <v>0</v>
      </c>
      <c r="N66" s="159">
        <v>0</v>
      </c>
      <c r="O66" s="159">
        <f t="shared" si="18"/>
        <v>0</v>
      </c>
      <c r="P66" s="159">
        <v>0</v>
      </c>
      <c r="Q66" s="159">
        <f t="shared" si="19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20"/>
        <v>0</v>
      </c>
      <c r="W66" s="159"/>
      <c r="X66" s="159" t="s">
        <v>238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451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57</v>
      </c>
      <c r="B67" s="175" t="s">
        <v>553</v>
      </c>
      <c r="C67" s="182" t="s">
        <v>554</v>
      </c>
      <c r="D67" s="176" t="s">
        <v>246</v>
      </c>
      <c r="E67" s="177">
        <v>150</v>
      </c>
      <c r="F67" s="178"/>
      <c r="G67" s="179">
        <f t="shared" si="14"/>
        <v>0</v>
      </c>
      <c r="H67" s="160"/>
      <c r="I67" s="159">
        <f t="shared" si="15"/>
        <v>0</v>
      </c>
      <c r="J67" s="160"/>
      <c r="K67" s="159">
        <f t="shared" si="16"/>
        <v>0</v>
      </c>
      <c r="L67" s="159">
        <v>21</v>
      </c>
      <c r="M67" s="159">
        <f t="shared" si="17"/>
        <v>0</v>
      </c>
      <c r="N67" s="159">
        <v>0</v>
      </c>
      <c r="O67" s="159">
        <f t="shared" si="18"/>
        <v>0</v>
      </c>
      <c r="P67" s="159">
        <v>0</v>
      </c>
      <c r="Q67" s="159">
        <f t="shared" si="19"/>
        <v>0</v>
      </c>
      <c r="R67" s="159"/>
      <c r="S67" s="159" t="s">
        <v>236</v>
      </c>
      <c r="T67" s="159" t="s">
        <v>237</v>
      </c>
      <c r="U67" s="159">
        <v>0</v>
      </c>
      <c r="V67" s="159">
        <f t="shared" si="20"/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451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58</v>
      </c>
      <c r="B68" s="175" t="s">
        <v>555</v>
      </c>
      <c r="C68" s="182" t="s">
        <v>556</v>
      </c>
      <c r="D68" s="176" t="s">
        <v>246</v>
      </c>
      <c r="E68" s="177">
        <v>20</v>
      </c>
      <c r="F68" s="178"/>
      <c r="G68" s="179">
        <f t="shared" si="14"/>
        <v>0</v>
      </c>
      <c r="H68" s="160"/>
      <c r="I68" s="159">
        <f t="shared" si="15"/>
        <v>0</v>
      </c>
      <c r="J68" s="160"/>
      <c r="K68" s="159">
        <f t="shared" si="16"/>
        <v>0</v>
      </c>
      <c r="L68" s="159">
        <v>21</v>
      </c>
      <c r="M68" s="159">
        <f t="shared" si="17"/>
        <v>0</v>
      </c>
      <c r="N68" s="159">
        <v>0</v>
      </c>
      <c r="O68" s="159">
        <f t="shared" si="18"/>
        <v>0</v>
      </c>
      <c r="P68" s="159">
        <v>0</v>
      </c>
      <c r="Q68" s="159">
        <f t="shared" si="19"/>
        <v>0</v>
      </c>
      <c r="R68" s="159"/>
      <c r="S68" s="159" t="s">
        <v>236</v>
      </c>
      <c r="T68" s="159" t="s">
        <v>237</v>
      </c>
      <c r="U68" s="159">
        <v>0</v>
      </c>
      <c r="V68" s="159">
        <f t="shared" si="20"/>
        <v>0</v>
      </c>
      <c r="W68" s="159"/>
      <c r="X68" s="159" t="s">
        <v>238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451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59</v>
      </c>
      <c r="B69" s="175" t="s">
        <v>557</v>
      </c>
      <c r="C69" s="182" t="s">
        <v>558</v>
      </c>
      <c r="D69" s="176" t="s">
        <v>246</v>
      </c>
      <c r="E69" s="177">
        <v>170</v>
      </c>
      <c r="F69" s="178"/>
      <c r="G69" s="179">
        <f t="shared" si="14"/>
        <v>0</v>
      </c>
      <c r="H69" s="160"/>
      <c r="I69" s="159">
        <f t="shared" si="15"/>
        <v>0</v>
      </c>
      <c r="J69" s="160"/>
      <c r="K69" s="159">
        <f t="shared" si="16"/>
        <v>0</v>
      </c>
      <c r="L69" s="159">
        <v>21</v>
      </c>
      <c r="M69" s="159">
        <f t="shared" si="17"/>
        <v>0</v>
      </c>
      <c r="N69" s="159">
        <v>0.20474999999999999</v>
      </c>
      <c r="O69" s="159">
        <f t="shared" si="18"/>
        <v>34.81</v>
      </c>
      <c r="P69" s="159">
        <v>0</v>
      </c>
      <c r="Q69" s="159">
        <f t="shared" si="19"/>
        <v>0</v>
      </c>
      <c r="R69" s="159"/>
      <c r="S69" s="159" t="s">
        <v>236</v>
      </c>
      <c r="T69" s="159" t="s">
        <v>237</v>
      </c>
      <c r="U69" s="159">
        <v>0</v>
      </c>
      <c r="V69" s="159">
        <f t="shared" si="20"/>
        <v>0</v>
      </c>
      <c r="W69" s="159"/>
      <c r="X69" s="159" t="s">
        <v>238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451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60</v>
      </c>
      <c r="B70" s="175" t="s">
        <v>559</v>
      </c>
      <c r="C70" s="182" t="s">
        <v>560</v>
      </c>
      <c r="D70" s="176" t="s">
        <v>246</v>
      </c>
      <c r="E70" s="177">
        <v>340</v>
      </c>
      <c r="F70" s="178"/>
      <c r="G70" s="179">
        <f t="shared" si="14"/>
        <v>0</v>
      </c>
      <c r="H70" s="160"/>
      <c r="I70" s="159">
        <f t="shared" si="15"/>
        <v>0</v>
      </c>
      <c r="J70" s="160"/>
      <c r="K70" s="159">
        <f t="shared" si="16"/>
        <v>0</v>
      </c>
      <c r="L70" s="159">
        <v>21</v>
      </c>
      <c r="M70" s="159">
        <f t="shared" si="17"/>
        <v>0</v>
      </c>
      <c r="N70" s="159">
        <v>6.9999999999999994E-5</v>
      </c>
      <c r="O70" s="159">
        <f t="shared" si="18"/>
        <v>0.02</v>
      </c>
      <c r="P70" s="159">
        <v>0</v>
      </c>
      <c r="Q70" s="159">
        <f t="shared" si="19"/>
        <v>0</v>
      </c>
      <c r="R70" s="159"/>
      <c r="S70" s="159" t="s">
        <v>236</v>
      </c>
      <c r="T70" s="159" t="s">
        <v>237</v>
      </c>
      <c r="U70" s="159">
        <v>0</v>
      </c>
      <c r="V70" s="159">
        <f t="shared" si="20"/>
        <v>0</v>
      </c>
      <c r="W70" s="159"/>
      <c r="X70" s="159" t="s">
        <v>238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451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61</v>
      </c>
      <c r="B71" s="175" t="s">
        <v>561</v>
      </c>
      <c r="C71" s="182" t="s">
        <v>562</v>
      </c>
      <c r="D71" s="176" t="s">
        <v>246</v>
      </c>
      <c r="E71" s="177">
        <v>340</v>
      </c>
      <c r="F71" s="178"/>
      <c r="G71" s="179">
        <f t="shared" si="14"/>
        <v>0</v>
      </c>
      <c r="H71" s="160"/>
      <c r="I71" s="159">
        <f t="shared" si="15"/>
        <v>0</v>
      </c>
      <c r="J71" s="160"/>
      <c r="K71" s="159">
        <f t="shared" si="16"/>
        <v>0</v>
      </c>
      <c r="L71" s="159">
        <v>21</v>
      </c>
      <c r="M71" s="159">
        <f t="shared" si="17"/>
        <v>0</v>
      </c>
      <c r="N71" s="159">
        <v>6.0000000000000002E-5</v>
      </c>
      <c r="O71" s="159">
        <f t="shared" si="18"/>
        <v>0.02</v>
      </c>
      <c r="P71" s="159">
        <v>0</v>
      </c>
      <c r="Q71" s="159">
        <f t="shared" si="19"/>
        <v>0</v>
      </c>
      <c r="R71" s="159"/>
      <c r="S71" s="159" t="s">
        <v>236</v>
      </c>
      <c r="T71" s="159" t="s">
        <v>237</v>
      </c>
      <c r="U71" s="159">
        <v>0</v>
      </c>
      <c r="V71" s="159">
        <f t="shared" si="20"/>
        <v>0</v>
      </c>
      <c r="W71" s="159"/>
      <c r="X71" s="159" t="s">
        <v>238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451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62</v>
      </c>
      <c r="B72" s="175" t="s">
        <v>563</v>
      </c>
      <c r="C72" s="182" t="s">
        <v>564</v>
      </c>
      <c r="D72" s="176" t="s">
        <v>246</v>
      </c>
      <c r="E72" s="177">
        <v>150</v>
      </c>
      <c r="F72" s="178"/>
      <c r="G72" s="179">
        <f t="shared" si="14"/>
        <v>0</v>
      </c>
      <c r="H72" s="160"/>
      <c r="I72" s="159">
        <f t="shared" si="15"/>
        <v>0</v>
      </c>
      <c r="J72" s="160"/>
      <c r="K72" s="159">
        <f t="shared" si="16"/>
        <v>0</v>
      </c>
      <c r="L72" s="159">
        <v>21</v>
      </c>
      <c r="M72" s="159">
        <f t="shared" si="17"/>
        <v>0</v>
      </c>
      <c r="N72" s="159">
        <v>0</v>
      </c>
      <c r="O72" s="159">
        <f t="shared" si="18"/>
        <v>0</v>
      </c>
      <c r="P72" s="159">
        <v>0</v>
      </c>
      <c r="Q72" s="159">
        <f t="shared" si="19"/>
        <v>0</v>
      </c>
      <c r="R72" s="159"/>
      <c r="S72" s="159" t="s">
        <v>236</v>
      </c>
      <c r="T72" s="159" t="s">
        <v>237</v>
      </c>
      <c r="U72" s="159">
        <v>0</v>
      </c>
      <c r="V72" s="159">
        <f t="shared" si="20"/>
        <v>0</v>
      </c>
      <c r="W72" s="159"/>
      <c r="X72" s="159" t="s">
        <v>238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451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4">
        <v>63</v>
      </c>
      <c r="B73" s="175" t="s">
        <v>565</v>
      </c>
      <c r="C73" s="182" t="s">
        <v>566</v>
      </c>
      <c r="D73" s="176" t="s">
        <v>246</v>
      </c>
      <c r="E73" s="177">
        <v>20</v>
      </c>
      <c r="F73" s="178"/>
      <c r="G73" s="179">
        <f t="shared" si="14"/>
        <v>0</v>
      </c>
      <c r="H73" s="160"/>
      <c r="I73" s="159">
        <f t="shared" si="15"/>
        <v>0</v>
      </c>
      <c r="J73" s="160"/>
      <c r="K73" s="159">
        <f t="shared" si="16"/>
        <v>0</v>
      </c>
      <c r="L73" s="159">
        <v>21</v>
      </c>
      <c r="M73" s="159">
        <f t="shared" si="17"/>
        <v>0</v>
      </c>
      <c r="N73" s="159">
        <v>0</v>
      </c>
      <c r="O73" s="159">
        <f t="shared" si="18"/>
        <v>0</v>
      </c>
      <c r="P73" s="159">
        <v>0</v>
      </c>
      <c r="Q73" s="159">
        <f t="shared" si="19"/>
        <v>0</v>
      </c>
      <c r="R73" s="159"/>
      <c r="S73" s="159" t="s">
        <v>236</v>
      </c>
      <c r="T73" s="159" t="s">
        <v>237</v>
      </c>
      <c r="U73" s="159">
        <v>0</v>
      </c>
      <c r="V73" s="159">
        <f t="shared" si="20"/>
        <v>0</v>
      </c>
      <c r="W73" s="159"/>
      <c r="X73" s="159" t="s">
        <v>238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451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64</v>
      </c>
      <c r="B74" s="175" t="s">
        <v>567</v>
      </c>
      <c r="C74" s="182" t="s">
        <v>568</v>
      </c>
      <c r="D74" s="176" t="s">
        <v>291</v>
      </c>
      <c r="E74" s="177">
        <v>10</v>
      </c>
      <c r="F74" s="178"/>
      <c r="G74" s="179">
        <f t="shared" si="14"/>
        <v>0</v>
      </c>
      <c r="H74" s="160"/>
      <c r="I74" s="159">
        <f t="shared" si="15"/>
        <v>0</v>
      </c>
      <c r="J74" s="160"/>
      <c r="K74" s="159">
        <f t="shared" si="16"/>
        <v>0</v>
      </c>
      <c r="L74" s="159">
        <v>21</v>
      </c>
      <c r="M74" s="159">
        <f t="shared" si="17"/>
        <v>0</v>
      </c>
      <c r="N74" s="159">
        <v>0</v>
      </c>
      <c r="O74" s="159">
        <f t="shared" si="18"/>
        <v>0</v>
      </c>
      <c r="P74" s="159">
        <v>0</v>
      </c>
      <c r="Q74" s="159">
        <f t="shared" si="19"/>
        <v>0</v>
      </c>
      <c r="R74" s="159"/>
      <c r="S74" s="159" t="s">
        <v>236</v>
      </c>
      <c r="T74" s="159" t="s">
        <v>237</v>
      </c>
      <c r="U74" s="159">
        <v>0</v>
      </c>
      <c r="V74" s="159">
        <f t="shared" si="20"/>
        <v>0</v>
      </c>
      <c r="W74" s="159"/>
      <c r="X74" s="159" t="s">
        <v>238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451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65</v>
      </c>
      <c r="B75" s="175" t="s">
        <v>569</v>
      </c>
      <c r="C75" s="182" t="s">
        <v>570</v>
      </c>
      <c r="D75" s="176" t="s">
        <v>235</v>
      </c>
      <c r="E75" s="177">
        <v>20</v>
      </c>
      <c r="F75" s="178"/>
      <c r="G75" s="179">
        <f t="shared" si="14"/>
        <v>0</v>
      </c>
      <c r="H75" s="160"/>
      <c r="I75" s="159">
        <f t="shared" si="15"/>
        <v>0</v>
      </c>
      <c r="J75" s="160"/>
      <c r="K75" s="159">
        <f t="shared" si="16"/>
        <v>0</v>
      </c>
      <c r="L75" s="159">
        <v>21</v>
      </c>
      <c r="M75" s="159">
        <f t="shared" si="17"/>
        <v>0</v>
      </c>
      <c r="N75" s="159">
        <v>2.0000000000000002E-5</v>
      </c>
      <c r="O75" s="159">
        <f t="shared" si="18"/>
        <v>0</v>
      </c>
      <c r="P75" s="159">
        <v>0</v>
      </c>
      <c r="Q75" s="159">
        <f t="shared" si="19"/>
        <v>0</v>
      </c>
      <c r="R75" s="159"/>
      <c r="S75" s="159" t="s">
        <v>236</v>
      </c>
      <c r="T75" s="159" t="s">
        <v>237</v>
      </c>
      <c r="U75" s="159">
        <v>0</v>
      </c>
      <c r="V75" s="159">
        <f t="shared" si="20"/>
        <v>0</v>
      </c>
      <c r="W75" s="159"/>
      <c r="X75" s="159" t="s">
        <v>238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451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66</v>
      </c>
      <c r="B76" s="175" t="s">
        <v>571</v>
      </c>
      <c r="C76" s="182" t="s">
        <v>572</v>
      </c>
      <c r="D76" s="176" t="s">
        <v>291</v>
      </c>
      <c r="E76" s="177">
        <v>2</v>
      </c>
      <c r="F76" s="178"/>
      <c r="G76" s="179">
        <f t="shared" si="14"/>
        <v>0</v>
      </c>
      <c r="H76" s="160"/>
      <c r="I76" s="159">
        <f t="shared" si="15"/>
        <v>0</v>
      </c>
      <c r="J76" s="160"/>
      <c r="K76" s="159">
        <f t="shared" si="16"/>
        <v>0</v>
      </c>
      <c r="L76" s="159">
        <v>21</v>
      </c>
      <c r="M76" s="159">
        <f t="shared" si="17"/>
        <v>0</v>
      </c>
      <c r="N76" s="159">
        <v>7.79E-3</v>
      </c>
      <c r="O76" s="159">
        <f t="shared" si="18"/>
        <v>0.02</v>
      </c>
      <c r="P76" s="159">
        <v>0</v>
      </c>
      <c r="Q76" s="159">
        <f t="shared" si="19"/>
        <v>0</v>
      </c>
      <c r="R76" s="159"/>
      <c r="S76" s="159" t="s">
        <v>236</v>
      </c>
      <c r="T76" s="159" t="s">
        <v>237</v>
      </c>
      <c r="U76" s="159">
        <v>0</v>
      </c>
      <c r="V76" s="159">
        <f t="shared" si="20"/>
        <v>0</v>
      </c>
      <c r="W76" s="159"/>
      <c r="X76" s="159" t="s">
        <v>238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451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8">
        <v>67</v>
      </c>
      <c r="B77" s="169" t="s">
        <v>573</v>
      </c>
      <c r="C77" s="183" t="s">
        <v>574</v>
      </c>
      <c r="D77" s="170" t="s">
        <v>246</v>
      </c>
      <c r="E77" s="171">
        <v>2</v>
      </c>
      <c r="F77" s="172"/>
      <c r="G77" s="173">
        <f t="shared" si="14"/>
        <v>0</v>
      </c>
      <c r="H77" s="160"/>
      <c r="I77" s="159">
        <f t="shared" si="15"/>
        <v>0</v>
      </c>
      <c r="J77" s="160"/>
      <c r="K77" s="159">
        <f t="shared" si="16"/>
        <v>0</v>
      </c>
      <c r="L77" s="159">
        <v>21</v>
      </c>
      <c r="M77" s="159">
        <f t="shared" si="17"/>
        <v>0</v>
      </c>
      <c r="N77" s="159">
        <v>0.86614999999999998</v>
      </c>
      <c r="O77" s="159">
        <f t="shared" si="18"/>
        <v>1.73</v>
      </c>
      <c r="P77" s="159">
        <v>0</v>
      </c>
      <c r="Q77" s="159">
        <f t="shared" si="19"/>
        <v>0</v>
      </c>
      <c r="R77" s="159"/>
      <c r="S77" s="159" t="s">
        <v>236</v>
      </c>
      <c r="T77" s="159" t="s">
        <v>237</v>
      </c>
      <c r="U77" s="159">
        <v>0</v>
      </c>
      <c r="V77" s="159">
        <f t="shared" si="20"/>
        <v>0</v>
      </c>
      <c r="W77" s="159"/>
      <c r="X77" s="159" t="s">
        <v>238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451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3"/>
      <c r="B78" s="4"/>
      <c r="C78" s="18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218</v>
      </c>
    </row>
    <row r="79" spans="1:60" x14ac:dyDescent="0.2">
      <c r="A79" s="152"/>
      <c r="B79" s="153" t="s">
        <v>31</v>
      </c>
      <c r="C79" s="185"/>
      <c r="D79" s="154"/>
      <c r="E79" s="155"/>
      <c r="F79" s="155"/>
      <c r="G79" s="180">
        <f>G8+G11+G64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320</v>
      </c>
    </row>
    <row r="80" spans="1:60" x14ac:dyDescent="0.2">
      <c r="A80" s="3"/>
      <c r="B80" s="4"/>
      <c r="C80" s="18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3"/>
      <c r="B81" s="4"/>
      <c r="C81" s="18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59" t="s">
        <v>321</v>
      </c>
      <c r="B82" s="259"/>
      <c r="C82" s="260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261"/>
      <c r="B83" s="262"/>
      <c r="C83" s="263"/>
      <c r="D83" s="262"/>
      <c r="E83" s="262"/>
      <c r="F83" s="262"/>
      <c r="G83" s="26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G83" t="s">
        <v>322</v>
      </c>
    </row>
    <row r="84" spans="1:33" x14ac:dyDescent="0.2">
      <c r="A84" s="265"/>
      <c r="B84" s="266"/>
      <c r="C84" s="267"/>
      <c r="D84" s="266"/>
      <c r="E84" s="266"/>
      <c r="F84" s="266"/>
      <c r="G84" s="26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65"/>
      <c r="B85" s="266"/>
      <c r="C85" s="267"/>
      <c r="D85" s="266"/>
      <c r="E85" s="266"/>
      <c r="F85" s="266"/>
      <c r="G85" s="26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265"/>
      <c r="B86" s="266"/>
      <c r="C86" s="267"/>
      <c r="D86" s="266"/>
      <c r="E86" s="266"/>
      <c r="F86" s="266"/>
      <c r="G86" s="26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269"/>
      <c r="B87" s="270"/>
      <c r="C87" s="271"/>
      <c r="D87" s="270"/>
      <c r="E87" s="270"/>
      <c r="F87" s="270"/>
      <c r="G87" s="27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C89" s="186"/>
      <c r="D89" s="10"/>
      <c r="AG89" t="s">
        <v>323</v>
      </c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UnZ0gUkQFL28BKDzwMRAw/SuEs6lwOIlLkj3d9ObOmku5VdvQ1iVOf6WXwlBWvRPENuoWUyrAgKmsE31PGZVA==" saltValue="1jBAxUHqkNJ2WmPhjdIcVg==" spinCount="100000" sheet="1"/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FFB7-E7AE-4AA9-A637-080246511708}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64</v>
      </c>
      <c r="C3" s="253" t="s">
        <v>65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66</v>
      </c>
      <c r="C4" s="256" t="s">
        <v>67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ht="25.5" x14ac:dyDescent="0.2">
      <c r="A8" s="162" t="s">
        <v>231</v>
      </c>
      <c r="B8" s="163" t="s">
        <v>91</v>
      </c>
      <c r="C8" s="181" t="s">
        <v>92</v>
      </c>
      <c r="D8" s="164"/>
      <c r="E8" s="165"/>
      <c r="F8" s="166"/>
      <c r="G8" s="167">
        <f>SUMIF(AG9:AG26,"&lt;&gt;NOR",G9:G26)</f>
        <v>0</v>
      </c>
      <c r="H8" s="161"/>
      <c r="I8" s="161">
        <f>SUM(I9:I26)</f>
        <v>0</v>
      </c>
      <c r="J8" s="161"/>
      <c r="K8" s="161">
        <f>SUM(K9:K26)</f>
        <v>0</v>
      </c>
      <c r="L8" s="161"/>
      <c r="M8" s="161">
        <f>SUM(M9:M26)</f>
        <v>0</v>
      </c>
      <c r="N8" s="161"/>
      <c r="O8" s="161">
        <f>SUM(O9:O26)</f>
        <v>0</v>
      </c>
      <c r="P8" s="161"/>
      <c r="Q8" s="161">
        <f>SUM(Q9:Q26)</f>
        <v>0</v>
      </c>
      <c r="R8" s="161"/>
      <c r="S8" s="161"/>
      <c r="T8" s="161"/>
      <c r="U8" s="161"/>
      <c r="V8" s="161">
        <f>SUM(V9:V26)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575</v>
      </c>
      <c r="C9" s="182" t="s">
        <v>576</v>
      </c>
      <c r="D9" s="176" t="s">
        <v>434</v>
      </c>
      <c r="E9" s="177">
        <v>7</v>
      </c>
      <c r="F9" s="178"/>
      <c r="G9" s="179">
        <f t="shared" ref="G9:G26" si="0">ROUND(E9*F9,2)</f>
        <v>0</v>
      </c>
      <c r="H9" s="160"/>
      <c r="I9" s="159">
        <f t="shared" ref="I9:I26" si="1">ROUND(E9*H9,2)</f>
        <v>0</v>
      </c>
      <c r="J9" s="160"/>
      <c r="K9" s="159">
        <f t="shared" ref="K9:K26" si="2">ROUND(E9*J9,2)</f>
        <v>0</v>
      </c>
      <c r="L9" s="159">
        <v>21</v>
      </c>
      <c r="M9" s="159">
        <f t="shared" ref="M9:M26" si="3">G9*(1+L9/100)</f>
        <v>0</v>
      </c>
      <c r="N9" s="159">
        <v>0</v>
      </c>
      <c r="O9" s="159">
        <f t="shared" ref="O9:O26" si="4">ROUND(E9*N9,2)</f>
        <v>0</v>
      </c>
      <c r="P9" s="159">
        <v>0</v>
      </c>
      <c r="Q9" s="159">
        <f t="shared" ref="Q9:Q26" si="5"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 t="shared" ref="V9:V26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577</v>
      </c>
      <c r="C10" s="182" t="s">
        <v>578</v>
      </c>
      <c r="D10" s="176" t="s">
        <v>434</v>
      </c>
      <c r="E10" s="177">
        <v>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579</v>
      </c>
      <c r="C11" s="182" t="s">
        <v>580</v>
      </c>
      <c r="D11" s="176" t="s">
        <v>434</v>
      </c>
      <c r="E11" s="177">
        <v>36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581</v>
      </c>
      <c r="C12" s="182" t="s">
        <v>582</v>
      </c>
      <c r="D12" s="176" t="s">
        <v>434</v>
      </c>
      <c r="E12" s="177">
        <v>7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583</v>
      </c>
      <c r="C13" s="182" t="s">
        <v>584</v>
      </c>
      <c r="D13" s="176" t="s">
        <v>434</v>
      </c>
      <c r="E13" s="177">
        <v>5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585</v>
      </c>
      <c r="C14" s="182" t="s">
        <v>586</v>
      </c>
      <c r="D14" s="176" t="s">
        <v>235</v>
      </c>
      <c r="E14" s="177">
        <v>144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7</v>
      </c>
      <c r="B15" s="175" t="s">
        <v>587</v>
      </c>
      <c r="C15" s="182" t="s">
        <v>588</v>
      </c>
      <c r="D15" s="176" t="s">
        <v>235</v>
      </c>
      <c r="E15" s="177">
        <v>840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4">
        <v>8</v>
      </c>
      <c r="B16" s="175" t="s">
        <v>589</v>
      </c>
      <c r="C16" s="182" t="s">
        <v>590</v>
      </c>
      <c r="D16" s="176" t="s">
        <v>434</v>
      </c>
      <c r="E16" s="177">
        <v>54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9</v>
      </c>
      <c r="B17" s="175" t="s">
        <v>591</v>
      </c>
      <c r="C17" s="182" t="s">
        <v>592</v>
      </c>
      <c r="D17" s="176" t="s">
        <v>434</v>
      </c>
      <c r="E17" s="177">
        <v>23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593</v>
      </c>
      <c r="C18" s="182" t="s">
        <v>594</v>
      </c>
      <c r="D18" s="176" t="s">
        <v>434</v>
      </c>
      <c r="E18" s="177">
        <v>30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271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11</v>
      </c>
      <c r="B19" s="175" t="s">
        <v>595</v>
      </c>
      <c r="C19" s="182" t="s">
        <v>596</v>
      </c>
      <c r="D19" s="176" t="s">
        <v>434</v>
      </c>
      <c r="E19" s="177">
        <v>30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6"/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12</v>
      </c>
      <c r="B20" s="175" t="s">
        <v>597</v>
      </c>
      <c r="C20" s="182" t="s">
        <v>598</v>
      </c>
      <c r="D20" s="176" t="s">
        <v>599</v>
      </c>
      <c r="E20" s="177">
        <v>8.1999999999999993</v>
      </c>
      <c r="F20" s="178"/>
      <c r="G20" s="179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6"/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13</v>
      </c>
      <c r="B21" s="175" t="s">
        <v>600</v>
      </c>
      <c r="C21" s="182" t="s">
        <v>601</v>
      </c>
      <c r="D21" s="176" t="s">
        <v>235</v>
      </c>
      <c r="E21" s="177">
        <v>15</v>
      </c>
      <c r="F21" s="178"/>
      <c r="G21" s="179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6"/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14</v>
      </c>
      <c r="B22" s="175" t="s">
        <v>602</v>
      </c>
      <c r="C22" s="182" t="s">
        <v>603</v>
      </c>
      <c r="D22" s="176" t="s">
        <v>235</v>
      </c>
      <c r="E22" s="177">
        <v>144</v>
      </c>
      <c r="F22" s="178"/>
      <c r="G22" s="179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6"/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15</v>
      </c>
      <c r="B23" s="175" t="s">
        <v>604</v>
      </c>
      <c r="C23" s="182" t="s">
        <v>605</v>
      </c>
      <c r="D23" s="176" t="s">
        <v>434</v>
      </c>
      <c r="E23" s="177">
        <v>4</v>
      </c>
      <c r="F23" s="178"/>
      <c r="G23" s="179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6"/>
        <v>0</v>
      </c>
      <c r="W23" s="159"/>
      <c r="X23" s="159" t="s">
        <v>238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239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16</v>
      </c>
      <c r="B24" s="175" t="s">
        <v>606</v>
      </c>
      <c r="C24" s="182" t="s">
        <v>607</v>
      </c>
      <c r="D24" s="176" t="s">
        <v>235</v>
      </c>
      <c r="E24" s="177">
        <v>117</v>
      </c>
      <c r="F24" s="178"/>
      <c r="G24" s="179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6"/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17</v>
      </c>
      <c r="B25" s="175" t="s">
        <v>608</v>
      </c>
      <c r="C25" s="182" t="s">
        <v>609</v>
      </c>
      <c r="D25" s="176" t="s">
        <v>235</v>
      </c>
      <c r="E25" s="177">
        <v>31.5</v>
      </c>
      <c r="F25" s="178"/>
      <c r="G25" s="179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6"/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18</v>
      </c>
      <c r="B26" s="175" t="s">
        <v>610</v>
      </c>
      <c r="C26" s="182" t="s">
        <v>611</v>
      </c>
      <c r="D26" s="176" t="s">
        <v>434</v>
      </c>
      <c r="E26" s="177">
        <v>1</v>
      </c>
      <c r="F26" s="178"/>
      <c r="G26" s="179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6"/>
        <v>0</v>
      </c>
      <c r="W26" s="159"/>
      <c r="X26" s="159" t="s">
        <v>238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5.5" x14ac:dyDescent="0.2">
      <c r="A27" s="162" t="s">
        <v>231</v>
      </c>
      <c r="B27" s="163" t="s">
        <v>93</v>
      </c>
      <c r="C27" s="181" t="s">
        <v>94</v>
      </c>
      <c r="D27" s="164"/>
      <c r="E27" s="165"/>
      <c r="F27" s="166"/>
      <c r="G27" s="167">
        <f>SUMIF(AG28:AG42,"&lt;&gt;NOR",G28:G42)</f>
        <v>0</v>
      </c>
      <c r="H27" s="161"/>
      <c r="I27" s="161">
        <f>SUM(I28:I42)</f>
        <v>0</v>
      </c>
      <c r="J27" s="161"/>
      <c r="K27" s="161">
        <f>SUM(K28:K42)</f>
        <v>0</v>
      </c>
      <c r="L27" s="161"/>
      <c r="M27" s="161">
        <f>SUM(M28:M42)</f>
        <v>0</v>
      </c>
      <c r="N27" s="161"/>
      <c r="O27" s="161">
        <f>SUM(O28:O42)</f>
        <v>0</v>
      </c>
      <c r="P27" s="161"/>
      <c r="Q27" s="161">
        <f>SUM(Q28:Q42)</f>
        <v>0</v>
      </c>
      <c r="R27" s="161"/>
      <c r="S27" s="161"/>
      <c r="T27" s="161"/>
      <c r="U27" s="161"/>
      <c r="V27" s="161">
        <f>SUM(V28:V42)</f>
        <v>0</v>
      </c>
      <c r="W27" s="161"/>
      <c r="X27" s="161"/>
      <c r="AG27" t="s">
        <v>232</v>
      </c>
    </row>
    <row r="28" spans="1:60" ht="33.75" outlineLevel="1" x14ac:dyDescent="0.2">
      <c r="A28" s="174">
        <v>19</v>
      </c>
      <c r="B28" s="175" t="s">
        <v>612</v>
      </c>
      <c r="C28" s="182" t="s">
        <v>613</v>
      </c>
      <c r="D28" s="176" t="s">
        <v>235</v>
      </c>
      <c r="E28" s="177">
        <v>50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236</v>
      </c>
      <c r="T28" s="159" t="s">
        <v>237</v>
      </c>
      <c r="U28" s="159">
        <v>0</v>
      </c>
      <c r="V28" s="159">
        <f>ROUND(E28*U28,2)</f>
        <v>0</v>
      </c>
      <c r="W28" s="159"/>
      <c r="X28" s="159" t="s">
        <v>271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272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20</v>
      </c>
      <c r="B29" s="175" t="s">
        <v>614</v>
      </c>
      <c r="C29" s="182" t="s">
        <v>615</v>
      </c>
      <c r="D29" s="176" t="s">
        <v>235</v>
      </c>
      <c r="E29" s="177">
        <v>267</v>
      </c>
      <c r="F29" s="178"/>
      <c r="G29" s="179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236</v>
      </c>
      <c r="T29" s="159" t="s">
        <v>237</v>
      </c>
      <c r="U29" s="159">
        <v>0</v>
      </c>
      <c r="V29" s="159">
        <f>ROUND(E29*U29,2)</f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21</v>
      </c>
      <c r="B30" s="169" t="s">
        <v>616</v>
      </c>
      <c r="C30" s="183" t="s">
        <v>617</v>
      </c>
      <c r="D30" s="170" t="s">
        <v>235</v>
      </c>
      <c r="E30" s="171">
        <v>125.85</v>
      </c>
      <c r="F30" s="172"/>
      <c r="G30" s="173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236</v>
      </c>
      <c r="T30" s="159" t="s">
        <v>237</v>
      </c>
      <c r="U30" s="159">
        <v>0</v>
      </c>
      <c r="V30" s="159">
        <f>ROUND(E30*U30,2)</f>
        <v>0</v>
      </c>
      <c r="W30" s="159"/>
      <c r="X30" s="159" t="s">
        <v>238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239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618</v>
      </c>
      <c r="D31" s="187"/>
      <c r="E31" s="188">
        <v>88.9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619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620</v>
      </c>
      <c r="D32" s="187"/>
      <c r="E32" s="188">
        <v>36.950000000000003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8">
        <v>22</v>
      </c>
      <c r="B33" s="169" t="s">
        <v>621</v>
      </c>
      <c r="C33" s="183" t="s">
        <v>622</v>
      </c>
      <c r="D33" s="170" t="s">
        <v>235</v>
      </c>
      <c r="E33" s="171">
        <v>4.76</v>
      </c>
      <c r="F33" s="172"/>
      <c r="G33" s="173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236</v>
      </c>
      <c r="T33" s="159" t="s">
        <v>237</v>
      </c>
      <c r="U33" s="159">
        <v>0</v>
      </c>
      <c r="V33" s="159">
        <f>ROUND(E33*U33,2)</f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239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623</v>
      </c>
      <c r="D34" s="187"/>
      <c r="E34" s="188">
        <v>4.76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23</v>
      </c>
      <c r="B35" s="169" t="s">
        <v>624</v>
      </c>
      <c r="C35" s="183" t="s">
        <v>625</v>
      </c>
      <c r="D35" s="170" t="s">
        <v>235</v>
      </c>
      <c r="E35" s="171">
        <v>54</v>
      </c>
      <c r="F35" s="172"/>
      <c r="G35" s="173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236</v>
      </c>
      <c r="T35" s="159" t="s">
        <v>237</v>
      </c>
      <c r="U35" s="159">
        <v>0</v>
      </c>
      <c r="V35" s="159">
        <f>ROUND(E35*U35,2)</f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626</v>
      </c>
      <c r="D36" s="187"/>
      <c r="E36" s="18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619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627</v>
      </c>
      <c r="D37" s="187"/>
      <c r="E37" s="188">
        <v>12.44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619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628</v>
      </c>
      <c r="D38" s="187"/>
      <c r="E38" s="188">
        <v>14.8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619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629</v>
      </c>
      <c r="D39" s="187"/>
      <c r="E39" s="188">
        <v>14.6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619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630</v>
      </c>
      <c r="D40" s="187"/>
      <c r="E40" s="188">
        <v>10.8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619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9" t="s">
        <v>631</v>
      </c>
      <c r="D41" s="187"/>
      <c r="E41" s="188">
        <v>1.36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619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24</v>
      </c>
      <c r="B42" s="175" t="s">
        <v>632</v>
      </c>
      <c r="C42" s="182" t="s">
        <v>633</v>
      </c>
      <c r="D42" s="176" t="s">
        <v>235</v>
      </c>
      <c r="E42" s="177">
        <v>410</v>
      </c>
      <c r="F42" s="178"/>
      <c r="G42" s="179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 t="s">
        <v>236</v>
      </c>
      <c r="T42" s="159" t="s">
        <v>237</v>
      </c>
      <c r="U42" s="159">
        <v>0</v>
      </c>
      <c r="V42" s="159">
        <f>ROUND(E42*U42,2)</f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239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2" t="s">
        <v>231</v>
      </c>
      <c r="B43" s="163" t="s">
        <v>95</v>
      </c>
      <c r="C43" s="181" t="s">
        <v>96</v>
      </c>
      <c r="D43" s="164"/>
      <c r="E43" s="165"/>
      <c r="F43" s="166"/>
      <c r="G43" s="167">
        <f>SUMIF(AG44:AG47,"&lt;&gt;NOR",G44:G47)</f>
        <v>0</v>
      </c>
      <c r="H43" s="161"/>
      <c r="I43" s="161">
        <f>SUM(I44:I47)</f>
        <v>0</v>
      </c>
      <c r="J43" s="161"/>
      <c r="K43" s="161">
        <f>SUM(K44:K47)</f>
        <v>0</v>
      </c>
      <c r="L43" s="161"/>
      <c r="M43" s="161">
        <f>SUM(M44:M47)</f>
        <v>0</v>
      </c>
      <c r="N43" s="161"/>
      <c r="O43" s="161">
        <f>SUM(O44:O47)</f>
        <v>0</v>
      </c>
      <c r="P43" s="161"/>
      <c r="Q43" s="161">
        <f>SUM(Q44:Q47)</f>
        <v>0</v>
      </c>
      <c r="R43" s="161"/>
      <c r="S43" s="161"/>
      <c r="T43" s="161"/>
      <c r="U43" s="161"/>
      <c r="V43" s="161">
        <f>SUM(V44:V47)</f>
        <v>0</v>
      </c>
      <c r="W43" s="161"/>
      <c r="X43" s="161"/>
      <c r="AG43" t="s">
        <v>232</v>
      </c>
    </row>
    <row r="44" spans="1:60" ht="22.5" outlineLevel="1" x14ac:dyDescent="0.2">
      <c r="A44" s="174">
        <v>25</v>
      </c>
      <c r="B44" s="175" t="s">
        <v>634</v>
      </c>
      <c r="C44" s="182" t="s">
        <v>635</v>
      </c>
      <c r="D44" s="176" t="s">
        <v>235</v>
      </c>
      <c r="E44" s="177">
        <v>117</v>
      </c>
      <c r="F44" s="178"/>
      <c r="G44" s="179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59"/>
      <c r="S44" s="159" t="s">
        <v>236</v>
      </c>
      <c r="T44" s="159" t="s">
        <v>237</v>
      </c>
      <c r="U44" s="159">
        <v>0</v>
      </c>
      <c r="V44" s="159">
        <f>ROUND(E44*U44,2)</f>
        <v>0</v>
      </c>
      <c r="W44" s="159"/>
      <c r="X44" s="159" t="s">
        <v>238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239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26</v>
      </c>
      <c r="B45" s="175" t="s">
        <v>636</v>
      </c>
      <c r="C45" s="182" t="s">
        <v>637</v>
      </c>
      <c r="D45" s="176" t="s">
        <v>235</v>
      </c>
      <c r="E45" s="177">
        <v>144</v>
      </c>
      <c r="F45" s="178"/>
      <c r="G45" s="179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236</v>
      </c>
      <c r="T45" s="159" t="s">
        <v>237</v>
      </c>
      <c r="U45" s="159">
        <v>0</v>
      </c>
      <c r="V45" s="159">
        <f>ROUND(E45*U45,2)</f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239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4">
        <v>27</v>
      </c>
      <c r="B46" s="175" t="s">
        <v>638</v>
      </c>
      <c r="C46" s="182" t="s">
        <v>639</v>
      </c>
      <c r="D46" s="176" t="s">
        <v>235</v>
      </c>
      <c r="E46" s="177">
        <v>261</v>
      </c>
      <c r="F46" s="178"/>
      <c r="G46" s="179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236</v>
      </c>
      <c r="T46" s="159" t="s">
        <v>237</v>
      </c>
      <c r="U46" s="159">
        <v>0</v>
      </c>
      <c r="V46" s="159">
        <f>ROUND(E46*U46,2)</f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239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28</v>
      </c>
      <c r="B47" s="175" t="s">
        <v>640</v>
      </c>
      <c r="C47" s="182" t="s">
        <v>641</v>
      </c>
      <c r="D47" s="176" t="s">
        <v>235</v>
      </c>
      <c r="E47" s="177">
        <v>100</v>
      </c>
      <c r="F47" s="178"/>
      <c r="G47" s="179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236</v>
      </c>
      <c r="T47" s="159" t="s">
        <v>237</v>
      </c>
      <c r="U47" s="159">
        <v>0</v>
      </c>
      <c r="V47" s="159">
        <f>ROUND(E47*U47,2)</f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239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2" t="s">
        <v>231</v>
      </c>
      <c r="B48" s="163" t="s">
        <v>97</v>
      </c>
      <c r="C48" s="181" t="s">
        <v>98</v>
      </c>
      <c r="D48" s="164"/>
      <c r="E48" s="165"/>
      <c r="F48" s="166"/>
      <c r="G48" s="167">
        <f>SUMIF(AG49:AG59,"&lt;&gt;NOR",G49:G59)</f>
        <v>0</v>
      </c>
      <c r="H48" s="161"/>
      <c r="I48" s="161">
        <f>SUM(I49:I59)</f>
        <v>0</v>
      </c>
      <c r="J48" s="161"/>
      <c r="K48" s="161">
        <f>SUM(K49:K59)</f>
        <v>0</v>
      </c>
      <c r="L48" s="161"/>
      <c r="M48" s="161">
        <f>SUM(M49:M59)</f>
        <v>0</v>
      </c>
      <c r="N48" s="161"/>
      <c r="O48" s="161">
        <f>SUM(O49:O59)</f>
        <v>0</v>
      </c>
      <c r="P48" s="161"/>
      <c r="Q48" s="161">
        <f>SUM(Q49:Q59)</f>
        <v>0</v>
      </c>
      <c r="R48" s="161"/>
      <c r="S48" s="161"/>
      <c r="T48" s="161"/>
      <c r="U48" s="161"/>
      <c r="V48" s="161">
        <f>SUM(V49:V59)</f>
        <v>0</v>
      </c>
      <c r="W48" s="161"/>
      <c r="X48" s="161"/>
      <c r="AG48" t="s">
        <v>232</v>
      </c>
    </row>
    <row r="49" spans="1:60" outlineLevel="1" x14ac:dyDescent="0.2">
      <c r="A49" s="174">
        <v>29</v>
      </c>
      <c r="B49" s="175" t="s">
        <v>642</v>
      </c>
      <c r="C49" s="182" t="s">
        <v>643</v>
      </c>
      <c r="D49" s="176" t="s">
        <v>235</v>
      </c>
      <c r="E49" s="177">
        <v>46</v>
      </c>
      <c r="F49" s="178"/>
      <c r="G49" s="179">
        <f t="shared" ref="G49:G59" si="7">ROUND(E49*F49,2)</f>
        <v>0</v>
      </c>
      <c r="H49" s="160"/>
      <c r="I49" s="159">
        <f t="shared" ref="I49:I59" si="8">ROUND(E49*H49,2)</f>
        <v>0</v>
      </c>
      <c r="J49" s="160"/>
      <c r="K49" s="159">
        <f t="shared" ref="K49:K59" si="9">ROUND(E49*J49,2)</f>
        <v>0</v>
      </c>
      <c r="L49" s="159">
        <v>21</v>
      </c>
      <c r="M49" s="159">
        <f t="shared" ref="M49:M59" si="10">G49*(1+L49/100)</f>
        <v>0</v>
      </c>
      <c r="N49" s="159">
        <v>0</v>
      </c>
      <c r="O49" s="159">
        <f t="shared" ref="O49:O59" si="11">ROUND(E49*N49,2)</f>
        <v>0</v>
      </c>
      <c r="P49" s="159">
        <v>0</v>
      </c>
      <c r="Q49" s="159">
        <f t="shared" ref="Q49:Q59" si="12">ROUND(E49*P49,2)</f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ref="V49:V59" si="13">ROUND(E49*U49,2)</f>
        <v>0</v>
      </c>
      <c r="W49" s="159"/>
      <c r="X49" s="159" t="s">
        <v>271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30</v>
      </c>
      <c r="B50" s="175" t="s">
        <v>644</v>
      </c>
      <c r="C50" s="182" t="s">
        <v>645</v>
      </c>
      <c r="D50" s="176" t="s">
        <v>235</v>
      </c>
      <c r="E50" s="177">
        <v>35</v>
      </c>
      <c r="F50" s="178"/>
      <c r="G50" s="179">
        <f t="shared" si="7"/>
        <v>0</v>
      </c>
      <c r="H50" s="160"/>
      <c r="I50" s="159">
        <f t="shared" si="8"/>
        <v>0</v>
      </c>
      <c r="J50" s="160"/>
      <c r="K50" s="159">
        <f t="shared" si="9"/>
        <v>0</v>
      </c>
      <c r="L50" s="159">
        <v>21</v>
      </c>
      <c r="M50" s="159">
        <f t="shared" si="10"/>
        <v>0</v>
      </c>
      <c r="N50" s="159">
        <v>0</v>
      </c>
      <c r="O50" s="159">
        <f t="shared" si="11"/>
        <v>0</v>
      </c>
      <c r="P50" s="159">
        <v>0</v>
      </c>
      <c r="Q50" s="159">
        <f t="shared" si="12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13"/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239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31</v>
      </c>
      <c r="B51" s="175" t="s">
        <v>646</v>
      </c>
      <c r="C51" s="182" t="s">
        <v>647</v>
      </c>
      <c r="D51" s="176" t="s">
        <v>235</v>
      </c>
      <c r="E51" s="177">
        <v>63</v>
      </c>
      <c r="F51" s="178"/>
      <c r="G51" s="179">
        <f t="shared" si="7"/>
        <v>0</v>
      </c>
      <c r="H51" s="160"/>
      <c r="I51" s="159">
        <f t="shared" si="8"/>
        <v>0</v>
      </c>
      <c r="J51" s="160"/>
      <c r="K51" s="159">
        <f t="shared" si="9"/>
        <v>0</v>
      </c>
      <c r="L51" s="159">
        <v>21</v>
      </c>
      <c r="M51" s="159">
        <f t="shared" si="10"/>
        <v>0</v>
      </c>
      <c r="N51" s="159">
        <v>0</v>
      </c>
      <c r="O51" s="159">
        <f t="shared" si="11"/>
        <v>0</v>
      </c>
      <c r="P51" s="159">
        <v>0</v>
      </c>
      <c r="Q51" s="159">
        <f t="shared" si="12"/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si="13"/>
        <v>0</v>
      </c>
      <c r="W51" s="159"/>
      <c r="X51" s="159" t="s">
        <v>238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239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32</v>
      </c>
      <c r="B52" s="175" t="s">
        <v>648</v>
      </c>
      <c r="C52" s="182" t="s">
        <v>649</v>
      </c>
      <c r="D52" s="176" t="s">
        <v>650</v>
      </c>
      <c r="E52" s="177">
        <v>112</v>
      </c>
      <c r="F52" s="178"/>
      <c r="G52" s="179">
        <f t="shared" si="7"/>
        <v>0</v>
      </c>
      <c r="H52" s="160"/>
      <c r="I52" s="159">
        <f t="shared" si="8"/>
        <v>0</v>
      </c>
      <c r="J52" s="160"/>
      <c r="K52" s="159">
        <f t="shared" si="9"/>
        <v>0</v>
      </c>
      <c r="L52" s="159">
        <v>21</v>
      </c>
      <c r="M52" s="159">
        <f t="shared" si="10"/>
        <v>0</v>
      </c>
      <c r="N52" s="159">
        <v>0</v>
      </c>
      <c r="O52" s="159">
        <f t="shared" si="11"/>
        <v>0</v>
      </c>
      <c r="P52" s="159">
        <v>0</v>
      </c>
      <c r="Q52" s="159">
        <f t="shared" si="12"/>
        <v>0</v>
      </c>
      <c r="R52" s="159"/>
      <c r="S52" s="159" t="s">
        <v>236</v>
      </c>
      <c r="T52" s="159" t="s">
        <v>237</v>
      </c>
      <c r="U52" s="159">
        <v>0</v>
      </c>
      <c r="V52" s="159">
        <f t="shared" si="13"/>
        <v>0</v>
      </c>
      <c r="W52" s="159"/>
      <c r="X52" s="159" t="s">
        <v>238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239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33</v>
      </c>
      <c r="B53" s="175" t="s">
        <v>651</v>
      </c>
      <c r="C53" s="182" t="s">
        <v>652</v>
      </c>
      <c r="D53" s="176" t="s">
        <v>235</v>
      </c>
      <c r="E53" s="177">
        <v>102</v>
      </c>
      <c r="F53" s="178"/>
      <c r="G53" s="179">
        <f t="shared" si="7"/>
        <v>0</v>
      </c>
      <c r="H53" s="160"/>
      <c r="I53" s="159">
        <f t="shared" si="8"/>
        <v>0</v>
      </c>
      <c r="J53" s="160"/>
      <c r="K53" s="159">
        <f t="shared" si="9"/>
        <v>0</v>
      </c>
      <c r="L53" s="159">
        <v>21</v>
      </c>
      <c r="M53" s="159">
        <f t="shared" si="10"/>
        <v>0</v>
      </c>
      <c r="N53" s="159">
        <v>0</v>
      </c>
      <c r="O53" s="159">
        <f t="shared" si="11"/>
        <v>0</v>
      </c>
      <c r="P53" s="159">
        <v>0</v>
      </c>
      <c r="Q53" s="159">
        <f t="shared" si="12"/>
        <v>0</v>
      </c>
      <c r="R53" s="159"/>
      <c r="S53" s="159" t="s">
        <v>236</v>
      </c>
      <c r="T53" s="159" t="s">
        <v>237</v>
      </c>
      <c r="U53" s="159">
        <v>0</v>
      </c>
      <c r="V53" s="159">
        <f t="shared" si="13"/>
        <v>0</v>
      </c>
      <c r="W53" s="159"/>
      <c r="X53" s="159" t="s">
        <v>238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239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34</v>
      </c>
      <c r="B54" s="175" t="s">
        <v>653</v>
      </c>
      <c r="C54" s="182" t="s">
        <v>654</v>
      </c>
      <c r="D54" s="176" t="s">
        <v>434</v>
      </c>
      <c r="E54" s="177">
        <v>2</v>
      </c>
      <c r="F54" s="178"/>
      <c r="G54" s="179">
        <f t="shared" si="7"/>
        <v>0</v>
      </c>
      <c r="H54" s="160"/>
      <c r="I54" s="159">
        <f t="shared" si="8"/>
        <v>0</v>
      </c>
      <c r="J54" s="160"/>
      <c r="K54" s="159">
        <f t="shared" si="9"/>
        <v>0</v>
      </c>
      <c r="L54" s="159">
        <v>21</v>
      </c>
      <c r="M54" s="159">
        <f t="shared" si="10"/>
        <v>0</v>
      </c>
      <c r="N54" s="159">
        <v>0</v>
      </c>
      <c r="O54" s="159">
        <f t="shared" si="11"/>
        <v>0</v>
      </c>
      <c r="P54" s="159">
        <v>0</v>
      </c>
      <c r="Q54" s="159">
        <f t="shared" si="12"/>
        <v>0</v>
      </c>
      <c r="R54" s="159"/>
      <c r="S54" s="159" t="s">
        <v>236</v>
      </c>
      <c r="T54" s="159" t="s">
        <v>237</v>
      </c>
      <c r="U54" s="159">
        <v>0</v>
      </c>
      <c r="V54" s="159">
        <f t="shared" si="13"/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239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35</v>
      </c>
      <c r="B55" s="175" t="s">
        <v>655</v>
      </c>
      <c r="C55" s="182" t="s">
        <v>656</v>
      </c>
      <c r="D55" s="176" t="s">
        <v>235</v>
      </c>
      <c r="E55" s="177">
        <v>261</v>
      </c>
      <c r="F55" s="178"/>
      <c r="G55" s="179">
        <f t="shared" si="7"/>
        <v>0</v>
      </c>
      <c r="H55" s="160"/>
      <c r="I55" s="159">
        <f t="shared" si="8"/>
        <v>0</v>
      </c>
      <c r="J55" s="160"/>
      <c r="K55" s="159">
        <f t="shared" si="9"/>
        <v>0</v>
      </c>
      <c r="L55" s="159">
        <v>21</v>
      </c>
      <c r="M55" s="159">
        <f t="shared" si="10"/>
        <v>0</v>
      </c>
      <c r="N55" s="159">
        <v>0</v>
      </c>
      <c r="O55" s="159">
        <f t="shared" si="11"/>
        <v>0</v>
      </c>
      <c r="P55" s="159">
        <v>0</v>
      </c>
      <c r="Q55" s="159">
        <f t="shared" si="12"/>
        <v>0</v>
      </c>
      <c r="R55" s="159"/>
      <c r="S55" s="159" t="s">
        <v>236</v>
      </c>
      <c r="T55" s="159" t="s">
        <v>237</v>
      </c>
      <c r="U55" s="159">
        <v>0</v>
      </c>
      <c r="V55" s="159">
        <f t="shared" si="13"/>
        <v>0</v>
      </c>
      <c r="W55" s="159"/>
      <c r="X55" s="159" t="s">
        <v>238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239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36</v>
      </c>
      <c r="B56" s="175" t="s">
        <v>657</v>
      </c>
      <c r="C56" s="182" t="s">
        <v>658</v>
      </c>
      <c r="D56" s="176" t="s">
        <v>235</v>
      </c>
      <c r="E56" s="177">
        <v>261</v>
      </c>
      <c r="F56" s="178"/>
      <c r="G56" s="179">
        <f t="shared" si="7"/>
        <v>0</v>
      </c>
      <c r="H56" s="160"/>
      <c r="I56" s="159">
        <f t="shared" si="8"/>
        <v>0</v>
      </c>
      <c r="J56" s="160"/>
      <c r="K56" s="159">
        <f t="shared" si="9"/>
        <v>0</v>
      </c>
      <c r="L56" s="159">
        <v>21</v>
      </c>
      <c r="M56" s="159">
        <f t="shared" si="10"/>
        <v>0</v>
      </c>
      <c r="N56" s="159">
        <v>0</v>
      </c>
      <c r="O56" s="159">
        <f t="shared" si="11"/>
        <v>0</v>
      </c>
      <c r="P56" s="159">
        <v>0</v>
      </c>
      <c r="Q56" s="159">
        <f t="shared" si="12"/>
        <v>0</v>
      </c>
      <c r="R56" s="159"/>
      <c r="S56" s="159" t="s">
        <v>236</v>
      </c>
      <c r="T56" s="159" t="s">
        <v>237</v>
      </c>
      <c r="U56" s="159">
        <v>0</v>
      </c>
      <c r="V56" s="159">
        <f t="shared" si="13"/>
        <v>0</v>
      </c>
      <c r="W56" s="159"/>
      <c r="X56" s="159" t="s">
        <v>238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239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37</v>
      </c>
      <c r="B57" s="175" t="s">
        <v>659</v>
      </c>
      <c r="C57" s="182" t="s">
        <v>660</v>
      </c>
      <c r="D57" s="176" t="s">
        <v>235</v>
      </c>
      <c r="E57" s="177">
        <v>261</v>
      </c>
      <c r="F57" s="178"/>
      <c r="G57" s="179">
        <f t="shared" si="7"/>
        <v>0</v>
      </c>
      <c r="H57" s="160"/>
      <c r="I57" s="159">
        <f t="shared" si="8"/>
        <v>0</v>
      </c>
      <c r="J57" s="160"/>
      <c r="K57" s="159">
        <f t="shared" si="9"/>
        <v>0</v>
      </c>
      <c r="L57" s="159">
        <v>21</v>
      </c>
      <c r="M57" s="159">
        <f t="shared" si="10"/>
        <v>0</v>
      </c>
      <c r="N57" s="159">
        <v>0</v>
      </c>
      <c r="O57" s="159">
        <f t="shared" si="11"/>
        <v>0</v>
      </c>
      <c r="P57" s="159">
        <v>0</v>
      </c>
      <c r="Q57" s="159">
        <f t="shared" si="12"/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si="13"/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239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38</v>
      </c>
      <c r="B58" s="175" t="s">
        <v>661</v>
      </c>
      <c r="C58" s="182" t="s">
        <v>662</v>
      </c>
      <c r="D58" s="176" t="s">
        <v>650</v>
      </c>
      <c r="E58" s="177">
        <v>1</v>
      </c>
      <c r="F58" s="178"/>
      <c r="G58" s="179">
        <f t="shared" si="7"/>
        <v>0</v>
      </c>
      <c r="H58" s="160"/>
      <c r="I58" s="159">
        <f t="shared" si="8"/>
        <v>0</v>
      </c>
      <c r="J58" s="160"/>
      <c r="K58" s="159">
        <f t="shared" si="9"/>
        <v>0</v>
      </c>
      <c r="L58" s="159">
        <v>21</v>
      </c>
      <c r="M58" s="159">
        <f t="shared" si="10"/>
        <v>0</v>
      </c>
      <c r="N58" s="159">
        <v>0</v>
      </c>
      <c r="O58" s="159">
        <f t="shared" si="11"/>
        <v>0</v>
      </c>
      <c r="P58" s="159">
        <v>0</v>
      </c>
      <c r="Q58" s="159">
        <f t="shared" si="12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13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239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39</v>
      </c>
      <c r="B59" s="175" t="s">
        <v>663</v>
      </c>
      <c r="C59" s="182" t="s">
        <v>664</v>
      </c>
      <c r="D59" s="176" t="s">
        <v>434</v>
      </c>
      <c r="E59" s="177">
        <v>1</v>
      </c>
      <c r="F59" s="178"/>
      <c r="G59" s="179">
        <f t="shared" si="7"/>
        <v>0</v>
      </c>
      <c r="H59" s="160"/>
      <c r="I59" s="159">
        <f t="shared" si="8"/>
        <v>0</v>
      </c>
      <c r="J59" s="160"/>
      <c r="K59" s="159">
        <f t="shared" si="9"/>
        <v>0</v>
      </c>
      <c r="L59" s="159">
        <v>21</v>
      </c>
      <c r="M59" s="159">
        <f t="shared" si="10"/>
        <v>0</v>
      </c>
      <c r="N59" s="159">
        <v>0</v>
      </c>
      <c r="O59" s="159">
        <f t="shared" si="11"/>
        <v>0</v>
      </c>
      <c r="P59" s="159">
        <v>0</v>
      </c>
      <c r="Q59" s="159">
        <f t="shared" si="12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13"/>
        <v>0</v>
      </c>
      <c r="W59" s="159"/>
      <c r="X59" s="159" t="s">
        <v>271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2" t="s">
        <v>231</v>
      </c>
      <c r="B60" s="163" t="s">
        <v>99</v>
      </c>
      <c r="C60" s="181" t="s">
        <v>100</v>
      </c>
      <c r="D60" s="164"/>
      <c r="E60" s="165"/>
      <c r="F60" s="166"/>
      <c r="G60" s="167">
        <f>SUMIF(AG61:AG71,"&lt;&gt;NOR",G61:G71)</f>
        <v>0</v>
      </c>
      <c r="H60" s="161"/>
      <c r="I60" s="161">
        <f>SUM(I61:I71)</f>
        <v>0</v>
      </c>
      <c r="J60" s="161"/>
      <c r="K60" s="161">
        <f>SUM(K61:K71)</f>
        <v>0</v>
      </c>
      <c r="L60" s="161"/>
      <c r="M60" s="161">
        <f>SUM(M61:M71)</f>
        <v>0</v>
      </c>
      <c r="N60" s="161"/>
      <c r="O60" s="161">
        <f>SUM(O61:O71)</f>
        <v>0</v>
      </c>
      <c r="P60" s="161"/>
      <c r="Q60" s="161">
        <f>SUM(Q61:Q71)</f>
        <v>0</v>
      </c>
      <c r="R60" s="161"/>
      <c r="S60" s="161"/>
      <c r="T60" s="161"/>
      <c r="U60" s="161"/>
      <c r="V60" s="161">
        <f>SUM(V61:V71)</f>
        <v>0</v>
      </c>
      <c r="W60" s="161"/>
      <c r="X60" s="161"/>
      <c r="AG60" t="s">
        <v>232</v>
      </c>
    </row>
    <row r="61" spans="1:60" ht="22.5" outlineLevel="1" x14ac:dyDescent="0.2">
      <c r="A61" s="174">
        <v>40</v>
      </c>
      <c r="B61" s="175" t="s">
        <v>665</v>
      </c>
      <c r="C61" s="182" t="s">
        <v>666</v>
      </c>
      <c r="D61" s="176" t="s">
        <v>434</v>
      </c>
      <c r="E61" s="177">
        <v>4</v>
      </c>
      <c r="F61" s="178"/>
      <c r="G61" s="179">
        <f t="shared" ref="G61:G71" si="14">ROUND(E61*F61,2)</f>
        <v>0</v>
      </c>
      <c r="H61" s="160"/>
      <c r="I61" s="159">
        <f t="shared" ref="I61:I71" si="15">ROUND(E61*H61,2)</f>
        <v>0</v>
      </c>
      <c r="J61" s="160"/>
      <c r="K61" s="159">
        <f t="shared" ref="K61:K71" si="16">ROUND(E61*J61,2)</f>
        <v>0</v>
      </c>
      <c r="L61" s="159">
        <v>21</v>
      </c>
      <c r="M61" s="159">
        <f t="shared" ref="M61:M71" si="17">G61*(1+L61/100)</f>
        <v>0</v>
      </c>
      <c r="N61" s="159">
        <v>0</v>
      </c>
      <c r="O61" s="159">
        <f t="shared" ref="O61:O71" si="18">ROUND(E61*N61,2)</f>
        <v>0</v>
      </c>
      <c r="P61" s="159">
        <v>0</v>
      </c>
      <c r="Q61" s="159">
        <f t="shared" ref="Q61:Q71" si="19">ROUND(E61*P61,2)</f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ref="V61:V71" si="20">ROUND(E61*U61,2)</f>
        <v>0</v>
      </c>
      <c r="W61" s="159"/>
      <c r="X61" s="159" t="s">
        <v>238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239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41</v>
      </c>
      <c r="B62" s="175" t="s">
        <v>667</v>
      </c>
      <c r="C62" s="182" t="s">
        <v>668</v>
      </c>
      <c r="D62" s="176" t="s">
        <v>434</v>
      </c>
      <c r="E62" s="177">
        <v>10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21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20"/>
        <v>0</v>
      </c>
      <c r="W62" s="159"/>
      <c r="X62" s="159" t="s">
        <v>238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239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42</v>
      </c>
      <c r="B63" s="175" t="s">
        <v>669</v>
      </c>
      <c r="C63" s="182" t="s">
        <v>670</v>
      </c>
      <c r="D63" s="176" t="s">
        <v>650</v>
      </c>
      <c r="E63" s="177">
        <v>1</v>
      </c>
      <c r="F63" s="178"/>
      <c r="G63" s="179">
        <f t="shared" si="14"/>
        <v>0</v>
      </c>
      <c r="H63" s="160"/>
      <c r="I63" s="159">
        <f t="shared" si="15"/>
        <v>0</v>
      </c>
      <c r="J63" s="160"/>
      <c r="K63" s="159">
        <f t="shared" si="16"/>
        <v>0</v>
      </c>
      <c r="L63" s="159">
        <v>21</v>
      </c>
      <c r="M63" s="159">
        <f t="shared" si="17"/>
        <v>0</v>
      </c>
      <c r="N63" s="159">
        <v>0</v>
      </c>
      <c r="O63" s="159">
        <f t="shared" si="18"/>
        <v>0</v>
      </c>
      <c r="P63" s="159">
        <v>0</v>
      </c>
      <c r="Q63" s="159">
        <f t="shared" si="19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20"/>
        <v>0</v>
      </c>
      <c r="W63" s="159"/>
      <c r="X63" s="159" t="s">
        <v>238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239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43</v>
      </c>
      <c r="B64" s="175" t="s">
        <v>671</v>
      </c>
      <c r="C64" s="182" t="s">
        <v>672</v>
      </c>
      <c r="D64" s="176" t="s">
        <v>434</v>
      </c>
      <c r="E64" s="177">
        <v>4</v>
      </c>
      <c r="F64" s="178"/>
      <c r="G64" s="179">
        <f t="shared" si="14"/>
        <v>0</v>
      </c>
      <c r="H64" s="160"/>
      <c r="I64" s="159">
        <f t="shared" si="15"/>
        <v>0</v>
      </c>
      <c r="J64" s="160"/>
      <c r="K64" s="159">
        <f t="shared" si="16"/>
        <v>0</v>
      </c>
      <c r="L64" s="159">
        <v>21</v>
      </c>
      <c r="M64" s="159">
        <f t="shared" si="17"/>
        <v>0</v>
      </c>
      <c r="N64" s="159">
        <v>0</v>
      </c>
      <c r="O64" s="159">
        <f t="shared" si="18"/>
        <v>0</v>
      </c>
      <c r="P64" s="159">
        <v>0</v>
      </c>
      <c r="Q64" s="159">
        <f t="shared" si="19"/>
        <v>0</v>
      </c>
      <c r="R64" s="159"/>
      <c r="S64" s="159" t="s">
        <v>236</v>
      </c>
      <c r="T64" s="159" t="s">
        <v>237</v>
      </c>
      <c r="U64" s="159">
        <v>0</v>
      </c>
      <c r="V64" s="159">
        <f t="shared" si="20"/>
        <v>0</v>
      </c>
      <c r="W64" s="159"/>
      <c r="X64" s="159" t="s">
        <v>238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239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4">
        <v>44</v>
      </c>
      <c r="B65" s="175" t="s">
        <v>673</v>
      </c>
      <c r="C65" s="182" t="s">
        <v>674</v>
      </c>
      <c r="D65" s="176" t="s">
        <v>434</v>
      </c>
      <c r="E65" s="177">
        <v>1</v>
      </c>
      <c r="F65" s="178"/>
      <c r="G65" s="179">
        <f t="shared" si="14"/>
        <v>0</v>
      </c>
      <c r="H65" s="160"/>
      <c r="I65" s="159">
        <f t="shared" si="15"/>
        <v>0</v>
      </c>
      <c r="J65" s="160"/>
      <c r="K65" s="159">
        <f t="shared" si="16"/>
        <v>0</v>
      </c>
      <c r="L65" s="159">
        <v>21</v>
      </c>
      <c r="M65" s="159">
        <f t="shared" si="17"/>
        <v>0</v>
      </c>
      <c r="N65" s="159">
        <v>0</v>
      </c>
      <c r="O65" s="159">
        <f t="shared" si="18"/>
        <v>0</v>
      </c>
      <c r="P65" s="159">
        <v>0</v>
      </c>
      <c r="Q65" s="159">
        <f t="shared" si="19"/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si="20"/>
        <v>0</v>
      </c>
      <c r="W65" s="159"/>
      <c r="X65" s="159" t="s">
        <v>238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239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45</v>
      </c>
      <c r="B66" s="175" t="s">
        <v>675</v>
      </c>
      <c r="C66" s="182" t="s">
        <v>676</v>
      </c>
      <c r="D66" s="176" t="s">
        <v>434</v>
      </c>
      <c r="E66" s="177">
        <v>2</v>
      </c>
      <c r="F66" s="178"/>
      <c r="G66" s="179">
        <f t="shared" si="14"/>
        <v>0</v>
      </c>
      <c r="H66" s="160"/>
      <c r="I66" s="159">
        <f t="shared" si="15"/>
        <v>0</v>
      </c>
      <c r="J66" s="160"/>
      <c r="K66" s="159">
        <f t="shared" si="16"/>
        <v>0</v>
      </c>
      <c r="L66" s="159">
        <v>21</v>
      </c>
      <c r="M66" s="159">
        <f t="shared" si="17"/>
        <v>0</v>
      </c>
      <c r="N66" s="159">
        <v>0</v>
      </c>
      <c r="O66" s="159">
        <f t="shared" si="18"/>
        <v>0</v>
      </c>
      <c r="P66" s="159">
        <v>0</v>
      </c>
      <c r="Q66" s="159">
        <f t="shared" si="19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20"/>
        <v>0</v>
      </c>
      <c r="W66" s="159"/>
      <c r="X66" s="159" t="s">
        <v>238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239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46</v>
      </c>
      <c r="B67" s="175" t="s">
        <v>677</v>
      </c>
      <c r="C67" s="182" t="s">
        <v>678</v>
      </c>
      <c r="D67" s="176" t="s">
        <v>434</v>
      </c>
      <c r="E67" s="177">
        <v>1</v>
      </c>
      <c r="F67" s="178"/>
      <c r="G67" s="179">
        <f t="shared" si="14"/>
        <v>0</v>
      </c>
      <c r="H67" s="160"/>
      <c r="I67" s="159">
        <f t="shared" si="15"/>
        <v>0</v>
      </c>
      <c r="J67" s="160"/>
      <c r="K67" s="159">
        <f t="shared" si="16"/>
        <v>0</v>
      </c>
      <c r="L67" s="159">
        <v>21</v>
      </c>
      <c r="M67" s="159">
        <f t="shared" si="17"/>
        <v>0</v>
      </c>
      <c r="N67" s="159">
        <v>0</v>
      </c>
      <c r="O67" s="159">
        <f t="shared" si="18"/>
        <v>0</v>
      </c>
      <c r="P67" s="159">
        <v>0</v>
      </c>
      <c r="Q67" s="159">
        <f t="shared" si="19"/>
        <v>0</v>
      </c>
      <c r="R67" s="159"/>
      <c r="S67" s="159" t="s">
        <v>236</v>
      </c>
      <c r="T67" s="159" t="s">
        <v>237</v>
      </c>
      <c r="U67" s="159">
        <v>0</v>
      </c>
      <c r="V67" s="159">
        <f t="shared" si="20"/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239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47</v>
      </c>
      <c r="B68" s="175" t="s">
        <v>679</v>
      </c>
      <c r="C68" s="182" t="s">
        <v>680</v>
      </c>
      <c r="D68" s="176" t="s">
        <v>434</v>
      </c>
      <c r="E68" s="177">
        <v>2</v>
      </c>
      <c r="F68" s="178"/>
      <c r="G68" s="179">
        <f t="shared" si="14"/>
        <v>0</v>
      </c>
      <c r="H68" s="160"/>
      <c r="I68" s="159">
        <f t="shared" si="15"/>
        <v>0</v>
      </c>
      <c r="J68" s="160"/>
      <c r="K68" s="159">
        <f t="shared" si="16"/>
        <v>0</v>
      </c>
      <c r="L68" s="159">
        <v>21</v>
      </c>
      <c r="M68" s="159">
        <f t="shared" si="17"/>
        <v>0</v>
      </c>
      <c r="N68" s="159">
        <v>0</v>
      </c>
      <c r="O68" s="159">
        <f t="shared" si="18"/>
        <v>0</v>
      </c>
      <c r="P68" s="159">
        <v>0</v>
      </c>
      <c r="Q68" s="159">
        <f t="shared" si="19"/>
        <v>0</v>
      </c>
      <c r="R68" s="159"/>
      <c r="S68" s="159" t="s">
        <v>236</v>
      </c>
      <c r="T68" s="159" t="s">
        <v>237</v>
      </c>
      <c r="U68" s="159">
        <v>0</v>
      </c>
      <c r="V68" s="159">
        <f t="shared" si="20"/>
        <v>0</v>
      </c>
      <c r="W68" s="159"/>
      <c r="X68" s="159" t="s">
        <v>238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239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48</v>
      </c>
      <c r="B69" s="175" t="s">
        <v>681</v>
      </c>
      <c r="C69" s="182" t="s">
        <v>682</v>
      </c>
      <c r="D69" s="176" t="s">
        <v>434</v>
      </c>
      <c r="E69" s="177">
        <v>2</v>
      </c>
      <c r="F69" s="178"/>
      <c r="G69" s="179">
        <f t="shared" si="14"/>
        <v>0</v>
      </c>
      <c r="H69" s="160"/>
      <c r="I69" s="159">
        <f t="shared" si="15"/>
        <v>0</v>
      </c>
      <c r="J69" s="160"/>
      <c r="K69" s="159">
        <f t="shared" si="16"/>
        <v>0</v>
      </c>
      <c r="L69" s="159">
        <v>21</v>
      </c>
      <c r="M69" s="159">
        <f t="shared" si="17"/>
        <v>0</v>
      </c>
      <c r="N69" s="159">
        <v>0</v>
      </c>
      <c r="O69" s="159">
        <f t="shared" si="18"/>
        <v>0</v>
      </c>
      <c r="P69" s="159">
        <v>0</v>
      </c>
      <c r="Q69" s="159">
        <f t="shared" si="19"/>
        <v>0</v>
      </c>
      <c r="R69" s="159"/>
      <c r="S69" s="159" t="s">
        <v>236</v>
      </c>
      <c r="T69" s="159" t="s">
        <v>237</v>
      </c>
      <c r="U69" s="159">
        <v>0</v>
      </c>
      <c r="V69" s="159">
        <f t="shared" si="20"/>
        <v>0</v>
      </c>
      <c r="W69" s="159"/>
      <c r="X69" s="159" t="s">
        <v>238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239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49</v>
      </c>
      <c r="B70" s="175" t="s">
        <v>683</v>
      </c>
      <c r="C70" s="182" t="s">
        <v>684</v>
      </c>
      <c r="D70" s="176" t="s">
        <v>434</v>
      </c>
      <c r="E70" s="177">
        <v>1</v>
      </c>
      <c r="F70" s="178"/>
      <c r="G70" s="179">
        <f t="shared" si="14"/>
        <v>0</v>
      </c>
      <c r="H70" s="160"/>
      <c r="I70" s="159">
        <f t="shared" si="15"/>
        <v>0</v>
      </c>
      <c r="J70" s="160"/>
      <c r="K70" s="159">
        <f t="shared" si="16"/>
        <v>0</v>
      </c>
      <c r="L70" s="159">
        <v>21</v>
      </c>
      <c r="M70" s="159">
        <f t="shared" si="17"/>
        <v>0</v>
      </c>
      <c r="N70" s="159">
        <v>0</v>
      </c>
      <c r="O70" s="159">
        <f t="shared" si="18"/>
        <v>0</v>
      </c>
      <c r="P70" s="159">
        <v>0</v>
      </c>
      <c r="Q70" s="159">
        <f t="shared" si="19"/>
        <v>0</v>
      </c>
      <c r="R70" s="159"/>
      <c r="S70" s="159" t="s">
        <v>236</v>
      </c>
      <c r="T70" s="159" t="s">
        <v>237</v>
      </c>
      <c r="U70" s="159">
        <v>0</v>
      </c>
      <c r="V70" s="159">
        <f t="shared" si="20"/>
        <v>0</v>
      </c>
      <c r="W70" s="159"/>
      <c r="X70" s="159" t="s">
        <v>271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50</v>
      </c>
      <c r="B71" s="175" t="s">
        <v>685</v>
      </c>
      <c r="C71" s="182" t="s">
        <v>686</v>
      </c>
      <c r="D71" s="176" t="s">
        <v>434</v>
      </c>
      <c r="E71" s="177">
        <v>1</v>
      </c>
      <c r="F71" s="178"/>
      <c r="G71" s="179">
        <f t="shared" si="14"/>
        <v>0</v>
      </c>
      <c r="H71" s="160"/>
      <c r="I71" s="159">
        <f t="shared" si="15"/>
        <v>0</v>
      </c>
      <c r="J71" s="160"/>
      <c r="K71" s="159">
        <f t="shared" si="16"/>
        <v>0</v>
      </c>
      <c r="L71" s="159">
        <v>21</v>
      </c>
      <c r="M71" s="159">
        <f t="shared" si="17"/>
        <v>0</v>
      </c>
      <c r="N71" s="159">
        <v>0</v>
      </c>
      <c r="O71" s="159">
        <f t="shared" si="18"/>
        <v>0</v>
      </c>
      <c r="P71" s="159">
        <v>0</v>
      </c>
      <c r="Q71" s="159">
        <f t="shared" si="19"/>
        <v>0</v>
      </c>
      <c r="R71" s="159"/>
      <c r="S71" s="159" t="s">
        <v>236</v>
      </c>
      <c r="T71" s="159" t="s">
        <v>237</v>
      </c>
      <c r="U71" s="159">
        <v>0</v>
      </c>
      <c r="V71" s="159">
        <f t="shared" si="20"/>
        <v>0</v>
      </c>
      <c r="W71" s="159"/>
      <c r="X71" s="159" t="s">
        <v>238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239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5.5" x14ac:dyDescent="0.2">
      <c r="A72" s="162" t="s">
        <v>231</v>
      </c>
      <c r="B72" s="163" t="s">
        <v>101</v>
      </c>
      <c r="C72" s="181" t="s">
        <v>102</v>
      </c>
      <c r="D72" s="164"/>
      <c r="E72" s="165"/>
      <c r="F72" s="166"/>
      <c r="G72" s="167">
        <f>SUMIF(AG73:AG94,"&lt;&gt;NOR",G73:G94)</f>
        <v>0</v>
      </c>
      <c r="H72" s="161"/>
      <c r="I72" s="161">
        <f>SUM(I73:I94)</f>
        <v>0</v>
      </c>
      <c r="J72" s="161"/>
      <c r="K72" s="161">
        <f>SUM(K73:K94)</f>
        <v>0</v>
      </c>
      <c r="L72" s="161"/>
      <c r="M72" s="161">
        <f>SUM(M73:M94)</f>
        <v>0</v>
      </c>
      <c r="N72" s="161"/>
      <c r="O72" s="161">
        <f>SUM(O73:O94)</f>
        <v>0</v>
      </c>
      <c r="P72" s="161"/>
      <c r="Q72" s="161">
        <f>SUM(Q73:Q94)</f>
        <v>0</v>
      </c>
      <c r="R72" s="161"/>
      <c r="S72" s="161"/>
      <c r="T72" s="161"/>
      <c r="U72" s="161"/>
      <c r="V72" s="161">
        <f>SUM(V73:V94)</f>
        <v>0</v>
      </c>
      <c r="W72" s="161"/>
      <c r="X72" s="161"/>
      <c r="AG72" t="s">
        <v>232</v>
      </c>
    </row>
    <row r="73" spans="1:60" outlineLevel="1" x14ac:dyDescent="0.2">
      <c r="A73" s="168">
        <v>51</v>
      </c>
      <c r="B73" s="169" t="s">
        <v>687</v>
      </c>
      <c r="C73" s="183" t="s">
        <v>688</v>
      </c>
      <c r="D73" s="170" t="s">
        <v>235</v>
      </c>
      <c r="E73" s="171">
        <v>69.27</v>
      </c>
      <c r="F73" s="172"/>
      <c r="G73" s="173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59"/>
      <c r="S73" s="159" t="s">
        <v>236</v>
      </c>
      <c r="T73" s="159" t="s">
        <v>237</v>
      </c>
      <c r="U73" s="159">
        <v>0</v>
      </c>
      <c r="V73" s="159">
        <f>ROUND(E73*U73,2)</f>
        <v>0</v>
      </c>
      <c r="W73" s="159"/>
      <c r="X73" s="159" t="s">
        <v>238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239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9" t="s">
        <v>689</v>
      </c>
      <c r="D74" s="187"/>
      <c r="E74" s="188">
        <v>7.28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619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9" t="s">
        <v>690</v>
      </c>
      <c r="D75" s="187"/>
      <c r="E75" s="188">
        <v>5.67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619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9" t="s">
        <v>691</v>
      </c>
      <c r="D76" s="187"/>
      <c r="E76" s="188">
        <v>13.44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619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9" t="s">
        <v>692</v>
      </c>
      <c r="D77" s="187"/>
      <c r="E77" s="188">
        <v>19.440000000000001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9" t="s">
        <v>693</v>
      </c>
      <c r="D78" s="187"/>
      <c r="E78" s="188">
        <v>6.72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619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9" t="s">
        <v>694</v>
      </c>
      <c r="D79" s="187"/>
      <c r="E79" s="188">
        <v>14.56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9" t="s">
        <v>695</v>
      </c>
      <c r="D80" s="187"/>
      <c r="E80" s="188">
        <v>2.16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619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1" x14ac:dyDescent="0.2">
      <c r="A81" s="168">
        <v>52</v>
      </c>
      <c r="B81" s="169" t="s">
        <v>696</v>
      </c>
      <c r="C81" s="183" t="s">
        <v>697</v>
      </c>
      <c r="D81" s="170" t="s">
        <v>235</v>
      </c>
      <c r="E81" s="171">
        <v>87.650999999999996</v>
      </c>
      <c r="F81" s="172"/>
      <c r="G81" s="173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59"/>
      <c r="S81" s="159" t="s">
        <v>236</v>
      </c>
      <c r="T81" s="159" t="s">
        <v>237</v>
      </c>
      <c r="U81" s="159">
        <v>0</v>
      </c>
      <c r="V81" s="159">
        <f>ROUND(E81*U81,2)</f>
        <v>0</v>
      </c>
      <c r="W81" s="159"/>
      <c r="X81" s="159" t="s">
        <v>238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239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9" t="s">
        <v>698</v>
      </c>
      <c r="D82" s="187"/>
      <c r="E82" s="188">
        <v>2.96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619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9" t="s">
        <v>689</v>
      </c>
      <c r="D83" s="187"/>
      <c r="E83" s="188">
        <v>7.28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619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699</v>
      </c>
      <c r="D84" s="187"/>
      <c r="E84" s="188">
        <v>7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619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9" t="s">
        <v>690</v>
      </c>
      <c r="D85" s="187"/>
      <c r="E85" s="188">
        <v>5.67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619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9" t="s">
        <v>691</v>
      </c>
      <c r="D86" s="187"/>
      <c r="E86" s="188">
        <v>13.44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9" t="s">
        <v>692</v>
      </c>
      <c r="D87" s="187"/>
      <c r="E87" s="188">
        <v>19.440000000000001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619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9" t="s">
        <v>700</v>
      </c>
      <c r="D88" s="187"/>
      <c r="E88" s="188">
        <v>13.44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619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9" t="s">
        <v>694</v>
      </c>
      <c r="D89" s="187"/>
      <c r="E89" s="188">
        <v>14.56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619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9" t="s">
        <v>695</v>
      </c>
      <c r="D90" s="187"/>
      <c r="E90" s="188">
        <v>2.16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619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9" t="s">
        <v>701</v>
      </c>
      <c r="D91" s="187"/>
      <c r="E91" s="188">
        <v>0.8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619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9" t="s">
        <v>702</v>
      </c>
      <c r="D92" s="187"/>
      <c r="E92" s="188">
        <v>0.9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619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53</v>
      </c>
      <c r="B93" s="175" t="s">
        <v>430</v>
      </c>
      <c r="C93" s="182" t="s">
        <v>703</v>
      </c>
      <c r="D93" s="176" t="s">
        <v>434</v>
      </c>
      <c r="E93" s="177">
        <v>1</v>
      </c>
      <c r="F93" s="178"/>
      <c r="G93" s="179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9">
        <v>0</v>
      </c>
      <c r="O93" s="159">
        <f>ROUND(E93*N93,2)</f>
        <v>0</v>
      </c>
      <c r="P93" s="159">
        <v>0</v>
      </c>
      <c r="Q93" s="159">
        <f>ROUND(E93*P93,2)</f>
        <v>0</v>
      </c>
      <c r="R93" s="159"/>
      <c r="S93" s="159" t="s">
        <v>236</v>
      </c>
      <c r="T93" s="159" t="s">
        <v>237</v>
      </c>
      <c r="U93" s="159">
        <v>0</v>
      </c>
      <c r="V93" s="159">
        <f>ROUND(E93*U93,2)</f>
        <v>0</v>
      </c>
      <c r="W93" s="159"/>
      <c r="X93" s="159" t="s">
        <v>238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239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54</v>
      </c>
      <c r="B94" s="175" t="s">
        <v>704</v>
      </c>
      <c r="C94" s="182" t="s">
        <v>705</v>
      </c>
      <c r="D94" s="176" t="s">
        <v>434</v>
      </c>
      <c r="E94" s="177">
        <v>1</v>
      </c>
      <c r="F94" s="178"/>
      <c r="G94" s="179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21</v>
      </c>
      <c r="M94" s="159">
        <f>G94*(1+L94/100)</f>
        <v>0</v>
      </c>
      <c r="N94" s="159">
        <v>0</v>
      </c>
      <c r="O94" s="159">
        <f>ROUND(E94*N94,2)</f>
        <v>0</v>
      </c>
      <c r="P94" s="159">
        <v>0</v>
      </c>
      <c r="Q94" s="159">
        <f>ROUND(E94*P94,2)</f>
        <v>0</v>
      </c>
      <c r="R94" s="159"/>
      <c r="S94" s="159" t="s">
        <v>236</v>
      </c>
      <c r="T94" s="159" t="s">
        <v>237</v>
      </c>
      <c r="U94" s="159">
        <v>0</v>
      </c>
      <c r="V94" s="159">
        <f>ROUND(E94*U94,2)</f>
        <v>0</v>
      </c>
      <c r="W94" s="159"/>
      <c r="X94" s="159" t="s">
        <v>238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239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2" t="s">
        <v>231</v>
      </c>
      <c r="B95" s="163" t="s">
        <v>103</v>
      </c>
      <c r="C95" s="181" t="s">
        <v>104</v>
      </c>
      <c r="D95" s="164"/>
      <c r="E95" s="165"/>
      <c r="F95" s="166"/>
      <c r="G95" s="167">
        <f>SUMIF(AG96:AG96,"&lt;&gt;NOR",G96:G96)</f>
        <v>0</v>
      </c>
      <c r="H95" s="161"/>
      <c r="I95" s="161">
        <f>SUM(I96:I96)</f>
        <v>0</v>
      </c>
      <c r="J95" s="161"/>
      <c r="K95" s="161">
        <f>SUM(K96:K96)</f>
        <v>0</v>
      </c>
      <c r="L95" s="161"/>
      <c r="M95" s="161">
        <f>SUM(M96:M96)</f>
        <v>0</v>
      </c>
      <c r="N95" s="161"/>
      <c r="O95" s="161">
        <f>SUM(O96:O96)</f>
        <v>0</v>
      </c>
      <c r="P95" s="161"/>
      <c r="Q95" s="161">
        <f>SUM(Q96:Q96)</f>
        <v>0</v>
      </c>
      <c r="R95" s="161"/>
      <c r="S95" s="161"/>
      <c r="T95" s="161"/>
      <c r="U95" s="161"/>
      <c r="V95" s="161">
        <f>SUM(V96:V96)</f>
        <v>0</v>
      </c>
      <c r="W95" s="161"/>
      <c r="X95" s="161"/>
      <c r="AG95" t="s">
        <v>232</v>
      </c>
    </row>
    <row r="96" spans="1:60" outlineLevel="1" x14ac:dyDescent="0.2">
      <c r="A96" s="174">
        <v>55</v>
      </c>
      <c r="B96" s="175" t="s">
        <v>706</v>
      </c>
      <c r="C96" s="182" t="s">
        <v>707</v>
      </c>
      <c r="D96" s="176" t="s">
        <v>650</v>
      </c>
      <c r="E96" s="177">
        <v>1</v>
      </c>
      <c r="F96" s="178"/>
      <c r="G96" s="179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59"/>
      <c r="S96" s="159" t="s">
        <v>236</v>
      </c>
      <c r="T96" s="159" t="s">
        <v>237</v>
      </c>
      <c r="U96" s="159">
        <v>0</v>
      </c>
      <c r="V96" s="159">
        <f>ROUND(E96*U96,2)</f>
        <v>0</v>
      </c>
      <c r="W96" s="159"/>
      <c r="X96" s="159" t="s">
        <v>238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239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2" t="s">
        <v>231</v>
      </c>
      <c r="B97" s="163" t="s">
        <v>107</v>
      </c>
      <c r="C97" s="181" t="s">
        <v>108</v>
      </c>
      <c r="D97" s="164"/>
      <c r="E97" s="165"/>
      <c r="F97" s="166"/>
      <c r="G97" s="167">
        <f>SUMIF(AG98:AG105,"&lt;&gt;NOR",G98:G105)</f>
        <v>0</v>
      </c>
      <c r="H97" s="161"/>
      <c r="I97" s="161">
        <f>SUM(I98:I105)</f>
        <v>0</v>
      </c>
      <c r="J97" s="161"/>
      <c r="K97" s="161">
        <f>SUM(K98:K105)</f>
        <v>0</v>
      </c>
      <c r="L97" s="161"/>
      <c r="M97" s="161">
        <f>SUM(M98:M105)</f>
        <v>0</v>
      </c>
      <c r="N97" s="161"/>
      <c r="O97" s="161">
        <f>SUM(O98:O105)</f>
        <v>0</v>
      </c>
      <c r="P97" s="161"/>
      <c r="Q97" s="161">
        <f>SUM(Q98:Q105)</f>
        <v>0</v>
      </c>
      <c r="R97" s="161"/>
      <c r="S97" s="161"/>
      <c r="T97" s="161"/>
      <c r="U97" s="161"/>
      <c r="V97" s="161">
        <f>SUM(V98:V105)</f>
        <v>0</v>
      </c>
      <c r="W97" s="161"/>
      <c r="X97" s="161"/>
      <c r="AG97" t="s">
        <v>232</v>
      </c>
    </row>
    <row r="98" spans="1:60" outlineLevel="1" x14ac:dyDescent="0.2">
      <c r="A98" s="174">
        <v>56</v>
      </c>
      <c r="B98" s="175" t="s">
        <v>708</v>
      </c>
      <c r="C98" s="182" t="s">
        <v>1655</v>
      </c>
      <c r="D98" s="176" t="s">
        <v>650</v>
      </c>
      <c r="E98" s="177">
        <v>1</v>
      </c>
      <c r="F98" s="178"/>
      <c r="G98" s="179">
        <f t="shared" ref="G98:G105" si="21">ROUND(E98*F98,2)</f>
        <v>0</v>
      </c>
      <c r="H98" s="160"/>
      <c r="I98" s="159">
        <f t="shared" ref="I98:I105" si="22">ROUND(E98*H98,2)</f>
        <v>0</v>
      </c>
      <c r="J98" s="160"/>
      <c r="K98" s="159">
        <f t="shared" ref="K98:K105" si="23">ROUND(E98*J98,2)</f>
        <v>0</v>
      </c>
      <c r="L98" s="159">
        <v>21</v>
      </c>
      <c r="M98" s="159">
        <f t="shared" ref="M98:M105" si="24">G98*(1+L98/100)</f>
        <v>0</v>
      </c>
      <c r="N98" s="159">
        <v>0</v>
      </c>
      <c r="O98" s="159">
        <f t="shared" ref="O98:O105" si="25">ROUND(E98*N98,2)</f>
        <v>0</v>
      </c>
      <c r="P98" s="159">
        <v>0</v>
      </c>
      <c r="Q98" s="159">
        <f t="shared" ref="Q98:Q105" si="26">ROUND(E98*P98,2)</f>
        <v>0</v>
      </c>
      <c r="R98" s="159"/>
      <c r="S98" s="159" t="s">
        <v>236</v>
      </c>
      <c r="T98" s="159" t="s">
        <v>237</v>
      </c>
      <c r="U98" s="159">
        <v>0</v>
      </c>
      <c r="V98" s="159">
        <f t="shared" ref="V98:V105" si="27">ROUND(E98*U98,2)</f>
        <v>0</v>
      </c>
      <c r="W98" s="159"/>
      <c r="X98" s="159" t="s">
        <v>238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345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57</v>
      </c>
      <c r="B99" s="175" t="s">
        <v>709</v>
      </c>
      <c r="C99" s="182" t="s">
        <v>710</v>
      </c>
      <c r="D99" s="176" t="s">
        <v>650</v>
      </c>
      <c r="E99" s="177">
        <v>1</v>
      </c>
      <c r="F99" s="178"/>
      <c r="G99" s="179">
        <f t="shared" si="21"/>
        <v>0</v>
      </c>
      <c r="H99" s="160"/>
      <c r="I99" s="159">
        <f t="shared" si="22"/>
        <v>0</v>
      </c>
      <c r="J99" s="160"/>
      <c r="K99" s="159">
        <f t="shared" si="23"/>
        <v>0</v>
      </c>
      <c r="L99" s="159">
        <v>21</v>
      </c>
      <c r="M99" s="159">
        <f t="shared" si="24"/>
        <v>0</v>
      </c>
      <c r="N99" s="159">
        <v>0</v>
      </c>
      <c r="O99" s="159">
        <f t="shared" si="25"/>
        <v>0</v>
      </c>
      <c r="P99" s="159">
        <v>0</v>
      </c>
      <c r="Q99" s="159">
        <f t="shared" si="26"/>
        <v>0</v>
      </c>
      <c r="R99" s="159"/>
      <c r="S99" s="159" t="s">
        <v>236</v>
      </c>
      <c r="T99" s="159" t="s">
        <v>237</v>
      </c>
      <c r="U99" s="159">
        <v>0</v>
      </c>
      <c r="V99" s="159">
        <f t="shared" si="27"/>
        <v>0</v>
      </c>
      <c r="W99" s="159"/>
      <c r="X99" s="159" t="s">
        <v>238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345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4">
        <v>58</v>
      </c>
      <c r="B100" s="175" t="s">
        <v>711</v>
      </c>
      <c r="C100" s="182" t="s">
        <v>712</v>
      </c>
      <c r="D100" s="176" t="s">
        <v>650</v>
      </c>
      <c r="E100" s="177">
        <v>1</v>
      </c>
      <c r="F100" s="178"/>
      <c r="G100" s="179">
        <f t="shared" si="21"/>
        <v>0</v>
      </c>
      <c r="H100" s="160"/>
      <c r="I100" s="159">
        <f t="shared" si="22"/>
        <v>0</v>
      </c>
      <c r="J100" s="160"/>
      <c r="K100" s="159">
        <f t="shared" si="23"/>
        <v>0</v>
      </c>
      <c r="L100" s="159">
        <v>21</v>
      </c>
      <c r="M100" s="159">
        <f t="shared" si="24"/>
        <v>0</v>
      </c>
      <c r="N100" s="159">
        <v>0</v>
      </c>
      <c r="O100" s="159">
        <f t="shared" si="25"/>
        <v>0</v>
      </c>
      <c r="P100" s="159">
        <v>0</v>
      </c>
      <c r="Q100" s="159">
        <f t="shared" si="26"/>
        <v>0</v>
      </c>
      <c r="R100" s="159"/>
      <c r="S100" s="159" t="s">
        <v>236</v>
      </c>
      <c r="T100" s="159" t="s">
        <v>237</v>
      </c>
      <c r="U100" s="159">
        <v>0</v>
      </c>
      <c r="V100" s="159">
        <f t="shared" si="27"/>
        <v>0</v>
      </c>
      <c r="W100" s="159"/>
      <c r="X100" s="159" t="s">
        <v>238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345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4">
        <v>59</v>
      </c>
      <c r="B101" s="175" t="s">
        <v>713</v>
      </c>
      <c r="C101" s="182" t="s">
        <v>714</v>
      </c>
      <c r="D101" s="176" t="s">
        <v>650</v>
      </c>
      <c r="E101" s="177">
        <v>1</v>
      </c>
      <c r="F101" s="178"/>
      <c r="G101" s="179">
        <f t="shared" si="21"/>
        <v>0</v>
      </c>
      <c r="H101" s="160"/>
      <c r="I101" s="159">
        <f t="shared" si="22"/>
        <v>0</v>
      </c>
      <c r="J101" s="160"/>
      <c r="K101" s="159">
        <f t="shared" si="23"/>
        <v>0</v>
      </c>
      <c r="L101" s="159">
        <v>21</v>
      </c>
      <c r="M101" s="159">
        <f t="shared" si="24"/>
        <v>0</v>
      </c>
      <c r="N101" s="159">
        <v>0</v>
      </c>
      <c r="O101" s="159">
        <f t="shared" si="25"/>
        <v>0</v>
      </c>
      <c r="P101" s="159">
        <v>0</v>
      </c>
      <c r="Q101" s="159">
        <f t="shared" si="26"/>
        <v>0</v>
      </c>
      <c r="R101" s="159"/>
      <c r="S101" s="159" t="s">
        <v>236</v>
      </c>
      <c r="T101" s="159" t="s">
        <v>237</v>
      </c>
      <c r="U101" s="159">
        <v>0</v>
      </c>
      <c r="V101" s="159">
        <f t="shared" si="27"/>
        <v>0</v>
      </c>
      <c r="W101" s="159"/>
      <c r="X101" s="159" t="s">
        <v>238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345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4">
        <v>60</v>
      </c>
      <c r="B102" s="175" t="s">
        <v>715</v>
      </c>
      <c r="C102" s="182" t="s">
        <v>716</v>
      </c>
      <c r="D102" s="176" t="s">
        <v>717</v>
      </c>
      <c r="E102" s="177">
        <v>1</v>
      </c>
      <c r="F102" s="178"/>
      <c r="G102" s="179">
        <f t="shared" si="21"/>
        <v>0</v>
      </c>
      <c r="H102" s="160"/>
      <c r="I102" s="159">
        <f t="shared" si="22"/>
        <v>0</v>
      </c>
      <c r="J102" s="160"/>
      <c r="K102" s="159">
        <f t="shared" si="23"/>
        <v>0</v>
      </c>
      <c r="L102" s="159">
        <v>21</v>
      </c>
      <c r="M102" s="159">
        <f t="shared" si="24"/>
        <v>0</v>
      </c>
      <c r="N102" s="159">
        <v>0</v>
      </c>
      <c r="O102" s="159">
        <f t="shared" si="25"/>
        <v>0</v>
      </c>
      <c r="P102" s="159">
        <v>0</v>
      </c>
      <c r="Q102" s="159">
        <f t="shared" si="26"/>
        <v>0</v>
      </c>
      <c r="R102" s="159"/>
      <c r="S102" s="159" t="s">
        <v>236</v>
      </c>
      <c r="T102" s="159" t="s">
        <v>237</v>
      </c>
      <c r="U102" s="159">
        <v>0</v>
      </c>
      <c r="V102" s="159">
        <f t="shared" si="27"/>
        <v>0</v>
      </c>
      <c r="W102" s="159"/>
      <c r="X102" s="159" t="s">
        <v>238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345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4">
        <v>61</v>
      </c>
      <c r="B103" s="175" t="s">
        <v>718</v>
      </c>
      <c r="C103" s="182" t="s">
        <v>719</v>
      </c>
      <c r="D103" s="176" t="s">
        <v>434</v>
      </c>
      <c r="E103" s="177">
        <v>3</v>
      </c>
      <c r="F103" s="178"/>
      <c r="G103" s="179">
        <f t="shared" si="21"/>
        <v>0</v>
      </c>
      <c r="H103" s="160"/>
      <c r="I103" s="159">
        <f t="shared" si="22"/>
        <v>0</v>
      </c>
      <c r="J103" s="160"/>
      <c r="K103" s="159">
        <f t="shared" si="23"/>
        <v>0</v>
      </c>
      <c r="L103" s="159">
        <v>21</v>
      </c>
      <c r="M103" s="159">
        <f t="shared" si="24"/>
        <v>0</v>
      </c>
      <c r="N103" s="159">
        <v>0</v>
      </c>
      <c r="O103" s="159">
        <f t="shared" si="25"/>
        <v>0</v>
      </c>
      <c r="P103" s="159">
        <v>0</v>
      </c>
      <c r="Q103" s="159">
        <f t="shared" si="26"/>
        <v>0</v>
      </c>
      <c r="R103" s="159"/>
      <c r="S103" s="159" t="s">
        <v>236</v>
      </c>
      <c r="T103" s="159" t="s">
        <v>237</v>
      </c>
      <c r="U103" s="159">
        <v>0</v>
      </c>
      <c r="V103" s="159">
        <f t="shared" si="27"/>
        <v>0</v>
      </c>
      <c r="W103" s="159"/>
      <c r="X103" s="159" t="s">
        <v>238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345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4">
        <v>62</v>
      </c>
      <c r="B104" s="175" t="s">
        <v>720</v>
      </c>
      <c r="C104" s="182" t="s">
        <v>721</v>
      </c>
      <c r="D104" s="176" t="s">
        <v>235</v>
      </c>
      <c r="E104" s="177">
        <v>72</v>
      </c>
      <c r="F104" s="178"/>
      <c r="G104" s="179">
        <f t="shared" si="21"/>
        <v>0</v>
      </c>
      <c r="H104" s="160"/>
      <c r="I104" s="159">
        <f t="shared" si="22"/>
        <v>0</v>
      </c>
      <c r="J104" s="160"/>
      <c r="K104" s="159">
        <f t="shared" si="23"/>
        <v>0</v>
      </c>
      <c r="L104" s="159">
        <v>21</v>
      </c>
      <c r="M104" s="159">
        <f t="shared" si="24"/>
        <v>0</v>
      </c>
      <c r="N104" s="159">
        <v>0</v>
      </c>
      <c r="O104" s="159">
        <f t="shared" si="25"/>
        <v>0</v>
      </c>
      <c r="P104" s="159">
        <v>0</v>
      </c>
      <c r="Q104" s="159">
        <f t="shared" si="26"/>
        <v>0</v>
      </c>
      <c r="R104" s="159"/>
      <c r="S104" s="159" t="s">
        <v>236</v>
      </c>
      <c r="T104" s="159" t="s">
        <v>237</v>
      </c>
      <c r="U104" s="159">
        <v>0</v>
      </c>
      <c r="V104" s="159">
        <f t="shared" si="27"/>
        <v>0</v>
      </c>
      <c r="W104" s="159"/>
      <c r="X104" s="159" t="s">
        <v>238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345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8">
        <v>63</v>
      </c>
      <c r="B105" s="169" t="s">
        <v>722</v>
      </c>
      <c r="C105" s="183" t="s">
        <v>723</v>
      </c>
      <c r="D105" s="170" t="s">
        <v>246</v>
      </c>
      <c r="E105" s="171">
        <v>33</v>
      </c>
      <c r="F105" s="172"/>
      <c r="G105" s="173">
        <f t="shared" si="21"/>
        <v>0</v>
      </c>
      <c r="H105" s="160"/>
      <c r="I105" s="159">
        <f t="shared" si="22"/>
        <v>0</v>
      </c>
      <c r="J105" s="160"/>
      <c r="K105" s="159">
        <f t="shared" si="23"/>
        <v>0</v>
      </c>
      <c r="L105" s="159">
        <v>21</v>
      </c>
      <c r="M105" s="159">
        <f t="shared" si="24"/>
        <v>0</v>
      </c>
      <c r="N105" s="159">
        <v>0</v>
      </c>
      <c r="O105" s="159">
        <f t="shared" si="25"/>
        <v>0</v>
      </c>
      <c r="P105" s="159">
        <v>0</v>
      </c>
      <c r="Q105" s="159">
        <f t="shared" si="26"/>
        <v>0</v>
      </c>
      <c r="R105" s="159"/>
      <c r="S105" s="159" t="s">
        <v>236</v>
      </c>
      <c r="T105" s="159" t="s">
        <v>237</v>
      </c>
      <c r="U105" s="159">
        <v>0</v>
      </c>
      <c r="V105" s="159">
        <f t="shared" si="27"/>
        <v>0</v>
      </c>
      <c r="W105" s="159"/>
      <c r="X105" s="159" t="s">
        <v>238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345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3"/>
      <c r="B106" s="4"/>
      <c r="C106" s="18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v>15</v>
      </c>
      <c r="AF106">
        <v>21</v>
      </c>
      <c r="AG106" t="s">
        <v>218</v>
      </c>
    </row>
    <row r="107" spans="1:60" x14ac:dyDescent="0.2">
      <c r="A107" s="152"/>
      <c r="B107" s="153" t="s">
        <v>31</v>
      </c>
      <c r="C107" s="185"/>
      <c r="D107" s="154"/>
      <c r="E107" s="155"/>
      <c r="F107" s="155"/>
      <c r="G107" s="180">
        <f>G8+G27+G43+G48+G60+G72+G95+G97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320</v>
      </c>
    </row>
    <row r="108" spans="1:60" x14ac:dyDescent="0.2">
      <c r="A108" s="3"/>
      <c r="B108" s="4"/>
      <c r="C108" s="184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">
      <c r="A109" s="3"/>
      <c r="B109" s="4"/>
      <c r="C109" s="18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259" t="s">
        <v>321</v>
      </c>
      <c r="B110" s="259"/>
      <c r="C110" s="260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261"/>
      <c r="B111" s="262"/>
      <c r="C111" s="263"/>
      <c r="D111" s="262"/>
      <c r="E111" s="262"/>
      <c r="F111" s="262"/>
      <c r="G111" s="26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G111" t="s">
        <v>322</v>
      </c>
    </row>
    <row r="112" spans="1:60" x14ac:dyDescent="0.2">
      <c r="A112" s="265"/>
      <c r="B112" s="266"/>
      <c r="C112" s="267"/>
      <c r="D112" s="266"/>
      <c r="E112" s="266"/>
      <c r="F112" s="266"/>
      <c r="G112" s="26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">
      <c r="A113" s="265"/>
      <c r="B113" s="266"/>
      <c r="C113" s="267"/>
      <c r="D113" s="266"/>
      <c r="E113" s="266"/>
      <c r="F113" s="266"/>
      <c r="G113" s="26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A114" s="265"/>
      <c r="B114" s="266"/>
      <c r="C114" s="267"/>
      <c r="D114" s="266"/>
      <c r="E114" s="266"/>
      <c r="F114" s="266"/>
      <c r="G114" s="26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69"/>
      <c r="B115" s="270"/>
      <c r="C115" s="271"/>
      <c r="D115" s="270"/>
      <c r="E115" s="270"/>
      <c r="F115" s="270"/>
      <c r="G115" s="27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C117" s="186"/>
      <c r="D117" s="10"/>
      <c r="AG117" t="s">
        <v>323</v>
      </c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7x7YGE/LzqbBLzVFVm0nQZdsBZjB/fxagNRmjT/Xz6ThsYdiagDoq2gaZjyahge/M/om/KRTrjiolcc3Ja+9A==" saltValue="l5Gb/cj5XfyJxMw4+OL6sA==" spinCount="100000" sheet="1"/>
  <mergeCells count="6">
    <mergeCell ref="A111:G115"/>
    <mergeCell ref="A1:G1"/>
    <mergeCell ref="C2:G2"/>
    <mergeCell ref="C3:G3"/>
    <mergeCell ref="C4:G4"/>
    <mergeCell ref="A110:C1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3041-C096-4CC7-AE2C-8E49EF7465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64</v>
      </c>
      <c r="C3" s="253" t="s">
        <v>65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68</v>
      </c>
      <c r="C4" s="256" t="s">
        <v>69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123</v>
      </c>
      <c r="C8" s="181" t="s">
        <v>124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724</v>
      </c>
      <c r="C9" s="182" t="s">
        <v>725</v>
      </c>
      <c r="D9" s="176" t="s">
        <v>251</v>
      </c>
      <c r="E9" s="177">
        <v>8.64</v>
      </c>
      <c r="F9" s="178"/>
      <c r="G9" s="179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9">
        <v>0</v>
      </c>
      <c r="O9" s="159">
        <f t="shared" ref="O9:O18" si="4">ROUND(E9*N9,2)</f>
        <v>0</v>
      </c>
      <c r="P9" s="159">
        <v>0</v>
      </c>
      <c r="Q9" s="159">
        <f t="shared" ref="Q9:Q18" si="5"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 t="shared" ref="V9:V18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252</v>
      </c>
      <c r="C10" s="182" t="s">
        <v>253</v>
      </c>
      <c r="D10" s="176" t="s">
        <v>251</v>
      </c>
      <c r="E10" s="177">
        <v>79.5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254</v>
      </c>
      <c r="C11" s="182" t="s">
        <v>255</v>
      </c>
      <c r="D11" s="176" t="s">
        <v>251</v>
      </c>
      <c r="E11" s="177">
        <v>88.14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256</v>
      </c>
      <c r="C12" s="182" t="s">
        <v>257</v>
      </c>
      <c r="D12" s="176" t="s">
        <v>251</v>
      </c>
      <c r="E12" s="177">
        <v>39.405999999999999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74">
        <v>5</v>
      </c>
      <c r="B13" s="175" t="s">
        <v>258</v>
      </c>
      <c r="C13" s="182" t="s">
        <v>259</v>
      </c>
      <c r="D13" s="176" t="s">
        <v>251</v>
      </c>
      <c r="E13" s="177">
        <v>394.06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260</v>
      </c>
      <c r="C14" s="182" t="s">
        <v>261</v>
      </c>
      <c r="D14" s="176" t="s">
        <v>251</v>
      </c>
      <c r="E14" s="177">
        <v>39.405999999999999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262</v>
      </c>
      <c r="C15" s="182" t="s">
        <v>263</v>
      </c>
      <c r="D15" s="176" t="s">
        <v>264</v>
      </c>
      <c r="E15" s="177">
        <v>70.930999999999997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4">
        <v>8</v>
      </c>
      <c r="B16" s="175" t="s">
        <v>265</v>
      </c>
      <c r="C16" s="182" t="s">
        <v>266</v>
      </c>
      <c r="D16" s="176" t="s">
        <v>251</v>
      </c>
      <c r="E16" s="177">
        <v>48.734000000000002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4">
        <v>9</v>
      </c>
      <c r="B17" s="175" t="s">
        <v>267</v>
      </c>
      <c r="C17" s="182" t="s">
        <v>268</v>
      </c>
      <c r="D17" s="176" t="s">
        <v>251</v>
      </c>
      <c r="E17" s="177">
        <v>27.72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10</v>
      </c>
      <c r="B18" s="175" t="s">
        <v>269</v>
      </c>
      <c r="C18" s="182" t="s">
        <v>270</v>
      </c>
      <c r="D18" s="176" t="s">
        <v>264</v>
      </c>
      <c r="E18" s="177">
        <v>51.281999999999996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271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2" t="s">
        <v>231</v>
      </c>
      <c r="B19" s="163" t="s">
        <v>135</v>
      </c>
      <c r="C19" s="181" t="s">
        <v>136</v>
      </c>
      <c r="D19" s="164"/>
      <c r="E19" s="165"/>
      <c r="F19" s="166"/>
      <c r="G19" s="167">
        <f>SUMIF(AG20:AG20,"&lt;&gt;NOR",G20:G20)</f>
        <v>0</v>
      </c>
      <c r="H19" s="161"/>
      <c r="I19" s="161">
        <f>SUM(I20:I20)</f>
        <v>0</v>
      </c>
      <c r="J19" s="161"/>
      <c r="K19" s="161">
        <f>SUM(K20:K20)</f>
        <v>0</v>
      </c>
      <c r="L19" s="161"/>
      <c r="M19" s="161">
        <f>SUM(M20:M20)</f>
        <v>0</v>
      </c>
      <c r="N19" s="161"/>
      <c r="O19" s="161">
        <f>SUM(O20:O20)</f>
        <v>0</v>
      </c>
      <c r="P19" s="161"/>
      <c r="Q19" s="161">
        <f>SUM(Q20:Q20)</f>
        <v>0</v>
      </c>
      <c r="R19" s="161"/>
      <c r="S19" s="161"/>
      <c r="T19" s="161"/>
      <c r="U19" s="161"/>
      <c r="V19" s="161">
        <f>SUM(V20:V20)</f>
        <v>0</v>
      </c>
      <c r="W19" s="161"/>
      <c r="X19" s="161"/>
      <c r="AG19" t="s">
        <v>232</v>
      </c>
    </row>
    <row r="20" spans="1:60" outlineLevel="1" x14ac:dyDescent="0.2">
      <c r="A20" s="174">
        <v>11</v>
      </c>
      <c r="B20" s="175" t="s">
        <v>273</v>
      </c>
      <c r="C20" s="182" t="s">
        <v>274</v>
      </c>
      <c r="D20" s="176" t="s">
        <v>251</v>
      </c>
      <c r="E20" s="177">
        <v>10.188000000000001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236</v>
      </c>
      <c r="T20" s="159" t="s">
        <v>237</v>
      </c>
      <c r="U20" s="159">
        <v>0</v>
      </c>
      <c r="V20" s="159">
        <f>ROUND(E20*U20,2)</f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2" t="s">
        <v>231</v>
      </c>
      <c r="B21" s="163" t="s">
        <v>147</v>
      </c>
      <c r="C21" s="181" t="s">
        <v>148</v>
      </c>
      <c r="D21" s="164"/>
      <c r="E21" s="165"/>
      <c r="F21" s="166"/>
      <c r="G21" s="167">
        <f>SUMIF(AG22:AG34,"&lt;&gt;NOR",G22:G34)</f>
        <v>0</v>
      </c>
      <c r="H21" s="161"/>
      <c r="I21" s="161">
        <f>SUM(I22:I34)</f>
        <v>0</v>
      </c>
      <c r="J21" s="161"/>
      <c r="K21" s="161">
        <f>SUM(K22:K34)</f>
        <v>0</v>
      </c>
      <c r="L21" s="161"/>
      <c r="M21" s="161">
        <f>SUM(M22:M34)</f>
        <v>0</v>
      </c>
      <c r="N21" s="161"/>
      <c r="O21" s="161">
        <f>SUM(O22:O34)</f>
        <v>0.47000000000000003</v>
      </c>
      <c r="P21" s="161"/>
      <c r="Q21" s="161">
        <f>SUM(Q22:Q34)</f>
        <v>0</v>
      </c>
      <c r="R21" s="161"/>
      <c r="S21" s="161"/>
      <c r="T21" s="161"/>
      <c r="U21" s="161"/>
      <c r="V21" s="161">
        <f>SUM(V22:V34)</f>
        <v>0</v>
      </c>
      <c r="W21" s="161"/>
      <c r="X21" s="161"/>
      <c r="AG21" t="s">
        <v>232</v>
      </c>
    </row>
    <row r="22" spans="1:60" ht="22.5" outlineLevel="1" x14ac:dyDescent="0.2">
      <c r="A22" s="174">
        <v>12</v>
      </c>
      <c r="B22" s="175" t="s">
        <v>726</v>
      </c>
      <c r="C22" s="182" t="s">
        <v>727</v>
      </c>
      <c r="D22" s="176" t="s">
        <v>291</v>
      </c>
      <c r="E22" s="177">
        <v>1</v>
      </c>
      <c r="F22" s="178"/>
      <c r="G22" s="179">
        <f t="shared" ref="G22:G34" si="7">ROUND(E22*F22,2)</f>
        <v>0</v>
      </c>
      <c r="H22" s="160"/>
      <c r="I22" s="159">
        <f t="shared" ref="I22:I34" si="8">ROUND(E22*H22,2)</f>
        <v>0</v>
      </c>
      <c r="J22" s="160"/>
      <c r="K22" s="159">
        <f t="shared" ref="K22:K34" si="9">ROUND(E22*J22,2)</f>
        <v>0</v>
      </c>
      <c r="L22" s="159">
        <v>21</v>
      </c>
      <c r="M22" s="159">
        <f t="shared" ref="M22:M34" si="10">G22*(1+L22/100)</f>
        <v>0</v>
      </c>
      <c r="N22" s="159">
        <v>4.0039999999999999E-2</v>
      </c>
      <c r="O22" s="159">
        <f t="shared" ref="O22:O34" si="11">ROUND(E22*N22,2)</f>
        <v>0.04</v>
      </c>
      <c r="P22" s="159">
        <v>0</v>
      </c>
      <c r="Q22" s="159">
        <f t="shared" ref="Q22:Q34" si="12">ROUND(E22*P22,2)</f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ref="V22:V34" si="13">ROUND(E22*U22,2)</f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13</v>
      </c>
      <c r="B23" s="175" t="s">
        <v>728</v>
      </c>
      <c r="C23" s="182" t="s">
        <v>729</v>
      </c>
      <c r="D23" s="176" t="s">
        <v>291</v>
      </c>
      <c r="E23" s="177">
        <v>1</v>
      </c>
      <c r="F23" s="178"/>
      <c r="G23" s="179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13"/>
        <v>0</v>
      </c>
      <c r="W23" s="159"/>
      <c r="X23" s="159" t="s">
        <v>271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14</v>
      </c>
      <c r="B24" s="175" t="s">
        <v>730</v>
      </c>
      <c r="C24" s="182" t="s">
        <v>731</v>
      </c>
      <c r="D24" s="176" t="s">
        <v>291</v>
      </c>
      <c r="E24" s="177">
        <v>1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1.5699999999999999E-2</v>
      </c>
      <c r="O24" s="159">
        <f t="shared" si="11"/>
        <v>0.02</v>
      </c>
      <c r="P24" s="159">
        <v>0</v>
      </c>
      <c r="Q24" s="159">
        <f t="shared" si="12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13"/>
        <v>0</v>
      </c>
      <c r="W24" s="159"/>
      <c r="X24" s="159" t="s">
        <v>271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15</v>
      </c>
      <c r="B25" s="175" t="s">
        <v>732</v>
      </c>
      <c r="C25" s="182" t="s">
        <v>733</v>
      </c>
      <c r="D25" s="176" t="s">
        <v>291</v>
      </c>
      <c r="E25" s="177">
        <v>1</v>
      </c>
      <c r="F25" s="178"/>
      <c r="G25" s="179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5.8029999999999998E-2</v>
      </c>
      <c r="O25" s="159">
        <f t="shared" si="11"/>
        <v>0.06</v>
      </c>
      <c r="P25" s="159">
        <v>0</v>
      </c>
      <c r="Q25" s="159">
        <f t="shared" si="12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13"/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16</v>
      </c>
      <c r="B26" s="175" t="s">
        <v>734</v>
      </c>
      <c r="C26" s="182" t="s">
        <v>735</v>
      </c>
      <c r="D26" s="176" t="s">
        <v>291</v>
      </c>
      <c r="E26" s="177">
        <v>2</v>
      </c>
      <c r="F26" s="178"/>
      <c r="G26" s="17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6.9470000000000004E-2</v>
      </c>
      <c r="O26" s="159">
        <f t="shared" si="11"/>
        <v>0.14000000000000001</v>
      </c>
      <c r="P26" s="159">
        <v>0</v>
      </c>
      <c r="Q26" s="159">
        <f t="shared" si="12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13"/>
        <v>0</v>
      </c>
      <c r="W26" s="159"/>
      <c r="X26" s="159" t="s">
        <v>238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4">
        <v>17</v>
      </c>
      <c r="B27" s="175" t="s">
        <v>736</v>
      </c>
      <c r="C27" s="182" t="s">
        <v>737</v>
      </c>
      <c r="D27" s="176" t="s">
        <v>291</v>
      </c>
      <c r="E27" s="177">
        <v>3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1.136E-2</v>
      </c>
      <c r="O27" s="159">
        <f t="shared" si="11"/>
        <v>0.03</v>
      </c>
      <c r="P27" s="159">
        <v>0</v>
      </c>
      <c r="Q27" s="159">
        <f t="shared" si="12"/>
        <v>0</v>
      </c>
      <c r="R27" s="159"/>
      <c r="S27" s="159" t="s">
        <v>236</v>
      </c>
      <c r="T27" s="159" t="s">
        <v>237</v>
      </c>
      <c r="U27" s="159">
        <v>0</v>
      </c>
      <c r="V27" s="159">
        <f t="shared" si="13"/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4">
        <v>18</v>
      </c>
      <c r="B28" s="175" t="s">
        <v>738</v>
      </c>
      <c r="C28" s="182" t="s">
        <v>739</v>
      </c>
      <c r="D28" s="176" t="s">
        <v>291</v>
      </c>
      <c r="E28" s="177">
        <v>3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236</v>
      </c>
      <c r="T28" s="159" t="s">
        <v>237</v>
      </c>
      <c r="U28" s="159">
        <v>0</v>
      </c>
      <c r="V28" s="159">
        <f t="shared" si="13"/>
        <v>0</v>
      </c>
      <c r="W28" s="159"/>
      <c r="X28" s="159" t="s">
        <v>238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239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19</v>
      </c>
      <c r="B29" s="175" t="s">
        <v>740</v>
      </c>
      <c r="C29" s="182" t="s">
        <v>741</v>
      </c>
      <c r="D29" s="176" t="s">
        <v>291</v>
      </c>
      <c r="E29" s="177">
        <v>3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3.6360000000000003E-2</v>
      </c>
      <c r="O29" s="159">
        <f t="shared" si="11"/>
        <v>0.11</v>
      </c>
      <c r="P29" s="159">
        <v>0</v>
      </c>
      <c r="Q29" s="159">
        <f t="shared" si="12"/>
        <v>0</v>
      </c>
      <c r="R29" s="159"/>
      <c r="S29" s="159" t="s">
        <v>236</v>
      </c>
      <c r="T29" s="159" t="s">
        <v>237</v>
      </c>
      <c r="U29" s="159">
        <v>0</v>
      </c>
      <c r="V29" s="159">
        <f t="shared" si="13"/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20</v>
      </c>
      <c r="B30" s="175" t="s">
        <v>742</v>
      </c>
      <c r="C30" s="182" t="s">
        <v>743</v>
      </c>
      <c r="D30" s="176" t="s">
        <v>744</v>
      </c>
      <c r="E30" s="177">
        <v>1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236</v>
      </c>
      <c r="T30" s="159" t="s">
        <v>237</v>
      </c>
      <c r="U30" s="159">
        <v>0</v>
      </c>
      <c r="V30" s="159">
        <f t="shared" si="13"/>
        <v>0</v>
      </c>
      <c r="W30" s="159"/>
      <c r="X30" s="159" t="s">
        <v>271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21</v>
      </c>
      <c r="B31" s="175" t="s">
        <v>745</v>
      </c>
      <c r="C31" s="182" t="s">
        <v>746</v>
      </c>
      <c r="D31" s="176" t="s">
        <v>291</v>
      </c>
      <c r="E31" s="177">
        <v>1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6.6000000000000003E-2</v>
      </c>
      <c r="O31" s="159">
        <f t="shared" si="11"/>
        <v>7.0000000000000007E-2</v>
      </c>
      <c r="P31" s="159">
        <v>0</v>
      </c>
      <c r="Q31" s="159">
        <f t="shared" si="12"/>
        <v>0</v>
      </c>
      <c r="R31" s="159"/>
      <c r="S31" s="159" t="s">
        <v>236</v>
      </c>
      <c r="T31" s="159" t="s">
        <v>237</v>
      </c>
      <c r="U31" s="159">
        <v>0</v>
      </c>
      <c r="V31" s="159">
        <f t="shared" si="13"/>
        <v>0</v>
      </c>
      <c r="W31" s="159"/>
      <c r="X31" s="159" t="s">
        <v>271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22</v>
      </c>
      <c r="B32" s="175" t="s">
        <v>747</v>
      </c>
      <c r="C32" s="182" t="s">
        <v>748</v>
      </c>
      <c r="D32" s="176" t="s">
        <v>246</v>
      </c>
      <c r="E32" s="177">
        <v>2.5</v>
      </c>
      <c r="F32" s="178"/>
      <c r="G32" s="179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9">
        <v>1E-3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236</v>
      </c>
      <c r="T32" s="159" t="s">
        <v>237</v>
      </c>
      <c r="U32" s="159">
        <v>0</v>
      </c>
      <c r="V32" s="159">
        <f t="shared" si="13"/>
        <v>0</v>
      </c>
      <c r="W32" s="159"/>
      <c r="X32" s="159" t="s">
        <v>238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239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23</v>
      </c>
      <c r="B33" s="175" t="s">
        <v>749</v>
      </c>
      <c r="C33" s="182" t="s">
        <v>750</v>
      </c>
      <c r="D33" s="176" t="s">
        <v>235</v>
      </c>
      <c r="E33" s="177">
        <v>10</v>
      </c>
      <c r="F33" s="178"/>
      <c r="G33" s="179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9">
        <v>1E-4</v>
      </c>
      <c r="O33" s="159">
        <f t="shared" si="11"/>
        <v>0</v>
      </c>
      <c r="P33" s="159">
        <v>0</v>
      </c>
      <c r="Q33" s="159">
        <f t="shared" si="12"/>
        <v>0</v>
      </c>
      <c r="R33" s="159"/>
      <c r="S33" s="159" t="s">
        <v>236</v>
      </c>
      <c r="T33" s="159" t="s">
        <v>237</v>
      </c>
      <c r="U33" s="159">
        <v>0</v>
      </c>
      <c r="V33" s="159">
        <f t="shared" si="13"/>
        <v>0</v>
      </c>
      <c r="W33" s="159"/>
      <c r="X33" s="159" t="s">
        <v>271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272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24</v>
      </c>
      <c r="B34" s="175" t="s">
        <v>751</v>
      </c>
      <c r="C34" s="182" t="s">
        <v>752</v>
      </c>
      <c r="D34" s="176" t="s">
        <v>291</v>
      </c>
      <c r="E34" s="177">
        <v>1</v>
      </c>
      <c r="F34" s="178"/>
      <c r="G34" s="179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9">
        <v>1E-4</v>
      </c>
      <c r="O34" s="159">
        <f t="shared" si="11"/>
        <v>0</v>
      </c>
      <c r="P34" s="159">
        <v>0</v>
      </c>
      <c r="Q34" s="159">
        <f t="shared" si="12"/>
        <v>0</v>
      </c>
      <c r="R34" s="159"/>
      <c r="S34" s="159" t="s">
        <v>236</v>
      </c>
      <c r="T34" s="159" t="s">
        <v>237</v>
      </c>
      <c r="U34" s="159">
        <v>0</v>
      </c>
      <c r="V34" s="159">
        <f t="shared" si="13"/>
        <v>0</v>
      </c>
      <c r="W34" s="159"/>
      <c r="X34" s="159" t="s">
        <v>238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239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2" t="s">
        <v>231</v>
      </c>
      <c r="B35" s="163" t="s">
        <v>151</v>
      </c>
      <c r="C35" s="181" t="s">
        <v>152</v>
      </c>
      <c r="D35" s="164"/>
      <c r="E35" s="165"/>
      <c r="F35" s="166"/>
      <c r="G35" s="167">
        <f>SUMIF(AG36:AG36,"&lt;&gt;NOR",G36:G36)</f>
        <v>0</v>
      </c>
      <c r="H35" s="161"/>
      <c r="I35" s="161">
        <f>SUM(I36:I36)</f>
        <v>0</v>
      </c>
      <c r="J35" s="161"/>
      <c r="K35" s="161">
        <f>SUM(K36:K36)</f>
        <v>0</v>
      </c>
      <c r="L35" s="161"/>
      <c r="M35" s="161">
        <f>SUM(M36:M36)</f>
        <v>0</v>
      </c>
      <c r="N35" s="161"/>
      <c r="O35" s="161">
        <f>SUM(O36:O36)</f>
        <v>0</v>
      </c>
      <c r="P35" s="161"/>
      <c r="Q35" s="161">
        <f>SUM(Q36:Q36)</f>
        <v>0</v>
      </c>
      <c r="R35" s="161"/>
      <c r="S35" s="161"/>
      <c r="T35" s="161"/>
      <c r="U35" s="161"/>
      <c r="V35" s="161">
        <f>SUM(V36:V36)</f>
        <v>0</v>
      </c>
      <c r="W35" s="161"/>
      <c r="X35" s="161"/>
      <c r="AG35" t="s">
        <v>232</v>
      </c>
    </row>
    <row r="36" spans="1:60" ht="22.5" outlineLevel="1" x14ac:dyDescent="0.2">
      <c r="A36" s="174">
        <v>25</v>
      </c>
      <c r="B36" s="175" t="s">
        <v>302</v>
      </c>
      <c r="C36" s="182" t="s">
        <v>303</v>
      </c>
      <c r="D36" s="176" t="s">
        <v>264</v>
      </c>
      <c r="E36" s="177">
        <v>0.46500000000000002</v>
      </c>
      <c r="F36" s="178"/>
      <c r="G36" s="179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 t="s">
        <v>236</v>
      </c>
      <c r="T36" s="159" t="s">
        <v>237</v>
      </c>
      <c r="U36" s="159">
        <v>0</v>
      </c>
      <c r="V36" s="159">
        <f>ROUND(E36*U36,2)</f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239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2" t="s">
        <v>231</v>
      </c>
      <c r="B37" s="163" t="s">
        <v>166</v>
      </c>
      <c r="C37" s="181" t="s">
        <v>167</v>
      </c>
      <c r="D37" s="164"/>
      <c r="E37" s="165"/>
      <c r="F37" s="166"/>
      <c r="G37" s="167">
        <f>SUMIF(AG38:AG45,"&lt;&gt;NOR",G38:G45)</f>
        <v>0</v>
      </c>
      <c r="H37" s="161"/>
      <c r="I37" s="161">
        <f>SUM(I38:I45)</f>
        <v>0</v>
      </c>
      <c r="J37" s="161"/>
      <c r="K37" s="161">
        <f>SUM(K38:K45)</f>
        <v>0</v>
      </c>
      <c r="L37" s="161"/>
      <c r="M37" s="161">
        <f>SUM(M38:M45)</f>
        <v>0</v>
      </c>
      <c r="N37" s="161"/>
      <c r="O37" s="161">
        <f>SUM(O38:O45)</f>
        <v>0</v>
      </c>
      <c r="P37" s="161"/>
      <c r="Q37" s="161">
        <f>SUM(Q38:Q45)</f>
        <v>0</v>
      </c>
      <c r="R37" s="161"/>
      <c r="S37" s="161"/>
      <c r="T37" s="161"/>
      <c r="U37" s="161"/>
      <c r="V37" s="161">
        <f>SUM(V38:V45)</f>
        <v>0</v>
      </c>
      <c r="W37" s="161"/>
      <c r="X37" s="161"/>
      <c r="AG37" t="s">
        <v>232</v>
      </c>
    </row>
    <row r="38" spans="1:60" ht="22.5" outlineLevel="1" x14ac:dyDescent="0.2">
      <c r="A38" s="174">
        <v>26</v>
      </c>
      <c r="B38" s="175" t="s">
        <v>753</v>
      </c>
      <c r="C38" s="182" t="s">
        <v>754</v>
      </c>
      <c r="D38" s="176" t="s">
        <v>246</v>
      </c>
      <c r="E38" s="177">
        <v>93</v>
      </c>
      <c r="F38" s="178"/>
      <c r="G38" s="179">
        <f t="shared" ref="G38:G45" si="14">ROUND(E38*F38,2)</f>
        <v>0</v>
      </c>
      <c r="H38" s="160"/>
      <c r="I38" s="159">
        <f t="shared" ref="I38:I45" si="15">ROUND(E38*H38,2)</f>
        <v>0</v>
      </c>
      <c r="J38" s="160"/>
      <c r="K38" s="159">
        <f t="shared" ref="K38:K45" si="16">ROUND(E38*J38,2)</f>
        <v>0</v>
      </c>
      <c r="L38" s="159">
        <v>21</v>
      </c>
      <c r="M38" s="159">
        <f t="shared" ref="M38:M45" si="17">G38*(1+L38/100)</f>
        <v>0</v>
      </c>
      <c r="N38" s="159">
        <v>0</v>
      </c>
      <c r="O38" s="159">
        <f t="shared" ref="O38:O45" si="18">ROUND(E38*N38,2)</f>
        <v>0</v>
      </c>
      <c r="P38" s="159">
        <v>0</v>
      </c>
      <c r="Q38" s="159">
        <f t="shared" ref="Q38:Q45" si="19">ROUND(E38*P38,2)</f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ref="V38:V45" si="20">ROUND(E38*U38,2)</f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345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27</v>
      </c>
      <c r="B39" s="175" t="s">
        <v>755</v>
      </c>
      <c r="C39" s="182" t="s">
        <v>756</v>
      </c>
      <c r="D39" s="176" t="s">
        <v>246</v>
      </c>
      <c r="E39" s="177">
        <v>14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20"/>
        <v>0</v>
      </c>
      <c r="W39" s="159"/>
      <c r="X39" s="159" t="s">
        <v>238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345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28</v>
      </c>
      <c r="B40" s="175" t="s">
        <v>757</v>
      </c>
      <c r="C40" s="182" t="s">
        <v>758</v>
      </c>
      <c r="D40" s="176" t="s">
        <v>246</v>
      </c>
      <c r="E40" s="177">
        <v>22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1E-4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si="20"/>
        <v>0</v>
      </c>
      <c r="W40" s="159"/>
      <c r="X40" s="159" t="s">
        <v>238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345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29</v>
      </c>
      <c r="B41" s="175" t="s">
        <v>759</v>
      </c>
      <c r="C41" s="182" t="s">
        <v>760</v>
      </c>
      <c r="D41" s="176" t="s">
        <v>246</v>
      </c>
      <c r="E41" s="177">
        <v>24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236</v>
      </c>
      <c r="T41" s="159" t="s">
        <v>237</v>
      </c>
      <c r="U41" s="159">
        <v>0</v>
      </c>
      <c r="V41" s="159">
        <f t="shared" si="20"/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345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30</v>
      </c>
      <c r="B42" s="175" t="s">
        <v>761</v>
      </c>
      <c r="C42" s="182" t="s">
        <v>762</v>
      </c>
      <c r="D42" s="176" t="s">
        <v>246</v>
      </c>
      <c r="E42" s="177">
        <v>23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1E-4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236</v>
      </c>
      <c r="T42" s="159" t="s">
        <v>237</v>
      </c>
      <c r="U42" s="159">
        <v>0</v>
      </c>
      <c r="V42" s="159">
        <f t="shared" si="20"/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345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31</v>
      </c>
      <c r="B43" s="175" t="s">
        <v>763</v>
      </c>
      <c r="C43" s="182" t="s">
        <v>764</v>
      </c>
      <c r="D43" s="176" t="s">
        <v>246</v>
      </c>
      <c r="E43" s="177">
        <v>8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236</v>
      </c>
      <c r="T43" s="159" t="s">
        <v>237</v>
      </c>
      <c r="U43" s="159">
        <v>0</v>
      </c>
      <c r="V43" s="159">
        <f t="shared" si="20"/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345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32</v>
      </c>
      <c r="B44" s="175" t="s">
        <v>765</v>
      </c>
      <c r="C44" s="182" t="s">
        <v>766</v>
      </c>
      <c r="D44" s="176" t="s">
        <v>246</v>
      </c>
      <c r="E44" s="177">
        <v>2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21</v>
      </c>
      <c r="M44" s="159">
        <f t="shared" si="17"/>
        <v>0</v>
      </c>
      <c r="N44" s="159">
        <v>1E-4</v>
      </c>
      <c r="O44" s="159">
        <f t="shared" si="18"/>
        <v>0</v>
      </c>
      <c r="P44" s="159">
        <v>0</v>
      </c>
      <c r="Q44" s="159">
        <f t="shared" si="19"/>
        <v>0</v>
      </c>
      <c r="R44" s="159"/>
      <c r="S44" s="159" t="s">
        <v>236</v>
      </c>
      <c r="T44" s="159" t="s">
        <v>237</v>
      </c>
      <c r="U44" s="159">
        <v>0</v>
      </c>
      <c r="V44" s="159">
        <f t="shared" si="20"/>
        <v>0</v>
      </c>
      <c r="W44" s="159"/>
      <c r="X44" s="159" t="s">
        <v>238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345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33</v>
      </c>
      <c r="B45" s="175" t="s">
        <v>767</v>
      </c>
      <c r="C45" s="182" t="s">
        <v>768</v>
      </c>
      <c r="D45" s="176" t="s">
        <v>264</v>
      </c>
      <c r="E45" s="177">
        <v>5.0000000000000001E-3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21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si="20"/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345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2" t="s">
        <v>231</v>
      </c>
      <c r="B46" s="163" t="s">
        <v>168</v>
      </c>
      <c r="C46" s="181" t="s">
        <v>169</v>
      </c>
      <c r="D46" s="164"/>
      <c r="E46" s="165"/>
      <c r="F46" s="166"/>
      <c r="G46" s="167">
        <f>SUMIF(AG47:AG76,"&lt;&gt;NOR",G47:G76)</f>
        <v>0</v>
      </c>
      <c r="H46" s="161"/>
      <c r="I46" s="161">
        <f>SUM(I47:I76)</f>
        <v>0</v>
      </c>
      <c r="J46" s="161"/>
      <c r="K46" s="161">
        <f>SUM(K47:K76)</f>
        <v>0</v>
      </c>
      <c r="L46" s="161"/>
      <c r="M46" s="161">
        <f>SUM(M47:M76)</f>
        <v>0</v>
      </c>
      <c r="N46" s="161"/>
      <c r="O46" s="161">
        <f>SUM(O47:O76)</f>
        <v>0.22000000000000003</v>
      </c>
      <c r="P46" s="161"/>
      <c r="Q46" s="161">
        <f>SUM(Q47:Q76)</f>
        <v>0</v>
      </c>
      <c r="R46" s="161"/>
      <c r="S46" s="161"/>
      <c r="T46" s="161"/>
      <c r="U46" s="161"/>
      <c r="V46" s="161">
        <f>SUM(V47:V76)</f>
        <v>0</v>
      </c>
      <c r="W46" s="161"/>
      <c r="X46" s="161"/>
      <c r="AG46" t="s">
        <v>232</v>
      </c>
    </row>
    <row r="47" spans="1:60" outlineLevel="1" x14ac:dyDescent="0.2">
      <c r="A47" s="174">
        <v>34</v>
      </c>
      <c r="B47" s="175" t="s">
        <v>769</v>
      </c>
      <c r="C47" s="182" t="s">
        <v>770</v>
      </c>
      <c r="D47" s="176" t="s">
        <v>246</v>
      </c>
      <c r="E47" s="177">
        <v>39</v>
      </c>
      <c r="F47" s="178"/>
      <c r="G47" s="179">
        <f t="shared" ref="G47:G76" si="21">ROUND(E47*F47,2)</f>
        <v>0</v>
      </c>
      <c r="H47" s="160"/>
      <c r="I47" s="159">
        <f t="shared" ref="I47:I76" si="22">ROUND(E47*H47,2)</f>
        <v>0</v>
      </c>
      <c r="J47" s="160"/>
      <c r="K47" s="159">
        <f t="shared" ref="K47:K76" si="23">ROUND(E47*J47,2)</f>
        <v>0</v>
      </c>
      <c r="L47" s="159">
        <v>21</v>
      </c>
      <c r="M47" s="159">
        <f t="shared" ref="M47:M76" si="24">G47*(1+L47/100)</f>
        <v>0</v>
      </c>
      <c r="N47" s="159">
        <v>1.3799999999999999E-3</v>
      </c>
      <c r="O47" s="159">
        <f t="shared" ref="O47:O76" si="25">ROUND(E47*N47,2)</f>
        <v>0.05</v>
      </c>
      <c r="P47" s="159">
        <v>0</v>
      </c>
      <c r="Q47" s="159">
        <f t="shared" ref="Q47:Q76" si="26">ROUND(E47*P47,2)</f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ref="V47:V76" si="27">ROUND(E47*U47,2)</f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345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35</v>
      </c>
      <c r="B48" s="175" t="s">
        <v>771</v>
      </c>
      <c r="C48" s="182" t="s">
        <v>772</v>
      </c>
      <c r="D48" s="176" t="s">
        <v>246</v>
      </c>
      <c r="E48" s="177">
        <v>58</v>
      </c>
      <c r="F48" s="178"/>
      <c r="G48" s="179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9">
        <v>1.92E-3</v>
      </c>
      <c r="O48" s="159">
        <f t="shared" si="25"/>
        <v>0.11</v>
      </c>
      <c r="P48" s="159">
        <v>0</v>
      </c>
      <c r="Q48" s="159">
        <f t="shared" si="26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27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345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36</v>
      </c>
      <c r="B49" s="175" t="s">
        <v>773</v>
      </c>
      <c r="C49" s="182" t="s">
        <v>774</v>
      </c>
      <c r="D49" s="176" t="s">
        <v>246</v>
      </c>
      <c r="E49" s="177">
        <v>6</v>
      </c>
      <c r="F49" s="178"/>
      <c r="G49" s="179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9">
        <v>3.0200000000000001E-3</v>
      </c>
      <c r="O49" s="159">
        <f t="shared" si="25"/>
        <v>0.02</v>
      </c>
      <c r="P49" s="159">
        <v>0</v>
      </c>
      <c r="Q49" s="159">
        <f t="shared" si="26"/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si="27"/>
        <v>0</v>
      </c>
      <c r="W49" s="159"/>
      <c r="X49" s="159" t="s">
        <v>238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345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37</v>
      </c>
      <c r="B50" s="175" t="s">
        <v>775</v>
      </c>
      <c r="C50" s="182" t="s">
        <v>776</v>
      </c>
      <c r="D50" s="176" t="s">
        <v>246</v>
      </c>
      <c r="E50" s="177">
        <v>20</v>
      </c>
      <c r="F50" s="178"/>
      <c r="G50" s="179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9">
        <v>5.9000000000000003E-4</v>
      </c>
      <c r="O50" s="159">
        <f t="shared" si="25"/>
        <v>0.01</v>
      </c>
      <c r="P50" s="159">
        <v>0</v>
      </c>
      <c r="Q50" s="159">
        <f t="shared" si="26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27"/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345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38</v>
      </c>
      <c r="B51" s="175" t="s">
        <v>777</v>
      </c>
      <c r="C51" s="182" t="s">
        <v>778</v>
      </c>
      <c r="D51" s="176" t="s">
        <v>246</v>
      </c>
      <c r="E51" s="177">
        <v>10</v>
      </c>
      <c r="F51" s="178"/>
      <c r="G51" s="179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9">
        <v>1.2099999999999999E-3</v>
      </c>
      <c r="O51" s="159">
        <f t="shared" si="25"/>
        <v>0.01</v>
      </c>
      <c r="P51" s="159">
        <v>0</v>
      </c>
      <c r="Q51" s="159">
        <f t="shared" si="26"/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si="27"/>
        <v>0</v>
      </c>
      <c r="W51" s="159"/>
      <c r="X51" s="159" t="s">
        <v>238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345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39</v>
      </c>
      <c r="B52" s="175" t="s">
        <v>779</v>
      </c>
      <c r="C52" s="182" t="s">
        <v>780</v>
      </c>
      <c r="D52" s="176" t="s">
        <v>246</v>
      </c>
      <c r="E52" s="177">
        <v>20</v>
      </c>
      <c r="F52" s="178"/>
      <c r="G52" s="179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9">
        <v>2.9E-4</v>
      </c>
      <c r="O52" s="159">
        <f t="shared" si="25"/>
        <v>0.01</v>
      </c>
      <c r="P52" s="159">
        <v>0</v>
      </c>
      <c r="Q52" s="159">
        <f t="shared" si="26"/>
        <v>0</v>
      </c>
      <c r="R52" s="159"/>
      <c r="S52" s="159" t="s">
        <v>236</v>
      </c>
      <c r="T52" s="159" t="s">
        <v>237</v>
      </c>
      <c r="U52" s="159">
        <v>0</v>
      </c>
      <c r="V52" s="159">
        <f t="shared" si="27"/>
        <v>0</v>
      </c>
      <c r="W52" s="159"/>
      <c r="X52" s="159" t="s">
        <v>238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345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40</v>
      </c>
      <c r="B53" s="175" t="s">
        <v>781</v>
      </c>
      <c r="C53" s="182" t="s">
        <v>782</v>
      </c>
      <c r="D53" s="176" t="s">
        <v>246</v>
      </c>
      <c r="E53" s="177">
        <v>7</v>
      </c>
      <c r="F53" s="178"/>
      <c r="G53" s="179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21</v>
      </c>
      <c r="M53" s="159">
        <f t="shared" si="24"/>
        <v>0</v>
      </c>
      <c r="N53" s="159">
        <v>2.9E-4</v>
      </c>
      <c r="O53" s="159">
        <f t="shared" si="25"/>
        <v>0</v>
      </c>
      <c r="P53" s="159">
        <v>0</v>
      </c>
      <c r="Q53" s="159">
        <f t="shared" si="26"/>
        <v>0</v>
      </c>
      <c r="R53" s="159"/>
      <c r="S53" s="159" t="s">
        <v>236</v>
      </c>
      <c r="T53" s="159" t="s">
        <v>237</v>
      </c>
      <c r="U53" s="159">
        <v>0</v>
      </c>
      <c r="V53" s="159">
        <f t="shared" si="27"/>
        <v>0</v>
      </c>
      <c r="W53" s="159"/>
      <c r="X53" s="159" t="s">
        <v>238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345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41</v>
      </c>
      <c r="B54" s="175" t="s">
        <v>783</v>
      </c>
      <c r="C54" s="182" t="s">
        <v>784</v>
      </c>
      <c r="D54" s="176" t="s">
        <v>246</v>
      </c>
      <c r="E54" s="177">
        <v>14</v>
      </c>
      <c r="F54" s="178"/>
      <c r="G54" s="179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21</v>
      </c>
      <c r="M54" s="159">
        <f t="shared" si="24"/>
        <v>0</v>
      </c>
      <c r="N54" s="159">
        <v>3.5E-4</v>
      </c>
      <c r="O54" s="159">
        <f t="shared" si="25"/>
        <v>0</v>
      </c>
      <c r="P54" s="159">
        <v>0</v>
      </c>
      <c r="Q54" s="159">
        <f t="shared" si="26"/>
        <v>0</v>
      </c>
      <c r="R54" s="159"/>
      <c r="S54" s="159" t="s">
        <v>236</v>
      </c>
      <c r="T54" s="159" t="s">
        <v>237</v>
      </c>
      <c r="U54" s="159">
        <v>0</v>
      </c>
      <c r="V54" s="159">
        <f t="shared" si="27"/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345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42</v>
      </c>
      <c r="B55" s="175" t="s">
        <v>785</v>
      </c>
      <c r="C55" s="182" t="s">
        <v>786</v>
      </c>
      <c r="D55" s="176" t="s">
        <v>291</v>
      </c>
      <c r="E55" s="177">
        <v>5</v>
      </c>
      <c r="F55" s="178"/>
      <c r="G55" s="179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21</v>
      </c>
      <c r="M55" s="159">
        <f t="shared" si="24"/>
        <v>0</v>
      </c>
      <c r="N55" s="159">
        <v>0</v>
      </c>
      <c r="O55" s="159">
        <f t="shared" si="25"/>
        <v>0</v>
      </c>
      <c r="P55" s="159">
        <v>0</v>
      </c>
      <c r="Q55" s="159">
        <f t="shared" si="26"/>
        <v>0</v>
      </c>
      <c r="R55" s="159"/>
      <c r="S55" s="159" t="s">
        <v>236</v>
      </c>
      <c r="T55" s="159" t="s">
        <v>237</v>
      </c>
      <c r="U55" s="159">
        <v>0</v>
      </c>
      <c r="V55" s="159">
        <f t="shared" si="27"/>
        <v>0</v>
      </c>
      <c r="W55" s="159"/>
      <c r="X55" s="159" t="s">
        <v>238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345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43</v>
      </c>
      <c r="B56" s="175" t="s">
        <v>787</v>
      </c>
      <c r="C56" s="182" t="s">
        <v>788</v>
      </c>
      <c r="D56" s="176" t="s">
        <v>291</v>
      </c>
      <c r="E56" s="177">
        <v>5</v>
      </c>
      <c r="F56" s="178"/>
      <c r="G56" s="179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21</v>
      </c>
      <c r="M56" s="159">
        <f t="shared" si="24"/>
        <v>0</v>
      </c>
      <c r="N56" s="159">
        <v>0</v>
      </c>
      <c r="O56" s="159">
        <f t="shared" si="25"/>
        <v>0</v>
      </c>
      <c r="P56" s="159">
        <v>0</v>
      </c>
      <c r="Q56" s="159">
        <f t="shared" si="26"/>
        <v>0</v>
      </c>
      <c r="R56" s="159"/>
      <c r="S56" s="159" t="s">
        <v>236</v>
      </c>
      <c r="T56" s="159" t="s">
        <v>237</v>
      </c>
      <c r="U56" s="159">
        <v>0</v>
      </c>
      <c r="V56" s="159">
        <f t="shared" si="27"/>
        <v>0</v>
      </c>
      <c r="W56" s="159"/>
      <c r="X56" s="159" t="s">
        <v>238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345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44</v>
      </c>
      <c r="B57" s="175" t="s">
        <v>789</v>
      </c>
      <c r="C57" s="182" t="s">
        <v>790</v>
      </c>
      <c r="D57" s="176" t="s">
        <v>291</v>
      </c>
      <c r="E57" s="177">
        <v>4</v>
      </c>
      <c r="F57" s="178"/>
      <c r="G57" s="179">
        <f t="shared" si="21"/>
        <v>0</v>
      </c>
      <c r="H57" s="160"/>
      <c r="I57" s="159">
        <f t="shared" si="22"/>
        <v>0</v>
      </c>
      <c r="J57" s="160"/>
      <c r="K57" s="159">
        <f t="shared" si="23"/>
        <v>0</v>
      </c>
      <c r="L57" s="159">
        <v>21</v>
      </c>
      <c r="M57" s="159">
        <f t="shared" si="24"/>
        <v>0</v>
      </c>
      <c r="N57" s="159">
        <v>0</v>
      </c>
      <c r="O57" s="159">
        <f t="shared" si="25"/>
        <v>0</v>
      </c>
      <c r="P57" s="159">
        <v>0</v>
      </c>
      <c r="Q57" s="159">
        <f t="shared" si="26"/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si="27"/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345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45</v>
      </c>
      <c r="B58" s="175" t="s">
        <v>791</v>
      </c>
      <c r="C58" s="182" t="s">
        <v>792</v>
      </c>
      <c r="D58" s="176" t="s">
        <v>291</v>
      </c>
      <c r="E58" s="177">
        <v>8</v>
      </c>
      <c r="F58" s="178"/>
      <c r="G58" s="179">
        <f t="shared" si="21"/>
        <v>0</v>
      </c>
      <c r="H58" s="160"/>
      <c r="I58" s="159">
        <f t="shared" si="22"/>
        <v>0</v>
      </c>
      <c r="J58" s="160"/>
      <c r="K58" s="159">
        <f t="shared" si="23"/>
        <v>0</v>
      </c>
      <c r="L58" s="159">
        <v>21</v>
      </c>
      <c r="M58" s="159">
        <f t="shared" si="24"/>
        <v>0</v>
      </c>
      <c r="N58" s="159">
        <v>0</v>
      </c>
      <c r="O58" s="159">
        <f t="shared" si="25"/>
        <v>0</v>
      </c>
      <c r="P58" s="159">
        <v>0</v>
      </c>
      <c r="Q58" s="159">
        <f t="shared" si="26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27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345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46</v>
      </c>
      <c r="B59" s="175" t="s">
        <v>793</v>
      </c>
      <c r="C59" s="182" t="s">
        <v>794</v>
      </c>
      <c r="D59" s="176" t="s">
        <v>291</v>
      </c>
      <c r="E59" s="177">
        <v>4</v>
      </c>
      <c r="F59" s="178"/>
      <c r="G59" s="179">
        <f t="shared" si="21"/>
        <v>0</v>
      </c>
      <c r="H59" s="160"/>
      <c r="I59" s="159">
        <f t="shared" si="22"/>
        <v>0</v>
      </c>
      <c r="J59" s="160"/>
      <c r="K59" s="159">
        <f t="shared" si="23"/>
        <v>0</v>
      </c>
      <c r="L59" s="159">
        <v>21</v>
      </c>
      <c r="M59" s="159">
        <f t="shared" si="24"/>
        <v>0</v>
      </c>
      <c r="N59" s="159">
        <v>0</v>
      </c>
      <c r="O59" s="159">
        <f t="shared" si="25"/>
        <v>0</v>
      </c>
      <c r="P59" s="159">
        <v>0</v>
      </c>
      <c r="Q59" s="159">
        <f t="shared" si="26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27"/>
        <v>0</v>
      </c>
      <c r="W59" s="159"/>
      <c r="X59" s="159" t="s">
        <v>238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345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47</v>
      </c>
      <c r="B60" s="175" t="s">
        <v>795</v>
      </c>
      <c r="C60" s="182" t="s">
        <v>796</v>
      </c>
      <c r="D60" s="176" t="s">
        <v>291</v>
      </c>
      <c r="E60" s="177">
        <v>5</v>
      </c>
      <c r="F60" s="178"/>
      <c r="G60" s="179">
        <f t="shared" si="21"/>
        <v>0</v>
      </c>
      <c r="H60" s="160"/>
      <c r="I60" s="159">
        <f t="shared" si="22"/>
        <v>0</v>
      </c>
      <c r="J60" s="160"/>
      <c r="K60" s="159">
        <f t="shared" si="23"/>
        <v>0</v>
      </c>
      <c r="L60" s="159">
        <v>21</v>
      </c>
      <c r="M60" s="159">
        <f t="shared" si="24"/>
        <v>0</v>
      </c>
      <c r="N60" s="159">
        <v>5.6999999999999998E-4</v>
      </c>
      <c r="O60" s="159">
        <f t="shared" si="25"/>
        <v>0</v>
      </c>
      <c r="P60" s="159">
        <v>0</v>
      </c>
      <c r="Q60" s="159">
        <f t="shared" si="26"/>
        <v>0</v>
      </c>
      <c r="R60" s="159"/>
      <c r="S60" s="159" t="s">
        <v>236</v>
      </c>
      <c r="T60" s="159" t="s">
        <v>237</v>
      </c>
      <c r="U60" s="159">
        <v>0</v>
      </c>
      <c r="V60" s="159">
        <f t="shared" si="27"/>
        <v>0</v>
      </c>
      <c r="W60" s="159"/>
      <c r="X60" s="159" t="s">
        <v>238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345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48</v>
      </c>
      <c r="B61" s="175" t="s">
        <v>797</v>
      </c>
      <c r="C61" s="182" t="s">
        <v>798</v>
      </c>
      <c r="D61" s="176" t="s">
        <v>291</v>
      </c>
      <c r="E61" s="177">
        <v>1</v>
      </c>
      <c r="F61" s="178"/>
      <c r="G61" s="179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21</v>
      </c>
      <c r="M61" s="159">
        <f t="shared" si="24"/>
        <v>0</v>
      </c>
      <c r="N61" s="159">
        <v>6.9999999999999999E-4</v>
      </c>
      <c r="O61" s="159">
        <f t="shared" si="25"/>
        <v>0</v>
      </c>
      <c r="P61" s="159">
        <v>0</v>
      </c>
      <c r="Q61" s="159">
        <f t="shared" si="26"/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si="27"/>
        <v>0</v>
      </c>
      <c r="W61" s="159"/>
      <c r="X61" s="159" t="s">
        <v>271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272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4">
        <v>49</v>
      </c>
      <c r="B62" s="175" t="s">
        <v>799</v>
      </c>
      <c r="C62" s="182" t="s">
        <v>800</v>
      </c>
      <c r="D62" s="176" t="s">
        <v>291</v>
      </c>
      <c r="E62" s="177">
        <v>1</v>
      </c>
      <c r="F62" s="178"/>
      <c r="G62" s="179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21</v>
      </c>
      <c r="M62" s="159">
        <f t="shared" si="24"/>
        <v>0</v>
      </c>
      <c r="N62" s="159">
        <v>5.9999999999999995E-4</v>
      </c>
      <c r="O62" s="159">
        <f t="shared" si="25"/>
        <v>0</v>
      </c>
      <c r="P62" s="159">
        <v>0</v>
      </c>
      <c r="Q62" s="159">
        <f t="shared" si="26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27"/>
        <v>0</v>
      </c>
      <c r="W62" s="159"/>
      <c r="X62" s="159" t="s">
        <v>271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272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45" outlineLevel="1" x14ac:dyDescent="0.2">
      <c r="A63" s="174">
        <v>50</v>
      </c>
      <c r="B63" s="175" t="s">
        <v>801</v>
      </c>
      <c r="C63" s="182" t="s">
        <v>802</v>
      </c>
      <c r="D63" s="176" t="s">
        <v>291</v>
      </c>
      <c r="E63" s="177">
        <v>3</v>
      </c>
      <c r="F63" s="178"/>
      <c r="G63" s="179">
        <f t="shared" si="21"/>
        <v>0</v>
      </c>
      <c r="H63" s="160"/>
      <c r="I63" s="159">
        <f t="shared" si="22"/>
        <v>0</v>
      </c>
      <c r="J63" s="160"/>
      <c r="K63" s="159">
        <f t="shared" si="23"/>
        <v>0</v>
      </c>
      <c r="L63" s="159">
        <v>21</v>
      </c>
      <c r="M63" s="159">
        <f t="shared" si="24"/>
        <v>0</v>
      </c>
      <c r="N63" s="159">
        <v>6.9999999999999999E-4</v>
      </c>
      <c r="O63" s="159">
        <f t="shared" si="25"/>
        <v>0</v>
      </c>
      <c r="P63" s="159">
        <v>0</v>
      </c>
      <c r="Q63" s="159">
        <f t="shared" si="26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27"/>
        <v>0</v>
      </c>
      <c r="W63" s="159"/>
      <c r="X63" s="159" t="s">
        <v>271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272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51</v>
      </c>
      <c r="B64" s="175" t="s">
        <v>803</v>
      </c>
      <c r="C64" s="182" t="s">
        <v>804</v>
      </c>
      <c r="D64" s="176" t="s">
        <v>291</v>
      </c>
      <c r="E64" s="177">
        <v>16</v>
      </c>
      <c r="F64" s="178"/>
      <c r="G64" s="179">
        <f t="shared" si="21"/>
        <v>0</v>
      </c>
      <c r="H64" s="160"/>
      <c r="I64" s="159">
        <f t="shared" si="22"/>
        <v>0</v>
      </c>
      <c r="J64" s="160"/>
      <c r="K64" s="159">
        <f t="shared" si="23"/>
        <v>0</v>
      </c>
      <c r="L64" s="159">
        <v>21</v>
      </c>
      <c r="M64" s="159">
        <f t="shared" si="24"/>
        <v>0</v>
      </c>
      <c r="N64" s="159">
        <v>1.8000000000000001E-4</v>
      </c>
      <c r="O64" s="159">
        <f t="shared" si="25"/>
        <v>0</v>
      </c>
      <c r="P64" s="159">
        <v>0</v>
      </c>
      <c r="Q64" s="159">
        <f t="shared" si="26"/>
        <v>0</v>
      </c>
      <c r="R64" s="159"/>
      <c r="S64" s="159" t="s">
        <v>236</v>
      </c>
      <c r="T64" s="159" t="s">
        <v>237</v>
      </c>
      <c r="U64" s="159">
        <v>0</v>
      </c>
      <c r="V64" s="159">
        <f t="shared" si="27"/>
        <v>0</v>
      </c>
      <c r="W64" s="159"/>
      <c r="X64" s="159" t="s">
        <v>238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345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4">
        <v>52</v>
      </c>
      <c r="B65" s="175" t="s">
        <v>805</v>
      </c>
      <c r="C65" s="182" t="s">
        <v>806</v>
      </c>
      <c r="D65" s="176" t="s">
        <v>291</v>
      </c>
      <c r="E65" s="177">
        <v>1</v>
      </c>
      <c r="F65" s="178"/>
      <c r="G65" s="179">
        <f t="shared" si="21"/>
        <v>0</v>
      </c>
      <c r="H65" s="160"/>
      <c r="I65" s="159">
        <f t="shared" si="22"/>
        <v>0</v>
      </c>
      <c r="J65" s="160"/>
      <c r="K65" s="159">
        <f t="shared" si="23"/>
        <v>0</v>
      </c>
      <c r="L65" s="159">
        <v>21</v>
      </c>
      <c r="M65" s="159">
        <f t="shared" si="24"/>
        <v>0</v>
      </c>
      <c r="N65" s="159">
        <v>1.3999999999999999E-4</v>
      </c>
      <c r="O65" s="159">
        <f t="shared" si="25"/>
        <v>0</v>
      </c>
      <c r="P65" s="159">
        <v>0</v>
      </c>
      <c r="Q65" s="159">
        <f t="shared" si="26"/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si="27"/>
        <v>0</v>
      </c>
      <c r="W65" s="159"/>
      <c r="X65" s="159" t="s">
        <v>271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272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53</v>
      </c>
      <c r="B66" s="175" t="s">
        <v>807</v>
      </c>
      <c r="C66" s="182" t="s">
        <v>808</v>
      </c>
      <c r="D66" s="176" t="s">
        <v>291</v>
      </c>
      <c r="E66" s="177">
        <v>1</v>
      </c>
      <c r="F66" s="178"/>
      <c r="G66" s="179">
        <f t="shared" si="21"/>
        <v>0</v>
      </c>
      <c r="H66" s="160"/>
      <c r="I66" s="159">
        <f t="shared" si="22"/>
        <v>0</v>
      </c>
      <c r="J66" s="160"/>
      <c r="K66" s="159">
        <f t="shared" si="23"/>
        <v>0</v>
      </c>
      <c r="L66" s="159">
        <v>21</v>
      </c>
      <c r="M66" s="159">
        <f t="shared" si="24"/>
        <v>0</v>
      </c>
      <c r="N66" s="159">
        <v>1.3999999999999999E-4</v>
      </c>
      <c r="O66" s="159">
        <f t="shared" si="25"/>
        <v>0</v>
      </c>
      <c r="P66" s="159">
        <v>0</v>
      </c>
      <c r="Q66" s="159">
        <f t="shared" si="26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27"/>
        <v>0</v>
      </c>
      <c r="W66" s="159"/>
      <c r="X66" s="159" t="s">
        <v>271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272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54</v>
      </c>
      <c r="B67" s="175" t="s">
        <v>809</v>
      </c>
      <c r="C67" s="182" t="s">
        <v>810</v>
      </c>
      <c r="D67" s="176" t="s">
        <v>291</v>
      </c>
      <c r="E67" s="177">
        <v>1</v>
      </c>
      <c r="F67" s="178"/>
      <c r="G67" s="179">
        <f t="shared" si="21"/>
        <v>0</v>
      </c>
      <c r="H67" s="160"/>
      <c r="I67" s="159">
        <f t="shared" si="22"/>
        <v>0</v>
      </c>
      <c r="J67" s="160"/>
      <c r="K67" s="159">
        <f t="shared" si="23"/>
        <v>0</v>
      </c>
      <c r="L67" s="159">
        <v>21</v>
      </c>
      <c r="M67" s="159">
        <f t="shared" si="24"/>
        <v>0</v>
      </c>
      <c r="N67" s="159">
        <v>4.8999999999999998E-4</v>
      </c>
      <c r="O67" s="159">
        <f t="shared" si="25"/>
        <v>0</v>
      </c>
      <c r="P67" s="159">
        <v>0</v>
      </c>
      <c r="Q67" s="159">
        <f t="shared" si="26"/>
        <v>0</v>
      </c>
      <c r="R67" s="159"/>
      <c r="S67" s="159" t="s">
        <v>236</v>
      </c>
      <c r="T67" s="159" t="s">
        <v>237</v>
      </c>
      <c r="U67" s="159">
        <v>0</v>
      </c>
      <c r="V67" s="159">
        <f t="shared" si="27"/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345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55</v>
      </c>
      <c r="B68" s="175" t="s">
        <v>811</v>
      </c>
      <c r="C68" s="182" t="s">
        <v>812</v>
      </c>
      <c r="D68" s="176" t="s">
        <v>291</v>
      </c>
      <c r="E68" s="177">
        <v>1</v>
      </c>
      <c r="F68" s="178"/>
      <c r="G68" s="179">
        <f t="shared" si="21"/>
        <v>0</v>
      </c>
      <c r="H68" s="160"/>
      <c r="I68" s="159">
        <f t="shared" si="22"/>
        <v>0</v>
      </c>
      <c r="J68" s="160"/>
      <c r="K68" s="159">
        <f t="shared" si="23"/>
        <v>0</v>
      </c>
      <c r="L68" s="159">
        <v>21</v>
      </c>
      <c r="M68" s="159">
        <f t="shared" si="24"/>
        <v>0</v>
      </c>
      <c r="N68" s="159">
        <v>4.0000000000000002E-4</v>
      </c>
      <c r="O68" s="159">
        <f t="shared" si="25"/>
        <v>0</v>
      </c>
      <c r="P68" s="159">
        <v>0</v>
      </c>
      <c r="Q68" s="159">
        <f t="shared" si="26"/>
        <v>0</v>
      </c>
      <c r="R68" s="159"/>
      <c r="S68" s="159" t="s">
        <v>236</v>
      </c>
      <c r="T68" s="159" t="s">
        <v>237</v>
      </c>
      <c r="U68" s="159">
        <v>0</v>
      </c>
      <c r="V68" s="159">
        <f t="shared" si="27"/>
        <v>0</v>
      </c>
      <c r="W68" s="159"/>
      <c r="X68" s="159" t="s">
        <v>238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345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56</v>
      </c>
      <c r="B69" s="175" t="s">
        <v>813</v>
      </c>
      <c r="C69" s="182" t="s">
        <v>814</v>
      </c>
      <c r="D69" s="176" t="s">
        <v>291</v>
      </c>
      <c r="E69" s="177">
        <v>4</v>
      </c>
      <c r="F69" s="178"/>
      <c r="G69" s="179">
        <f t="shared" si="21"/>
        <v>0</v>
      </c>
      <c r="H69" s="160"/>
      <c r="I69" s="159">
        <f t="shared" si="22"/>
        <v>0</v>
      </c>
      <c r="J69" s="160"/>
      <c r="K69" s="159">
        <f t="shared" si="23"/>
        <v>0</v>
      </c>
      <c r="L69" s="159">
        <v>21</v>
      </c>
      <c r="M69" s="159">
        <f t="shared" si="24"/>
        <v>0</v>
      </c>
      <c r="N69" s="159">
        <v>4.0000000000000002E-4</v>
      </c>
      <c r="O69" s="159">
        <f t="shared" si="25"/>
        <v>0</v>
      </c>
      <c r="P69" s="159">
        <v>0</v>
      </c>
      <c r="Q69" s="159">
        <f t="shared" si="26"/>
        <v>0</v>
      </c>
      <c r="R69" s="159"/>
      <c r="S69" s="159" t="s">
        <v>236</v>
      </c>
      <c r="T69" s="159" t="s">
        <v>237</v>
      </c>
      <c r="U69" s="159">
        <v>0</v>
      </c>
      <c r="V69" s="159">
        <f t="shared" si="27"/>
        <v>0</v>
      </c>
      <c r="W69" s="159"/>
      <c r="X69" s="159" t="s">
        <v>271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57</v>
      </c>
      <c r="B70" s="175" t="s">
        <v>815</v>
      </c>
      <c r="C70" s="182" t="s">
        <v>816</v>
      </c>
      <c r="D70" s="176" t="s">
        <v>291</v>
      </c>
      <c r="E70" s="177">
        <v>2</v>
      </c>
      <c r="F70" s="178"/>
      <c r="G70" s="179">
        <f t="shared" si="21"/>
        <v>0</v>
      </c>
      <c r="H70" s="160"/>
      <c r="I70" s="159">
        <f t="shared" si="22"/>
        <v>0</v>
      </c>
      <c r="J70" s="160"/>
      <c r="K70" s="159">
        <f t="shared" si="23"/>
        <v>0</v>
      </c>
      <c r="L70" s="159">
        <v>21</v>
      </c>
      <c r="M70" s="159">
        <f t="shared" si="24"/>
        <v>0</v>
      </c>
      <c r="N70" s="159">
        <v>1.08E-3</v>
      </c>
      <c r="O70" s="159">
        <f t="shared" si="25"/>
        <v>0</v>
      </c>
      <c r="P70" s="159">
        <v>0</v>
      </c>
      <c r="Q70" s="159">
        <f t="shared" si="26"/>
        <v>0</v>
      </c>
      <c r="R70" s="159"/>
      <c r="S70" s="159" t="s">
        <v>236</v>
      </c>
      <c r="T70" s="159" t="s">
        <v>237</v>
      </c>
      <c r="U70" s="159">
        <v>0</v>
      </c>
      <c r="V70" s="159">
        <f t="shared" si="27"/>
        <v>0</v>
      </c>
      <c r="W70" s="159"/>
      <c r="X70" s="159" t="s">
        <v>238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345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74">
        <v>58</v>
      </c>
      <c r="B71" s="175" t="s">
        <v>817</v>
      </c>
      <c r="C71" s="182" t="s">
        <v>818</v>
      </c>
      <c r="D71" s="176" t="s">
        <v>291</v>
      </c>
      <c r="E71" s="177">
        <v>6</v>
      </c>
      <c r="F71" s="178"/>
      <c r="G71" s="179">
        <f t="shared" si="21"/>
        <v>0</v>
      </c>
      <c r="H71" s="160"/>
      <c r="I71" s="159">
        <f t="shared" si="22"/>
        <v>0</v>
      </c>
      <c r="J71" s="160"/>
      <c r="K71" s="159">
        <f t="shared" si="23"/>
        <v>0</v>
      </c>
      <c r="L71" s="159">
        <v>21</v>
      </c>
      <c r="M71" s="159">
        <f t="shared" si="24"/>
        <v>0</v>
      </c>
      <c r="N71" s="159">
        <v>1.8E-3</v>
      </c>
      <c r="O71" s="159">
        <f t="shared" si="25"/>
        <v>0.01</v>
      </c>
      <c r="P71" s="159">
        <v>0</v>
      </c>
      <c r="Q71" s="159">
        <f t="shared" si="26"/>
        <v>0</v>
      </c>
      <c r="R71" s="159"/>
      <c r="S71" s="159" t="s">
        <v>236</v>
      </c>
      <c r="T71" s="159" t="s">
        <v>237</v>
      </c>
      <c r="U71" s="159">
        <v>0</v>
      </c>
      <c r="V71" s="159">
        <f t="shared" si="27"/>
        <v>0</v>
      </c>
      <c r="W71" s="159"/>
      <c r="X71" s="159" t="s">
        <v>238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345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59</v>
      </c>
      <c r="B72" s="175" t="s">
        <v>819</v>
      </c>
      <c r="C72" s="182" t="s">
        <v>820</v>
      </c>
      <c r="D72" s="176" t="s">
        <v>291</v>
      </c>
      <c r="E72" s="177">
        <v>1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21</v>
      </c>
      <c r="M72" s="159">
        <f t="shared" si="24"/>
        <v>0</v>
      </c>
      <c r="N72" s="159">
        <v>2.9E-4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236</v>
      </c>
      <c r="T72" s="159" t="s">
        <v>237</v>
      </c>
      <c r="U72" s="159">
        <v>0</v>
      </c>
      <c r="V72" s="159">
        <f t="shared" si="27"/>
        <v>0</v>
      </c>
      <c r="W72" s="159"/>
      <c r="X72" s="159" t="s">
        <v>271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272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60</v>
      </c>
      <c r="B73" s="175" t="s">
        <v>821</v>
      </c>
      <c r="C73" s="182" t="s">
        <v>822</v>
      </c>
      <c r="D73" s="176" t="s">
        <v>291</v>
      </c>
      <c r="E73" s="177">
        <v>2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21</v>
      </c>
      <c r="M73" s="159">
        <f t="shared" si="24"/>
        <v>0</v>
      </c>
      <c r="N73" s="159">
        <v>5.1000000000000004E-4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236</v>
      </c>
      <c r="T73" s="159" t="s">
        <v>237</v>
      </c>
      <c r="U73" s="159">
        <v>0</v>
      </c>
      <c r="V73" s="159">
        <f t="shared" si="27"/>
        <v>0</v>
      </c>
      <c r="W73" s="159"/>
      <c r="X73" s="159" t="s">
        <v>271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272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61</v>
      </c>
      <c r="B74" s="175" t="s">
        <v>823</v>
      </c>
      <c r="C74" s="182" t="s">
        <v>824</v>
      </c>
      <c r="D74" s="176" t="s">
        <v>246</v>
      </c>
      <c r="E74" s="177">
        <v>168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21</v>
      </c>
      <c r="M74" s="159">
        <f t="shared" si="24"/>
        <v>0</v>
      </c>
      <c r="N74" s="159">
        <v>0</v>
      </c>
      <c r="O74" s="159">
        <f t="shared" si="25"/>
        <v>0</v>
      </c>
      <c r="P74" s="159">
        <v>0</v>
      </c>
      <c r="Q74" s="159">
        <f t="shared" si="26"/>
        <v>0</v>
      </c>
      <c r="R74" s="159"/>
      <c r="S74" s="159" t="s">
        <v>236</v>
      </c>
      <c r="T74" s="159" t="s">
        <v>237</v>
      </c>
      <c r="U74" s="159">
        <v>0</v>
      </c>
      <c r="V74" s="159">
        <f t="shared" si="27"/>
        <v>0</v>
      </c>
      <c r="W74" s="159"/>
      <c r="X74" s="159" t="s">
        <v>238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345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4">
        <v>62</v>
      </c>
      <c r="B75" s="175" t="s">
        <v>825</v>
      </c>
      <c r="C75" s="182" t="s">
        <v>826</v>
      </c>
      <c r="D75" s="176" t="s">
        <v>246</v>
      </c>
      <c r="E75" s="177">
        <v>6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21</v>
      </c>
      <c r="M75" s="159">
        <f t="shared" si="24"/>
        <v>0</v>
      </c>
      <c r="N75" s="159">
        <v>0</v>
      </c>
      <c r="O75" s="159">
        <f t="shared" si="25"/>
        <v>0</v>
      </c>
      <c r="P75" s="159">
        <v>0</v>
      </c>
      <c r="Q75" s="159">
        <f t="shared" si="26"/>
        <v>0</v>
      </c>
      <c r="R75" s="159"/>
      <c r="S75" s="159" t="s">
        <v>236</v>
      </c>
      <c r="T75" s="159" t="s">
        <v>237</v>
      </c>
      <c r="U75" s="159">
        <v>0</v>
      </c>
      <c r="V75" s="159">
        <f t="shared" si="27"/>
        <v>0</v>
      </c>
      <c r="W75" s="159"/>
      <c r="X75" s="159" t="s">
        <v>238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345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4">
        <v>63</v>
      </c>
      <c r="B76" s="175" t="s">
        <v>827</v>
      </c>
      <c r="C76" s="182" t="s">
        <v>828</v>
      </c>
      <c r="D76" s="176" t="s">
        <v>264</v>
      </c>
      <c r="E76" s="177">
        <v>0.246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21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236</v>
      </c>
      <c r="T76" s="159" t="s">
        <v>237</v>
      </c>
      <c r="U76" s="159">
        <v>0</v>
      </c>
      <c r="V76" s="159">
        <f t="shared" si="27"/>
        <v>0</v>
      </c>
      <c r="W76" s="159"/>
      <c r="X76" s="159" t="s">
        <v>238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345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62" t="s">
        <v>231</v>
      </c>
      <c r="B77" s="163" t="s">
        <v>170</v>
      </c>
      <c r="C77" s="181" t="s">
        <v>171</v>
      </c>
      <c r="D77" s="164"/>
      <c r="E77" s="165"/>
      <c r="F77" s="166"/>
      <c r="G77" s="167">
        <f>SUMIF(AG78:AG96,"&lt;&gt;NOR",G78:G96)</f>
        <v>0</v>
      </c>
      <c r="H77" s="161"/>
      <c r="I77" s="161">
        <f>SUM(I78:I96)</f>
        <v>0</v>
      </c>
      <c r="J77" s="161"/>
      <c r="K77" s="161">
        <f>SUM(K78:K96)</f>
        <v>0</v>
      </c>
      <c r="L77" s="161"/>
      <c r="M77" s="161">
        <f>SUM(M78:M96)</f>
        <v>0</v>
      </c>
      <c r="N77" s="161"/>
      <c r="O77" s="161">
        <f>SUM(O78:O96)</f>
        <v>0.03</v>
      </c>
      <c r="P77" s="161"/>
      <c r="Q77" s="161">
        <f>SUM(Q78:Q96)</f>
        <v>0</v>
      </c>
      <c r="R77" s="161"/>
      <c r="S77" s="161"/>
      <c r="T77" s="161"/>
      <c r="U77" s="161"/>
      <c r="V77" s="161">
        <f>SUM(V78:V96)</f>
        <v>0</v>
      </c>
      <c r="W77" s="161"/>
      <c r="X77" s="161"/>
      <c r="AG77" t="s">
        <v>232</v>
      </c>
    </row>
    <row r="78" spans="1:60" ht="22.5" outlineLevel="1" x14ac:dyDescent="0.2">
      <c r="A78" s="174">
        <v>64</v>
      </c>
      <c r="B78" s="175" t="s">
        <v>829</v>
      </c>
      <c r="C78" s="182" t="s">
        <v>830</v>
      </c>
      <c r="D78" s="176" t="s">
        <v>246</v>
      </c>
      <c r="E78" s="177">
        <v>36</v>
      </c>
      <c r="F78" s="178"/>
      <c r="G78" s="179">
        <f t="shared" ref="G78:G96" si="28">ROUND(E78*F78,2)</f>
        <v>0</v>
      </c>
      <c r="H78" s="160"/>
      <c r="I78" s="159">
        <f t="shared" ref="I78:I96" si="29">ROUND(E78*H78,2)</f>
        <v>0</v>
      </c>
      <c r="J78" s="160"/>
      <c r="K78" s="159">
        <f t="shared" ref="K78:K96" si="30">ROUND(E78*J78,2)</f>
        <v>0</v>
      </c>
      <c r="L78" s="159">
        <v>21</v>
      </c>
      <c r="M78" s="159">
        <f t="shared" ref="M78:M96" si="31">G78*(1+L78/100)</f>
        <v>0</v>
      </c>
      <c r="N78" s="159">
        <v>1.8000000000000001E-4</v>
      </c>
      <c r="O78" s="159">
        <f t="shared" ref="O78:O96" si="32">ROUND(E78*N78,2)</f>
        <v>0.01</v>
      </c>
      <c r="P78" s="159">
        <v>0</v>
      </c>
      <c r="Q78" s="159">
        <f t="shared" ref="Q78:Q96" si="33">ROUND(E78*P78,2)</f>
        <v>0</v>
      </c>
      <c r="R78" s="159"/>
      <c r="S78" s="159" t="s">
        <v>236</v>
      </c>
      <c r="T78" s="159" t="s">
        <v>237</v>
      </c>
      <c r="U78" s="159">
        <v>0</v>
      </c>
      <c r="V78" s="159">
        <f t="shared" ref="V78:V96" si="34">ROUND(E78*U78,2)</f>
        <v>0</v>
      </c>
      <c r="W78" s="159"/>
      <c r="X78" s="159" t="s">
        <v>238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345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4">
        <v>65</v>
      </c>
      <c r="B79" s="175" t="s">
        <v>831</v>
      </c>
      <c r="C79" s="182" t="s">
        <v>832</v>
      </c>
      <c r="D79" s="176" t="s">
        <v>246</v>
      </c>
      <c r="E79" s="177">
        <v>47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21</v>
      </c>
      <c r="M79" s="159">
        <f t="shared" si="31"/>
        <v>0</v>
      </c>
      <c r="N79" s="159">
        <v>2.7999999999999998E-4</v>
      </c>
      <c r="O79" s="159">
        <f t="shared" si="32"/>
        <v>0.01</v>
      </c>
      <c r="P79" s="159">
        <v>0</v>
      </c>
      <c r="Q79" s="159">
        <f t="shared" si="33"/>
        <v>0</v>
      </c>
      <c r="R79" s="159"/>
      <c r="S79" s="159" t="s">
        <v>236</v>
      </c>
      <c r="T79" s="159" t="s">
        <v>237</v>
      </c>
      <c r="U79" s="159">
        <v>0</v>
      </c>
      <c r="V79" s="159">
        <f t="shared" si="34"/>
        <v>0</v>
      </c>
      <c r="W79" s="159"/>
      <c r="X79" s="159" t="s">
        <v>238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345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4">
        <v>66</v>
      </c>
      <c r="B80" s="175" t="s">
        <v>833</v>
      </c>
      <c r="C80" s="182" t="s">
        <v>834</v>
      </c>
      <c r="D80" s="176" t="s">
        <v>246</v>
      </c>
      <c r="E80" s="177">
        <v>10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21</v>
      </c>
      <c r="M80" s="159">
        <f t="shared" si="31"/>
        <v>0</v>
      </c>
      <c r="N80" s="159">
        <v>4.6000000000000001E-4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236</v>
      </c>
      <c r="T80" s="159" t="s">
        <v>237</v>
      </c>
      <c r="U80" s="159">
        <v>0</v>
      </c>
      <c r="V80" s="159">
        <f t="shared" si="34"/>
        <v>0</v>
      </c>
      <c r="W80" s="159"/>
      <c r="X80" s="159" t="s">
        <v>238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345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4">
        <v>67</v>
      </c>
      <c r="B81" s="175" t="s">
        <v>835</v>
      </c>
      <c r="C81" s="182" t="s">
        <v>836</v>
      </c>
      <c r="D81" s="176" t="s">
        <v>291</v>
      </c>
      <c r="E81" s="177">
        <v>24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21</v>
      </c>
      <c r="M81" s="159">
        <f t="shared" si="31"/>
        <v>0</v>
      </c>
      <c r="N81" s="159">
        <v>1.2999999999999999E-4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236</v>
      </c>
      <c r="T81" s="159" t="s">
        <v>237</v>
      </c>
      <c r="U81" s="159">
        <v>0</v>
      </c>
      <c r="V81" s="159">
        <f t="shared" si="34"/>
        <v>0</v>
      </c>
      <c r="W81" s="159"/>
      <c r="X81" s="159" t="s">
        <v>238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345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68</v>
      </c>
      <c r="B82" s="175" t="s">
        <v>837</v>
      </c>
      <c r="C82" s="182" t="s">
        <v>838</v>
      </c>
      <c r="D82" s="176" t="s">
        <v>839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21</v>
      </c>
      <c r="M82" s="159">
        <f t="shared" si="31"/>
        <v>0</v>
      </c>
      <c r="N82" s="159">
        <v>2.5999999999999998E-4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236</v>
      </c>
      <c r="T82" s="159" t="s">
        <v>237</v>
      </c>
      <c r="U82" s="159">
        <v>0</v>
      </c>
      <c r="V82" s="159">
        <f t="shared" si="34"/>
        <v>0</v>
      </c>
      <c r="W82" s="159"/>
      <c r="X82" s="159" t="s">
        <v>238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345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4">
        <v>69</v>
      </c>
      <c r="B83" s="175" t="s">
        <v>363</v>
      </c>
      <c r="C83" s="182" t="s">
        <v>364</v>
      </c>
      <c r="D83" s="176" t="s">
        <v>291</v>
      </c>
      <c r="E83" s="177">
        <v>2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21</v>
      </c>
      <c r="M83" s="159">
        <f t="shared" si="31"/>
        <v>0</v>
      </c>
      <c r="N83" s="159">
        <v>2.2000000000000001E-4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236</v>
      </c>
      <c r="T83" s="159" t="s">
        <v>237</v>
      </c>
      <c r="U83" s="159">
        <v>0</v>
      </c>
      <c r="V83" s="159">
        <f t="shared" si="34"/>
        <v>0</v>
      </c>
      <c r="W83" s="159"/>
      <c r="X83" s="159" t="s">
        <v>238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345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4">
        <v>70</v>
      </c>
      <c r="B84" s="175" t="s">
        <v>840</v>
      </c>
      <c r="C84" s="182" t="s">
        <v>841</v>
      </c>
      <c r="D84" s="176" t="s">
        <v>291</v>
      </c>
      <c r="E84" s="177">
        <v>1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21</v>
      </c>
      <c r="M84" s="159">
        <f t="shared" si="31"/>
        <v>0</v>
      </c>
      <c r="N84" s="159">
        <v>2.4000000000000001E-4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236</v>
      </c>
      <c r="T84" s="159" t="s">
        <v>237</v>
      </c>
      <c r="U84" s="159">
        <v>0</v>
      </c>
      <c r="V84" s="159">
        <f t="shared" si="34"/>
        <v>0</v>
      </c>
      <c r="W84" s="159"/>
      <c r="X84" s="159" t="s">
        <v>238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345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71</v>
      </c>
      <c r="B85" s="175" t="s">
        <v>842</v>
      </c>
      <c r="C85" s="182" t="s">
        <v>843</v>
      </c>
      <c r="D85" s="176" t="s">
        <v>291</v>
      </c>
      <c r="E85" s="177">
        <v>1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21</v>
      </c>
      <c r="M85" s="159">
        <f t="shared" si="31"/>
        <v>0</v>
      </c>
      <c r="N85" s="159">
        <v>4.0999999999999999E-4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236</v>
      </c>
      <c r="T85" s="159" t="s">
        <v>237</v>
      </c>
      <c r="U85" s="159">
        <v>0</v>
      </c>
      <c r="V85" s="159">
        <f t="shared" si="34"/>
        <v>0</v>
      </c>
      <c r="W85" s="159"/>
      <c r="X85" s="159" t="s">
        <v>238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345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4">
        <v>72</v>
      </c>
      <c r="B86" s="175" t="s">
        <v>844</v>
      </c>
      <c r="C86" s="182" t="s">
        <v>845</v>
      </c>
      <c r="D86" s="176" t="s">
        <v>291</v>
      </c>
      <c r="E86" s="177">
        <v>1</v>
      </c>
      <c r="F86" s="178"/>
      <c r="G86" s="179">
        <f t="shared" si="28"/>
        <v>0</v>
      </c>
      <c r="H86" s="160"/>
      <c r="I86" s="159">
        <f t="shared" si="29"/>
        <v>0</v>
      </c>
      <c r="J86" s="160"/>
      <c r="K86" s="159">
        <f t="shared" si="30"/>
        <v>0</v>
      </c>
      <c r="L86" s="159">
        <v>21</v>
      </c>
      <c r="M86" s="159">
        <f t="shared" si="31"/>
        <v>0</v>
      </c>
      <c r="N86" s="159">
        <v>1.4999999999999999E-4</v>
      </c>
      <c r="O86" s="159">
        <f t="shared" si="32"/>
        <v>0</v>
      </c>
      <c r="P86" s="159">
        <v>0</v>
      </c>
      <c r="Q86" s="159">
        <f t="shared" si="33"/>
        <v>0</v>
      </c>
      <c r="R86" s="159"/>
      <c r="S86" s="159" t="s">
        <v>236</v>
      </c>
      <c r="T86" s="159" t="s">
        <v>237</v>
      </c>
      <c r="U86" s="159">
        <v>0</v>
      </c>
      <c r="V86" s="159">
        <f t="shared" si="34"/>
        <v>0</v>
      </c>
      <c r="W86" s="159"/>
      <c r="X86" s="159" t="s">
        <v>238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345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4">
        <v>73</v>
      </c>
      <c r="B87" s="175" t="s">
        <v>846</v>
      </c>
      <c r="C87" s="182" t="s">
        <v>847</v>
      </c>
      <c r="D87" s="176" t="s">
        <v>291</v>
      </c>
      <c r="E87" s="177">
        <v>3</v>
      </c>
      <c r="F87" s="178"/>
      <c r="G87" s="179">
        <f t="shared" si="28"/>
        <v>0</v>
      </c>
      <c r="H87" s="160"/>
      <c r="I87" s="159">
        <f t="shared" si="29"/>
        <v>0</v>
      </c>
      <c r="J87" s="160"/>
      <c r="K87" s="159">
        <f t="shared" si="30"/>
        <v>0</v>
      </c>
      <c r="L87" s="159">
        <v>21</v>
      </c>
      <c r="M87" s="159">
        <f t="shared" si="31"/>
        <v>0</v>
      </c>
      <c r="N87" s="159">
        <v>2.0000000000000002E-5</v>
      </c>
      <c r="O87" s="159">
        <f t="shared" si="32"/>
        <v>0</v>
      </c>
      <c r="P87" s="159">
        <v>0</v>
      </c>
      <c r="Q87" s="159">
        <f t="shared" si="33"/>
        <v>0</v>
      </c>
      <c r="R87" s="159"/>
      <c r="S87" s="159" t="s">
        <v>236</v>
      </c>
      <c r="T87" s="159" t="s">
        <v>237</v>
      </c>
      <c r="U87" s="159">
        <v>0</v>
      </c>
      <c r="V87" s="159">
        <f t="shared" si="34"/>
        <v>0</v>
      </c>
      <c r="W87" s="159"/>
      <c r="X87" s="159" t="s">
        <v>238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345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4">
        <v>74</v>
      </c>
      <c r="B88" s="175" t="s">
        <v>848</v>
      </c>
      <c r="C88" s="182" t="s">
        <v>849</v>
      </c>
      <c r="D88" s="176" t="s">
        <v>291</v>
      </c>
      <c r="E88" s="177">
        <v>2</v>
      </c>
      <c r="F88" s="178"/>
      <c r="G88" s="179">
        <f t="shared" si="28"/>
        <v>0</v>
      </c>
      <c r="H88" s="160"/>
      <c r="I88" s="159">
        <f t="shared" si="29"/>
        <v>0</v>
      </c>
      <c r="J88" s="160"/>
      <c r="K88" s="159">
        <f t="shared" si="30"/>
        <v>0</v>
      </c>
      <c r="L88" s="159">
        <v>21</v>
      </c>
      <c r="M88" s="159">
        <f t="shared" si="31"/>
        <v>0</v>
      </c>
      <c r="N88" s="159">
        <v>1.9000000000000001E-4</v>
      </c>
      <c r="O88" s="159">
        <f t="shared" si="32"/>
        <v>0</v>
      </c>
      <c r="P88" s="159">
        <v>0</v>
      </c>
      <c r="Q88" s="159">
        <f t="shared" si="33"/>
        <v>0</v>
      </c>
      <c r="R88" s="159"/>
      <c r="S88" s="159" t="s">
        <v>236</v>
      </c>
      <c r="T88" s="159" t="s">
        <v>237</v>
      </c>
      <c r="U88" s="159">
        <v>0</v>
      </c>
      <c r="V88" s="159">
        <f t="shared" si="34"/>
        <v>0</v>
      </c>
      <c r="W88" s="159"/>
      <c r="X88" s="159" t="s">
        <v>271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272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75</v>
      </c>
      <c r="B89" s="175" t="s">
        <v>850</v>
      </c>
      <c r="C89" s="182" t="s">
        <v>851</v>
      </c>
      <c r="D89" s="176" t="s">
        <v>291</v>
      </c>
      <c r="E89" s="177">
        <v>1</v>
      </c>
      <c r="F89" s="178"/>
      <c r="G89" s="179">
        <f t="shared" si="28"/>
        <v>0</v>
      </c>
      <c r="H89" s="160"/>
      <c r="I89" s="159">
        <f t="shared" si="29"/>
        <v>0</v>
      </c>
      <c r="J89" s="160"/>
      <c r="K89" s="159">
        <f t="shared" si="30"/>
        <v>0</v>
      </c>
      <c r="L89" s="159">
        <v>21</v>
      </c>
      <c r="M89" s="159">
        <f t="shared" si="31"/>
        <v>0</v>
      </c>
      <c r="N89" s="159">
        <v>2.5000000000000001E-4</v>
      </c>
      <c r="O89" s="159">
        <f t="shared" si="32"/>
        <v>0</v>
      </c>
      <c r="P89" s="159">
        <v>0</v>
      </c>
      <c r="Q89" s="159">
        <f t="shared" si="33"/>
        <v>0</v>
      </c>
      <c r="R89" s="159"/>
      <c r="S89" s="159" t="s">
        <v>236</v>
      </c>
      <c r="T89" s="159" t="s">
        <v>237</v>
      </c>
      <c r="U89" s="159">
        <v>0</v>
      </c>
      <c r="V89" s="159">
        <f t="shared" si="34"/>
        <v>0</v>
      </c>
      <c r="W89" s="159"/>
      <c r="X89" s="159" t="s">
        <v>271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272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4">
        <v>76</v>
      </c>
      <c r="B90" s="175" t="s">
        <v>852</v>
      </c>
      <c r="C90" s="182" t="s">
        <v>853</v>
      </c>
      <c r="D90" s="176" t="s">
        <v>291</v>
      </c>
      <c r="E90" s="177">
        <v>1</v>
      </c>
      <c r="F90" s="178"/>
      <c r="G90" s="179">
        <f t="shared" si="28"/>
        <v>0</v>
      </c>
      <c r="H90" s="160"/>
      <c r="I90" s="159">
        <f t="shared" si="29"/>
        <v>0</v>
      </c>
      <c r="J90" s="160"/>
      <c r="K90" s="159">
        <f t="shared" si="30"/>
        <v>0</v>
      </c>
      <c r="L90" s="159">
        <v>21</v>
      </c>
      <c r="M90" s="159">
        <f t="shared" si="31"/>
        <v>0</v>
      </c>
      <c r="N90" s="159">
        <v>2.0000000000000002E-5</v>
      </c>
      <c r="O90" s="159">
        <f t="shared" si="32"/>
        <v>0</v>
      </c>
      <c r="P90" s="159">
        <v>0</v>
      </c>
      <c r="Q90" s="159">
        <f t="shared" si="33"/>
        <v>0</v>
      </c>
      <c r="R90" s="159"/>
      <c r="S90" s="159" t="s">
        <v>236</v>
      </c>
      <c r="T90" s="159" t="s">
        <v>237</v>
      </c>
      <c r="U90" s="159">
        <v>0</v>
      </c>
      <c r="V90" s="159">
        <f t="shared" si="34"/>
        <v>0</v>
      </c>
      <c r="W90" s="159"/>
      <c r="X90" s="159" t="s">
        <v>238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345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4">
        <v>77</v>
      </c>
      <c r="B91" s="175" t="s">
        <v>854</v>
      </c>
      <c r="C91" s="182" t="s">
        <v>855</v>
      </c>
      <c r="D91" s="176" t="s">
        <v>291</v>
      </c>
      <c r="E91" s="177">
        <v>1</v>
      </c>
      <c r="F91" s="178"/>
      <c r="G91" s="179">
        <f t="shared" si="28"/>
        <v>0</v>
      </c>
      <c r="H91" s="160"/>
      <c r="I91" s="159">
        <f t="shared" si="29"/>
        <v>0</v>
      </c>
      <c r="J91" s="160"/>
      <c r="K91" s="159">
        <f t="shared" si="30"/>
        <v>0</v>
      </c>
      <c r="L91" s="159">
        <v>21</v>
      </c>
      <c r="M91" s="159">
        <f t="shared" si="31"/>
        <v>0</v>
      </c>
      <c r="N91" s="159">
        <v>3.2000000000000003E-4</v>
      </c>
      <c r="O91" s="159">
        <f t="shared" si="32"/>
        <v>0</v>
      </c>
      <c r="P91" s="159">
        <v>0</v>
      </c>
      <c r="Q91" s="159">
        <f t="shared" si="33"/>
        <v>0</v>
      </c>
      <c r="R91" s="159"/>
      <c r="S91" s="159" t="s">
        <v>236</v>
      </c>
      <c r="T91" s="159" t="s">
        <v>237</v>
      </c>
      <c r="U91" s="159">
        <v>0</v>
      </c>
      <c r="V91" s="159">
        <f t="shared" si="34"/>
        <v>0</v>
      </c>
      <c r="W91" s="159"/>
      <c r="X91" s="159" t="s">
        <v>271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272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4">
        <v>78</v>
      </c>
      <c r="B92" s="175" t="s">
        <v>856</v>
      </c>
      <c r="C92" s="182" t="s">
        <v>857</v>
      </c>
      <c r="D92" s="176" t="s">
        <v>291</v>
      </c>
      <c r="E92" s="177">
        <v>3</v>
      </c>
      <c r="F92" s="178"/>
      <c r="G92" s="179">
        <f t="shared" si="28"/>
        <v>0</v>
      </c>
      <c r="H92" s="160"/>
      <c r="I92" s="159">
        <f t="shared" si="29"/>
        <v>0</v>
      </c>
      <c r="J92" s="160"/>
      <c r="K92" s="159">
        <f t="shared" si="30"/>
        <v>0</v>
      </c>
      <c r="L92" s="159">
        <v>21</v>
      </c>
      <c r="M92" s="159">
        <f t="shared" si="31"/>
        <v>0</v>
      </c>
      <c r="N92" s="159">
        <v>2.0000000000000002E-5</v>
      </c>
      <c r="O92" s="159">
        <f t="shared" si="32"/>
        <v>0</v>
      </c>
      <c r="P92" s="159">
        <v>0</v>
      </c>
      <c r="Q92" s="159">
        <f t="shared" si="33"/>
        <v>0</v>
      </c>
      <c r="R92" s="159"/>
      <c r="S92" s="159" t="s">
        <v>236</v>
      </c>
      <c r="T92" s="159" t="s">
        <v>237</v>
      </c>
      <c r="U92" s="159">
        <v>0</v>
      </c>
      <c r="V92" s="159">
        <f t="shared" si="34"/>
        <v>0</v>
      </c>
      <c r="W92" s="159"/>
      <c r="X92" s="159" t="s">
        <v>238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345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79</v>
      </c>
      <c r="B93" s="175" t="s">
        <v>858</v>
      </c>
      <c r="C93" s="182" t="s">
        <v>859</v>
      </c>
      <c r="D93" s="176" t="s">
        <v>291</v>
      </c>
      <c r="E93" s="177">
        <v>3</v>
      </c>
      <c r="F93" s="178"/>
      <c r="G93" s="179">
        <f t="shared" si="28"/>
        <v>0</v>
      </c>
      <c r="H93" s="160"/>
      <c r="I93" s="159">
        <f t="shared" si="29"/>
        <v>0</v>
      </c>
      <c r="J93" s="160"/>
      <c r="K93" s="159">
        <f t="shared" si="30"/>
        <v>0</v>
      </c>
      <c r="L93" s="159">
        <v>21</v>
      </c>
      <c r="M93" s="159">
        <f t="shared" si="31"/>
        <v>0</v>
      </c>
      <c r="N93" s="159">
        <v>4.8000000000000001E-4</v>
      </c>
      <c r="O93" s="159">
        <f t="shared" si="32"/>
        <v>0</v>
      </c>
      <c r="P93" s="159">
        <v>0</v>
      </c>
      <c r="Q93" s="159">
        <f t="shared" si="33"/>
        <v>0</v>
      </c>
      <c r="R93" s="159"/>
      <c r="S93" s="159" t="s">
        <v>236</v>
      </c>
      <c r="T93" s="159" t="s">
        <v>237</v>
      </c>
      <c r="U93" s="159">
        <v>0</v>
      </c>
      <c r="V93" s="159">
        <f t="shared" si="34"/>
        <v>0</v>
      </c>
      <c r="W93" s="159"/>
      <c r="X93" s="159" t="s">
        <v>271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272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80</v>
      </c>
      <c r="B94" s="175" t="s">
        <v>375</v>
      </c>
      <c r="C94" s="182" t="s">
        <v>376</v>
      </c>
      <c r="D94" s="176" t="s">
        <v>246</v>
      </c>
      <c r="E94" s="177">
        <v>76</v>
      </c>
      <c r="F94" s="178"/>
      <c r="G94" s="179">
        <f t="shared" si="28"/>
        <v>0</v>
      </c>
      <c r="H94" s="160"/>
      <c r="I94" s="159">
        <f t="shared" si="29"/>
        <v>0</v>
      </c>
      <c r="J94" s="160"/>
      <c r="K94" s="159">
        <f t="shared" si="30"/>
        <v>0</v>
      </c>
      <c r="L94" s="159">
        <v>21</v>
      </c>
      <c r="M94" s="159">
        <f t="shared" si="31"/>
        <v>0</v>
      </c>
      <c r="N94" s="159">
        <v>1.9000000000000001E-4</v>
      </c>
      <c r="O94" s="159">
        <f t="shared" si="32"/>
        <v>0.01</v>
      </c>
      <c r="P94" s="159">
        <v>0</v>
      </c>
      <c r="Q94" s="159">
        <f t="shared" si="33"/>
        <v>0</v>
      </c>
      <c r="R94" s="159"/>
      <c r="S94" s="159" t="s">
        <v>236</v>
      </c>
      <c r="T94" s="159" t="s">
        <v>237</v>
      </c>
      <c r="U94" s="159">
        <v>0</v>
      </c>
      <c r="V94" s="159">
        <f t="shared" si="34"/>
        <v>0</v>
      </c>
      <c r="W94" s="159"/>
      <c r="X94" s="159" t="s">
        <v>238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345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4">
        <v>81</v>
      </c>
      <c r="B95" s="175" t="s">
        <v>377</v>
      </c>
      <c r="C95" s="182" t="s">
        <v>378</v>
      </c>
      <c r="D95" s="176" t="s">
        <v>246</v>
      </c>
      <c r="E95" s="177">
        <v>76</v>
      </c>
      <c r="F95" s="178"/>
      <c r="G95" s="179">
        <f t="shared" si="28"/>
        <v>0</v>
      </c>
      <c r="H95" s="160"/>
      <c r="I95" s="159">
        <f t="shared" si="29"/>
        <v>0</v>
      </c>
      <c r="J95" s="160"/>
      <c r="K95" s="159">
        <f t="shared" si="30"/>
        <v>0</v>
      </c>
      <c r="L95" s="159">
        <v>21</v>
      </c>
      <c r="M95" s="159">
        <f t="shared" si="31"/>
        <v>0</v>
      </c>
      <c r="N95" s="159">
        <v>1.0000000000000001E-5</v>
      </c>
      <c r="O95" s="159">
        <f t="shared" si="32"/>
        <v>0</v>
      </c>
      <c r="P95" s="159">
        <v>0</v>
      </c>
      <c r="Q95" s="159">
        <f t="shared" si="33"/>
        <v>0</v>
      </c>
      <c r="R95" s="159"/>
      <c r="S95" s="159" t="s">
        <v>236</v>
      </c>
      <c r="T95" s="159" t="s">
        <v>237</v>
      </c>
      <c r="U95" s="159">
        <v>0</v>
      </c>
      <c r="V95" s="159">
        <f t="shared" si="34"/>
        <v>0</v>
      </c>
      <c r="W95" s="159"/>
      <c r="X95" s="159" t="s">
        <v>238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345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4">
        <v>82</v>
      </c>
      <c r="B96" s="175" t="s">
        <v>379</v>
      </c>
      <c r="C96" s="182" t="s">
        <v>380</v>
      </c>
      <c r="D96" s="176" t="s">
        <v>264</v>
      </c>
      <c r="E96" s="177">
        <v>4.5999999999999999E-2</v>
      </c>
      <c r="F96" s="178"/>
      <c r="G96" s="179">
        <f t="shared" si="28"/>
        <v>0</v>
      </c>
      <c r="H96" s="160"/>
      <c r="I96" s="159">
        <f t="shared" si="29"/>
        <v>0</v>
      </c>
      <c r="J96" s="160"/>
      <c r="K96" s="159">
        <f t="shared" si="30"/>
        <v>0</v>
      </c>
      <c r="L96" s="159">
        <v>21</v>
      </c>
      <c r="M96" s="159">
        <f t="shared" si="31"/>
        <v>0</v>
      </c>
      <c r="N96" s="159">
        <v>0</v>
      </c>
      <c r="O96" s="159">
        <f t="shared" si="32"/>
        <v>0</v>
      </c>
      <c r="P96" s="159">
        <v>0</v>
      </c>
      <c r="Q96" s="159">
        <f t="shared" si="33"/>
        <v>0</v>
      </c>
      <c r="R96" s="159"/>
      <c r="S96" s="159" t="s">
        <v>236</v>
      </c>
      <c r="T96" s="159" t="s">
        <v>237</v>
      </c>
      <c r="U96" s="159">
        <v>0</v>
      </c>
      <c r="V96" s="159">
        <f t="shared" si="34"/>
        <v>0</v>
      </c>
      <c r="W96" s="159"/>
      <c r="X96" s="159" t="s">
        <v>238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345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2" t="s">
        <v>231</v>
      </c>
      <c r="B97" s="163" t="s">
        <v>174</v>
      </c>
      <c r="C97" s="181" t="s">
        <v>175</v>
      </c>
      <c r="D97" s="164"/>
      <c r="E97" s="165"/>
      <c r="F97" s="166"/>
      <c r="G97" s="167">
        <f>SUMIF(AG98:AG128,"&lt;&gt;NOR",G98:G128)</f>
        <v>0</v>
      </c>
      <c r="H97" s="161"/>
      <c r="I97" s="161">
        <f>SUM(I98:I128)</f>
        <v>0</v>
      </c>
      <c r="J97" s="161"/>
      <c r="K97" s="161">
        <f>SUM(K98:K128)</f>
        <v>0</v>
      </c>
      <c r="L97" s="161"/>
      <c r="M97" s="161">
        <f>SUM(M98:M128)</f>
        <v>0</v>
      </c>
      <c r="N97" s="161"/>
      <c r="O97" s="161">
        <f>SUM(O98:O128)</f>
        <v>0.19000000000000003</v>
      </c>
      <c r="P97" s="161"/>
      <c r="Q97" s="161">
        <f>SUM(Q98:Q128)</f>
        <v>0</v>
      </c>
      <c r="R97" s="161"/>
      <c r="S97" s="161"/>
      <c r="T97" s="161"/>
      <c r="U97" s="161"/>
      <c r="V97" s="161">
        <f>SUM(V98:V128)</f>
        <v>0</v>
      </c>
      <c r="W97" s="161"/>
      <c r="X97" s="161"/>
      <c r="AG97" t="s">
        <v>232</v>
      </c>
    </row>
    <row r="98" spans="1:60" outlineLevel="1" x14ac:dyDescent="0.2">
      <c r="A98" s="174">
        <v>83</v>
      </c>
      <c r="B98" s="175" t="s">
        <v>860</v>
      </c>
      <c r="C98" s="182" t="s">
        <v>861</v>
      </c>
      <c r="D98" s="176" t="s">
        <v>744</v>
      </c>
      <c r="E98" s="177">
        <v>1</v>
      </c>
      <c r="F98" s="178"/>
      <c r="G98" s="179">
        <f t="shared" ref="G98:G128" si="35">ROUND(E98*F98,2)</f>
        <v>0</v>
      </c>
      <c r="H98" s="160"/>
      <c r="I98" s="159">
        <f t="shared" ref="I98:I128" si="36">ROUND(E98*H98,2)</f>
        <v>0</v>
      </c>
      <c r="J98" s="160"/>
      <c r="K98" s="159">
        <f t="shared" ref="K98:K128" si="37">ROUND(E98*J98,2)</f>
        <v>0</v>
      </c>
      <c r="L98" s="159">
        <v>21</v>
      </c>
      <c r="M98" s="159">
        <f t="shared" ref="M98:M128" si="38">G98*(1+L98/100)</f>
        <v>0</v>
      </c>
      <c r="N98" s="159">
        <v>3.2200000000000002E-3</v>
      </c>
      <c r="O98" s="159">
        <f t="shared" ref="O98:O128" si="39">ROUND(E98*N98,2)</f>
        <v>0</v>
      </c>
      <c r="P98" s="159">
        <v>0</v>
      </c>
      <c r="Q98" s="159">
        <f t="shared" ref="Q98:Q128" si="40">ROUND(E98*P98,2)</f>
        <v>0</v>
      </c>
      <c r="R98" s="159"/>
      <c r="S98" s="159" t="s">
        <v>236</v>
      </c>
      <c r="T98" s="159" t="s">
        <v>237</v>
      </c>
      <c r="U98" s="159">
        <v>0</v>
      </c>
      <c r="V98" s="159">
        <f t="shared" ref="V98:V128" si="41">ROUND(E98*U98,2)</f>
        <v>0</v>
      </c>
      <c r="W98" s="159"/>
      <c r="X98" s="159" t="s">
        <v>238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345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4">
        <v>84</v>
      </c>
      <c r="B99" s="175" t="s">
        <v>862</v>
      </c>
      <c r="C99" s="182" t="s">
        <v>863</v>
      </c>
      <c r="D99" s="176" t="s">
        <v>291</v>
      </c>
      <c r="E99" s="177">
        <v>3</v>
      </c>
      <c r="F99" s="178"/>
      <c r="G99" s="179">
        <f t="shared" si="35"/>
        <v>0</v>
      </c>
      <c r="H99" s="160"/>
      <c r="I99" s="159">
        <f t="shared" si="36"/>
        <v>0</v>
      </c>
      <c r="J99" s="160"/>
      <c r="K99" s="159">
        <f t="shared" si="37"/>
        <v>0</v>
      </c>
      <c r="L99" s="159">
        <v>21</v>
      </c>
      <c r="M99" s="159">
        <f t="shared" si="38"/>
        <v>0</v>
      </c>
      <c r="N99" s="159">
        <v>2.4199999999999998E-3</v>
      </c>
      <c r="O99" s="159">
        <f t="shared" si="39"/>
        <v>0.01</v>
      </c>
      <c r="P99" s="159">
        <v>0</v>
      </c>
      <c r="Q99" s="159">
        <f t="shared" si="40"/>
        <v>0</v>
      </c>
      <c r="R99" s="159"/>
      <c r="S99" s="159" t="s">
        <v>236</v>
      </c>
      <c r="T99" s="159" t="s">
        <v>237</v>
      </c>
      <c r="U99" s="159">
        <v>0</v>
      </c>
      <c r="V99" s="159">
        <f t="shared" si="41"/>
        <v>0</v>
      </c>
      <c r="W99" s="159"/>
      <c r="X99" s="159" t="s">
        <v>238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345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4">
        <v>85</v>
      </c>
      <c r="B100" s="175" t="s">
        <v>864</v>
      </c>
      <c r="C100" s="182" t="s">
        <v>865</v>
      </c>
      <c r="D100" s="176" t="s">
        <v>291</v>
      </c>
      <c r="E100" s="177">
        <v>2</v>
      </c>
      <c r="F100" s="178"/>
      <c r="G100" s="179">
        <f t="shared" si="35"/>
        <v>0</v>
      </c>
      <c r="H100" s="160"/>
      <c r="I100" s="159">
        <f t="shared" si="36"/>
        <v>0</v>
      </c>
      <c r="J100" s="160"/>
      <c r="K100" s="159">
        <f t="shared" si="37"/>
        <v>0</v>
      </c>
      <c r="L100" s="159">
        <v>21</v>
      </c>
      <c r="M100" s="159">
        <f t="shared" si="38"/>
        <v>0</v>
      </c>
      <c r="N100" s="159">
        <v>1.4999999999999999E-2</v>
      </c>
      <c r="O100" s="159">
        <f t="shared" si="39"/>
        <v>0.03</v>
      </c>
      <c r="P100" s="159">
        <v>0</v>
      </c>
      <c r="Q100" s="159">
        <f t="shared" si="40"/>
        <v>0</v>
      </c>
      <c r="R100" s="159"/>
      <c r="S100" s="159" t="s">
        <v>236</v>
      </c>
      <c r="T100" s="159" t="s">
        <v>237</v>
      </c>
      <c r="U100" s="159">
        <v>0</v>
      </c>
      <c r="V100" s="159">
        <f t="shared" si="41"/>
        <v>0</v>
      </c>
      <c r="W100" s="159"/>
      <c r="X100" s="159" t="s">
        <v>271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272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4">
        <v>86</v>
      </c>
      <c r="B101" s="175" t="s">
        <v>866</v>
      </c>
      <c r="C101" s="182" t="s">
        <v>867</v>
      </c>
      <c r="D101" s="176" t="s">
        <v>291</v>
      </c>
      <c r="E101" s="177">
        <v>1</v>
      </c>
      <c r="F101" s="178"/>
      <c r="G101" s="179">
        <f t="shared" si="35"/>
        <v>0</v>
      </c>
      <c r="H101" s="160"/>
      <c r="I101" s="159">
        <f t="shared" si="36"/>
        <v>0</v>
      </c>
      <c r="J101" s="160"/>
      <c r="K101" s="159">
        <f t="shared" si="37"/>
        <v>0</v>
      </c>
      <c r="L101" s="159">
        <v>21</v>
      </c>
      <c r="M101" s="159">
        <f t="shared" si="38"/>
        <v>0</v>
      </c>
      <c r="N101" s="159">
        <v>1.6E-2</v>
      </c>
      <c r="O101" s="159">
        <f t="shared" si="39"/>
        <v>0.02</v>
      </c>
      <c r="P101" s="159">
        <v>0</v>
      </c>
      <c r="Q101" s="159">
        <f t="shared" si="40"/>
        <v>0</v>
      </c>
      <c r="R101" s="159"/>
      <c r="S101" s="159" t="s">
        <v>236</v>
      </c>
      <c r="T101" s="159" t="s">
        <v>237</v>
      </c>
      <c r="U101" s="159">
        <v>0</v>
      </c>
      <c r="V101" s="159">
        <f t="shared" si="41"/>
        <v>0</v>
      </c>
      <c r="W101" s="159"/>
      <c r="X101" s="159" t="s">
        <v>271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272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33.75" outlineLevel="1" x14ac:dyDescent="0.2">
      <c r="A102" s="174">
        <v>87</v>
      </c>
      <c r="B102" s="175" t="s">
        <v>868</v>
      </c>
      <c r="C102" s="182" t="s">
        <v>869</v>
      </c>
      <c r="D102" s="176" t="s">
        <v>291</v>
      </c>
      <c r="E102" s="177">
        <v>2</v>
      </c>
      <c r="F102" s="178"/>
      <c r="G102" s="179">
        <f t="shared" si="35"/>
        <v>0</v>
      </c>
      <c r="H102" s="160"/>
      <c r="I102" s="159">
        <f t="shared" si="36"/>
        <v>0</v>
      </c>
      <c r="J102" s="160"/>
      <c r="K102" s="159">
        <f t="shared" si="37"/>
        <v>0</v>
      </c>
      <c r="L102" s="159">
        <v>21</v>
      </c>
      <c r="M102" s="159">
        <f t="shared" si="38"/>
        <v>0</v>
      </c>
      <c r="N102" s="159">
        <v>8.6999999999999994E-3</v>
      </c>
      <c r="O102" s="159">
        <f t="shared" si="39"/>
        <v>0.02</v>
      </c>
      <c r="P102" s="159">
        <v>0</v>
      </c>
      <c r="Q102" s="159">
        <f t="shared" si="40"/>
        <v>0</v>
      </c>
      <c r="R102" s="159"/>
      <c r="S102" s="159" t="s">
        <v>236</v>
      </c>
      <c r="T102" s="159" t="s">
        <v>237</v>
      </c>
      <c r="U102" s="159">
        <v>0</v>
      </c>
      <c r="V102" s="159">
        <f t="shared" si="41"/>
        <v>0</v>
      </c>
      <c r="W102" s="159"/>
      <c r="X102" s="159" t="s">
        <v>271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272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4">
        <v>88</v>
      </c>
      <c r="B103" s="175" t="s">
        <v>870</v>
      </c>
      <c r="C103" s="182" t="s">
        <v>871</v>
      </c>
      <c r="D103" s="176" t="s">
        <v>291</v>
      </c>
      <c r="E103" s="177">
        <v>1</v>
      </c>
      <c r="F103" s="178"/>
      <c r="G103" s="179">
        <f t="shared" si="35"/>
        <v>0</v>
      </c>
      <c r="H103" s="160"/>
      <c r="I103" s="159">
        <f t="shared" si="36"/>
        <v>0</v>
      </c>
      <c r="J103" s="160"/>
      <c r="K103" s="159">
        <f t="shared" si="37"/>
        <v>0</v>
      </c>
      <c r="L103" s="159">
        <v>21</v>
      </c>
      <c r="M103" s="159">
        <f t="shared" si="38"/>
        <v>0</v>
      </c>
      <c r="N103" s="159">
        <v>1.4500000000000001E-2</v>
      </c>
      <c r="O103" s="159">
        <f t="shared" si="39"/>
        <v>0.01</v>
      </c>
      <c r="P103" s="159">
        <v>0</v>
      </c>
      <c r="Q103" s="159">
        <f t="shared" si="40"/>
        <v>0</v>
      </c>
      <c r="R103" s="159"/>
      <c r="S103" s="159" t="s">
        <v>236</v>
      </c>
      <c r="T103" s="159" t="s">
        <v>237</v>
      </c>
      <c r="U103" s="159">
        <v>0</v>
      </c>
      <c r="V103" s="159">
        <f t="shared" si="41"/>
        <v>0</v>
      </c>
      <c r="W103" s="159"/>
      <c r="X103" s="159" t="s">
        <v>271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272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4">
        <v>89</v>
      </c>
      <c r="B104" s="175" t="s">
        <v>872</v>
      </c>
      <c r="C104" s="182" t="s">
        <v>873</v>
      </c>
      <c r="D104" s="176" t="s">
        <v>291</v>
      </c>
      <c r="E104" s="177">
        <v>2</v>
      </c>
      <c r="F104" s="178"/>
      <c r="G104" s="179">
        <f t="shared" si="35"/>
        <v>0</v>
      </c>
      <c r="H104" s="160"/>
      <c r="I104" s="159">
        <f t="shared" si="36"/>
        <v>0</v>
      </c>
      <c r="J104" s="160"/>
      <c r="K104" s="159">
        <f t="shared" si="37"/>
        <v>0</v>
      </c>
      <c r="L104" s="159">
        <v>21</v>
      </c>
      <c r="M104" s="159">
        <f t="shared" si="38"/>
        <v>0</v>
      </c>
      <c r="N104" s="159">
        <v>1E-3</v>
      </c>
      <c r="O104" s="159">
        <f t="shared" si="39"/>
        <v>0</v>
      </c>
      <c r="P104" s="159">
        <v>0</v>
      </c>
      <c r="Q104" s="159">
        <f t="shared" si="40"/>
        <v>0</v>
      </c>
      <c r="R104" s="159"/>
      <c r="S104" s="159" t="s">
        <v>236</v>
      </c>
      <c r="T104" s="159" t="s">
        <v>237</v>
      </c>
      <c r="U104" s="159">
        <v>0</v>
      </c>
      <c r="V104" s="159">
        <f t="shared" si="41"/>
        <v>0</v>
      </c>
      <c r="W104" s="159"/>
      <c r="X104" s="159" t="s">
        <v>271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272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4">
        <v>90</v>
      </c>
      <c r="B105" s="175" t="s">
        <v>874</v>
      </c>
      <c r="C105" s="182" t="s">
        <v>875</v>
      </c>
      <c r="D105" s="176" t="s">
        <v>291</v>
      </c>
      <c r="E105" s="177">
        <v>2</v>
      </c>
      <c r="F105" s="178"/>
      <c r="G105" s="179">
        <f t="shared" si="35"/>
        <v>0</v>
      </c>
      <c r="H105" s="160"/>
      <c r="I105" s="159">
        <f t="shared" si="36"/>
        <v>0</v>
      </c>
      <c r="J105" s="160"/>
      <c r="K105" s="159">
        <f t="shared" si="37"/>
        <v>0</v>
      </c>
      <c r="L105" s="159">
        <v>21</v>
      </c>
      <c r="M105" s="159">
        <f t="shared" si="38"/>
        <v>0</v>
      </c>
      <c r="N105" s="159">
        <v>1.2999999999999999E-3</v>
      </c>
      <c r="O105" s="159">
        <f t="shared" si="39"/>
        <v>0</v>
      </c>
      <c r="P105" s="159">
        <v>0</v>
      </c>
      <c r="Q105" s="159">
        <f t="shared" si="40"/>
        <v>0</v>
      </c>
      <c r="R105" s="159"/>
      <c r="S105" s="159" t="s">
        <v>236</v>
      </c>
      <c r="T105" s="159" t="s">
        <v>237</v>
      </c>
      <c r="U105" s="159">
        <v>0</v>
      </c>
      <c r="V105" s="159">
        <f t="shared" si="41"/>
        <v>0</v>
      </c>
      <c r="W105" s="159"/>
      <c r="X105" s="159" t="s">
        <v>271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272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91</v>
      </c>
      <c r="B106" s="175" t="s">
        <v>876</v>
      </c>
      <c r="C106" s="182" t="s">
        <v>877</v>
      </c>
      <c r="D106" s="176" t="s">
        <v>291</v>
      </c>
      <c r="E106" s="177">
        <v>1</v>
      </c>
      <c r="F106" s="178"/>
      <c r="G106" s="179">
        <f t="shared" si="35"/>
        <v>0</v>
      </c>
      <c r="H106" s="160"/>
      <c r="I106" s="159">
        <f t="shared" si="36"/>
        <v>0</v>
      </c>
      <c r="J106" s="160"/>
      <c r="K106" s="159">
        <f t="shared" si="37"/>
        <v>0</v>
      </c>
      <c r="L106" s="159">
        <v>21</v>
      </c>
      <c r="M106" s="159">
        <f t="shared" si="38"/>
        <v>0</v>
      </c>
      <c r="N106" s="159">
        <v>1.4500000000000001E-2</v>
      </c>
      <c r="O106" s="159">
        <f t="shared" si="39"/>
        <v>0.01</v>
      </c>
      <c r="P106" s="159">
        <v>0</v>
      </c>
      <c r="Q106" s="159">
        <f t="shared" si="40"/>
        <v>0</v>
      </c>
      <c r="R106" s="159"/>
      <c r="S106" s="159" t="s">
        <v>236</v>
      </c>
      <c r="T106" s="159" t="s">
        <v>237</v>
      </c>
      <c r="U106" s="159">
        <v>0</v>
      </c>
      <c r="V106" s="159">
        <f t="shared" si="41"/>
        <v>0</v>
      </c>
      <c r="W106" s="159"/>
      <c r="X106" s="159" t="s">
        <v>271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272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92</v>
      </c>
      <c r="B107" s="175" t="s">
        <v>878</v>
      </c>
      <c r="C107" s="182" t="s">
        <v>879</v>
      </c>
      <c r="D107" s="176" t="s">
        <v>744</v>
      </c>
      <c r="E107" s="177">
        <v>3</v>
      </c>
      <c r="F107" s="178"/>
      <c r="G107" s="179">
        <f t="shared" si="35"/>
        <v>0</v>
      </c>
      <c r="H107" s="160"/>
      <c r="I107" s="159">
        <f t="shared" si="36"/>
        <v>0</v>
      </c>
      <c r="J107" s="160"/>
      <c r="K107" s="159">
        <f t="shared" si="37"/>
        <v>0</v>
      </c>
      <c r="L107" s="159">
        <v>21</v>
      </c>
      <c r="M107" s="159">
        <f t="shared" si="38"/>
        <v>0</v>
      </c>
      <c r="N107" s="159">
        <v>2.65E-3</v>
      </c>
      <c r="O107" s="159">
        <f t="shared" si="39"/>
        <v>0.01</v>
      </c>
      <c r="P107" s="159">
        <v>0</v>
      </c>
      <c r="Q107" s="159">
        <f t="shared" si="40"/>
        <v>0</v>
      </c>
      <c r="R107" s="159"/>
      <c r="S107" s="159" t="s">
        <v>236</v>
      </c>
      <c r="T107" s="159" t="s">
        <v>237</v>
      </c>
      <c r="U107" s="159">
        <v>0</v>
      </c>
      <c r="V107" s="159">
        <f t="shared" si="41"/>
        <v>0</v>
      </c>
      <c r="W107" s="159"/>
      <c r="X107" s="159" t="s">
        <v>238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345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93</v>
      </c>
      <c r="B108" s="175" t="s">
        <v>880</v>
      </c>
      <c r="C108" s="182" t="s">
        <v>881</v>
      </c>
      <c r="D108" s="176" t="s">
        <v>291</v>
      </c>
      <c r="E108" s="177">
        <v>2</v>
      </c>
      <c r="F108" s="178"/>
      <c r="G108" s="179">
        <f t="shared" si="35"/>
        <v>0</v>
      </c>
      <c r="H108" s="160"/>
      <c r="I108" s="159">
        <f t="shared" si="36"/>
        <v>0</v>
      </c>
      <c r="J108" s="160"/>
      <c r="K108" s="159">
        <f t="shared" si="37"/>
        <v>0</v>
      </c>
      <c r="L108" s="159">
        <v>21</v>
      </c>
      <c r="M108" s="159">
        <f t="shared" si="38"/>
        <v>0</v>
      </c>
      <c r="N108" s="159">
        <v>1.4999999999999999E-2</v>
      </c>
      <c r="O108" s="159">
        <f t="shared" si="39"/>
        <v>0.03</v>
      </c>
      <c r="P108" s="159">
        <v>0</v>
      </c>
      <c r="Q108" s="159">
        <f t="shared" si="40"/>
        <v>0</v>
      </c>
      <c r="R108" s="159"/>
      <c r="S108" s="159" t="s">
        <v>236</v>
      </c>
      <c r="T108" s="159" t="s">
        <v>237</v>
      </c>
      <c r="U108" s="159">
        <v>0</v>
      </c>
      <c r="V108" s="159">
        <f t="shared" si="41"/>
        <v>0</v>
      </c>
      <c r="W108" s="159"/>
      <c r="X108" s="159" t="s">
        <v>271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272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4">
        <v>94</v>
      </c>
      <c r="B109" s="175" t="s">
        <v>882</v>
      </c>
      <c r="C109" s="182" t="s">
        <v>883</v>
      </c>
      <c r="D109" s="176" t="s">
        <v>291</v>
      </c>
      <c r="E109" s="177">
        <v>1</v>
      </c>
      <c r="F109" s="178"/>
      <c r="G109" s="179">
        <f t="shared" si="35"/>
        <v>0</v>
      </c>
      <c r="H109" s="160"/>
      <c r="I109" s="159">
        <f t="shared" si="36"/>
        <v>0</v>
      </c>
      <c r="J109" s="160"/>
      <c r="K109" s="159">
        <f t="shared" si="37"/>
        <v>0</v>
      </c>
      <c r="L109" s="159">
        <v>21</v>
      </c>
      <c r="M109" s="159">
        <f t="shared" si="38"/>
        <v>0</v>
      </c>
      <c r="N109" s="159">
        <v>1.2999999999999999E-2</v>
      </c>
      <c r="O109" s="159">
        <f t="shared" si="39"/>
        <v>0.01</v>
      </c>
      <c r="P109" s="159">
        <v>0</v>
      </c>
      <c r="Q109" s="159">
        <f t="shared" si="40"/>
        <v>0</v>
      </c>
      <c r="R109" s="159"/>
      <c r="S109" s="159" t="s">
        <v>236</v>
      </c>
      <c r="T109" s="159" t="s">
        <v>237</v>
      </c>
      <c r="U109" s="159">
        <v>0</v>
      </c>
      <c r="V109" s="159">
        <f t="shared" si="41"/>
        <v>0</v>
      </c>
      <c r="W109" s="159"/>
      <c r="X109" s="159" t="s">
        <v>271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272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4">
        <v>95</v>
      </c>
      <c r="B110" s="175" t="s">
        <v>884</v>
      </c>
      <c r="C110" s="182" t="s">
        <v>885</v>
      </c>
      <c r="D110" s="176" t="s">
        <v>291</v>
      </c>
      <c r="E110" s="177">
        <v>1</v>
      </c>
      <c r="F110" s="178"/>
      <c r="G110" s="179">
        <f t="shared" si="35"/>
        <v>0</v>
      </c>
      <c r="H110" s="160"/>
      <c r="I110" s="159">
        <f t="shared" si="36"/>
        <v>0</v>
      </c>
      <c r="J110" s="160"/>
      <c r="K110" s="159">
        <f t="shared" si="37"/>
        <v>0</v>
      </c>
      <c r="L110" s="159">
        <v>21</v>
      </c>
      <c r="M110" s="159">
        <f t="shared" si="38"/>
        <v>0</v>
      </c>
      <c r="N110" s="159">
        <v>3.0000000000000001E-3</v>
      </c>
      <c r="O110" s="159">
        <f t="shared" si="39"/>
        <v>0</v>
      </c>
      <c r="P110" s="159">
        <v>0</v>
      </c>
      <c r="Q110" s="159">
        <f t="shared" si="40"/>
        <v>0</v>
      </c>
      <c r="R110" s="159"/>
      <c r="S110" s="159" t="s">
        <v>236</v>
      </c>
      <c r="T110" s="159" t="s">
        <v>237</v>
      </c>
      <c r="U110" s="159">
        <v>0</v>
      </c>
      <c r="V110" s="159">
        <f t="shared" si="41"/>
        <v>0</v>
      </c>
      <c r="W110" s="159"/>
      <c r="X110" s="159" t="s">
        <v>271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272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4">
        <v>96</v>
      </c>
      <c r="B111" s="175" t="s">
        <v>886</v>
      </c>
      <c r="C111" s="182" t="s">
        <v>887</v>
      </c>
      <c r="D111" s="176" t="s">
        <v>744</v>
      </c>
      <c r="E111" s="177">
        <v>5</v>
      </c>
      <c r="F111" s="178"/>
      <c r="G111" s="179">
        <f t="shared" si="35"/>
        <v>0</v>
      </c>
      <c r="H111" s="160"/>
      <c r="I111" s="159">
        <f t="shared" si="36"/>
        <v>0</v>
      </c>
      <c r="J111" s="160"/>
      <c r="K111" s="159">
        <f t="shared" si="37"/>
        <v>0</v>
      </c>
      <c r="L111" s="159">
        <v>21</v>
      </c>
      <c r="M111" s="159">
        <f t="shared" si="38"/>
        <v>0</v>
      </c>
      <c r="N111" s="159">
        <v>4.4000000000000002E-4</v>
      </c>
      <c r="O111" s="159">
        <f t="shared" si="39"/>
        <v>0</v>
      </c>
      <c r="P111" s="159">
        <v>0</v>
      </c>
      <c r="Q111" s="159">
        <f t="shared" si="40"/>
        <v>0</v>
      </c>
      <c r="R111" s="159"/>
      <c r="S111" s="159" t="s">
        <v>236</v>
      </c>
      <c r="T111" s="159" t="s">
        <v>237</v>
      </c>
      <c r="U111" s="159">
        <v>0</v>
      </c>
      <c r="V111" s="159">
        <f t="shared" si="41"/>
        <v>0</v>
      </c>
      <c r="W111" s="159"/>
      <c r="X111" s="159" t="s">
        <v>238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345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4">
        <v>97</v>
      </c>
      <c r="B112" s="175" t="s">
        <v>888</v>
      </c>
      <c r="C112" s="182" t="s">
        <v>889</v>
      </c>
      <c r="D112" s="176" t="s">
        <v>744</v>
      </c>
      <c r="E112" s="177">
        <v>1</v>
      </c>
      <c r="F112" s="178"/>
      <c r="G112" s="179">
        <f t="shared" si="35"/>
        <v>0</v>
      </c>
      <c r="H112" s="160"/>
      <c r="I112" s="159">
        <f t="shared" si="36"/>
        <v>0</v>
      </c>
      <c r="J112" s="160"/>
      <c r="K112" s="159">
        <f t="shared" si="37"/>
        <v>0</v>
      </c>
      <c r="L112" s="159">
        <v>21</v>
      </c>
      <c r="M112" s="159">
        <f t="shared" si="38"/>
        <v>0</v>
      </c>
      <c r="N112" s="159">
        <v>5.9000000000000003E-4</v>
      </c>
      <c r="O112" s="159">
        <f t="shared" si="39"/>
        <v>0</v>
      </c>
      <c r="P112" s="159">
        <v>0</v>
      </c>
      <c r="Q112" s="159">
        <f t="shared" si="40"/>
        <v>0</v>
      </c>
      <c r="R112" s="159"/>
      <c r="S112" s="159" t="s">
        <v>236</v>
      </c>
      <c r="T112" s="159" t="s">
        <v>237</v>
      </c>
      <c r="U112" s="159">
        <v>0</v>
      </c>
      <c r="V112" s="159">
        <f t="shared" si="41"/>
        <v>0</v>
      </c>
      <c r="W112" s="159"/>
      <c r="X112" s="159" t="s">
        <v>238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345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4">
        <v>98</v>
      </c>
      <c r="B113" s="175" t="s">
        <v>890</v>
      </c>
      <c r="C113" s="182" t="s">
        <v>891</v>
      </c>
      <c r="D113" s="176" t="s">
        <v>291</v>
      </c>
      <c r="E113" s="177">
        <v>1</v>
      </c>
      <c r="F113" s="178"/>
      <c r="G113" s="179">
        <f t="shared" si="35"/>
        <v>0</v>
      </c>
      <c r="H113" s="160"/>
      <c r="I113" s="159">
        <f t="shared" si="36"/>
        <v>0</v>
      </c>
      <c r="J113" s="160"/>
      <c r="K113" s="159">
        <f t="shared" si="37"/>
        <v>0</v>
      </c>
      <c r="L113" s="159">
        <v>21</v>
      </c>
      <c r="M113" s="159">
        <f t="shared" si="38"/>
        <v>0</v>
      </c>
      <c r="N113" s="159">
        <v>1.4E-2</v>
      </c>
      <c r="O113" s="159">
        <f t="shared" si="39"/>
        <v>0.01</v>
      </c>
      <c r="P113" s="159">
        <v>0</v>
      </c>
      <c r="Q113" s="159">
        <f t="shared" si="40"/>
        <v>0</v>
      </c>
      <c r="R113" s="159"/>
      <c r="S113" s="159" t="s">
        <v>236</v>
      </c>
      <c r="T113" s="159" t="s">
        <v>237</v>
      </c>
      <c r="U113" s="159">
        <v>0</v>
      </c>
      <c r="V113" s="159">
        <f t="shared" si="41"/>
        <v>0</v>
      </c>
      <c r="W113" s="159"/>
      <c r="X113" s="159" t="s">
        <v>271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272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4">
        <v>99</v>
      </c>
      <c r="B114" s="175" t="s">
        <v>892</v>
      </c>
      <c r="C114" s="182" t="s">
        <v>893</v>
      </c>
      <c r="D114" s="176" t="s">
        <v>744</v>
      </c>
      <c r="E114" s="177">
        <v>1</v>
      </c>
      <c r="F114" s="178"/>
      <c r="G114" s="179">
        <f t="shared" si="35"/>
        <v>0</v>
      </c>
      <c r="H114" s="160"/>
      <c r="I114" s="159">
        <f t="shared" si="36"/>
        <v>0</v>
      </c>
      <c r="J114" s="160"/>
      <c r="K114" s="159">
        <f t="shared" si="37"/>
        <v>0</v>
      </c>
      <c r="L114" s="159">
        <v>21</v>
      </c>
      <c r="M114" s="159">
        <f t="shared" si="38"/>
        <v>0</v>
      </c>
      <c r="N114" s="159">
        <v>6.6E-4</v>
      </c>
      <c r="O114" s="159">
        <f t="shared" si="39"/>
        <v>0</v>
      </c>
      <c r="P114" s="159">
        <v>0</v>
      </c>
      <c r="Q114" s="159">
        <f t="shared" si="40"/>
        <v>0</v>
      </c>
      <c r="R114" s="159"/>
      <c r="S114" s="159" t="s">
        <v>236</v>
      </c>
      <c r="T114" s="159" t="s">
        <v>237</v>
      </c>
      <c r="U114" s="159">
        <v>0</v>
      </c>
      <c r="V114" s="159">
        <f t="shared" si="41"/>
        <v>0</v>
      </c>
      <c r="W114" s="159"/>
      <c r="X114" s="159" t="s">
        <v>238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345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4">
        <v>100</v>
      </c>
      <c r="B115" s="175" t="s">
        <v>894</v>
      </c>
      <c r="C115" s="182" t="s">
        <v>895</v>
      </c>
      <c r="D115" s="176" t="s">
        <v>291</v>
      </c>
      <c r="E115" s="177">
        <v>1</v>
      </c>
      <c r="F115" s="178"/>
      <c r="G115" s="179">
        <f t="shared" si="35"/>
        <v>0</v>
      </c>
      <c r="H115" s="160"/>
      <c r="I115" s="159">
        <f t="shared" si="36"/>
        <v>0</v>
      </c>
      <c r="J115" s="160"/>
      <c r="K115" s="159">
        <f t="shared" si="37"/>
        <v>0</v>
      </c>
      <c r="L115" s="159">
        <v>21</v>
      </c>
      <c r="M115" s="159">
        <f t="shared" si="38"/>
        <v>0</v>
      </c>
      <c r="N115" s="159">
        <v>0.01</v>
      </c>
      <c r="O115" s="159">
        <f t="shared" si="39"/>
        <v>0.01</v>
      </c>
      <c r="P115" s="159">
        <v>0</v>
      </c>
      <c r="Q115" s="159">
        <f t="shared" si="40"/>
        <v>0</v>
      </c>
      <c r="R115" s="159"/>
      <c r="S115" s="159" t="s">
        <v>236</v>
      </c>
      <c r="T115" s="159" t="s">
        <v>237</v>
      </c>
      <c r="U115" s="159">
        <v>0</v>
      </c>
      <c r="V115" s="159">
        <f t="shared" si="41"/>
        <v>0</v>
      </c>
      <c r="W115" s="159"/>
      <c r="X115" s="159" t="s">
        <v>238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345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4">
        <v>101</v>
      </c>
      <c r="B116" s="175" t="s">
        <v>896</v>
      </c>
      <c r="C116" s="182" t="s">
        <v>897</v>
      </c>
      <c r="D116" s="176" t="s">
        <v>744</v>
      </c>
      <c r="E116" s="177">
        <v>18</v>
      </c>
      <c r="F116" s="178"/>
      <c r="G116" s="179">
        <f t="shared" si="35"/>
        <v>0</v>
      </c>
      <c r="H116" s="160"/>
      <c r="I116" s="159">
        <f t="shared" si="36"/>
        <v>0</v>
      </c>
      <c r="J116" s="160"/>
      <c r="K116" s="159">
        <f t="shared" si="37"/>
        <v>0</v>
      </c>
      <c r="L116" s="159">
        <v>21</v>
      </c>
      <c r="M116" s="159">
        <f t="shared" si="38"/>
        <v>0</v>
      </c>
      <c r="N116" s="159">
        <v>2.9999999999999997E-4</v>
      </c>
      <c r="O116" s="159">
        <f t="shared" si="39"/>
        <v>0.01</v>
      </c>
      <c r="P116" s="159">
        <v>0</v>
      </c>
      <c r="Q116" s="159">
        <f t="shared" si="40"/>
        <v>0</v>
      </c>
      <c r="R116" s="159"/>
      <c r="S116" s="159" t="s">
        <v>236</v>
      </c>
      <c r="T116" s="159" t="s">
        <v>237</v>
      </c>
      <c r="U116" s="159">
        <v>0</v>
      </c>
      <c r="V116" s="159">
        <f t="shared" si="41"/>
        <v>0</v>
      </c>
      <c r="W116" s="159"/>
      <c r="X116" s="159" t="s">
        <v>238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345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4">
        <v>102</v>
      </c>
      <c r="B117" s="175" t="s">
        <v>898</v>
      </c>
      <c r="C117" s="182" t="s">
        <v>899</v>
      </c>
      <c r="D117" s="176" t="s">
        <v>744</v>
      </c>
      <c r="E117" s="177">
        <v>2</v>
      </c>
      <c r="F117" s="178"/>
      <c r="G117" s="179">
        <f t="shared" si="35"/>
        <v>0</v>
      </c>
      <c r="H117" s="160"/>
      <c r="I117" s="159">
        <f t="shared" si="36"/>
        <v>0</v>
      </c>
      <c r="J117" s="160"/>
      <c r="K117" s="159">
        <f t="shared" si="37"/>
        <v>0</v>
      </c>
      <c r="L117" s="159">
        <v>21</v>
      </c>
      <c r="M117" s="159">
        <f t="shared" si="38"/>
        <v>0</v>
      </c>
      <c r="N117" s="159">
        <v>9.0000000000000006E-5</v>
      </c>
      <c r="O117" s="159">
        <f t="shared" si="39"/>
        <v>0</v>
      </c>
      <c r="P117" s="159">
        <v>0</v>
      </c>
      <c r="Q117" s="159">
        <f t="shared" si="40"/>
        <v>0</v>
      </c>
      <c r="R117" s="159"/>
      <c r="S117" s="159" t="s">
        <v>236</v>
      </c>
      <c r="T117" s="159" t="s">
        <v>237</v>
      </c>
      <c r="U117" s="159">
        <v>0</v>
      </c>
      <c r="V117" s="159">
        <f t="shared" si="41"/>
        <v>0</v>
      </c>
      <c r="W117" s="159"/>
      <c r="X117" s="159" t="s">
        <v>238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345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4">
        <v>103</v>
      </c>
      <c r="B118" s="175" t="s">
        <v>900</v>
      </c>
      <c r="C118" s="182" t="s">
        <v>901</v>
      </c>
      <c r="D118" s="176" t="s">
        <v>291</v>
      </c>
      <c r="E118" s="177">
        <v>2</v>
      </c>
      <c r="F118" s="178"/>
      <c r="G118" s="179">
        <f t="shared" si="35"/>
        <v>0</v>
      </c>
      <c r="H118" s="160"/>
      <c r="I118" s="159">
        <f t="shared" si="36"/>
        <v>0</v>
      </c>
      <c r="J118" s="160"/>
      <c r="K118" s="159">
        <f t="shared" si="37"/>
        <v>0</v>
      </c>
      <c r="L118" s="159">
        <v>21</v>
      </c>
      <c r="M118" s="159">
        <f t="shared" si="38"/>
        <v>0</v>
      </c>
      <c r="N118" s="159">
        <v>2.1000000000000001E-4</v>
      </c>
      <c r="O118" s="159">
        <f t="shared" si="39"/>
        <v>0</v>
      </c>
      <c r="P118" s="159">
        <v>0</v>
      </c>
      <c r="Q118" s="159">
        <f t="shared" si="40"/>
        <v>0</v>
      </c>
      <c r="R118" s="159"/>
      <c r="S118" s="159" t="s">
        <v>236</v>
      </c>
      <c r="T118" s="159" t="s">
        <v>237</v>
      </c>
      <c r="U118" s="159">
        <v>0</v>
      </c>
      <c r="V118" s="159">
        <f t="shared" si="41"/>
        <v>0</v>
      </c>
      <c r="W118" s="159"/>
      <c r="X118" s="159" t="s">
        <v>238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345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4">
        <v>104</v>
      </c>
      <c r="B119" s="175" t="s">
        <v>902</v>
      </c>
      <c r="C119" s="182" t="s">
        <v>903</v>
      </c>
      <c r="D119" s="176" t="s">
        <v>291</v>
      </c>
      <c r="E119" s="177">
        <v>1</v>
      </c>
      <c r="F119" s="178"/>
      <c r="G119" s="179">
        <f t="shared" si="35"/>
        <v>0</v>
      </c>
      <c r="H119" s="160"/>
      <c r="I119" s="159">
        <f t="shared" si="36"/>
        <v>0</v>
      </c>
      <c r="J119" s="160"/>
      <c r="K119" s="159">
        <f t="shared" si="37"/>
        <v>0</v>
      </c>
      <c r="L119" s="159">
        <v>21</v>
      </c>
      <c r="M119" s="159">
        <f t="shared" si="38"/>
        <v>0</v>
      </c>
      <c r="N119" s="159">
        <v>1.6000000000000001E-4</v>
      </c>
      <c r="O119" s="159">
        <f t="shared" si="39"/>
        <v>0</v>
      </c>
      <c r="P119" s="159">
        <v>0</v>
      </c>
      <c r="Q119" s="159">
        <f t="shared" si="40"/>
        <v>0</v>
      </c>
      <c r="R119" s="159"/>
      <c r="S119" s="159" t="s">
        <v>236</v>
      </c>
      <c r="T119" s="159" t="s">
        <v>237</v>
      </c>
      <c r="U119" s="159">
        <v>0</v>
      </c>
      <c r="V119" s="159">
        <f t="shared" si="41"/>
        <v>0</v>
      </c>
      <c r="W119" s="159"/>
      <c r="X119" s="159" t="s">
        <v>238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345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4">
        <v>105</v>
      </c>
      <c r="B120" s="175" t="s">
        <v>904</v>
      </c>
      <c r="C120" s="182" t="s">
        <v>905</v>
      </c>
      <c r="D120" s="176" t="s">
        <v>291</v>
      </c>
      <c r="E120" s="177">
        <v>1</v>
      </c>
      <c r="F120" s="178"/>
      <c r="G120" s="179">
        <f t="shared" si="35"/>
        <v>0</v>
      </c>
      <c r="H120" s="160"/>
      <c r="I120" s="159">
        <f t="shared" si="36"/>
        <v>0</v>
      </c>
      <c r="J120" s="160"/>
      <c r="K120" s="159">
        <f t="shared" si="37"/>
        <v>0</v>
      </c>
      <c r="L120" s="159">
        <v>21</v>
      </c>
      <c r="M120" s="159">
        <f t="shared" si="38"/>
        <v>0</v>
      </c>
      <c r="N120" s="159">
        <v>1.8E-3</v>
      </c>
      <c r="O120" s="159">
        <f t="shared" si="39"/>
        <v>0</v>
      </c>
      <c r="P120" s="159">
        <v>0</v>
      </c>
      <c r="Q120" s="159">
        <f t="shared" si="40"/>
        <v>0</v>
      </c>
      <c r="R120" s="159"/>
      <c r="S120" s="159" t="s">
        <v>236</v>
      </c>
      <c r="T120" s="159" t="s">
        <v>237</v>
      </c>
      <c r="U120" s="159">
        <v>0</v>
      </c>
      <c r="V120" s="159">
        <f t="shared" si="41"/>
        <v>0</v>
      </c>
      <c r="W120" s="159"/>
      <c r="X120" s="159" t="s">
        <v>271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272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74">
        <v>106</v>
      </c>
      <c r="B121" s="175" t="s">
        <v>906</v>
      </c>
      <c r="C121" s="182" t="s">
        <v>907</v>
      </c>
      <c r="D121" s="176" t="s">
        <v>291</v>
      </c>
      <c r="E121" s="177">
        <v>8</v>
      </c>
      <c r="F121" s="178"/>
      <c r="G121" s="179">
        <f t="shared" si="35"/>
        <v>0</v>
      </c>
      <c r="H121" s="160"/>
      <c r="I121" s="159">
        <f t="shared" si="36"/>
        <v>0</v>
      </c>
      <c r="J121" s="160"/>
      <c r="K121" s="159">
        <f t="shared" si="37"/>
        <v>0</v>
      </c>
      <c r="L121" s="159">
        <v>21</v>
      </c>
      <c r="M121" s="159">
        <f t="shared" si="38"/>
        <v>0</v>
      </c>
      <c r="N121" s="159">
        <v>4.0000000000000003E-5</v>
      </c>
      <c r="O121" s="159">
        <f t="shared" si="39"/>
        <v>0</v>
      </c>
      <c r="P121" s="159">
        <v>0</v>
      </c>
      <c r="Q121" s="159">
        <f t="shared" si="40"/>
        <v>0</v>
      </c>
      <c r="R121" s="159"/>
      <c r="S121" s="159" t="s">
        <v>236</v>
      </c>
      <c r="T121" s="159" t="s">
        <v>237</v>
      </c>
      <c r="U121" s="159">
        <v>0</v>
      </c>
      <c r="V121" s="159">
        <f t="shared" si="41"/>
        <v>0</v>
      </c>
      <c r="W121" s="159"/>
      <c r="X121" s="159" t="s">
        <v>238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345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4">
        <v>107</v>
      </c>
      <c r="B122" s="175" t="s">
        <v>908</v>
      </c>
      <c r="C122" s="182" t="s">
        <v>909</v>
      </c>
      <c r="D122" s="176" t="s">
        <v>291</v>
      </c>
      <c r="E122" s="177">
        <v>2</v>
      </c>
      <c r="F122" s="178"/>
      <c r="G122" s="179">
        <f t="shared" si="35"/>
        <v>0</v>
      </c>
      <c r="H122" s="160"/>
      <c r="I122" s="159">
        <f t="shared" si="36"/>
        <v>0</v>
      </c>
      <c r="J122" s="160"/>
      <c r="K122" s="159">
        <f t="shared" si="37"/>
        <v>0</v>
      </c>
      <c r="L122" s="159">
        <v>21</v>
      </c>
      <c r="M122" s="159">
        <f t="shared" si="38"/>
        <v>0</v>
      </c>
      <c r="N122" s="159">
        <v>1.0300000000000001E-3</v>
      </c>
      <c r="O122" s="159">
        <f t="shared" si="39"/>
        <v>0</v>
      </c>
      <c r="P122" s="159">
        <v>0</v>
      </c>
      <c r="Q122" s="159">
        <f t="shared" si="40"/>
        <v>0</v>
      </c>
      <c r="R122" s="159"/>
      <c r="S122" s="159" t="s">
        <v>236</v>
      </c>
      <c r="T122" s="159" t="s">
        <v>237</v>
      </c>
      <c r="U122" s="159">
        <v>0</v>
      </c>
      <c r="V122" s="159">
        <f t="shared" si="41"/>
        <v>0</v>
      </c>
      <c r="W122" s="159"/>
      <c r="X122" s="159" t="s">
        <v>271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272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4">
        <v>108</v>
      </c>
      <c r="B123" s="175" t="s">
        <v>910</v>
      </c>
      <c r="C123" s="182" t="s">
        <v>911</v>
      </c>
      <c r="D123" s="176" t="s">
        <v>291</v>
      </c>
      <c r="E123" s="177">
        <v>5</v>
      </c>
      <c r="F123" s="178"/>
      <c r="G123" s="179">
        <f t="shared" si="35"/>
        <v>0</v>
      </c>
      <c r="H123" s="160"/>
      <c r="I123" s="159">
        <f t="shared" si="36"/>
        <v>0</v>
      </c>
      <c r="J123" s="160"/>
      <c r="K123" s="159">
        <f t="shared" si="37"/>
        <v>0</v>
      </c>
      <c r="L123" s="159">
        <v>21</v>
      </c>
      <c r="M123" s="159">
        <f t="shared" si="38"/>
        <v>0</v>
      </c>
      <c r="N123" s="159">
        <v>1.0300000000000001E-3</v>
      </c>
      <c r="O123" s="159">
        <f t="shared" si="39"/>
        <v>0.01</v>
      </c>
      <c r="P123" s="159">
        <v>0</v>
      </c>
      <c r="Q123" s="159">
        <f t="shared" si="40"/>
        <v>0</v>
      </c>
      <c r="R123" s="159"/>
      <c r="S123" s="159" t="s">
        <v>236</v>
      </c>
      <c r="T123" s="159" t="s">
        <v>237</v>
      </c>
      <c r="U123" s="159">
        <v>0</v>
      </c>
      <c r="V123" s="159">
        <f t="shared" si="41"/>
        <v>0</v>
      </c>
      <c r="W123" s="159"/>
      <c r="X123" s="159" t="s">
        <v>271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272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74">
        <v>109</v>
      </c>
      <c r="B124" s="175" t="s">
        <v>912</v>
      </c>
      <c r="C124" s="182" t="s">
        <v>913</v>
      </c>
      <c r="D124" s="176" t="s">
        <v>291</v>
      </c>
      <c r="E124" s="177">
        <v>1</v>
      </c>
      <c r="F124" s="178"/>
      <c r="G124" s="179">
        <f t="shared" si="35"/>
        <v>0</v>
      </c>
      <c r="H124" s="160"/>
      <c r="I124" s="159">
        <f t="shared" si="36"/>
        <v>0</v>
      </c>
      <c r="J124" s="160"/>
      <c r="K124" s="159">
        <f t="shared" si="37"/>
        <v>0</v>
      </c>
      <c r="L124" s="159">
        <v>21</v>
      </c>
      <c r="M124" s="159">
        <f t="shared" si="38"/>
        <v>0</v>
      </c>
      <c r="N124" s="159">
        <v>1.0300000000000001E-3</v>
      </c>
      <c r="O124" s="159">
        <f t="shared" si="39"/>
        <v>0</v>
      </c>
      <c r="P124" s="159">
        <v>0</v>
      </c>
      <c r="Q124" s="159">
        <f t="shared" si="40"/>
        <v>0</v>
      </c>
      <c r="R124" s="159"/>
      <c r="S124" s="159" t="s">
        <v>236</v>
      </c>
      <c r="T124" s="159" t="s">
        <v>237</v>
      </c>
      <c r="U124" s="159">
        <v>0</v>
      </c>
      <c r="V124" s="159">
        <f t="shared" si="41"/>
        <v>0</v>
      </c>
      <c r="W124" s="159"/>
      <c r="X124" s="159" t="s">
        <v>271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272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74">
        <v>110</v>
      </c>
      <c r="B125" s="175" t="s">
        <v>914</v>
      </c>
      <c r="C125" s="182" t="s">
        <v>915</v>
      </c>
      <c r="D125" s="176" t="s">
        <v>291</v>
      </c>
      <c r="E125" s="177">
        <v>2</v>
      </c>
      <c r="F125" s="178"/>
      <c r="G125" s="179">
        <f t="shared" si="35"/>
        <v>0</v>
      </c>
      <c r="H125" s="160"/>
      <c r="I125" s="159">
        <f t="shared" si="36"/>
        <v>0</v>
      </c>
      <c r="J125" s="160"/>
      <c r="K125" s="159">
        <f t="shared" si="37"/>
        <v>0</v>
      </c>
      <c r="L125" s="159">
        <v>21</v>
      </c>
      <c r="M125" s="159">
        <f t="shared" si="38"/>
        <v>0</v>
      </c>
      <c r="N125" s="159">
        <v>1.3999999999999999E-4</v>
      </c>
      <c r="O125" s="159">
        <f t="shared" si="39"/>
        <v>0</v>
      </c>
      <c r="P125" s="159">
        <v>0</v>
      </c>
      <c r="Q125" s="159">
        <f t="shared" si="40"/>
        <v>0</v>
      </c>
      <c r="R125" s="159"/>
      <c r="S125" s="159" t="s">
        <v>236</v>
      </c>
      <c r="T125" s="159" t="s">
        <v>237</v>
      </c>
      <c r="U125" s="159">
        <v>0</v>
      </c>
      <c r="V125" s="159">
        <f t="shared" si="41"/>
        <v>0</v>
      </c>
      <c r="W125" s="159"/>
      <c r="X125" s="159" t="s">
        <v>238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345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74">
        <v>111</v>
      </c>
      <c r="B126" s="175" t="s">
        <v>916</v>
      </c>
      <c r="C126" s="182" t="s">
        <v>917</v>
      </c>
      <c r="D126" s="176" t="s">
        <v>291</v>
      </c>
      <c r="E126" s="177">
        <v>2</v>
      </c>
      <c r="F126" s="178"/>
      <c r="G126" s="179">
        <f t="shared" si="35"/>
        <v>0</v>
      </c>
      <c r="H126" s="160"/>
      <c r="I126" s="159">
        <f t="shared" si="36"/>
        <v>0</v>
      </c>
      <c r="J126" s="160"/>
      <c r="K126" s="159">
        <f t="shared" si="37"/>
        <v>0</v>
      </c>
      <c r="L126" s="159">
        <v>21</v>
      </c>
      <c r="M126" s="159">
        <f t="shared" si="38"/>
        <v>0</v>
      </c>
      <c r="N126" s="159">
        <v>8.9999999999999998E-4</v>
      </c>
      <c r="O126" s="159">
        <f t="shared" si="39"/>
        <v>0</v>
      </c>
      <c r="P126" s="159">
        <v>0</v>
      </c>
      <c r="Q126" s="159">
        <f t="shared" si="40"/>
        <v>0</v>
      </c>
      <c r="R126" s="159"/>
      <c r="S126" s="159" t="s">
        <v>236</v>
      </c>
      <c r="T126" s="159" t="s">
        <v>237</v>
      </c>
      <c r="U126" s="159">
        <v>0</v>
      </c>
      <c r="V126" s="159">
        <f t="shared" si="41"/>
        <v>0</v>
      </c>
      <c r="W126" s="159"/>
      <c r="X126" s="159" t="s">
        <v>271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272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4">
        <v>112</v>
      </c>
      <c r="B127" s="175" t="s">
        <v>918</v>
      </c>
      <c r="C127" s="182" t="s">
        <v>919</v>
      </c>
      <c r="D127" s="176" t="s">
        <v>291</v>
      </c>
      <c r="E127" s="177">
        <v>3</v>
      </c>
      <c r="F127" s="178"/>
      <c r="G127" s="179">
        <f t="shared" si="35"/>
        <v>0</v>
      </c>
      <c r="H127" s="160"/>
      <c r="I127" s="159">
        <f t="shared" si="36"/>
        <v>0</v>
      </c>
      <c r="J127" s="160"/>
      <c r="K127" s="159">
        <f t="shared" si="37"/>
        <v>0</v>
      </c>
      <c r="L127" s="159">
        <v>21</v>
      </c>
      <c r="M127" s="159">
        <f t="shared" si="38"/>
        <v>0</v>
      </c>
      <c r="N127" s="159">
        <v>6.9999999999999994E-5</v>
      </c>
      <c r="O127" s="159">
        <f t="shared" si="39"/>
        <v>0</v>
      </c>
      <c r="P127" s="159">
        <v>0</v>
      </c>
      <c r="Q127" s="159">
        <f t="shared" si="40"/>
        <v>0</v>
      </c>
      <c r="R127" s="159"/>
      <c r="S127" s="159" t="s">
        <v>236</v>
      </c>
      <c r="T127" s="159" t="s">
        <v>237</v>
      </c>
      <c r="U127" s="159">
        <v>0</v>
      </c>
      <c r="V127" s="159">
        <f t="shared" si="41"/>
        <v>0</v>
      </c>
      <c r="W127" s="159"/>
      <c r="X127" s="159" t="s">
        <v>238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345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4">
        <v>113</v>
      </c>
      <c r="B128" s="175" t="s">
        <v>920</v>
      </c>
      <c r="C128" s="182" t="s">
        <v>921</v>
      </c>
      <c r="D128" s="176" t="s">
        <v>264</v>
      </c>
      <c r="E128" s="177">
        <v>0.20799999999999999</v>
      </c>
      <c r="F128" s="178"/>
      <c r="G128" s="179">
        <f t="shared" si="35"/>
        <v>0</v>
      </c>
      <c r="H128" s="160"/>
      <c r="I128" s="159">
        <f t="shared" si="36"/>
        <v>0</v>
      </c>
      <c r="J128" s="160"/>
      <c r="K128" s="159">
        <f t="shared" si="37"/>
        <v>0</v>
      </c>
      <c r="L128" s="159">
        <v>21</v>
      </c>
      <c r="M128" s="159">
        <f t="shared" si="38"/>
        <v>0</v>
      </c>
      <c r="N128" s="159">
        <v>0</v>
      </c>
      <c r="O128" s="159">
        <f t="shared" si="39"/>
        <v>0</v>
      </c>
      <c r="P128" s="159">
        <v>0</v>
      </c>
      <c r="Q128" s="159">
        <f t="shared" si="40"/>
        <v>0</v>
      </c>
      <c r="R128" s="159"/>
      <c r="S128" s="159" t="s">
        <v>236</v>
      </c>
      <c r="T128" s="159" t="s">
        <v>237</v>
      </c>
      <c r="U128" s="159">
        <v>0</v>
      </c>
      <c r="V128" s="159">
        <f t="shared" si="41"/>
        <v>0</v>
      </c>
      <c r="W128" s="159"/>
      <c r="X128" s="159" t="s">
        <v>238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345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2" t="s">
        <v>231</v>
      </c>
      <c r="B129" s="163" t="s">
        <v>178</v>
      </c>
      <c r="C129" s="181" t="s">
        <v>179</v>
      </c>
      <c r="D129" s="164"/>
      <c r="E129" s="165"/>
      <c r="F129" s="166"/>
      <c r="G129" s="167">
        <f>SUMIF(AG130:AG132,"&lt;&gt;NOR",G130:G132)</f>
        <v>0</v>
      </c>
      <c r="H129" s="161"/>
      <c r="I129" s="161">
        <f>SUM(I130:I132)</f>
        <v>0</v>
      </c>
      <c r="J129" s="161"/>
      <c r="K129" s="161">
        <f>SUM(K130:K132)</f>
        <v>0</v>
      </c>
      <c r="L129" s="161"/>
      <c r="M129" s="161">
        <f>SUM(M130:M132)</f>
        <v>0</v>
      </c>
      <c r="N129" s="161"/>
      <c r="O129" s="161">
        <f>SUM(O130:O132)</f>
        <v>0</v>
      </c>
      <c r="P129" s="161"/>
      <c r="Q129" s="161">
        <f>SUM(Q130:Q132)</f>
        <v>0</v>
      </c>
      <c r="R129" s="161"/>
      <c r="S129" s="161"/>
      <c r="T129" s="161"/>
      <c r="U129" s="161"/>
      <c r="V129" s="161">
        <f>SUM(V130:V132)</f>
        <v>0</v>
      </c>
      <c r="W129" s="161"/>
      <c r="X129" s="161"/>
      <c r="AG129" t="s">
        <v>232</v>
      </c>
    </row>
    <row r="130" spans="1:60" ht="22.5" outlineLevel="1" x14ac:dyDescent="0.2">
      <c r="A130" s="174">
        <v>114</v>
      </c>
      <c r="B130" s="175" t="s">
        <v>922</v>
      </c>
      <c r="C130" s="182" t="s">
        <v>923</v>
      </c>
      <c r="D130" s="176" t="s">
        <v>744</v>
      </c>
      <c r="E130" s="177">
        <v>1</v>
      </c>
      <c r="F130" s="178"/>
      <c r="G130" s="179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4.5300000000000002E-3</v>
      </c>
      <c r="O130" s="159">
        <f>ROUND(E130*N130,2)</f>
        <v>0</v>
      </c>
      <c r="P130" s="159">
        <v>0</v>
      </c>
      <c r="Q130" s="159">
        <f>ROUND(E130*P130,2)</f>
        <v>0</v>
      </c>
      <c r="R130" s="159"/>
      <c r="S130" s="159" t="s">
        <v>236</v>
      </c>
      <c r="T130" s="159" t="s">
        <v>237</v>
      </c>
      <c r="U130" s="159">
        <v>0</v>
      </c>
      <c r="V130" s="159">
        <f>ROUND(E130*U130,2)</f>
        <v>0</v>
      </c>
      <c r="W130" s="159"/>
      <c r="X130" s="159" t="s">
        <v>238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345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74">
        <v>115</v>
      </c>
      <c r="B131" s="175" t="s">
        <v>924</v>
      </c>
      <c r="C131" s="182" t="s">
        <v>925</v>
      </c>
      <c r="D131" s="176" t="s">
        <v>744</v>
      </c>
      <c r="E131" s="177">
        <v>1</v>
      </c>
      <c r="F131" s="178"/>
      <c r="G131" s="179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21</v>
      </c>
      <c r="M131" s="159">
        <f>G131*(1+L131/100)</f>
        <v>0</v>
      </c>
      <c r="N131" s="159">
        <v>2.1800000000000001E-3</v>
      </c>
      <c r="O131" s="159">
        <f>ROUND(E131*N131,2)</f>
        <v>0</v>
      </c>
      <c r="P131" s="159">
        <v>0</v>
      </c>
      <c r="Q131" s="159">
        <f>ROUND(E131*P131,2)</f>
        <v>0</v>
      </c>
      <c r="R131" s="159"/>
      <c r="S131" s="159" t="s">
        <v>236</v>
      </c>
      <c r="T131" s="159" t="s">
        <v>237</v>
      </c>
      <c r="U131" s="159">
        <v>0</v>
      </c>
      <c r="V131" s="159">
        <f>ROUND(E131*U131,2)</f>
        <v>0</v>
      </c>
      <c r="W131" s="159"/>
      <c r="X131" s="159" t="s">
        <v>271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272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74">
        <v>116</v>
      </c>
      <c r="B132" s="175" t="s">
        <v>926</v>
      </c>
      <c r="C132" s="182" t="s">
        <v>927</v>
      </c>
      <c r="D132" s="176" t="s">
        <v>264</v>
      </c>
      <c r="E132" s="177">
        <v>7.0000000000000001E-3</v>
      </c>
      <c r="F132" s="178"/>
      <c r="G132" s="179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21</v>
      </c>
      <c r="M132" s="159">
        <f>G132*(1+L132/100)</f>
        <v>0</v>
      </c>
      <c r="N132" s="159">
        <v>0</v>
      </c>
      <c r="O132" s="159">
        <f>ROUND(E132*N132,2)</f>
        <v>0</v>
      </c>
      <c r="P132" s="159">
        <v>0</v>
      </c>
      <c r="Q132" s="159">
        <f>ROUND(E132*P132,2)</f>
        <v>0</v>
      </c>
      <c r="R132" s="159"/>
      <c r="S132" s="159" t="s">
        <v>236</v>
      </c>
      <c r="T132" s="159" t="s">
        <v>237</v>
      </c>
      <c r="U132" s="159">
        <v>0</v>
      </c>
      <c r="V132" s="159">
        <f>ROUND(E132*U132,2)</f>
        <v>0</v>
      </c>
      <c r="W132" s="159"/>
      <c r="X132" s="159" t="s">
        <v>238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345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2" t="s">
        <v>231</v>
      </c>
      <c r="B133" s="163" t="s">
        <v>182</v>
      </c>
      <c r="C133" s="181" t="s">
        <v>184</v>
      </c>
      <c r="D133" s="164"/>
      <c r="E133" s="165"/>
      <c r="F133" s="166"/>
      <c r="G133" s="167">
        <f>SUMIF(AG134:AG135,"&lt;&gt;NOR",G134:G135)</f>
        <v>0</v>
      </c>
      <c r="H133" s="161"/>
      <c r="I133" s="161">
        <f>SUM(I134:I135)</f>
        <v>0</v>
      </c>
      <c r="J133" s="161"/>
      <c r="K133" s="161">
        <f>SUM(K134:K135)</f>
        <v>0</v>
      </c>
      <c r="L133" s="161"/>
      <c r="M133" s="161">
        <f>SUM(M134:M135)</f>
        <v>0</v>
      </c>
      <c r="N133" s="161"/>
      <c r="O133" s="161">
        <f>SUM(O134:O135)</f>
        <v>0</v>
      </c>
      <c r="P133" s="161"/>
      <c r="Q133" s="161">
        <f>SUM(Q134:Q135)</f>
        <v>0</v>
      </c>
      <c r="R133" s="161"/>
      <c r="S133" s="161"/>
      <c r="T133" s="161"/>
      <c r="U133" s="161"/>
      <c r="V133" s="161">
        <f>SUM(V134:V135)</f>
        <v>0</v>
      </c>
      <c r="W133" s="161"/>
      <c r="X133" s="161"/>
      <c r="AG133" t="s">
        <v>232</v>
      </c>
    </row>
    <row r="134" spans="1:60" ht="22.5" outlineLevel="1" x14ac:dyDescent="0.2">
      <c r="A134" s="174">
        <v>117</v>
      </c>
      <c r="B134" s="175" t="s">
        <v>928</v>
      </c>
      <c r="C134" s="182" t="s">
        <v>929</v>
      </c>
      <c r="D134" s="176" t="s">
        <v>291</v>
      </c>
      <c r="E134" s="177">
        <v>1</v>
      </c>
      <c r="F134" s="178"/>
      <c r="G134" s="179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9">
        <v>5.6999999999999998E-4</v>
      </c>
      <c r="O134" s="159">
        <f>ROUND(E134*N134,2)</f>
        <v>0</v>
      </c>
      <c r="P134" s="159">
        <v>0</v>
      </c>
      <c r="Q134" s="159">
        <f>ROUND(E134*P134,2)</f>
        <v>0</v>
      </c>
      <c r="R134" s="159"/>
      <c r="S134" s="159" t="s">
        <v>236</v>
      </c>
      <c r="T134" s="159" t="s">
        <v>237</v>
      </c>
      <c r="U134" s="159">
        <v>0</v>
      </c>
      <c r="V134" s="159">
        <f>ROUND(E134*U134,2)</f>
        <v>0</v>
      </c>
      <c r="W134" s="159"/>
      <c r="X134" s="159" t="s">
        <v>238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345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8">
        <v>118</v>
      </c>
      <c r="B135" s="169" t="s">
        <v>930</v>
      </c>
      <c r="C135" s="183" t="s">
        <v>931</v>
      </c>
      <c r="D135" s="170" t="s">
        <v>291</v>
      </c>
      <c r="E135" s="171">
        <v>1</v>
      </c>
      <c r="F135" s="172"/>
      <c r="G135" s="173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9">
        <v>1.47E-3</v>
      </c>
      <c r="O135" s="159">
        <f>ROUND(E135*N135,2)</f>
        <v>0</v>
      </c>
      <c r="P135" s="159">
        <v>0</v>
      </c>
      <c r="Q135" s="159">
        <f>ROUND(E135*P135,2)</f>
        <v>0</v>
      </c>
      <c r="R135" s="159"/>
      <c r="S135" s="159" t="s">
        <v>236</v>
      </c>
      <c r="T135" s="159" t="s">
        <v>237</v>
      </c>
      <c r="U135" s="159">
        <v>0</v>
      </c>
      <c r="V135" s="159">
        <f>ROUND(E135*U135,2)</f>
        <v>0</v>
      </c>
      <c r="W135" s="159"/>
      <c r="X135" s="159" t="s">
        <v>238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345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3"/>
      <c r="B136" s="4"/>
      <c r="C136" s="18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218</v>
      </c>
    </row>
    <row r="137" spans="1:60" x14ac:dyDescent="0.2">
      <c r="A137" s="152"/>
      <c r="B137" s="153" t="s">
        <v>31</v>
      </c>
      <c r="C137" s="185"/>
      <c r="D137" s="154"/>
      <c r="E137" s="155"/>
      <c r="F137" s="155"/>
      <c r="G137" s="180">
        <f>G8+G19+G21+G35+G37+G46+G77+G97+G129+G133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320</v>
      </c>
    </row>
    <row r="138" spans="1:60" x14ac:dyDescent="0.2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3"/>
      <c r="B139" s="4"/>
      <c r="C139" s="18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59" t="s">
        <v>321</v>
      </c>
      <c r="B140" s="259"/>
      <c r="C140" s="260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61"/>
      <c r="B141" s="262"/>
      <c r="C141" s="263"/>
      <c r="D141" s="262"/>
      <c r="E141" s="262"/>
      <c r="F141" s="262"/>
      <c r="G141" s="26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G141" t="s">
        <v>322</v>
      </c>
    </row>
    <row r="142" spans="1:60" x14ac:dyDescent="0.2">
      <c r="A142" s="265"/>
      <c r="B142" s="266"/>
      <c r="C142" s="267"/>
      <c r="D142" s="266"/>
      <c r="E142" s="266"/>
      <c r="F142" s="266"/>
      <c r="G142" s="26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65"/>
      <c r="B143" s="266"/>
      <c r="C143" s="267"/>
      <c r="D143" s="266"/>
      <c r="E143" s="266"/>
      <c r="F143" s="266"/>
      <c r="G143" s="26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65"/>
      <c r="B144" s="266"/>
      <c r="C144" s="267"/>
      <c r="D144" s="266"/>
      <c r="E144" s="266"/>
      <c r="F144" s="266"/>
      <c r="G144" s="26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269"/>
      <c r="B145" s="270"/>
      <c r="C145" s="271"/>
      <c r="D145" s="270"/>
      <c r="E145" s="270"/>
      <c r="F145" s="270"/>
      <c r="G145" s="27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3"/>
      <c r="B146" s="4"/>
      <c r="C146" s="184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C147" s="186"/>
      <c r="D147" s="10"/>
      <c r="AG147" t="s">
        <v>323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NJncvbFMs/nDuSET1PGxqweQKtD0ZF3O6tqj/bwjIObXjMWp8n5wmKhaZC91zoKcE1pS0MLDYDsm3ErKjb+Aw==" saltValue="sjBl2AOp9EfR1mt93XnCpQ==" spinCount="100000" sheet="1"/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65E8-0BAD-4632-A5A3-3B9FC85ABB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64</v>
      </c>
      <c r="C3" s="253" t="s">
        <v>65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70</v>
      </c>
      <c r="C4" s="256" t="s">
        <v>71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172</v>
      </c>
      <c r="C8" s="181" t="s">
        <v>173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1"/>
      <c r="O8" s="161">
        <f>SUM(O9:O15)</f>
        <v>0.02</v>
      </c>
      <c r="P8" s="161"/>
      <c r="Q8" s="161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932</v>
      </c>
      <c r="C9" s="182" t="s">
        <v>933</v>
      </c>
      <c r="D9" s="176" t="s">
        <v>246</v>
      </c>
      <c r="E9" s="177">
        <v>1</v>
      </c>
      <c r="F9" s="178"/>
      <c r="G9" s="179">
        <f t="shared" ref="G9:G15" si="0">ROUND(E9*F9,2)</f>
        <v>0</v>
      </c>
      <c r="H9" s="160"/>
      <c r="I9" s="159">
        <f t="shared" ref="I9:I15" si="1">ROUND(E9*H9,2)</f>
        <v>0</v>
      </c>
      <c r="J9" s="160"/>
      <c r="K9" s="159">
        <f t="shared" ref="K9:K15" si="2">ROUND(E9*J9,2)</f>
        <v>0</v>
      </c>
      <c r="L9" s="159">
        <v>21</v>
      </c>
      <c r="M9" s="159">
        <f t="shared" ref="M9:M15" si="3">G9*(1+L9/100)</f>
        <v>0</v>
      </c>
      <c r="N9" s="159">
        <v>1.8500000000000001E-3</v>
      </c>
      <c r="O9" s="159">
        <f t="shared" ref="O9:O15" si="4">ROUND(E9*N9,2)</f>
        <v>0</v>
      </c>
      <c r="P9" s="159">
        <v>0</v>
      </c>
      <c r="Q9" s="159">
        <f t="shared" ref="Q9:Q15" si="5"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 t="shared" ref="V9:V15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345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934</v>
      </c>
      <c r="C10" s="182" t="s">
        <v>935</v>
      </c>
      <c r="D10" s="176" t="s">
        <v>246</v>
      </c>
      <c r="E10" s="177">
        <v>8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2.7000000000000001E-3</v>
      </c>
      <c r="O10" s="159">
        <f t="shared" si="4"/>
        <v>0.02</v>
      </c>
      <c r="P10" s="159">
        <v>0</v>
      </c>
      <c r="Q10" s="159">
        <f t="shared" si="5"/>
        <v>0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345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936</v>
      </c>
      <c r="C11" s="182" t="s">
        <v>937</v>
      </c>
      <c r="D11" s="176" t="s">
        <v>246</v>
      </c>
      <c r="E11" s="177">
        <v>1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3.7799999999999999E-3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345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938</v>
      </c>
      <c r="C12" s="182" t="s">
        <v>939</v>
      </c>
      <c r="D12" s="176" t="s">
        <v>291</v>
      </c>
      <c r="E12" s="177">
        <v>3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1.2999999999999999E-4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345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940</v>
      </c>
      <c r="C13" s="182" t="s">
        <v>941</v>
      </c>
      <c r="D13" s="176" t="s">
        <v>291</v>
      </c>
      <c r="E13" s="177">
        <v>1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3.8000000000000002E-4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345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942</v>
      </c>
      <c r="C14" s="182" t="s">
        <v>943</v>
      </c>
      <c r="D14" s="176" t="s">
        <v>291</v>
      </c>
      <c r="E14" s="177">
        <v>1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6.0999999999999997E-4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345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397</v>
      </c>
      <c r="C15" s="182" t="s">
        <v>398</v>
      </c>
      <c r="D15" s="176" t="s">
        <v>264</v>
      </c>
      <c r="E15" s="177">
        <v>2.9000000000000001E-2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345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231</v>
      </c>
      <c r="B16" s="163" t="s">
        <v>191</v>
      </c>
      <c r="C16" s="181" t="s">
        <v>192</v>
      </c>
      <c r="D16" s="164"/>
      <c r="E16" s="165"/>
      <c r="F16" s="166"/>
      <c r="G16" s="167">
        <f>SUMIF(AG17:AG19,"&lt;&gt;NOR",G17:G19)</f>
        <v>0</v>
      </c>
      <c r="H16" s="161"/>
      <c r="I16" s="161">
        <f>SUM(I17:I19)</f>
        <v>0</v>
      </c>
      <c r="J16" s="161"/>
      <c r="K16" s="161">
        <f>SUM(K17:K19)</f>
        <v>0</v>
      </c>
      <c r="L16" s="161"/>
      <c r="M16" s="161">
        <f>SUM(M17:M19)</f>
        <v>0</v>
      </c>
      <c r="N16" s="161"/>
      <c r="O16" s="161">
        <f>SUM(O17:O19)</f>
        <v>0</v>
      </c>
      <c r="P16" s="161"/>
      <c r="Q16" s="161">
        <f>SUM(Q17:Q19)</f>
        <v>0</v>
      </c>
      <c r="R16" s="161"/>
      <c r="S16" s="161"/>
      <c r="T16" s="161"/>
      <c r="U16" s="161"/>
      <c r="V16" s="161">
        <f>SUM(V17:V19)</f>
        <v>0</v>
      </c>
      <c r="W16" s="161"/>
      <c r="X16" s="161"/>
      <c r="AG16" t="s">
        <v>232</v>
      </c>
    </row>
    <row r="17" spans="1:60" ht="22.5" outlineLevel="1" x14ac:dyDescent="0.2">
      <c r="A17" s="174">
        <v>8</v>
      </c>
      <c r="B17" s="175" t="s">
        <v>399</v>
      </c>
      <c r="C17" s="182" t="s">
        <v>400</v>
      </c>
      <c r="D17" s="176" t="s">
        <v>246</v>
      </c>
      <c r="E17" s="177">
        <v>9</v>
      </c>
      <c r="F17" s="178"/>
      <c r="G17" s="179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2.0000000000000002E-5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236</v>
      </c>
      <c r="T17" s="159" t="s">
        <v>237</v>
      </c>
      <c r="U17" s="159">
        <v>0</v>
      </c>
      <c r="V17" s="159">
        <f>ROUND(E17*U17,2)</f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345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401</v>
      </c>
      <c r="C18" s="182" t="s">
        <v>402</v>
      </c>
      <c r="D18" s="176" t="s">
        <v>246</v>
      </c>
      <c r="E18" s="177">
        <v>18</v>
      </c>
      <c r="F18" s="178"/>
      <c r="G18" s="179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2.0000000000000002E-5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236</v>
      </c>
      <c r="T18" s="159" t="s">
        <v>237</v>
      </c>
      <c r="U18" s="159">
        <v>0</v>
      </c>
      <c r="V18" s="159">
        <f>ROUND(E18*U18,2)</f>
        <v>0</v>
      </c>
      <c r="W18" s="159"/>
      <c r="X18" s="159" t="s">
        <v>238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345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4">
        <v>10</v>
      </c>
      <c r="B19" s="175" t="s">
        <v>403</v>
      </c>
      <c r="C19" s="182" t="s">
        <v>404</v>
      </c>
      <c r="D19" s="176" t="s">
        <v>246</v>
      </c>
      <c r="E19" s="177">
        <v>9</v>
      </c>
      <c r="F19" s="178"/>
      <c r="G19" s="179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2.0000000000000002E-5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236</v>
      </c>
      <c r="T19" s="159" t="s">
        <v>237</v>
      </c>
      <c r="U19" s="159">
        <v>0</v>
      </c>
      <c r="V19" s="159">
        <f>ROUND(E19*U19,2)</f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345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2" t="s">
        <v>231</v>
      </c>
      <c r="B20" s="163" t="s">
        <v>129</v>
      </c>
      <c r="C20" s="181" t="s">
        <v>130</v>
      </c>
      <c r="D20" s="164"/>
      <c r="E20" s="165"/>
      <c r="F20" s="166"/>
      <c r="G20" s="167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1"/>
      <c r="O20" s="161">
        <f>SUM(O21:O22)</f>
        <v>0</v>
      </c>
      <c r="P20" s="161"/>
      <c r="Q20" s="161">
        <f>SUM(Q21:Q22)</f>
        <v>0</v>
      </c>
      <c r="R20" s="161"/>
      <c r="S20" s="161"/>
      <c r="T20" s="161"/>
      <c r="U20" s="161"/>
      <c r="V20" s="161">
        <f>SUM(V21:V22)</f>
        <v>0</v>
      </c>
      <c r="W20" s="161"/>
      <c r="X20" s="161"/>
      <c r="AG20" t="s">
        <v>232</v>
      </c>
    </row>
    <row r="21" spans="1:60" outlineLevel="1" x14ac:dyDescent="0.2">
      <c r="A21" s="174">
        <v>11</v>
      </c>
      <c r="B21" s="175" t="s">
        <v>409</v>
      </c>
      <c r="C21" s="182" t="s">
        <v>410</v>
      </c>
      <c r="D21" s="176" t="s">
        <v>246</v>
      </c>
      <c r="E21" s="177">
        <v>9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236</v>
      </c>
      <c r="T21" s="159" t="s">
        <v>237</v>
      </c>
      <c r="U21" s="159">
        <v>0</v>
      </c>
      <c r="V21" s="159">
        <f>ROUND(E21*U21,2)</f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12</v>
      </c>
      <c r="B22" s="169" t="s">
        <v>425</v>
      </c>
      <c r="C22" s="183" t="s">
        <v>426</v>
      </c>
      <c r="D22" s="170" t="s">
        <v>246</v>
      </c>
      <c r="E22" s="171">
        <v>9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236</v>
      </c>
      <c r="T22" s="159" t="s">
        <v>237</v>
      </c>
      <c r="U22" s="159">
        <v>0</v>
      </c>
      <c r="V22" s="159">
        <f>ROUND(E22*U22,2)</f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3"/>
      <c r="B23" s="4"/>
      <c r="C23" s="18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218</v>
      </c>
    </row>
    <row r="24" spans="1:60" x14ac:dyDescent="0.2">
      <c r="A24" s="152"/>
      <c r="B24" s="153" t="s">
        <v>31</v>
      </c>
      <c r="C24" s="185"/>
      <c r="D24" s="154"/>
      <c r="E24" s="155"/>
      <c r="F24" s="155"/>
      <c r="G24" s="180">
        <f>G8+G16+G20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320</v>
      </c>
    </row>
    <row r="25" spans="1:60" x14ac:dyDescent="0.2">
      <c r="A25" s="3"/>
      <c r="B25" s="4"/>
      <c r="C25" s="18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9" t="s">
        <v>321</v>
      </c>
      <c r="B27" s="259"/>
      <c r="C27" s="26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1"/>
      <c r="B28" s="262"/>
      <c r="C28" s="263"/>
      <c r="D28" s="262"/>
      <c r="E28" s="262"/>
      <c r="F28" s="262"/>
      <c r="G28" s="26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322</v>
      </c>
    </row>
    <row r="29" spans="1:60" x14ac:dyDescent="0.2">
      <c r="A29" s="265"/>
      <c r="B29" s="266"/>
      <c r="C29" s="267"/>
      <c r="D29" s="266"/>
      <c r="E29" s="266"/>
      <c r="F29" s="266"/>
      <c r="G29" s="26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5"/>
      <c r="B30" s="266"/>
      <c r="C30" s="267"/>
      <c r="D30" s="266"/>
      <c r="E30" s="266"/>
      <c r="F30" s="266"/>
      <c r="G30" s="26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5"/>
      <c r="B31" s="266"/>
      <c r="C31" s="267"/>
      <c r="D31" s="266"/>
      <c r="E31" s="266"/>
      <c r="F31" s="266"/>
      <c r="G31" s="26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9"/>
      <c r="B32" s="270"/>
      <c r="C32" s="271"/>
      <c r="D32" s="270"/>
      <c r="E32" s="270"/>
      <c r="F32" s="270"/>
      <c r="G32" s="27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86"/>
      <c r="D34" s="10"/>
      <c r="AG34" t="s">
        <v>323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exLUC1YlfylR0ZSJV/U6p24nMdF0txA1/gCpM5ikD5Rkbx+IPiU/KUL1yI6JRD6SVH0EObj/VtvnEC3kDZvcw==" saltValue="dPMouLOUi7xxVdZsFnlNnQ==" spinCount="100000" sheet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6A3B-1F56-407A-B0E4-FEF99D3AD32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64</v>
      </c>
      <c r="C3" s="253" t="s">
        <v>65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72</v>
      </c>
      <c r="C4" s="256" t="s">
        <v>73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166</v>
      </c>
      <c r="C8" s="181" t="s">
        <v>167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1"/>
      <c r="O8" s="161">
        <f>SUM(O9:O15)</f>
        <v>0</v>
      </c>
      <c r="P8" s="161"/>
      <c r="Q8" s="161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944</v>
      </c>
      <c r="C9" s="182" t="s">
        <v>945</v>
      </c>
      <c r="D9" s="176" t="s">
        <v>946</v>
      </c>
      <c r="E9" s="177">
        <v>91</v>
      </c>
      <c r="F9" s="178"/>
      <c r="G9" s="179">
        <f t="shared" ref="G9:G15" si="0">ROUND(E9*F9,2)</f>
        <v>0</v>
      </c>
      <c r="H9" s="160"/>
      <c r="I9" s="159">
        <f t="shared" ref="I9:I15" si="1">ROUND(E9*H9,2)</f>
        <v>0</v>
      </c>
      <c r="J9" s="160"/>
      <c r="K9" s="159">
        <f t="shared" ref="K9:K15" si="2">ROUND(E9*J9,2)</f>
        <v>0</v>
      </c>
      <c r="L9" s="159">
        <v>21</v>
      </c>
      <c r="M9" s="159">
        <f t="shared" ref="M9:M15" si="3">G9*(1+L9/100)</f>
        <v>0</v>
      </c>
      <c r="N9" s="159">
        <v>0</v>
      </c>
      <c r="O9" s="159">
        <f t="shared" ref="O9:O15" si="4">ROUND(E9*N9,2)</f>
        <v>0</v>
      </c>
      <c r="P9" s="159">
        <v>0</v>
      </c>
      <c r="Q9" s="159">
        <f t="shared" ref="Q9:Q15" si="5"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 t="shared" ref="V9:V15" si="6">ROUND(E9*U9,2)</f>
        <v>0</v>
      </c>
      <c r="W9" s="159"/>
      <c r="X9" s="159" t="s">
        <v>271</v>
      </c>
      <c r="Y9" s="149"/>
      <c r="Z9" s="149"/>
      <c r="AA9" s="149"/>
      <c r="AB9" s="149"/>
      <c r="AC9" s="149"/>
      <c r="AD9" s="149"/>
      <c r="AE9" s="149"/>
      <c r="AF9" s="149"/>
      <c r="AG9" s="149" t="s">
        <v>272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944</v>
      </c>
      <c r="C10" s="182" t="s">
        <v>947</v>
      </c>
      <c r="D10" s="176" t="s">
        <v>946</v>
      </c>
      <c r="E10" s="177">
        <v>72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521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536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944</v>
      </c>
      <c r="C11" s="182" t="s">
        <v>948</v>
      </c>
      <c r="D11" s="176" t="s">
        <v>946</v>
      </c>
      <c r="E11" s="177">
        <v>21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521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536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944</v>
      </c>
      <c r="C12" s="182" t="s">
        <v>949</v>
      </c>
      <c r="D12" s="176" t="s">
        <v>946</v>
      </c>
      <c r="E12" s="177">
        <v>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521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536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944</v>
      </c>
      <c r="C13" s="182" t="s">
        <v>950</v>
      </c>
      <c r="D13" s="176" t="s">
        <v>946</v>
      </c>
      <c r="E13" s="177">
        <v>192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345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6</v>
      </c>
      <c r="B14" s="169" t="s">
        <v>944</v>
      </c>
      <c r="C14" s="183" t="s">
        <v>951</v>
      </c>
      <c r="D14" s="170" t="s">
        <v>434</v>
      </c>
      <c r="E14" s="171">
        <v>960</v>
      </c>
      <c r="F14" s="172"/>
      <c r="G14" s="173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521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536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>
        <v>7</v>
      </c>
      <c r="B15" s="157" t="s">
        <v>952</v>
      </c>
      <c r="C15" s="191" t="s">
        <v>953</v>
      </c>
      <c r="D15" s="158" t="s">
        <v>0</v>
      </c>
      <c r="E15" s="190"/>
      <c r="F15" s="160"/>
      <c r="G15" s="15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152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954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231</v>
      </c>
      <c r="B16" s="163" t="s">
        <v>176</v>
      </c>
      <c r="C16" s="181" t="s">
        <v>177</v>
      </c>
      <c r="D16" s="164"/>
      <c r="E16" s="165"/>
      <c r="F16" s="166"/>
      <c r="G16" s="167">
        <f>SUMIF(AG17:AG28,"&lt;&gt;NOR",G17:G28)</f>
        <v>0</v>
      </c>
      <c r="H16" s="161"/>
      <c r="I16" s="161">
        <f>SUM(I17:I28)</f>
        <v>0</v>
      </c>
      <c r="J16" s="161"/>
      <c r="K16" s="161">
        <f>SUM(K17:K28)</f>
        <v>0</v>
      </c>
      <c r="L16" s="161"/>
      <c r="M16" s="161">
        <f>SUM(M17:M28)</f>
        <v>0</v>
      </c>
      <c r="N16" s="161"/>
      <c r="O16" s="161">
        <f>SUM(O17:O28)</f>
        <v>0</v>
      </c>
      <c r="P16" s="161"/>
      <c r="Q16" s="161">
        <f>SUM(Q17:Q28)</f>
        <v>0</v>
      </c>
      <c r="R16" s="161"/>
      <c r="S16" s="161"/>
      <c r="T16" s="161"/>
      <c r="U16" s="161"/>
      <c r="V16" s="161">
        <f>SUM(V17:V28)</f>
        <v>0</v>
      </c>
      <c r="W16" s="161"/>
      <c r="X16" s="161"/>
      <c r="AG16" t="s">
        <v>232</v>
      </c>
    </row>
    <row r="17" spans="1:60" outlineLevel="1" x14ac:dyDescent="0.2">
      <c r="A17" s="174">
        <v>8</v>
      </c>
      <c r="B17" s="175" t="s">
        <v>955</v>
      </c>
      <c r="C17" s="182" t="s">
        <v>956</v>
      </c>
      <c r="D17" s="176" t="s">
        <v>744</v>
      </c>
      <c r="E17" s="177">
        <v>1</v>
      </c>
      <c r="F17" s="178"/>
      <c r="G17" s="179">
        <f t="shared" ref="G17:G28" si="7">ROUND(E17*F17,2)</f>
        <v>0</v>
      </c>
      <c r="H17" s="160"/>
      <c r="I17" s="159">
        <f t="shared" ref="I17:I28" si="8">ROUND(E17*H17,2)</f>
        <v>0</v>
      </c>
      <c r="J17" s="160"/>
      <c r="K17" s="159">
        <f t="shared" ref="K17:K28" si="9">ROUND(E17*J17,2)</f>
        <v>0</v>
      </c>
      <c r="L17" s="159">
        <v>21</v>
      </c>
      <c r="M17" s="159">
        <f t="shared" ref="M17:M28" si="10">G17*(1+L17/100)</f>
        <v>0</v>
      </c>
      <c r="N17" s="159">
        <v>0</v>
      </c>
      <c r="O17" s="159">
        <f t="shared" ref="O17:O28" si="11">ROUND(E17*N17,2)</f>
        <v>0</v>
      </c>
      <c r="P17" s="159">
        <v>0</v>
      </c>
      <c r="Q17" s="159">
        <f t="shared" ref="Q17:Q28" si="12">ROUND(E17*P17,2)</f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ref="V17:V28" si="13">ROUND(E17*U17,2)</f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345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957</v>
      </c>
      <c r="C18" s="182" t="s">
        <v>958</v>
      </c>
      <c r="D18" s="176" t="s">
        <v>744</v>
      </c>
      <c r="E18" s="177">
        <v>1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21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13"/>
        <v>0</v>
      </c>
      <c r="W18" s="159"/>
      <c r="X18" s="159" t="s">
        <v>271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959</v>
      </c>
      <c r="C19" s="182" t="s">
        <v>960</v>
      </c>
      <c r="D19" s="176" t="s">
        <v>291</v>
      </c>
      <c r="E19" s="177">
        <v>1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21</v>
      </c>
      <c r="M19" s="159">
        <f t="shared" si="10"/>
        <v>0</v>
      </c>
      <c r="N19" s="159">
        <v>0</v>
      </c>
      <c r="O19" s="159">
        <f t="shared" si="11"/>
        <v>0</v>
      </c>
      <c r="P19" s="159">
        <v>0</v>
      </c>
      <c r="Q19" s="159">
        <f t="shared" si="12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13"/>
        <v>0</v>
      </c>
      <c r="W19" s="159"/>
      <c r="X19" s="159" t="s">
        <v>271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961</v>
      </c>
      <c r="C20" s="182" t="s">
        <v>962</v>
      </c>
      <c r="D20" s="176" t="s">
        <v>291</v>
      </c>
      <c r="E20" s="177">
        <v>1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21</v>
      </c>
      <c r="M20" s="159">
        <f t="shared" si="10"/>
        <v>0</v>
      </c>
      <c r="N20" s="159">
        <v>0</v>
      </c>
      <c r="O20" s="159">
        <f t="shared" si="11"/>
        <v>0</v>
      </c>
      <c r="P20" s="159">
        <v>0</v>
      </c>
      <c r="Q20" s="159">
        <f t="shared" si="12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13"/>
        <v>0</v>
      </c>
      <c r="W20" s="159"/>
      <c r="X20" s="159" t="s">
        <v>271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963</v>
      </c>
      <c r="C21" s="182" t="s">
        <v>964</v>
      </c>
      <c r="D21" s="176" t="s">
        <v>291</v>
      </c>
      <c r="E21" s="177">
        <v>1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9">
        <v>0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13"/>
        <v>0</v>
      </c>
      <c r="W21" s="159"/>
      <c r="X21" s="159" t="s">
        <v>271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965</v>
      </c>
      <c r="C22" s="182" t="s">
        <v>966</v>
      </c>
      <c r="D22" s="176" t="s">
        <v>744</v>
      </c>
      <c r="E22" s="177">
        <v>1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0</v>
      </c>
      <c r="O22" s="159">
        <f t="shared" si="11"/>
        <v>0</v>
      </c>
      <c r="P22" s="159">
        <v>0</v>
      </c>
      <c r="Q22" s="159">
        <f t="shared" si="12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13"/>
        <v>0</v>
      </c>
      <c r="W22" s="159"/>
      <c r="X22" s="159" t="s">
        <v>271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272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967</v>
      </c>
      <c r="C23" s="182" t="s">
        <v>968</v>
      </c>
      <c r="D23" s="176" t="s">
        <v>946</v>
      </c>
      <c r="E23" s="177">
        <v>7</v>
      </c>
      <c r="F23" s="178"/>
      <c r="G23" s="179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13"/>
        <v>0</v>
      </c>
      <c r="W23" s="159"/>
      <c r="X23" s="159" t="s">
        <v>238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345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15</v>
      </c>
      <c r="B24" s="175" t="s">
        <v>969</v>
      </c>
      <c r="C24" s="182" t="s">
        <v>970</v>
      </c>
      <c r="D24" s="176" t="s">
        <v>971</v>
      </c>
      <c r="E24" s="177">
        <v>1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13"/>
        <v>0</v>
      </c>
      <c r="W24" s="159"/>
      <c r="X24" s="159" t="s">
        <v>271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16</v>
      </c>
      <c r="B25" s="169" t="s">
        <v>972</v>
      </c>
      <c r="C25" s="183" t="s">
        <v>973</v>
      </c>
      <c r="D25" s="170" t="s">
        <v>971</v>
      </c>
      <c r="E25" s="171">
        <v>1</v>
      </c>
      <c r="F25" s="172"/>
      <c r="G25" s="173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13"/>
        <v>0</v>
      </c>
      <c r="W25" s="159"/>
      <c r="X25" s="159" t="s">
        <v>271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>
        <v>17</v>
      </c>
      <c r="B26" s="157" t="s">
        <v>974</v>
      </c>
      <c r="C26" s="191" t="s">
        <v>975</v>
      </c>
      <c r="D26" s="158" t="s">
        <v>0</v>
      </c>
      <c r="E26" s="190"/>
      <c r="F26" s="160"/>
      <c r="G26" s="15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13"/>
        <v>0</v>
      </c>
      <c r="W26" s="159"/>
      <c r="X26" s="159" t="s">
        <v>152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954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18</v>
      </c>
      <c r="B27" s="175" t="s">
        <v>976</v>
      </c>
      <c r="C27" s="182" t="s">
        <v>977</v>
      </c>
      <c r="D27" s="176" t="s">
        <v>429</v>
      </c>
      <c r="E27" s="177">
        <v>1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236</v>
      </c>
      <c r="T27" s="159" t="s">
        <v>237</v>
      </c>
      <c r="U27" s="159">
        <v>0</v>
      </c>
      <c r="V27" s="159">
        <f t="shared" si="13"/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345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19</v>
      </c>
      <c r="B28" s="175" t="s">
        <v>978</v>
      </c>
      <c r="C28" s="182" t="s">
        <v>979</v>
      </c>
      <c r="D28" s="176" t="s">
        <v>429</v>
      </c>
      <c r="E28" s="177">
        <v>1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236</v>
      </c>
      <c r="T28" s="159" t="s">
        <v>237</v>
      </c>
      <c r="U28" s="159">
        <v>0</v>
      </c>
      <c r="V28" s="159">
        <f t="shared" si="13"/>
        <v>0</v>
      </c>
      <c r="W28" s="159"/>
      <c r="X28" s="159" t="s">
        <v>238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345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2" t="s">
        <v>231</v>
      </c>
      <c r="B29" s="163" t="s">
        <v>180</v>
      </c>
      <c r="C29" s="181" t="s">
        <v>181</v>
      </c>
      <c r="D29" s="164"/>
      <c r="E29" s="165"/>
      <c r="F29" s="166"/>
      <c r="G29" s="167">
        <f>SUMIF(AG30:AG41,"&lt;&gt;NOR",G30:G41)</f>
        <v>0</v>
      </c>
      <c r="H29" s="161"/>
      <c r="I29" s="161">
        <f>SUM(I30:I41)</f>
        <v>0</v>
      </c>
      <c r="J29" s="161"/>
      <c r="K29" s="161">
        <f>SUM(K30:K41)</f>
        <v>0</v>
      </c>
      <c r="L29" s="161"/>
      <c r="M29" s="161">
        <f>SUM(M30:M41)</f>
        <v>0</v>
      </c>
      <c r="N29" s="161"/>
      <c r="O29" s="161">
        <f>SUM(O30:O41)</f>
        <v>0</v>
      </c>
      <c r="P29" s="161"/>
      <c r="Q29" s="161">
        <f>SUM(Q30:Q41)</f>
        <v>0</v>
      </c>
      <c r="R29" s="161"/>
      <c r="S29" s="161"/>
      <c r="T29" s="161"/>
      <c r="U29" s="161"/>
      <c r="V29" s="161">
        <f>SUM(V30:V41)</f>
        <v>0</v>
      </c>
      <c r="W29" s="161"/>
      <c r="X29" s="161"/>
      <c r="AG29" t="s">
        <v>232</v>
      </c>
    </row>
    <row r="30" spans="1:60" outlineLevel="1" x14ac:dyDescent="0.2">
      <c r="A30" s="174">
        <v>20</v>
      </c>
      <c r="B30" s="175" t="s">
        <v>980</v>
      </c>
      <c r="C30" s="182" t="s">
        <v>981</v>
      </c>
      <c r="D30" s="176" t="s">
        <v>291</v>
      </c>
      <c r="E30" s="177">
        <v>44</v>
      </c>
      <c r="F30" s="178"/>
      <c r="G30" s="179">
        <f t="shared" ref="G30:G41" si="14">ROUND(E30*F30,2)</f>
        <v>0</v>
      </c>
      <c r="H30" s="160"/>
      <c r="I30" s="159">
        <f t="shared" ref="I30:I41" si="15">ROUND(E30*H30,2)</f>
        <v>0</v>
      </c>
      <c r="J30" s="160"/>
      <c r="K30" s="159">
        <f t="shared" ref="K30:K41" si="16">ROUND(E30*J30,2)</f>
        <v>0</v>
      </c>
      <c r="L30" s="159">
        <v>21</v>
      </c>
      <c r="M30" s="159">
        <f t="shared" ref="M30:M41" si="17">G30*(1+L30/100)</f>
        <v>0</v>
      </c>
      <c r="N30" s="159">
        <v>0</v>
      </c>
      <c r="O30" s="159">
        <f t="shared" ref="O30:O41" si="18">ROUND(E30*N30,2)</f>
        <v>0</v>
      </c>
      <c r="P30" s="159">
        <v>0</v>
      </c>
      <c r="Q30" s="159">
        <f t="shared" ref="Q30:Q41" si="19">ROUND(E30*P30,2)</f>
        <v>0</v>
      </c>
      <c r="R30" s="159"/>
      <c r="S30" s="159" t="s">
        <v>236</v>
      </c>
      <c r="T30" s="159" t="s">
        <v>237</v>
      </c>
      <c r="U30" s="159">
        <v>0</v>
      </c>
      <c r="V30" s="159">
        <f t="shared" ref="V30:V41" si="20">ROUND(E30*U30,2)</f>
        <v>0</v>
      </c>
      <c r="W30" s="159"/>
      <c r="X30" s="159" t="s">
        <v>238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345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21</v>
      </c>
      <c r="B31" s="175" t="s">
        <v>982</v>
      </c>
      <c r="C31" s="182" t="s">
        <v>983</v>
      </c>
      <c r="D31" s="176" t="s">
        <v>246</v>
      </c>
      <c r="E31" s="177">
        <v>91</v>
      </c>
      <c r="F31" s="178"/>
      <c r="G31" s="179">
        <f t="shared" si="14"/>
        <v>0</v>
      </c>
      <c r="H31" s="160"/>
      <c r="I31" s="159">
        <f t="shared" si="15"/>
        <v>0</v>
      </c>
      <c r="J31" s="160"/>
      <c r="K31" s="159">
        <f t="shared" si="16"/>
        <v>0</v>
      </c>
      <c r="L31" s="159">
        <v>21</v>
      </c>
      <c r="M31" s="159">
        <f t="shared" si="17"/>
        <v>0</v>
      </c>
      <c r="N31" s="159">
        <v>0</v>
      </c>
      <c r="O31" s="159">
        <f t="shared" si="18"/>
        <v>0</v>
      </c>
      <c r="P31" s="159">
        <v>0</v>
      </c>
      <c r="Q31" s="159">
        <f t="shared" si="19"/>
        <v>0</v>
      </c>
      <c r="R31" s="159"/>
      <c r="S31" s="159" t="s">
        <v>236</v>
      </c>
      <c r="T31" s="159" t="s">
        <v>237</v>
      </c>
      <c r="U31" s="159">
        <v>0</v>
      </c>
      <c r="V31" s="159">
        <f t="shared" si="20"/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345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22</v>
      </c>
      <c r="B32" s="175" t="s">
        <v>984</v>
      </c>
      <c r="C32" s="182" t="s">
        <v>985</v>
      </c>
      <c r="D32" s="176" t="s">
        <v>246</v>
      </c>
      <c r="E32" s="177">
        <v>72</v>
      </c>
      <c r="F32" s="178"/>
      <c r="G32" s="179">
        <f t="shared" si="14"/>
        <v>0</v>
      </c>
      <c r="H32" s="160"/>
      <c r="I32" s="159">
        <f t="shared" si="15"/>
        <v>0</v>
      </c>
      <c r="J32" s="160"/>
      <c r="K32" s="159">
        <f t="shared" si="16"/>
        <v>0</v>
      </c>
      <c r="L32" s="159">
        <v>21</v>
      </c>
      <c r="M32" s="159">
        <f t="shared" si="17"/>
        <v>0</v>
      </c>
      <c r="N32" s="159">
        <v>0</v>
      </c>
      <c r="O32" s="159">
        <f t="shared" si="18"/>
        <v>0</v>
      </c>
      <c r="P32" s="159">
        <v>0</v>
      </c>
      <c r="Q32" s="159">
        <f t="shared" si="19"/>
        <v>0</v>
      </c>
      <c r="R32" s="159"/>
      <c r="S32" s="159" t="s">
        <v>236</v>
      </c>
      <c r="T32" s="159" t="s">
        <v>237</v>
      </c>
      <c r="U32" s="159">
        <v>0</v>
      </c>
      <c r="V32" s="159">
        <f t="shared" si="20"/>
        <v>0</v>
      </c>
      <c r="W32" s="159"/>
      <c r="X32" s="159" t="s">
        <v>238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345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23</v>
      </c>
      <c r="B33" s="175" t="s">
        <v>986</v>
      </c>
      <c r="C33" s="182" t="s">
        <v>987</v>
      </c>
      <c r="D33" s="176" t="s">
        <v>246</v>
      </c>
      <c r="E33" s="177">
        <v>21</v>
      </c>
      <c r="F33" s="178"/>
      <c r="G33" s="179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9">
        <v>0</v>
      </c>
      <c r="O33" s="159">
        <f t="shared" si="18"/>
        <v>0</v>
      </c>
      <c r="P33" s="159">
        <v>0</v>
      </c>
      <c r="Q33" s="159">
        <f t="shared" si="19"/>
        <v>0</v>
      </c>
      <c r="R33" s="159"/>
      <c r="S33" s="159" t="s">
        <v>236</v>
      </c>
      <c r="T33" s="159" t="s">
        <v>237</v>
      </c>
      <c r="U33" s="159">
        <v>0</v>
      </c>
      <c r="V33" s="159">
        <f t="shared" si="20"/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345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24</v>
      </c>
      <c r="B34" s="175" t="s">
        <v>988</v>
      </c>
      <c r="C34" s="182" t="s">
        <v>989</v>
      </c>
      <c r="D34" s="176" t="s">
        <v>246</v>
      </c>
      <c r="E34" s="177">
        <v>8</v>
      </c>
      <c r="F34" s="178"/>
      <c r="G34" s="179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236</v>
      </c>
      <c r="T34" s="159" t="s">
        <v>237</v>
      </c>
      <c r="U34" s="159">
        <v>0</v>
      </c>
      <c r="V34" s="159">
        <f t="shared" si="20"/>
        <v>0</v>
      </c>
      <c r="W34" s="159"/>
      <c r="X34" s="159" t="s">
        <v>238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345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25</v>
      </c>
      <c r="B35" s="175" t="s">
        <v>990</v>
      </c>
      <c r="C35" s="182" t="s">
        <v>991</v>
      </c>
      <c r="D35" s="176" t="s">
        <v>246</v>
      </c>
      <c r="E35" s="177">
        <v>91</v>
      </c>
      <c r="F35" s="178"/>
      <c r="G35" s="179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9">
        <v>0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236</v>
      </c>
      <c r="T35" s="159" t="s">
        <v>237</v>
      </c>
      <c r="U35" s="159">
        <v>0</v>
      </c>
      <c r="V35" s="159">
        <f t="shared" si="20"/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345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26</v>
      </c>
      <c r="B36" s="175" t="s">
        <v>992</v>
      </c>
      <c r="C36" s="182" t="s">
        <v>993</v>
      </c>
      <c r="D36" s="176" t="s">
        <v>246</v>
      </c>
      <c r="E36" s="177">
        <v>72</v>
      </c>
      <c r="F36" s="178"/>
      <c r="G36" s="179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236</v>
      </c>
      <c r="T36" s="159" t="s">
        <v>237</v>
      </c>
      <c r="U36" s="159">
        <v>0</v>
      </c>
      <c r="V36" s="159">
        <f t="shared" si="20"/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345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27</v>
      </c>
      <c r="B37" s="175" t="s">
        <v>994</v>
      </c>
      <c r="C37" s="182" t="s">
        <v>995</v>
      </c>
      <c r="D37" s="176" t="s">
        <v>246</v>
      </c>
      <c r="E37" s="177">
        <v>21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236</v>
      </c>
      <c r="T37" s="159" t="s">
        <v>237</v>
      </c>
      <c r="U37" s="159">
        <v>0</v>
      </c>
      <c r="V37" s="159">
        <f t="shared" si="20"/>
        <v>0</v>
      </c>
      <c r="W37" s="159"/>
      <c r="X37" s="159" t="s">
        <v>238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345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28</v>
      </c>
      <c r="B38" s="175" t="s">
        <v>996</v>
      </c>
      <c r="C38" s="182" t="s">
        <v>997</v>
      </c>
      <c r="D38" s="176" t="s">
        <v>246</v>
      </c>
      <c r="E38" s="177">
        <v>8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si="20"/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345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29</v>
      </c>
      <c r="B39" s="169" t="s">
        <v>998</v>
      </c>
      <c r="C39" s="183" t="s">
        <v>999</v>
      </c>
      <c r="D39" s="170" t="s">
        <v>246</v>
      </c>
      <c r="E39" s="171">
        <v>192</v>
      </c>
      <c r="F39" s="172"/>
      <c r="G39" s="173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20"/>
        <v>0</v>
      </c>
      <c r="W39" s="159"/>
      <c r="X39" s="159" t="s">
        <v>238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345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>
        <v>30</v>
      </c>
      <c r="B40" s="157" t="s">
        <v>1000</v>
      </c>
      <c r="C40" s="191" t="s">
        <v>1001</v>
      </c>
      <c r="D40" s="158" t="s">
        <v>0</v>
      </c>
      <c r="E40" s="190"/>
      <c r="F40" s="160"/>
      <c r="G40" s="15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si="20"/>
        <v>0</v>
      </c>
      <c r="W40" s="159"/>
      <c r="X40" s="159" t="s">
        <v>152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954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31</v>
      </c>
      <c r="B41" s="175" t="s">
        <v>1002</v>
      </c>
      <c r="C41" s="182" t="s">
        <v>1003</v>
      </c>
      <c r="D41" s="176" t="s">
        <v>429</v>
      </c>
      <c r="E41" s="177">
        <v>24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236</v>
      </c>
      <c r="T41" s="159" t="s">
        <v>237</v>
      </c>
      <c r="U41" s="159">
        <v>0</v>
      </c>
      <c r="V41" s="159">
        <f t="shared" si="20"/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345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2" t="s">
        <v>231</v>
      </c>
      <c r="B42" s="163" t="s">
        <v>182</v>
      </c>
      <c r="C42" s="181" t="s">
        <v>183</v>
      </c>
      <c r="D42" s="164"/>
      <c r="E42" s="165"/>
      <c r="F42" s="166"/>
      <c r="G42" s="167">
        <f>SUMIF(AG43:AG55,"&lt;&gt;NOR",G43:G55)</f>
        <v>0</v>
      </c>
      <c r="H42" s="161"/>
      <c r="I42" s="161">
        <f>SUM(I43:I55)</f>
        <v>0</v>
      </c>
      <c r="J42" s="161"/>
      <c r="K42" s="161">
        <f>SUM(K43:K55)</f>
        <v>0</v>
      </c>
      <c r="L42" s="161"/>
      <c r="M42" s="161">
        <f>SUM(M43:M55)</f>
        <v>0</v>
      </c>
      <c r="N42" s="161"/>
      <c r="O42" s="161">
        <f>SUM(O43:O55)</f>
        <v>0</v>
      </c>
      <c r="P42" s="161"/>
      <c r="Q42" s="161">
        <f>SUM(Q43:Q55)</f>
        <v>0</v>
      </c>
      <c r="R42" s="161"/>
      <c r="S42" s="161"/>
      <c r="T42" s="161"/>
      <c r="U42" s="161"/>
      <c r="V42" s="161">
        <f>SUM(V43:V55)</f>
        <v>0</v>
      </c>
      <c r="W42" s="161"/>
      <c r="X42" s="161"/>
      <c r="AG42" t="s">
        <v>232</v>
      </c>
    </row>
    <row r="43" spans="1:60" outlineLevel="1" x14ac:dyDescent="0.2">
      <c r="A43" s="174">
        <v>32</v>
      </c>
      <c r="B43" s="175" t="s">
        <v>1004</v>
      </c>
      <c r="C43" s="182" t="s">
        <v>1005</v>
      </c>
      <c r="D43" s="176" t="s">
        <v>291</v>
      </c>
      <c r="E43" s="177">
        <v>2</v>
      </c>
      <c r="F43" s="178"/>
      <c r="G43" s="179">
        <f t="shared" ref="G43:G55" si="21">ROUND(E43*F43,2)</f>
        <v>0</v>
      </c>
      <c r="H43" s="160"/>
      <c r="I43" s="159">
        <f t="shared" ref="I43:I55" si="22">ROUND(E43*H43,2)</f>
        <v>0</v>
      </c>
      <c r="J43" s="160"/>
      <c r="K43" s="159">
        <f t="shared" ref="K43:K55" si="23">ROUND(E43*J43,2)</f>
        <v>0</v>
      </c>
      <c r="L43" s="159">
        <v>21</v>
      </c>
      <c r="M43" s="159">
        <f t="shared" ref="M43:M55" si="24">G43*(1+L43/100)</f>
        <v>0</v>
      </c>
      <c r="N43" s="159">
        <v>0</v>
      </c>
      <c r="O43" s="159">
        <f t="shared" ref="O43:O55" si="25">ROUND(E43*N43,2)</f>
        <v>0</v>
      </c>
      <c r="P43" s="159">
        <v>0</v>
      </c>
      <c r="Q43" s="159">
        <f t="shared" ref="Q43:Q55" si="26">ROUND(E43*P43,2)</f>
        <v>0</v>
      </c>
      <c r="R43" s="159"/>
      <c r="S43" s="159" t="s">
        <v>236</v>
      </c>
      <c r="T43" s="159" t="s">
        <v>237</v>
      </c>
      <c r="U43" s="159">
        <v>0</v>
      </c>
      <c r="V43" s="159">
        <f t="shared" ref="V43:V55" si="27">ROUND(E43*U43,2)</f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345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33</v>
      </c>
      <c r="B44" s="175" t="s">
        <v>1006</v>
      </c>
      <c r="C44" s="182" t="s">
        <v>1007</v>
      </c>
      <c r="D44" s="176" t="s">
        <v>291</v>
      </c>
      <c r="E44" s="177">
        <v>44</v>
      </c>
      <c r="F44" s="178"/>
      <c r="G44" s="179">
        <f t="shared" si="21"/>
        <v>0</v>
      </c>
      <c r="H44" s="160"/>
      <c r="I44" s="159">
        <f t="shared" si="22"/>
        <v>0</v>
      </c>
      <c r="J44" s="160"/>
      <c r="K44" s="159">
        <f t="shared" si="23"/>
        <v>0</v>
      </c>
      <c r="L44" s="159">
        <v>21</v>
      </c>
      <c r="M44" s="159">
        <f t="shared" si="24"/>
        <v>0</v>
      </c>
      <c r="N44" s="159">
        <v>0</v>
      </c>
      <c r="O44" s="159">
        <f t="shared" si="25"/>
        <v>0</v>
      </c>
      <c r="P44" s="159">
        <v>0</v>
      </c>
      <c r="Q44" s="159">
        <f t="shared" si="26"/>
        <v>0</v>
      </c>
      <c r="R44" s="159"/>
      <c r="S44" s="159" t="s">
        <v>236</v>
      </c>
      <c r="T44" s="159" t="s">
        <v>237</v>
      </c>
      <c r="U44" s="159">
        <v>0</v>
      </c>
      <c r="V44" s="159">
        <f t="shared" si="27"/>
        <v>0</v>
      </c>
      <c r="W44" s="159"/>
      <c r="X44" s="159" t="s">
        <v>238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345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34</v>
      </c>
      <c r="B45" s="175" t="s">
        <v>1008</v>
      </c>
      <c r="C45" s="182" t="s">
        <v>1009</v>
      </c>
      <c r="D45" s="176" t="s">
        <v>291</v>
      </c>
      <c r="E45" s="177">
        <v>3</v>
      </c>
      <c r="F45" s="178"/>
      <c r="G45" s="179">
        <f t="shared" si="21"/>
        <v>0</v>
      </c>
      <c r="H45" s="160"/>
      <c r="I45" s="159">
        <f t="shared" si="22"/>
        <v>0</v>
      </c>
      <c r="J45" s="160"/>
      <c r="K45" s="159">
        <f t="shared" si="23"/>
        <v>0</v>
      </c>
      <c r="L45" s="159">
        <v>21</v>
      </c>
      <c r="M45" s="159">
        <f t="shared" si="24"/>
        <v>0</v>
      </c>
      <c r="N45" s="159">
        <v>0</v>
      </c>
      <c r="O45" s="159">
        <f t="shared" si="25"/>
        <v>0</v>
      </c>
      <c r="P45" s="159">
        <v>0</v>
      </c>
      <c r="Q45" s="159">
        <f t="shared" si="26"/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si="27"/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345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35</v>
      </c>
      <c r="B46" s="175" t="s">
        <v>1010</v>
      </c>
      <c r="C46" s="182" t="s">
        <v>1011</v>
      </c>
      <c r="D46" s="176" t="s">
        <v>291</v>
      </c>
      <c r="E46" s="177">
        <v>1</v>
      </c>
      <c r="F46" s="178"/>
      <c r="G46" s="179">
        <f t="shared" si="21"/>
        <v>0</v>
      </c>
      <c r="H46" s="160"/>
      <c r="I46" s="159">
        <f t="shared" si="22"/>
        <v>0</v>
      </c>
      <c r="J46" s="160"/>
      <c r="K46" s="159">
        <f t="shared" si="23"/>
        <v>0</v>
      </c>
      <c r="L46" s="159">
        <v>21</v>
      </c>
      <c r="M46" s="159">
        <f t="shared" si="24"/>
        <v>0</v>
      </c>
      <c r="N46" s="159">
        <v>0</v>
      </c>
      <c r="O46" s="159">
        <f t="shared" si="25"/>
        <v>0</v>
      </c>
      <c r="P46" s="159">
        <v>0</v>
      </c>
      <c r="Q46" s="159">
        <f t="shared" si="26"/>
        <v>0</v>
      </c>
      <c r="R46" s="159"/>
      <c r="S46" s="159" t="s">
        <v>236</v>
      </c>
      <c r="T46" s="159" t="s">
        <v>237</v>
      </c>
      <c r="U46" s="159">
        <v>0</v>
      </c>
      <c r="V46" s="159">
        <f t="shared" si="27"/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345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36</v>
      </c>
      <c r="B47" s="175" t="s">
        <v>1012</v>
      </c>
      <c r="C47" s="182" t="s">
        <v>1013</v>
      </c>
      <c r="D47" s="176" t="s">
        <v>291</v>
      </c>
      <c r="E47" s="177">
        <v>2</v>
      </c>
      <c r="F47" s="178"/>
      <c r="G47" s="179">
        <f t="shared" si="21"/>
        <v>0</v>
      </c>
      <c r="H47" s="160"/>
      <c r="I47" s="159">
        <f t="shared" si="22"/>
        <v>0</v>
      </c>
      <c r="J47" s="160"/>
      <c r="K47" s="159">
        <f t="shared" si="23"/>
        <v>0</v>
      </c>
      <c r="L47" s="159">
        <v>21</v>
      </c>
      <c r="M47" s="159">
        <f t="shared" si="24"/>
        <v>0</v>
      </c>
      <c r="N47" s="159">
        <v>0</v>
      </c>
      <c r="O47" s="159">
        <f t="shared" si="25"/>
        <v>0</v>
      </c>
      <c r="P47" s="159">
        <v>0</v>
      </c>
      <c r="Q47" s="159">
        <f t="shared" si="26"/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si="27"/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345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37</v>
      </c>
      <c r="B48" s="175" t="s">
        <v>1014</v>
      </c>
      <c r="C48" s="182" t="s">
        <v>1015</v>
      </c>
      <c r="D48" s="176" t="s">
        <v>291</v>
      </c>
      <c r="E48" s="177">
        <v>1</v>
      </c>
      <c r="F48" s="178"/>
      <c r="G48" s="179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9">
        <v>0</v>
      </c>
      <c r="O48" s="159">
        <f t="shared" si="25"/>
        <v>0</v>
      </c>
      <c r="P48" s="159">
        <v>0</v>
      </c>
      <c r="Q48" s="159">
        <f t="shared" si="26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27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345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38</v>
      </c>
      <c r="B49" s="175" t="s">
        <v>1016</v>
      </c>
      <c r="C49" s="182" t="s">
        <v>1017</v>
      </c>
      <c r="D49" s="176" t="s">
        <v>291</v>
      </c>
      <c r="E49" s="177">
        <v>2</v>
      </c>
      <c r="F49" s="178"/>
      <c r="G49" s="179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9">
        <v>0</v>
      </c>
      <c r="O49" s="159">
        <f t="shared" si="25"/>
        <v>0</v>
      </c>
      <c r="P49" s="159">
        <v>0</v>
      </c>
      <c r="Q49" s="159">
        <f t="shared" si="26"/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si="27"/>
        <v>0</v>
      </c>
      <c r="W49" s="159"/>
      <c r="X49" s="159" t="s">
        <v>238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345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39</v>
      </c>
      <c r="B50" s="175" t="s">
        <v>1018</v>
      </c>
      <c r="C50" s="182" t="s">
        <v>1019</v>
      </c>
      <c r="D50" s="176" t="s">
        <v>291</v>
      </c>
      <c r="E50" s="177">
        <v>2</v>
      </c>
      <c r="F50" s="178"/>
      <c r="G50" s="179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9">
        <v>0</v>
      </c>
      <c r="O50" s="159">
        <f t="shared" si="25"/>
        <v>0</v>
      </c>
      <c r="P50" s="159">
        <v>0</v>
      </c>
      <c r="Q50" s="159">
        <f t="shared" si="26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27"/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345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40</v>
      </c>
      <c r="B51" s="175" t="s">
        <v>1020</v>
      </c>
      <c r="C51" s="182" t="s">
        <v>1021</v>
      </c>
      <c r="D51" s="176" t="s">
        <v>291</v>
      </c>
      <c r="E51" s="177">
        <v>44</v>
      </c>
      <c r="F51" s="178"/>
      <c r="G51" s="179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9">
        <v>0</v>
      </c>
      <c r="O51" s="159">
        <f t="shared" si="25"/>
        <v>0</v>
      </c>
      <c r="P51" s="159">
        <v>0</v>
      </c>
      <c r="Q51" s="159">
        <f t="shared" si="26"/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si="27"/>
        <v>0</v>
      </c>
      <c r="W51" s="159"/>
      <c r="X51" s="159" t="s">
        <v>271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272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41</v>
      </c>
      <c r="B52" s="175" t="s">
        <v>1022</v>
      </c>
      <c r="C52" s="182" t="s">
        <v>1023</v>
      </c>
      <c r="D52" s="176" t="s">
        <v>291</v>
      </c>
      <c r="E52" s="177">
        <v>9</v>
      </c>
      <c r="F52" s="178"/>
      <c r="G52" s="179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9">
        <v>0</v>
      </c>
      <c r="O52" s="159">
        <f t="shared" si="25"/>
        <v>0</v>
      </c>
      <c r="P52" s="159">
        <v>0</v>
      </c>
      <c r="Q52" s="159">
        <f t="shared" si="26"/>
        <v>0</v>
      </c>
      <c r="R52" s="159"/>
      <c r="S52" s="159" t="s">
        <v>236</v>
      </c>
      <c r="T52" s="159" t="s">
        <v>237</v>
      </c>
      <c r="U52" s="159">
        <v>0</v>
      </c>
      <c r="V52" s="159">
        <f t="shared" si="27"/>
        <v>0</v>
      </c>
      <c r="W52" s="159"/>
      <c r="X52" s="159" t="s">
        <v>271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272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4">
        <v>42</v>
      </c>
      <c r="B53" s="175" t="s">
        <v>1024</v>
      </c>
      <c r="C53" s="182" t="s">
        <v>1025</v>
      </c>
      <c r="D53" s="176" t="s">
        <v>291</v>
      </c>
      <c r="E53" s="177">
        <v>9</v>
      </c>
      <c r="F53" s="178"/>
      <c r="G53" s="179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21</v>
      </c>
      <c r="M53" s="159">
        <f t="shared" si="24"/>
        <v>0</v>
      </c>
      <c r="N53" s="159">
        <v>0</v>
      </c>
      <c r="O53" s="159">
        <f t="shared" si="25"/>
        <v>0</v>
      </c>
      <c r="P53" s="159">
        <v>0</v>
      </c>
      <c r="Q53" s="159">
        <f t="shared" si="26"/>
        <v>0</v>
      </c>
      <c r="R53" s="159"/>
      <c r="S53" s="159" t="s">
        <v>236</v>
      </c>
      <c r="T53" s="159" t="s">
        <v>237</v>
      </c>
      <c r="U53" s="159">
        <v>0</v>
      </c>
      <c r="V53" s="159">
        <f t="shared" si="27"/>
        <v>0</v>
      </c>
      <c r="W53" s="159"/>
      <c r="X53" s="159" t="s">
        <v>271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68">
        <v>43</v>
      </c>
      <c r="B54" s="169" t="s">
        <v>1026</v>
      </c>
      <c r="C54" s="183" t="s">
        <v>1027</v>
      </c>
      <c r="D54" s="170" t="s">
        <v>291</v>
      </c>
      <c r="E54" s="171">
        <v>1</v>
      </c>
      <c r="F54" s="172"/>
      <c r="G54" s="173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21</v>
      </c>
      <c r="M54" s="159">
        <f t="shared" si="24"/>
        <v>0</v>
      </c>
      <c r="N54" s="159">
        <v>0</v>
      </c>
      <c r="O54" s="159">
        <f t="shared" si="25"/>
        <v>0</v>
      </c>
      <c r="P54" s="159">
        <v>0</v>
      </c>
      <c r="Q54" s="159">
        <f t="shared" si="26"/>
        <v>0</v>
      </c>
      <c r="R54" s="159"/>
      <c r="S54" s="159" t="s">
        <v>236</v>
      </c>
      <c r="T54" s="159" t="s">
        <v>237</v>
      </c>
      <c r="U54" s="159">
        <v>0</v>
      </c>
      <c r="V54" s="159">
        <f t="shared" si="27"/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345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>
        <v>44</v>
      </c>
      <c r="B55" s="157" t="s">
        <v>1028</v>
      </c>
      <c r="C55" s="191" t="s">
        <v>1029</v>
      </c>
      <c r="D55" s="158" t="s">
        <v>0</v>
      </c>
      <c r="E55" s="190"/>
      <c r="F55" s="160"/>
      <c r="G55" s="159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21</v>
      </c>
      <c r="M55" s="159">
        <f t="shared" si="24"/>
        <v>0</v>
      </c>
      <c r="N55" s="159">
        <v>0</v>
      </c>
      <c r="O55" s="159">
        <f t="shared" si="25"/>
        <v>0</v>
      </c>
      <c r="P55" s="159">
        <v>0</v>
      </c>
      <c r="Q55" s="159">
        <f t="shared" si="26"/>
        <v>0</v>
      </c>
      <c r="R55" s="159"/>
      <c r="S55" s="159" t="s">
        <v>236</v>
      </c>
      <c r="T55" s="159" t="s">
        <v>237</v>
      </c>
      <c r="U55" s="159">
        <v>0</v>
      </c>
      <c r="V55" s="159">
        <f t="shared" si="27"/>
        <v>0</v>
      </c>
      <c r="W55" s="159"/>
      <c r="X55" s="159" t="s">
        <v>152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954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2" t="s">
        <v>231</v>
      </c>
      <c r="B56" s="163" t="s">
        <v>185</v>
      </c>
      <c r="C56" s="181" t="s">
        <v>186</v>
      </c>
      <c r="D56" s="164"/>
      <c r="E56" s="165"/>
      <c r="F56" s="166"/>
      <c r="G56" s="167">
        <f>SUMIF(AG57:AG78,"&lt;&gt;NOR",G57:G78)</f>
        <v>0</v>
      </c>
      <c r="H56" s="161"/>
      <c r="I56" s="161">
        <f>SUM(I57:I78)</f>
        <v>0</v>
      </c>
      <c r="J56" s="161"/>
      <c r="K56" s="161">
        <f>SUM(K57:K78)</f>
        <v>0</v>
      </c>
      <c r="L56" s="161"/>
      <c r="M56" s="161">
        <f>SUM(M57:M78)</f>
        <v>0</v>
      </c>
      <c r="N56" s="161"/>
      <c r="O56" s="161">
        <f>SUM(O57:O78)</f>
        <v>0</v>
      </c>
      <c r="P56" s="161"/>
      <c r="Q56" s="161">
        <f>SUM(Q57:Q78)</f>
        <v>0</v>
      </c>
      <c r="R56" s="161"/>
      <c r="S56" s="161"/>
      <c r="T56" s="161"/>
      <c r="U56" s="161"/>
      <c r="V56" s="161">
        <f>SUM(V57:V78)</f>
        <v>0</v>
      </c>
      <c r="W56" s="161"/>
      <c r="X56" s="161"/>
      <c r="AG56" t="s">
        <v>232</v>
      </c>
    </row>
    <row r="57" spans="1:60" outlineLevel="1" x14ac:dyDescent="0.2">
      <c r="A57" s="174">
        <v>45</v>
      </c>
      <c r="B57" s="175" t="s">
        <v>1030</v>
      </c>
      <c r="C57" s="182" t="s">
        <v>1031</v>
      </c>
      <c r="D57" s="176" t="s">
        <v>291</v>
      </c>
      <c r="E57" s="177">
        <v>22</v>
      </c>
      <c r="F57" s="178"/>
      <c r="G57" s="179">
        <f t="shared" ref="G57:G78" si="28">ROUND(E57*F57,2)</f>
        <v>0</v>
      </c>
      <c r="H57" s="160"/>
      <c r="I57" s="159">
        <f t="shared" ref="I57:I78" si="29">ROUND(E57*H57,2)</f>
        <v>0</v>
      </c>
      <c r="J57" s="160"/>
      <c r="K57" s="159">
        <f t="shared" ref="K57:K78" si="30">ROUND(E57*J57,2)</f>
        <v>0</v>
      </c>
      <c r="L57" s="159">
        <v>21</v>
      </c>
      <c r="M57" s="159">
        <f t="shared" ref="M57:M78" si="31">G57*(1+L57/100)</f>
        <v>0</v>
      </c>
      <c r="N57" s="159">
        <v>0</v>
      </c>
      <c r="O57" s="159">
        <f t="shared" ref="O57:O78" si="32">ROUND(E57*N57,2)</f>
        <v>0</v>
      </c>
      <c r="P57" s="159">
        <v>0</v>
      </c>
      <c r="Q57" s="159">
        <f t="shared" ref="Q57:Q78" si="33">ROUND(E57*P57,2)</f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ref="V57:V78" si="34">ROUND(E57*U57,2)</f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345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46</v>
      </c>
      <c r="B58" s="175" t="s">
        <v>1032</v>
      </c>
      <c r="C58" s="182" t="s">
        <v>1033</v>
      </c>
      <c r="D58" s="176" t="s">
        <v>291</v>
      </c>
      <c r="E58" s="177">
        <v>6</v>
      </c>
      <c r="F58" s="178"/>
      <c r="G58" s="179">
        <f t="shared" si="28"/>
        <v>0</v>
      </c>
      <c r="H58" s="160"/>
      <c r="I58" s="159">
        <f t="shared" si="29"/>
        <v>0</v>
      </c>
      <c r="J58" s="160"/>
      <c r="K58" s="159">
        <f t="shared" si="30"/>
        <v>0</v>
      </c>
      <c r="L58" s="159">
        <v>21</v>
      </c>
      <c r="M58" s="159">
        <f t="shared" si="31"/>
        <v>0</v>
      </c>
      <c r="N58" s="159">
        <v>0</v>
      </c>
      <c r="O58" s="159">
        <f t="shared" si="32"/>
        <v>0</v>
      </c>
      <c r="P58" s="159">
        <v>0</v>
      </c>
      <c r="Q58" s="159">
        <f t="shared" si="33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34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345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47</v>
      </c>
      <c r="B59" s="175" t="s">
        <v>1034</v>
      </c>
      <c r="C59" s="182" t="s">
        <v>1035</v>
      </c>
      <c r="D59" s="176" t="s">
        <v>291</v>
      </c>
      <c r="E59" s="177">
        <v>1</v>
      </c>
      <c r="F59" s="178"/>
      <c r="G59" s="179">
        <f t="shared" si="28"/>
        <v>0</v>
      </c>
      <c r="H59" s="160"/>
      <c r="I59" s="159">
        <f t="shared" si="29"/>
        <v>0</v>
      </c>
      <c r="J59" s="160"/>
      <c r="K59" s="159">
        <f t="shared" si="30"/>
        <v>0</v>
      </c>
      <c r="L59" s="159">
        <v>21</v>
      </c>
      <c r="M59" s="159">
        <f t="shared" si="31"/>
        <v>0</v>
      </c>
      <c r="N59" s="159">
        <v>0</v>
      </c>
      <c r="O59" s="159">
        <f t="shared" si="32"/>
        <v>0</v>
      </c>
      <c r="P59" s="159">
        <v>0</v>
      </c>
      <c r="Q59" s="159">
        <f t="shared" si="33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34"/>
        <v>0</v>
      </c>
      <c r="W59" s="159"/>
      <c r="X59" s="159" t="s">
        <v>238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345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48</v>
      </c>
      <c r="B60" s="175" t="s">
        <v>1036</v>
      </c>
      <c r="C60" s="182" t="s">
        <v>1037</v>
      </c>
      <c r="D60" s="176" t="s">
        <v>291</v>
      </c>
      <c r="E60" s="177">
        <v>1</v>
      </c>
      <c r="F60" s="178"/>
      <c r="G60" s="179">
        <f t="shared" si="28"/>
        <v>0</v>
      </c>
      <c r="H60" s="160"/>
      <c r="I60" s="159">
        <f t="shared" si="29"/>
        <v>0</v>
      </c>
      <c r="J60" s="160"/>
      <c r="K60" s="159">
        <f t="shared" si="30"/>
        <v>0</v>
      </c>
      <c r="L60" s="159">
        <v>21</v>
      </c>
      <c r="M60" s="159">
        <f t="shared" si="31"/>
        <v>0</v>
      </c>
      <c r="N60" s="159">
        <v>0</v>
      </c>
      <c r="O60" s="159">
        <f t="shared" si="32"/>
        <v>0</v>
      </c>
      <c r="P60" s="159">
        <v>0</v>
      </c>
      <c r="Q60" s="159">
        <f t="shared" si="33"/>
        <v>0</v>
      </c>
      <c r="R60" s="159"/>
      <c r="S60" s="159" t="s">
        <v>236</v>
      </c>
      <c r="T60" s="159" t="s">
        <v>237</v>
      </c>
      <c r="U60" s="159">
        <v>0</v>
      </c>
      <c r="V60" s="159">
        <f t="shared" si="34"/>
        <v>0</v>
      </c>
      <c r="W60" s="159"/>
      <c r="X60" s="159" t="s">
        <v>238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345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49</v>
      </c>
      <c r="B61" s="175" t="s">
        <v>1038</v>
      </c>
      <c r="C61" s="182" t="s">
        <v>1039</v>
      </c>
      <c r="D61" s="176" t="s">
        <v>291</v>
      </c>
      <c r="E61" s="177">
        <v>1</v>
      </c>
      <c r="F61" s="178"/>
      <c r="G61" s="179">
        <f t="shared" si="28"/>
        <v>0</v>
      </c>
      <c r="H61" s="160"/>
      <c r="I61" s="159">
        <f t="shared" si="29"/>
        <v>0</v>
      </c>
      <c r="J61" s="160"/>
      <c r="K61" s="159">
        <f t="shared" si="30"/>
        <v>0</v>
      </c>
      <c r="L61" s="159">
        <v>21</v>
      </c>
      <c r="M61" s="159">
        <f t="shared" si="31"/>
        <v>0</v>
      </c>
      <c r="N61" s="159">
        <v>0</v>
      </c>
      <c r="O61" s="159">
        <f t="shared" si="32"/>
        <v>0</v>
      </c>
      <c r="P61" s="159">
        <v>0</v>
      </c>
      <c r="Q61" s="159">
        <f t="shared" si="33"/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si="34"/>
        <v>0</v>
      </c>
      <c r="W61" s="159"/>
      <c r="X61" s="159" t="s">
        <v>238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345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50</v>
      </c>
      <c r="B62" s="175" t="s">
        <v>1040</v>
      </c>
      <c r="C62" s="182" t="s">
        <v>1041</v>
      </c>
      <c r="D62" s="176" t="s">
        <v>291</v>
      </c>
      <c r="E62" s="177">
        <v>8</v>
      </c>
      <c r="F62" s="178"/>
      <c r="G62" s="179">
        <f t="shared" si="28"/>
        <v>0</v>
      </c>
      <c r="H62" s="160"/>
      <c r="I62" s="159">
        <f t="shared" si="29"/>
        <v>0</v>
      </c>
      <c r="J62" s="160"/>
      <c r="K62" s="159">
        <f t="shared" si="30"/>
        <v>0</v>
      </c>
      <c r="L62" s="159">
        <v>21</v>
      </c>
      <c r="M62" s="159">
        <f t="shared" si="31"/>
        <v>0</v>
      </c>
      <c r="N62" s="159">
        <v>0</v>
      </c>
      <c r="O62" s="159">
        <f t="shared" si="32"/>
        <v>0</v>
      </c>
      <c r="P62" s="159">
        <v>0</v>
      </c>
      <c r="Q62" s="159">
        <f t="shared" si="33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34"/>
        <v>0</v>
      </c>
      <c r="W62" s="159"/>
      <c r="X62" s="159" t="s">
        <v>238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345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51</v>
      </c>
      <c r="B63" s="175" t="s">
        <v>1042</v>
      </c>
      <c r="C63" s="182" t="s">
        <v>1043</v>
      </c>
      <c r="D63" s="176" t="s">
        <v>291</v>
      </c>
      <c r="E63" s="177">
        <v>1</v>
      </c>
      <c r="F63" s="178"/>
      <c r="G63" s="179">
        <f t="shared" si="28"/>
        <v>0</v>
      </c>
      <c r="H63" s="160"/>
      <c r="I63" s="159">
        <f t="shared" si="29"/>
        <v>0</v>
      </c>
      <c r="J63" s="160"/>
      <c r="K63" s="159">
        <f t="shared" si="30"/>
        <v>0</v>
      </c>
      <c r="L63" s="159">
        <v>21</v>
      </c>
      <c r="M63" s="159">
        <f t="shared" si="31"/>
        <v>0</v>
      </c>
      <c r="N63" s="159">
        <v>0</v>
      </c>
      <c r="O63" s="159">
        <f t="shared" si="32"/>
        <v>0</v>
      </c>
      <c r="P63" s="159">
        <v>0</v>
      </c>
      <c r="Q63" s="159">
        <f t="shared" si="33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34"/>
        <v>0</v>
      </c>
      <c r="W63" s="159"/>
      <c r="X63" s="159" t="s">
        <v>238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345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52</v>
      </c>
      <c r="B64" s="175" t="s">
        <v>1044</v>
      </c>
      <c r="C64" s="182" t="s">
        <v>1045</v>
      </c>
      <c r="D64" s="176" t="s">
        <v>291</v>
      </c>
      <c r="E64" s="177">
        <v>8</v>
      </c>
      <c r="F64" s="178"/>
      <c r="G64" s="179">
        <f t="shared" si="28"/>
        <v>0</v>
      </c>
      <c r="H64" s="160"/>
      <c r="I64" s="159">
        <f t="shared" si="29"/>
        <v>0</v>
      </c>
      <c r="J64" s="160"/>
      <c r="K64" s="159">
        <f t="shared" si="30"/>
        <v>0</v>
      </c>
      <c r="L64" s="159">
        <v>21</v>
      </c>
      <c r="M64" s="159">
        <f t="shared" si="31"/>
        <v>0</v>
      </c>
      <c r="N64" s="159">
        <v>0</v>
      </c>
      <c r="O64" s="159">
        <f t="shared" si="32"/>
        <v>0</v>
      </c>
      <c r="P64" s="159">
        <v>0</v>
      </c>
      <c r="Q64" s="159">
        <f t="shared" si="33"/>
        <v>0</v>
      </c>
      <c r="R64" s="159"/>
      <c r="S64" s="159" t="s">
        <v>236</v>
      </c>
      <c r="T64" s="159" t="s">
        <v>237</v>
      </c>
      <c r="U64" s="159">
        <v>0</v>
      </c>
      <c r="V64" s="159">
        <f t="shared" si="34"/>
        <v>0</v>
      </c>
      <c r="W64" s="159"/>
      <c r="X64" s="159" t="s">
        <v>238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345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53</v>
      </c>
      <c r="B65" s="175" t="s">
        <v>1046</v>
      </c>
      <c r="C65" s="182" t="s">
        <v>1047</v>
      </c>
      <c r="D65" s="176" t="s">
        <v>291</v>
      </c>
      <c r="E65" s="177">
        <v>1</v>
      </c>
      <c r="F65" s="178"/>
      <c r="G65" s="179">
        <f t="shared" si="28"/>
        <v>0</v>
      </c>
      <c r="H65" s="160"/>
      <c r="I65" s="159">
        <f t="shared" si="29"/>
        <v>0</v>
      </c>
      <c r="J65" s="160"/>
      <c r="K65" s="159">
        <f t="shared" si="30"/>
        <v>0</v>
      </c>
      <c r="L65" s="159">
        <v>21</v>
      </c>
      <c r="M65" s="159">
        <f t="shared" si="31"/>
        <v>0</v>
      </c>
      <c r="N65" s="159">
        <v>0</v>
      </c>
      <c r="O65" s="159">
        <f t="shared" si="32"/>
        <v>0</v>
      </c>
      <c r="P65" s="159">
        <v>0</v>
      </c>
      <c r="Q65" s="159">
        <f t="shared" si="33"/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si="34"/>
        <v>0</v>
      </c>
      <c r="W65" s="159"/>
      <c r="X65" s="159" t="s">
        <v>238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345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54</v>
      </c>
      <c r="B66" s="175" t="s">
        <v>1048</v>
      </c>
      <c r="C66" s="182" t="s">
        <v>1049</v>
      </c>
      <c r="D66" s="176" t="s">
        <v>291</v>
      </c>
      <c r="E66" s="177">
        <v>2</v>
      </c>
      <c r="F66" s="178"/>
      <c r="G66" s="179">
        <f t="shared" si="28"/>
        <v>0</v>
      </c>
      <c r="H66" s="160"/>
      <c r="I66" s="159">
        <f t="shared" si="29"/>
        <v>0</v>
      </c>
      <c r="J66" s="160"/>
      <c r="K66" s="159">
        <f t="shared" si="30"/>
        <v>0</v>
      </c>
      <c r="L66" s="159">
        <v>21</v>
      </c>
      <c r="M66" s="159">
        <f t="shared" si="31"/>
        <v>0</v>
      </c>
      <c r="N66" s="159">
        <v>0</v>
      </c>
      <c r="O66" s="159">
        <f t="shared" si="32"/>
        <v>0</v>
      </c>
      <c r="P66" s="159">
        <v>0</v>
      </c>
      <c r="Q66" s="159">
        <f t="shared" si="33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34"/>
        <v>0</v>
      </c>
      <c r="W66" s="159"/>
      <c r="X66" s="159" t="s">
        <v>238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345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4">
        <v>55</v>
      </c>
      <c r="B67" s="175" t="s">
        <v>1050</v>
      </c>
      <c r="C67" s="182" t="s">
        <v>1051</v>
      </c>
      <c r="D67" s="176" t="s">
        <v>744</v>
      </c>
      <c r="E67" s="177">
        <v>11</v>
      </c>
      <c r="F67" s="178"/>
      <c r="G67" s="179">
        <f t="shared" si="28"/>
        <v>0</v>
      </c>
      <c r="H67" s="160"/>
      <c r="I67" s="159">
        <f t="shared" si="29"/>
        <v>0</v>
      </c>
      <c r="J67" s="160"/>
      <c r="K67" s="159">
        <f t="shared" si="30"/>
        <v>0</v>
      </c>
      <c r="L67" s="159">
        <v>21</v>
      </c>
      <c r="M67" s="159">
        <f t="shared" si="31"/>
        <v>0</v>
      </c>
      <c r="N67" s="159">
        <v>0</v>
      </c>
      <c r="O67" s="159">
        <f t="shared" si="32"/>
        <v>0</v>
      </c>
      <c r="P67" s="159">
        <v>0</v>
      </c>
      <c r="Q67" s="159">
        <f t="shared" si="33"/>
        <v>0</v>
      </c>
      <c r="R67" s="159"/>
      <c r="S67" s="159" t="s">
        <v>236</v>
      </c>
      <c r="T67" s="159" t="s">
        <v>237</v>
      </c>
      <c r="U67" s="159">
        <v>0</v>
      </c>
      <c r="V67" s="159">
        <f t="shared" si="34"/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345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56</v>
      </c>
      <c r="B68" s="175" t="s">
        <v>1052</v>
      </c>
      <c r="C68" s="182" t="s">
        <v>1053</v>
      </c>
      <c r="D68" s="176" t="s">
        <v>291</v>
      </c>
      <c r="E68" s="177">
        <v>1</v>
      </c>
      <c r="F68" s="178"/>
      <c r="G68" s="179">
        <f t="shared" si="28"/>
        <v>0</v>
      </c>
      <c r="H68" s="160"/>
      <c r="I68" s="159">
        <f t="shared" si="29"/>
        <v>0</v>
      </c>
      <c r="J68" s="160"/>
      <c r="K68" s="159">
        <f t="shared" si="30"/>
        <v>0</v>
      </c>
      <c r="L68" s="159">
        <v>21</v>
      </c>
      <c r="M68" s="159">
        <f t="shared" si="31"/>
        <v>0</v>
      </c>
      <c r="N68" s="159">
        <v>0</v>
      </c>
      <c r="O68" s="159">
        <f t="shared" si="32"/>
        <v>0</v>
      </c>
      <c r="P68" s="159">
        <v>0</v>
      </c>
      <c r="Q68" s="159">
        <f t="shared" si="33"/>
        <v>0</v>
      </c>
      <c r="R68" s="159"/>
      <c r="S68" s="159" t="s">
        <v>236</v>
      </c>
      <c r="T68" s="159" t="s">
        <v>237</v>
      </c>
      <c r="U68" s="159">
        <v>0</v>
      </c>
      <c r="V68" s="159">
        <f t="shared" si="34"/>
        <v>0</v>
      </c>
      <c r="W68" s="159"/>
      <c r="X68" s="159" t="s">
        <v>271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272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57</v>
      </c>
      <c r="B69" s="175" t="s">
        <v>1054</v>
      </c>
      <c r="C69" s="182" t="s">
        <v>1055</v>
      </c>
      <c r="D69" s="176" t="s">
        <v>291</v>
      </c>
      <c r="E69" s="177">
        <v>6</v>
      </c>
      <c r="F69" s="178"/>
      <c r="G69" s="179">
        <f t="shared" si="28"/>
        <v>0</v>
      </c>
      <c r="H69" s="160"/>
      <c r="I69" s="159">
        <f t="shared" si="29"/>
        <v>0</v>
      </c>
      <c r="J69" s="160"/>
      <c r="K69" s="159">
        <f t="shared" si="30"/>
        <v>0</v>
      </c>
      <c r="L69" s="159">
        <v>21</v>
      </c>
      <c r="M69" s="159">
        <f t="shared" si="31"/>
        <v>0</v>
      </c>
      <c r="N69" s="159">
        <v>0</v>
      </c>
      <c r="O69" s="159">
        <f t="shared" si="32"/>
        <v>0</v>
      </c>
      <c r="P69" s="159">
        <v>0</v>
      </c>
      <c r="Q69" s="159">
        <f t="shared" si="33"/>
        <v>0</v>
      </c>
      <c r="R69" s="159"/>
      <c r="S69" s="159" t="s">
        <v>236</v>
      </c>
      <c r="T69" s="159" t="s">
        <v>237</v>
      </c>
      <c r="U69" s="159">
        <v>0</v>
      </c>
      <c r="V69" s="159">
        <f t="shared" si="34"/>
        <v>0</v>
      </c>
      <c r="W69" s="159"/>
      <c r="X69" s="159" t="s">
        <v>271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58</v>
      </c>
      <c r="B70" s="175" t="s">
        <v>1056</v>
      </c>
      <c r="C70" s="182" t="s">
        <v>1057</v>
      </c>
      <c r="D70" s="176" t="s">
        <v>291</v>
      </c>
      <c r="E70" s="177">
        <v>1</v>
      </c>
      <c r="F70" s="178"/>
      <c r="G70" s="179">
        <f t="shared" si="28"/>
        <v>0</v>
      </c>
      <c r="H70" s="160"/>
      <c r="I70" s="159">
        <f t="shared" si="29"/>
        <v>0</v>
      </c>
      <c r="J70" s="160"/>
      <c r="K70" s="159">
        <f t="shared" si="30"/>
        <v>0</v>
      </c>
      <c r="L70" s="159">
        <v>21</v>
      </c>
      <c r="M70" s="159">
        <f t="shared" si="31"/>
        <v>0</v>
      </c>
      <c r="N70" s="159">
        <v>0</v>
      </c>
      <c r="O70" s="159">
        <f t="shared" si="32"/>
        <v>0</v>
      </c>
      <c r="P70" s="159">
        <v>0</v>
      </c>
      <c r="Q70" s="159">
        <f t="shared" si="33"/>
        <v>0</v>
      </c>
      <c r="R70" s="159"/>
      <c r="S70" s="159" t="s">
        <v>236</v>
      </c>
      <c r="T70" s="159" t="s">
        <v>237</v>
      </c>
      <c r="U70" s="159">
        <v>0</v>
      </c>
      <c r="V70" s="159">
        <f t="shared" si="34"/>
        <v>0</v>
      </c>
      <c r="W70" s="159"/>
      <c r="X70" s="159" t="s">
        <v>271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59</v>
      </c>
      <c r="B71" s="175" t="s">
        <v>1058</v>
      </c>
      <c r="C71" s="182" t="s">
        <v>1059</v>
      </c>
      <c r="D71" s="176" t="s">
        <v>291</v>
      </c>
      <c r="E71" s="177">
        <v>1</v>
      </c>
      <c r="F71" s="178"/>
      <c r="G71" s="179">
        <f t="shared" si="28"/>
        <v>0</v>
      </c>
      <c r="H71" s="160"/>
      <c r="I71" s="159">
        <f t="shared" si="29"/>
        <v>0</v>
      </c>
      <c r="J71" s="160"/>
      <c r="K71" s="159">
        <f t="shared" si="30"/>
        <v>0</v>
      </c>
      <c r="L71" s="159">
        <v>21</v>
      </c>
      <c r="M71" s="159">
        <f t="shared" si="31"/>
        <v>0</v>
      </c>
      <c r="N71" s="159">
        <v>0</v>
      </c>
      <c r="O71" s="159">
        <f t="shared" si="32"/>
        <v>0</v>
      </c>
      <c r="P71" s="159">
        <v>0</v>
      </c>
      <c r="Q71" s="159">
        <f t="shared" si="33"/>
        <v>0</v>
      </c>
      <c r="R71" s="159"/>
      <c r="S71" s="159" t="s">
        <v>236</v>
      </c>
      <c r="T71" s="159" t="s">
        <v>237</v>
      </c>
      <c r="U71" s="159">
        <v>0</v>
      </c>
      <c r="V71" s="159">
        <f t="shared" si="34"/>
        <v>0</v>
      </c>
      <c r="W71" s="159"/>
      <c r="X71" s="159" t="s">
        <v>271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272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4">
        <v>60</v>
      </c>
      <c r="B72" s="175" t="s">
        <v>1060</v>
      </c>
      <c r="C72" s="182" t="s">
        <v>1061</v>
      </c>
      <c r="D72" s="176" t="s">
        <v>291</v>
      </c>
      <c r="E72" s="177">
        <v>2</v>
      </c>
      <c r="F72" s="178"/>
      <c r="G72" s="179">
        <f t="shared" si="28"/>
        <v>0</v>
      </c>
      <c r="H72" s="160"/>
      <c r="I72" s="159">
        <f t="shared" si="29"/>
        <v>0</v>
      </c>
      <c r="J72" s="160"/>
      <c r="K72" s="159">
        <f t="shared" si="30"/>
        <v>0</v>
      </c>
      <c r="L72" s="159">
        <v>21</v>
      </c>
      <c r="M72" s="159">
        <f t="shared" si="31"/>
        <v>0</v>
      </c>
      <c r="N72" s="159">
        <v>0</v>
      </c>
      <c r="O72" s="159">
        <f t="shared" si="32"/>
        <v>0</v>
      </c>
      <c r="P72" s="159">
        <v>0</v>
      </c>
      <c r="Q72" s="159">
        <f t="shared" si="33"/>
        <v>0</v>
      </c>
      <c r="R72" s="159"/>
      <c r="S72" s="159" t="s">
        <v>236</v>
      </c>
      <c r="T72" s="159" t="s">
        <v>237</v>
      </c>
      <c r="U72" s="159">
        <v>0</v>
      </c>
      <c r="V72" s="159">
        <f t="shared" si="34"/>
        <v>0</v>
      </c>
      <c r="W72" s="159"/>
      <c r="X72" s="159" t="s">
        <v>271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272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61</v>
      </c>
      <c r="B73" s="175" t="s">
        <v>1062</v>
      </c>
      <c r="C73" s="182" t="s">
        <v>1063</v>
      </c>
      <c r="D73" s="176" t="s">
        <v>1064</v>
      </c>
      <c r="E73" s="177">
        <v>11</v>
      </c>
      <c r="F73" s="178"/>
      <c r="G73" s="179">
        <f t="shared" si="28"/>
        <v>0</v>
      </c>
      <c r="H73" s="160"/>
      <c r="I73" s="159">
        <f t="shared" si="29"/>
        <v>0</v>
      </c>
      <c r="J73" s="160"/>
      <c r="K73" s="159">
        <f t="shared" si="30"/>
        <v>0</v>
      </c>
      <c r="L73" s="159">
        <v>21</v>
      </c>
      <c r="M73" s="159">
        <f t="shared" si="31"/>
        <v>0</v>
      </c>
      <c r="N73" s="159">
        <v>0</v>
      </c>
      <c r="O73" s="159">
        <f t="shared" si="32"/>
        <v>0</v>
      </c>
      <c r="P73" s="159">
        <v>0</v>
      </c>
      <c r="Q73" s="159">
        <f t="shared" si="33"/>
        <v>0</v>
      </c>
      <c r="R73" s="159"/>
      <c r="S73" s="159" t="s">
        <v>236</v>
      </c>
      <c r="T73" s="159" t="s">
        <v>237</v>
      </c>
      <c r="U73" s="159">
        <v>0</v>
      </c>
      <c r="V73" s="159">
        <f t="shared" si="34"/>
        <v>0</v>
      </c>
      <c r="W73" s="159"/>
      <c r="X73" s="159" t="s">
        <v>271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272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62</v>
      </c>
      <c r="B74" s="175" t="s">
        <v>1065</v>
      </c>
      <c r="C74" s="182" t="s">
        <v>1066</v>
      </c>
      <c r="D74" s="176" t="s">
        <v>291</v>
      </c>
      <c r="E74" s="177">
        <v>1</v>
      </c>
      <c r="F74" s="178"/>
      <c r="G74" s="179">
        <f t="shared" si="28"/>
        <v>0</v>
      </c>
      <c r="H74" s="160"/>
      <c r="I74" s="159">
        <f t="shared" si="29"/>
        <v>0</v>
      </c>
      <c r="J74" s="160"/>
      <c r="K74" s="159">
        <f t="shared" si="30"/>
        <v>0</v>
      </c>
      <c r="L74" s="159">
        <v>21</v>
      </c>
      <c r="M74" s="159">
        <f t="shared" si="31"/>
        <v>0</v>
      </c>
      <c r="N74" s="159">
        <v>0</v>
      </c>
      <c r="O74" s="159">
        <f t="shared" si="32"/>
        <v>0</v>
      </c>
      <c r="P74" s="159">
        <v>0</v>
      </c>
      <c r="Q74" s="159">
        <f t="shared" si="33"/>
        <v>0</v>
      </c>
      <c r="R74" s="159"/>
      <c r="S74" s="159" t="s">
        <v>236</v>
      </c>
      <c r="T74" s="159" t="s">
        <v>237</v>
      </c>
      <c r="U74" s="159">
        <v>0</v>
      </c>
      <c r="V74" s="159">
        <f t="shared" si="34"/>
        <v>0</v>
      </c>
      <c r="W74" s="159"/>
      <c r="X74" s="159" t="s">
        <v>271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272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4">
        <v>63</v>
      </c>
      <c r="B75" s="175" t="s">
        <v>1067</v>
      </c>
      <c r="C75" s="182" t="s">
        <v>1068</v>
      </c>
      <c r="D75" s="176" t="s">
        <v>291</v>
      </c>
      <c r="E75" s="177">
        <v>1</v>
      </c>
      <c r="F75" s="178"/>
      <c r="G75" s="179">
        <f t="shared" si="28"/>
        <v>0</v>
      </c>
      <c r="H75" s="160"/>
      <c r="I75" s="159">
        <f t="shared" si="29"/>
        <v>0</v>
      </c>
      <c r="J75" s="160"/>
      <c r="K75" s="159">
        <f t="shared" si="30"/>
        <v>0</v>
      </c>
      <c r="L75" s="159">
        <v>21</v>
      </c>
      <c r="M75" s="159">
        <f t="shared" si="31"/>
        <v>0</v>
      </c>
      <c r="N75" s="159">
        <v>0</v>
      </c>
      <c r="O75" s="159">
        <f t="shared" si="32"/>
        <v>0</v>
      </c>
      <c r="P75" s="159">
        <v>0</v>
      </c>
      <c r="Q75" s="159">
        <f t="shared" si="33"/>
        <v>0</v>
      </c>
      <c r="R75" s="159"/>
      <c r="S75" s="159" t="s">
        <v>236</v>
      </c>
      <c r="T75" s="159" t="s">
        <v>237</v>
      </c>
      <c r="U75" s="159">
        <v>0</v>
      </c>
      <c r="V75" s="159">
        <f t="shared" si="34"/>
        <v>0</v>
      </c>
      <c r="W75" s="159"/>
      <c r="X75" s="159" t="s">
        <v>271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272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68">
        <v>64</v>
      </c>
      <c r="B76" s="169" t="s">
        <v>1069</v>
      </c>
      <c r="C76" s="183" t="s">
        <v>1070</v>
      </c>
      <c r="D76" s="170" t="s">
        <v>1064</v>
      </c>
      <c r="E76" s="171">
        <v>2</v>
      </c>
      <c r="F76" s="172"/>
      <c r="G76" s="173">
        <f t="shared" si="28"/>
        <v>0</v>
      </c>
      <c r="H76" s="160"/>
      <c r="I76" s="159">
        <f t="shared" si="29"/>
        <v>0</v>
      </c>
      <c r="J76" s="160"/>
      <c r="K76" s="159">
        <f t="shared" si="30"/>
        <v>0</v>
      </c>
      <c r="L76" s="159">
        <v>21</v>
      </c>
      <c r="M76" s="159">
        <f t="shared" si="31"/>
        <v>0</v>
      </c>
      <c r="N76" s="159">
        <v>0</v>
      </c>
      <c r="O76" s="159">
        <f t="shared" si="32"/>
        <v>0</v>
      </c>
      <c r="P76" s="159">
        <v>0</v>
      </c>
      <c r="Q76" s="159">
        <f t="shared" si="33"/>
        <v>0</v>
      </c>
      <c r="R76" s="159"/>
      <c r="S76" s="159" t="s">
        <v>236</v>
      </c>
      <c r="T76" s="159" t="s">
        <v>237</v>
      </c>
      <c r="U76" s="159">
        <v>0</v>
      </c>
      <c r="V76" s="159">
        <f t="shared" si="34"/>
        <v>0</v>
      </c>
      <c r="W76" s="159"/>
      <c r="X76" s="159" t="s">
        <v>271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272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>
        <v>65</v>
      </c>
      <c r="B77" s="157" t="s">
        <v>1071</v>
      </c>
      <c r="C77" s="191" t="s">
        <v>1072</v>
      </c>
      <c r="D77" s="158" t="s">
        <v>0</v>
      </c>
      <c r="E77" s="190"/>
      <c r="F77" s="160"/>
      <c r="G77" s="159">
        <f t="shared" si="28"/>
        <v>0</v>
      </c>
      <c r="H77" s="160"/>
      <c r="I77" s="159">
        <f t="shared" si="29"/>
        <v>0</v>
      </c>
      <c r="J77" s="160"/>
      <c r="K77" s="159">
        <f t="shared" si="30"/>
        <v>0</v>
      </c>
      <c r="L77" s="159">
        <v>21</v>
      </c>
      <c r="M77" s="159">
        <f t="shared" si="31"/>
        <v>0</v>
      </c>
      <c r="N77" s="159">
        <v>0</v>
      </c>
      <c r="O77" s="159">
        <f t="shared" si="32"/>
        <v>0</v>
      </c>
      <c r="P77" s="159">
        <v>0</v>
      </c>
      <c r="Q77" s="159">
        <f t="shared" si="33"/>
        <v>0</v>
      </c>
      <c r="R77" s="159"/>
      <c r="S77" s="159" t="s">
        <v>236</v>
      </c>
      <c r="T77" s="159" t="s">
        <v>237</v>
      </c>
      <c r="U77" s="159">
        <v>0</v>
      </c>
      <c r="V77" s="159">
        <f t="shared" si="34"/>
        <v>0</v>
      </c>
      <c r="W77" s="159"/>
      <c r="X77" s="159" t="s">
        <v>152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954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8">
        <v>66</v>
      </c>
      <c r="B78" s="169" t="s">
        <v>1073</v>
      </c>
      <c r="C78" s="183" t="s">
        <v>1074</v>
      </c>
      <c r="D78" s="170" t="s">
        <v>429</v>
      </c>
      <c r="E78" s="171">
        <v>24</v>
      </c>
      <c r="F78" s="172"/>
      <c r="G78" s="173">
        <f t="shared" si="28"/>
        <v>0</v>
      </c>
      <c r="H78" s="160"/>
      <c r="I78" s="159">
        <f t="shared" si="29"/>
        <v>0</v>
      </c>
      <c r="J78" s="160"/>
      <c r="K78" s="159">
        <f t="shared" si="30"/>
        <v>0</v>
      </c>
      <c r="L78" s="159">
        <v>21</v>
      </c>
      <c r="M78" s="159">
        <f t="shared" si="31"/>
        <v>0</v>
      </c>
      <c r="N78" s="159">
        <v>0</v>
      </c>
      <c r="O78" s="159">
        <f t="shared" si="32"/>
        <v>0</v>
      </c>
      <c r="P78" s="159">
        <v>0</v>
      </c>
      <c r="Q78" s="159">
        <f t="shared" si="33"/>
        <v>0</v>
      </c>
      <c r="R78" s="159"/>
      <c r="S78" s="159" t="s">
        <v>236</v>
      </c>
      <c r="T78" s="159" t="s">
        <v>237</v>
      </c>
      <c r="U78" s="159">
        <v>0</v>
      </c>
      <c r="V78" s="159">
        <f t="shared" si="34"/>
        <v>0</v>
      </c>
      <c r="W78" s="159"/>
      <c r="X78" s="159" t="s">
        <v>238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345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3"/>
      <c r="B79" s="4"/>
      <c r="C79" s="18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218</v>
      </c>
    </row>
    <row r="80" spans="1:60" x14ac:dyDescent="0.2">
      <c r="A80" s="152"/>
      <c r="B80" s="153" t="s">
        <v>31</v>
      </c>
      <c r="C80" s="185"/>
      <c r="D80" s="154"/>
      <c r="E80" s="155"/>
      <c r="F80" s="155"/>
      <c r="G80" s="180">
        <f>G8+G16+G29+G42+G56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320</v>
      </c>
    </row>
    <row r="81" spans="1:33" x14ac:dyDescent="0.2">
      <c r="A81" s="3"/>
      <c r="B81" s="4"/>
      <c r="C81" s="18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3"/>
      <c r="B82" s="4"/>
      <c r="C82" s="18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259" t="s">
        <v>321</v>
      </c>
      <c r="B83" s="259"/>
      <c r="C83" s="260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61"/>
      <c r="B84" s="262"/>
      <c r="C84" s="263"/>
      <c r="D84" s="262"/>
      <c r="E84" s="262"/>
      <c r="F84" s="262"/>
      <c r="G84" s="26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G84" t="s">
        <v>322</v>
      </c>
    </row>
    <row r="85" spans="1:33" x14ac:dyDescent="0.2">
      <c r="A85" s="265"/>
      <c r="B85" s="266"/>
      <c r="C85" s="267"/>
      <c r="D85" s="266"/>
      <c r="E85" s="266"/>
      <c r="F85" s="266"/>
      <c r="G85" s="26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265"/>
      <c r="B86" s="266"/>
      <c r="C86" s="267"/>
      <c r="D86" s="266"/>
      <c r="E86" s="266"/>
      <c r="F86" s="266"/>
      <c r="G86" s="26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265"/>
      <c r="B87" s="266"/>
      <c r="C87" s="267"/>
      <c r="D87" s="266"/>
      <c r="E87" s="266"/>
      <c r="F87" s="266"/>
      <c r="G87" s="26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269"/>
      <c r="B88" s="270"/>
      <c r="C88" s="271"/>
      <c r="D88" s="270"/>
      <c r="E88" s="270"/>
      <c r="F88" s="270"/>
      <c r="G88" s="27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">
      <c r="C90" s="186"/>
      <c r="D90" s="10"/>
      <c r="AG90" t="s">
        <v>323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+hny1Bh8AU6i/Fw1emEduYB7KS/r47T+L4HVwFDgyA91AGhS1tyi7/ItfAkTKjqsPs7Gjm/bz/YcRHHIdVuPg==" saltValue="zmVLKg68DOuTjsUCVWUtzA==" spinCount="100000" sheet="1"/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814D-06FE-4FE8-9F25-EB5977D5D7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64</v>
      </c>
      <c r="C3" s="253" t="s">
        <v>65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74</v>
      </c>
      <c r="C4" s="256" t="s">
        <v>75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105</v>
      </c>
      <c r="C8" s="181" t="s">
        <v>106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61"/>
      <c r="U8" s="161"/>
      <c r="V8" s="161">
        <f>SUM(V9:V9)</f>
        <v>0</v>
      </c>
      <c r="W8" s="161"/>
      <c r="X8" s="161"/>
      <c r="AG8" t="s">
        <v>232</v>
      </c>
    </row>
    <row r="9" spans="1:60" ht="22.5" outlineLevel="1" x14ac:dyDescent="0.2">
      <c r="A9" s="174">
        <v>1</v>
      </c>
      <c r="B9" s="175" t="s">
        <v>575</v>
      </c>
      <c r="C9" s="182" t="s">
        <v>1075</v>
      </c>
      <c r="D9" s="176" t="s">
        <v>434</v>
      </c>
      <c r="E9" s="177">
        <v>1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2" t="s">
        <v>231</v>
      </c>
      <c r="B10" s="163" t="s">
        <v>109</v>
      </c>
      <c r="C10" s="181" t="s">
        <v>110</v>
      </c>
      <c r="D10" s="164"/>
      <c r="E10" s="165"/>
      <c r="F10" s="166"/>
      <c r="G10" s="167">
        <f>SUMIF(AG11:AG16,"&lt;&gt;NOR",G11:G16)</f>
        <v>0</v>
      </c>
      <c r="H10" s="161"/>
      <c r="I10" s="161">
        <f>SUM(I11:I16)</f>
        <v>0</v>
      </c>
      <c r="J10" s="161"/>
      <c r="K10" s="161">
        <f>SUM(K11:K16)</f>
        <v>0</v>
      </c>
      <c r="L10" s="161"/>
      <c r="M10" s="161">
        <f>SUM(M11:M16)</f>
        <v>0</v>
      </c>
      <c r="N10" s="161"/>
      <c r="O10" s="161">
        <f>SUM(O11:O16)</f>
        <v>0</v>
      </c>
      <c r="P10" s="161"/>
      <c r="Q10" s="161">
        <f>SUM(Q11:Q16)</f>
        <v>0</v>
      </c>
      <c r="R10" s="161"/>
      <c r="S10" s="161"/>
      <c r="T10" s="161"/>
      <c r="U10" s="161"/>
      <c r="V10" s="161">
        <f>SUM(V11:V16)</f>
        <v>0</v>
      </c>
      <c r="W10" s="161"/>
      <c r="X10" s="161"/>
      <c r="AG10" t="s">
        <v>232</v>
      </c>
    </row>
    <row r="11" spans="1:60" ht="33.75" outlineLevel="1" x14ac:dyDescent="0.2">
      <c r="A11" s="174">
        <v>2</v>
      </c>
      <c r="B11" s="175" t="s">
        <v>577</v>
      </c>
      <c r="C11" s="182" t="s">
        <v>1076</v>
      </c>
      <c r="D11" s="176" t="s">
        <v>434</v>
      </c>
      <c r="E11" s="177">
        <v>29</v>
      </c>
      <c r="F11" s="178"/>
      <c r="G11" s="179">
        <f t="shared" ref="G11:G16" si="0">ROUND(E11*F11,2)</f>
        <v>0</v>
      </c>
      <c r="H11" s="160"/>
      <c r="I11" s="159">
        <f t="shared" ref="I11:I16" si="1">ROUND(E11*H11,2)</f>
        <v>0</v>
      </c>
      <c r="J11" s="160"/>
      <c r="K11" s="159">
        <f t="shared" ref="K11:K16" si="2">ROUND(E11*J11,2)</f>
        <v>0</v>
      </c>
      <c r="L11" s="159">
        <v>21</v>
      </c>
      <c r="M11" s="159">
        <f t="shared" ref="M11:M16" si="3">G11*(1+L11/100)</f>
        <v>0</v>
      </c>
      <c r="N11" s="159">
        <v>0</v>
      </c>
      <c r="O11" s="159">
        <f t="shared" ref="O11:O16" si="4">ROUND(E11*N11,2)</f>
        <v>0</v>
      </c>
      <c r="P11" s="159">
        <v>0</v>
      </c>
      <c r="Q11" s="159">
        <f t="shared" ref="Q11:Q16" si="5">ROUND(E11*P11,2)</f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ref="V11:V16" si="6">ROUND(E11*U11,2)</f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45" outlineLevel="1" x14ac:dyDescent="0.2">
      <c r="A12" s="174">
        <v>3</v>
      </c>
      <c r="B12" s="175" t="s">
        <v>579</v>
      </c>
      <c r="C12" s="182" t="s">
        <v>1077</v>
      </c>
      <c r="D12" s="176" t="s">
        <v>434</v>
      </c>
      <c r="E12" s="177">
        <v>5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45" outlineLevel="1" x14ac:dyDescent="0.2">
      <c r="A13" s="174">
        <v>4</v>
      </c>
      <c r="B13" s="175" t="s">
        <v>581</v>
      </c>
      <c r="C13" s="182" t="s">
        <v>1078</v>
      </c>
      <c r="D13" s="176" t="s">
        <v>434</v>
      </c>
      <c r="E13" s="177">
        <v>3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74">
        <v>5</v>
      </c>
      <c r="B14" s="175" t="s">
        <v>583</v>
      </c>
      <c r="C14" s="182" t="s">
        <v>1079</v>
      </c>
      <c r="D14" s="176" t="s">
        <v>434</v>
      </c>
      <c r="E14" s="177">
        <v>5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45" outlineLevel="1" x14ac:dyDescent="0.2">
      <c r="A15" s="174">
        <v>6</v>
      </c>
      <c r="B15" s="175" t="s">
        <v>585</v>
      </c>
      <c r="C15" s="182" t="s">
        <v>1080</v>
      </c>
      <c r="D15" s="176" t="s">
        <v>434</v>
      </c>
      <c r="E15" s="177">
        <v>4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45" outlineLevel="1" x14ac:dyDescent="0.2">
      <c r="A16" s="174">
        <v>7</v>
      </c>
      <c r="B16" s="175" t="s">
        <v>587</v>
      </c>
      <c r="C16" s="182" t="s">
        <v>1081</v>
      </c>
      <c r="D16" s="176" t="s">
        <v>434</v>
      </c>
      <c r="E16" s="177">
        <v>3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2" t="s">
        <v>231</v>
      </c>
      <c r="B17" s="163" t="s">
        <v>111</v>
      </c>
      <c r="C17" s="181" t="s">
        <v>112</v>
      </c>
      <c r="D17" s="164"/>
      <c r="E17" s="165"/>
      <c r="F17" s="166"/>
      <c r="G17" s="167">
        <f>SUMIF(AG18:AG31,"&lt;&gt;NOR",G18:G31)</f>
        <v>0</v>
      </c>
      <c r="H17" s="161"/>
      <c r="I17" s="161">
        <f>SUM(I18:I31)</f>
        <v>0</v>
      </c>
      <c r="J17" s="161"/>
      <c r="K17" s="161">
        <f>SUM(K18:K31)</f>
        <v>0</v>
      </c>
      <c r="L17" s="161"/>
      <c r="M17" s="161">
        <f>SUM(M18:M31)</f>
        <v>0</v>
      </c>
      <c r="N17" s="161"/>
      <c r="O17" s="161">
        <f>SUM(O18:O31)</f>
        <v>0</v>
      </c>
      <c r="P17" s="161"/>
      <c r="Q17" s="161">
        <f>SUM(Q18:Q31)</f>
        <v>0</v>
      </c>
      <c r="R17" s="161"/>
      <c r="S17" s="161"/>
      <c r="T17" s="161"/>
      <c r="U17" s="161"/>
      <c r="V17" s="161">
        <f>SUM(V18:V31)</f>
        <v>0</v>
      </c>
      <c r="W17" s="161"/>
      <c r="X17" s="161"/>
      <c r="AG17" t="s">
        <v>232</v>
      </c>
    </row>
    <row r="18" spans="1:60" ht="22.5" outlineLevel="1" x14ac:dyDescent="0.2">
      <c r="A18" s="174">
        <v>8</v>
      </c>
      <c r="B18" s="175" t="s">
        <v>589</v>
      </c>
      <c r="C18" s="182" t="s">
        <v>1082</v>
      </c>
      <c r="D18" s="176" t="s">
        <v>434</v>
      </c>
      <c r="E18" s="177">
        <v>10</v>
      </c>
      <c r="F18" s="178"/>
      <c r="G18" s="179">
        <f t="shared" ref="G18:G31" si="7">ROUND(E18*F18,2)</f>
        <v>0</v>
      </c>
      <c r="H18" s="160"/>
      <c r="I18" s="159">
        <f t="shared" ref="I18:I31" si="8">ROUND(E18*H18,2)</f>
        <v>0</v>
      </c>
      <c r="J18" s="160"/>
      <c r="K18" s="159">
        <f t="shared" ref="K18:K31" si="9">ROUND(E18*J18,2)</f>
        <v>0</v>
      </c>
      <c r="L18" s="159">
        <v>21</v>
      </c>
      <c r="M18" s="159">
        <f t="shared" ref="M18:M31" si="10">G18*(1+L18/100)</f>
        <v>0</v>
      </c>
      <c r="N18" s="159">
        <v>0</v>
      </c>
      <c r="O18" s="159">
        <f t="shared" ref="O18:O31" si="11">ROUND(E18*N18,2)</f>
        <v>0</v>
      </c>
      <c r="P18" s="159">
        <v>0</v>
      </c>
      <c r="Q18" s="159">
        <f t="shared" ref="Q18:Q31" si="12">ROUND(E18*P18,2)</f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ref="V18:V31" si="13">ROUND(E18*U18,2)</f>
        <v>0</v>
      </c>
      <c r="W18" s="159"/>
      <c r="X18" s="159" t="s">
        <v>238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4">
        <v>9</v>
      </c>
      <c r="B19" s="175" t="s">
        <v>591</v>
      </c>
      <c r="C19" s="182" t="s">
        <v>1083</v>
      </c>
      <c r="D19" s="176" t="s">
        <v>434</v>
      </c>
      <c r="E19" s="177">
        <v>2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21</v>
      </c>
      <c r="M19" s="159">
        <f t="shared" si="10"/>
        <v>0</v>
      </c>
      <c r="N19" s="159">
        <v>0</v>
      </c>
      <c r="O19" s="159">
        <f t="shared" si="11"/>
        <v>0</v>
      </c>
      <c r="P19" s="159">
        <v>0</v>
      </c>
      <c r="Q19" s="159">
        <f t="shared" si="12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13"/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4">
        <v>10</v>
      </c>
      <c r="B20" s="175" t="s">
        <v>593</v>
      </c>
      <c r="C20" s="182" t="s">
        <v>1084</v>
      </c>
      <c r="D20" s="176" t="s">
        <v>434</v>
      </c>
      <c r="E20" s="177">
        <v>8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21</v>
      </c>
      <c r="M20" s="159">
        <f t="shared" si="10"/>
        <v>0</v>
      </c>
      <c r="N20" s="159">
        <v>0</v>
      </c>
      <c r="O20" s="159">
        <f t="shared" si="11"/>
        <v>0</v>
      </c>
      <c r="P20" s="159">
        <v>0</v>
      </c>
      <c r="Q20" s="159">
        <f t="shared" si="12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13"/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4">
        <v>11</v>
      </c>
      <c r="B21" s="175" t="s">
        <v>595</v>
      </c>
      <c r="C21" s="182" t="s">
        <v>1085</v>
      </c>
      <c r="D21" s="176" t="s">
        <v>434</v>
      </c>
      <c r="E21" s="177">
        <v>3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9">
        <v>0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13"/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12</v>
      </c>
      <c r="B22" s="175" t="s">
        <v>597</v>
      </c>
      <c r="C22" s="182" t="s">
        <v>1086</v>
      </c>
      <c r="D22" s="176" t="s">
        <v>434</v>
      </c>
      <c r="E22" s="177">
        <v>64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0</v>
      </c>
      <c r="O22" s="159">
        <f t="shared" si="11"/>
        <v>0</v>
      </c>
      <c r="P22" s="159">
        <v>0</v>
      </c>
      <c r="Q22" s="159">
        <f t="shared" si="12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13"/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13</v>
      </c>
      <c r="B23" s="175" t="s">
        <v>600</v>
      </c>
      <c r="C23" s="182" t="s">
        <v>1087</v>
      </c>
      <c r="D23" s="176" t="s">
        <v>434</v>
      </c>
      <c r="E23" s="177">
        <v>6</v>
      </c>
      <c r="F23" s="178"/>
      <c r="G23" s="179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13"/>
        <v>0</v>
      </c>
      <c r="W23" s="159"/>
      <c r="X23" s="159" t="s">
        <v>238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239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14</v>
      </c>
      <c r="B24" s="175" t="s">
        <v>602</v>
      </c>
      <c r="C24" s="182" t="s">
        <v>1088</v>
      </c>
      <c r="D24" s="176" t="s">
        <v>434</v>
      </c>
      <c r="E24" s="177">
        <v>6</v>
      </c>
      <c r="F24" s="178"/>
      <c r="G24" s="179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13"/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15</v>
      </c>
      <c r="B25" s="175" t="s">
        <v>604</v>
      </c>
      <c r="C25" s="182" t="s">
        <v>1089</v>
      </c>
      <c r="D25" s="176" t="s">
        <v>434</v>
      </c>
      <c r="E25" s="177">
        <v>1</v>
      </c>
      <c r="F25" s="178"/>
      <c r="G25" s="179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13"/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16</v>
      </c>
      <c r="B26" s="175" t="s">
        <v>606</v>
      </c>
      <c r="C26" s="182" t="s">
        <v>1090</v>
      </c>
      <c r="D26" s="176" t="s">
        <v>434</v>
      </c>
      <c r="E26" s="177">
        <v>95</v>
      </c>
      <c r="F26" s="178"/>
      <c r="G26" s="179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13"/>
        <v>0</v>
      </c>
      <c r="W26" s="159"/>
      <c r="X26" s="159" t="s">
        <v>238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17</v>
      </c>
      <c r="B27" s="175" t="s">
        <v>608</v>
      </c>
      <c r="C27" s="182" t="s">
        <v>1091</v>
      </c>
      <c r="D27" s="176" t="s">
        <v>434</v>
      </c>
      <c r="E27" s="177">
        <v>42</v>
      </c>
      <c r="F27" s="178"/>
      <c r="G27" s="179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236</v>
      </c>
      <c r="T27" s="159" t="s">
        <v>237</v>
      </c>
      <c r="U27" s="159">
        <v>0</v>
      </c>
      <c r="V27" s="159">
        <f t="shared" si="13"/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18</v>
      </c>
      <c r="B28" s="175" t="s">
        <v>610</v>
      </c>
      <c r="C28" s="182" t="s">
        <v>1092</v>
      </c>
      <c r="D28" s="176" t="s">
        <v>434</v>
      </c>
      <c r="E28" s="177">
        <v>42</v>
      </c>
      <c r="F28" s="178"/>
      <c r="G28" s="179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236</v>
      </c>
      <c r="T28" s="159" t="s">
        <v>237</v>
      </c>
      <c r="U28" s="159">
        <v>0</v>
      </c>
      <c r="V28" s="159">
        <f t="shared" si="13"/>
        <v>0</v>
      </c>
      <c r="W28" s="159"/>
      <c r="X28" s="159" t="s">
        <v>238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239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19</v>
      </c>
      <c r="B29" s="175" t="s">
        <v>1093</v>
      </c>
      <c r="C29" s="182" t="s">
        <v>1094</v>
      </c>
      <c r="D29" s="176" t="s">
        <v>434</v>
      </c>
      <c r="E29" s="177">
        <v>5</v>
      </c>
      <c r="F29" s="178"/>
      <c r="G29" s="179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236</v>
      </c>
      <c r="T29" s="159" t="s">
        <v>237</v>
      </c>
      <c r="U29" s="159">
        <v>0</v>
      </c>
      <c r="V29" s="159">
        <f t="shared" si="13"/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20</v>
      </c>
      <c r="B30" s="175" t="s">
        <v>612</v>
      </c>
      <c r="C30" s="182" t="s">
        <v>1095</v>
      </c>
      <c r="D30" s="176" t="s">
        <v>434</v>
      </c>
      <c r="E30" s="177">
        <v>1</v>
      </c>
      <c r="F30" s="178"/>
      <c r="G30" s="179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236</v>
      </c>
      <c r="T30" s="159" t="s">
        <v>237</v>
      </c>
      <c r="U30" s="159">
        <v>0</v>
      </c>
      <c r="V30" s="159">
        <f t="shared" si="13"/>
        <v>0</v>
      </c>
      <c r="W30" s="159"/>
      <c r="X30" s="159" t="s">
        <v>238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239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21</v>
      </c>
      <c r="B31" s="175" t="s">
        <v>614</v>
      </c>
      <c r="C31" s="182" t="s">
        <v>1096</v>
      </c>
      <c r="D31" s="176" t="s">
        <v>434</v>
      </c>
      <c r="E31" s="177">
        <v>3</v>
      </c>
      <c r="F31" s="178"/>
      <c r="G31" s="179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236</v>
      </c>
      <c r="T31" s="159" t="s">
        <v>237</v>
      </c>
      <c r="U31" s="159">
        <v>0</v>
      </c>
      <c r="V31" s="159">
        <f t="shared" si="13"/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2" t="s">
        <v>231</v>
      </c>
      <c r="B32" s="163" t="s">
        <v>113</v>
      </c>
      <c r="C32" s="181" t="s">
        <v>114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1"/>
      <c r="O32" s="161">
        <f>SUM(O33:O33)</f>
        <v>0</v>
      </c>
      <c r="P32" s="161"/>
      <c r="Q32" s="161">
        <f>SUM(Q33:Q33)</f>
        <v>0</v>
      </c>
      <c r="R32" s="161"/>
      <c r="S32" s="161"/>
      <c r="T32" s="161"/>
      <c r="U32" s="161"/>
      <c r="V32" s="161">
        <f>SUM(V33:V33)</f>
        <v>0</v>
      </c>
      <c r="W32" s="161"/>
      <c r="X32" s="161"/>
      <c r="AG32" t="s">
        <v>232</v>
      </c>
    </row>
    <row r="33" spans="1:60" ht="22.5" outlineLevel="1" x14ac:dyDescent="0.2">
      <c r="A33" s="174">
        <v>22</v>
      </c>
      <c r="B33" s="175" t="s">
        <v>616</v>
      </c>
      <c r="C33" s="182" t="s">
        <v>1097</v>
      </c>
      <c r="D33" s="176" t="s">
        <v>1098</v>
      </c>
      <c r="E33" s="177">
        <v>1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236</v>
      </c>
      <c r="T33" s="159" t="s">
        <v>237</v>
      </c>
      <c r="U33" s="159">
        <v>0</v>
      </c>
      <c r="V33" s="159">
        <f>ROUND(E33*U33,2)</f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239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2" t="s">
        <v>231</v>
      </c>
      <c r="B34" s="163" t="s">
        <v>115</v>
      </c>
      <c r="C34" s="181" t="s">
        <v>116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1"/>
      <c r="O34" s="161">
        <f>SUM(O35:O43)</f>
        <v>0</v>
      </c>
      <c r="P34" s="161"/>
      <c r="Q34" s="161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AG34" t="s">
        <v>232</v>
      </c>
    </row>
    <row r="35" spans="1:60" outlineLevel="1" x14ac:dyDescent="0.2">
      <c r="A35" s="174">
        <v>23</v>
      </c>
      <c r="B35" s="175" t="s">
        <v>621</v>
      </c>
      <c r="C35" s="182" t="s">
        <v>1099</v>
      </c>
      <c r="D35" s="176" t="s">
        <v>434</v>
      </c>
      <c r="E35" s="177">
        <v>44</v>
      </c>
      <c r="F35" s="178"/>
      <c r="G35" s="179">
        <f t="shared" ref="G35:G43" si="14">ROUND(E35*F35,2)</f>
        <v>0</v>
      </c>
      <c r="H35" s="160"/>
      <c r="I35" s="159">
        <f t="shared" ref="I35:I43" si="15">ROUND(E35*H35,2)</f>
        <v>0</v>
      </c>
      <c r="J35" s="160"/>
      <c r="K35" s="159">
        <f t="shared" ref="K35:K43" si="16">ROUND(E35*J35,2)</f>
        <v>0</v>
      </c>
      <c r="L35" s="159">
        <v>21</v>
      </c>
      <c r="M35" s="159">
        <f t="shared" ref="M35:M43" si="17">G35*(1+L35/100)</f>
        <v>0</v>
      </c>
      <c r="N35" s="159">
        <v>0</v>
      </c>
      <c r="O35" s="159">
        <f t="shared" ref="O35:O43" si="18">ROUND(E35*N35,2)</f>
        <v>0</v>
      </c>
      <c r="P35" s="159">
        <v>0</v>
      </c>
      <c r="Q35" s="159">
        <f t="shared" ref="Q35:Q43" si="19">ROUND(E35*P35,2)</f>
        <v>0</v>
      </c>
      <c r="R35" s="159"/>
      <c r="S35" s="159" t="s">
        <v>236</v>
      </c>
      <c r="T35" s="159" t="s">
        <v>237</v>
      </c>
      <c r="U35" s="159">
        <v>0</v>
      </c>
      <c r="V35" s="159">
        <f t="shared" ref="V35:V43" si="20">ROUND(E35*U35,2)</f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24</v>
      </c>
      <c r="B36" s="175" t="s">
        <v>624</v>
      </c>
      <c r="C36" s="182" t="s">
        <v>1100</v>
      </c>
      <c r="D36" s="176" t="s">
        <v>434</v>
      </c>
      <c r="E36" s="177">
        <v>24</v>
      </c>
      <c r="F36" s="178"/>
      <c r="G36" s="179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236</v>
      </c>
      <c r="T36" s="159" t="s">
        <v>237</v>
      </c>
      <c r="U36" s="159">
        <v>0</v>
      </c>
      <c r="V36" s="159">
        <f t="shared" si="20"/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239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25</v>
      </c>
      <c r="B37" s="175" t="s">
        <v>632</v>
      </c>
      <c r="C37" s="182" t="s">
        <v>1101</v>
      </c>
      <c r="D37" s="176" t="s">
        <v>434</v>
      </c>
      <c r="E37" s="177">
        <v>1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236</v>
      </c>
      <c r="T37" s="159" t="s">
        <v>237</v>
      </c>
      <c r="U37" s="159">
        <v>0</v>
      </c>
      <c r="V37" s="159">
        <f t="shared" si="20"/>
        <v>0</v>
      </c>
      <c r="W37" s="159"/>
      <c r="X37" s="159" t="s">
        <v>238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26</v>
      </c>
      <c r="B38" s="175" t="s">
        <v>634</v>
      </c>
      <c r="C38" s="182" t="s">
        <v>1102</v>
      </c>
      <c r="D38" s="176" t="s">
        <v>434</v>
      </c>
      <c r="E38" s="177">
        <v>10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9">
        <v>0</v>
      </c>
      <c r="O38" s="159">
        <f t="shared" si="18"/>
        <v>0</v>
      </c>
      <c r="P38" s="159">
        <v>0</v>
      </c>
      <c r="Q38" s="159">
        <f t="shared" si="19"/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si="20"/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239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27</v>
      </c>
      <c r="B39" s="175" t="s">
        <v>636</v>
      </c>
      <c r="C39" s="182" t="s">
        <v>1103</v>
      </c>
      <c r="D39" s="176" t="s">
        <v>434</v>
      </c>
      <c r="E39" s="177">
        <v>10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21</v>
      </c>
      <c r="M39" s="159">
        <f t="shared" si="17"/>
        <v>0</v>
      </c>
      <c r="N39" s="159">
        <v>0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20"/>
        <v>0</v>
      </c>
      <c r="W39" s="159"/>
      <c r="X39" s="159" t="s">
        <v>238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239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28</v>
      </c>
      <c r="B40" s="175" t="s">
        <v>638</v>
      </c>
      <c r="C40" s="182" t="s">
        <v>1104</v>
      </c>
      <c r="D40" s="176" t="s">
        <v>434</v>
      </c>
      <c r="E40" s="177">
        <v>1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21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si="20"/>
        <v>0</v>
      </c>
      <c r="W40" s="159"/>
      <c r="X40" s="159" t="s">
        <v>238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239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29</v>
      </c>
      <c r="B41" s="175" t="s">
        <v>640</v>
      </c>
      <c r="C41" s="182" t="s">
        <v>1105</v>
      </c>
      <c r="D41" s="176" t="s">
        <v>246</v>
      </c>
      <c r="E41" s="177">
        <v>30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21</v>
      </c>
      <c r="M41" s="159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59"/>
      <c r="S41" s="159" t="s">
        <v>236</v>
      </c>
      <c r="T41" s="159" t="s">
        <v>237</v>
      </c>
      <c r="U41" s="159">
        <v>0</v>
      </c>
      <c r="V41" s="159">
        <f t="shared" si="20"/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239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4">
        <v>30</v>
      </c>
      <c r="B42" s="175" t="s">
        <v>642</v>
      </c>
      <c r="C42" s="182" t="s">
        <v>1106</v>
      </c>
      <c r="D42" s="176" t="s">
        <v>434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21</v>
      </c>
      <c r="M42" s="159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59"/>
      <c r="S42" s="159" t="s">
        <v>236</v>
      </c>
      <c r="T42" s="159" t="s">
        <v>237</v>
      </c>
      <c r="U42" s="159">
        <v>0</v>
      </c>
      <c r="V42" s="159">
        <f t="shared" si="20"/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239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31</v>
      </c>
      <c r="B43" s="175" t="s">
        <v>644</v>
      </c>
      <c r="C43" s="182" t="s">
        <v>1107</v>
      </c>
      <c r="D43" s="176" t="s">
        <v>434</v>
      </c>
      <c r="E43" s="177">
        <v>20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21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236</v>
      </c>
      <c r="T43" s="159" t="s">
        <v>237</v>
      </c>
      <c r="U43" s="159">
        <v>0</v>
      </c>
      <c r="V43" s="159">
        <f t="shared" si="20"/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2" t="s">
        <v>231</v>
      </c>
      <c r="B44" s="163" t="s">
        <v>117</v>
      </c>
      <c r="C44" s="181" t="s">
        <v>118</v>
      </c>
      <c r="D44" s="164"/>
      <c r="E44" s="165"/>
      <c r="F44" s="166"/>
      <c r="G44" s="167">
        <f>SUMIF(AG45:AG52,"&lt;&gt;NOR",G45:G52)</f>
        <v>0</v>
      </c>
      <c r="H44" s="161"/>
      <c r="I44" s="161">
        <f>SUM(I45:I52)</f>
        <v>0</v>
      </c>
      <c r="J44" s="161"/>
      <c r="K44" s="161">
        <f>SUM(K45:K52)</f>
        <v>0</v>
      </c>
      <c r="L44" s="161"/>
      <c r="M44" s="161">
        <f>SUM(M45:M52)</f>
        <v>0</v>
      </c>
      <c r="N44" s="161"/>
      <c r="O44" s="161">
        <f>SUM(O45:O52)</f>
        <v>0</v>
      </c>
      <c r="P44" s="161"/>
      <c r="Q44" s="161">
        <f>SUM(Q45:Q52)</f>
        <v>0</v>
      </c>
      <c r="R44" s="161"/>
      <c r="S44" s="161"/>
      <c r="T44" s="161"/>
      <c r="U44" s="161"/>
      <c r="V44" s="161">
        <f>SUM(V45:V52)</f>
        <v>0</v>
      </c>
      <c r="W44" s="161"/>
      <c r="X44" s="161"/>
      <c r="AG44" t="s">
        <v>232</v>
      </c>
    </row>
    <row r="45" spans="1:60" outlineLevel="1" x14ac:dyDescent="0.2">
      <c r="A45" s="174">
        <v>32</v>
      </c>
      <c r="B45" s="175" t="s">
        <v>646</v>
      </c>
      <c r="C45" s="182" t="s">
        <v>1108</v>
      </c>
      <c r="D45" s="176" t="s">
        <v>246</v>
      </c>
      <c r="E45" s="177">
        <v>50</v>
      </c>
      <c r="F45" s="178"/>
      <c r="G45" s="179">
        <f t="shared" ref="G45:G52" si="21">ROUND(E45*F45,2)</f>
        <v>0</v>
      </c>
      <c r="H45" s="160"/>
      <c r="I45" s="159">
        <f t="shared" ref="I45:I52" si="22">ROUND(E45*H45,2)</f>
        <v>0</v>
      </c>
      <c r="J45" s="160"/>
      <c r="K45" s="159">
        <f t="shared" ref="K45:K52" si="23">ROUND(E45*J45,2)</f>
        <v>0</v>
      </c>
      <c r="L45" s="159">
        <v>21</v>
      </c>
      <c r="M45" s="159">
        <f t="shared" ref="M45:M52" si="24">G45*(1+L45/100)</f>
        <v>0</v>
      </c>
      <c r="N45" s="159">
        <v>0</v>
      </c>
      <c r="O45" s="159">
        <f t="shared" ref="O45:O52" si="25">ROUND(E45*N45,2)</f>
        <v>0</v>
      </c>
      <c r="P45" s="159">
        <v>0</v>
      </c>
      <c r="Q45" s="159">
        <f t="shared" ref="Q45:Q52" si="26">ROUND(E45*P45,2)</f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ref="V45:V52" si="27">ROUND(E45*U45,2)</f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239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33</v>
      </c>
      <c r="B46" s="175" t="s">
        <v>648</v>
      </c>
      <c r="C46" s="182" t="s">
        <v>1109</v>
      </c>
      <c r="D46" s="176" t="s">
        <v>246</v>
      </c>
      <c r="E46" s="177">
        <v>5</v>
      </c>
      <c r="F46" s="178"/>
      <c r="G46" s="179">
        <f t="shared" si="21"/>
        <v>0</v>
      </c>
      <c r="H46" s="160"/>
      <c r="I46" s="159">
        <f t="shared" si="22"/>
        <v>0</v>
      </c>
      <c r="J46" s="160"/>
      <c r="K46" s="159">
        <f t="shared" si="23"/>
        <v>0</v>
      </c>
      <c r="L46" s="159">
        <v>21</v>
      </c>
      <c r="M46" s="159">
        <f t="shared" si="24"/>
        <v>0</v>
      </c>
      <c r="N46" s="159">
        <v>0</v>
      </c>
      <c r="O46" s="159">
        <f t="shared" si="25"/>
        <v>0</v>
      </c>
      <c r="P46" s="159">
        <v>0</v>
      </c>
      <c r="Q46" s="159">
        <f t="shared" si="26"/>
        <v>0</v>
      </c>
      <c r="R46" s="159"/>
      <c r="S46" s="159" t="s">
        <v>236</v>
      </c>
      <c r="T46" s="159" t="s">
        <v>237</v>
      </c>
      <c r="U46" s="159">
        <v>0</v>
      </c>
      <c r="V46" s="159">
        <f t="shared" si="27"/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239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34</v>
      </c>
      <c r="B47" s="175" t="s">
        <v>651</v>
      </c>
      <c r="C47" s="182" t="s">
        <v>1110</v>
      </c>
      <c r="D47" s="176" t="s">
        <v>246</v>
      </c>
      <c r="E47" s="177">
        <v>620</v>
      </c>
      <c r="F47" s="178"/>
      <c r="G47" s="179">
        <f t="shared" si="21"/>
        <v>0</v>
      </c>
      <c r="H47" s="160"/>
      <c r="I47" s="159">
        <f t="shared" si="22"/>
        <v>0</v>
      </c>
      <c r="J47" s="160"/>
      <c r="K47" s="159">
        <f t="shared" si="23"/>
        <v>0</v>
      </c>
      <c r="L47" s="159">
        <v>21</v>
      </c>
      <c r="M47" s="159">
        <f t="shared" si="24"/>
        <v>0</v>
      </c>
      <c r="N47" s="159">
        <v>0</v>
      </c>
      <c r="O47" s="159">
        <f t="shared" si="25"/>
        <v>0</v>
      </c>
      <c r="P47" s="159">
        <v>0</v>
      </c>
      <c r="Q47" s="159">
        <f t="shared" si="26"/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si="27"/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239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35</v>
      </c>
      <c r="B48" s="175" t="s">
        <v>653</v>
      </c>
      <c r="C48" s="182" t="s">
        <v>1111</v>
      </c>
      <c r="D48" s="176" t="s">
        <v>246</v>
      </c>
      <c r="E48" s="177">
        <v>40</v>
      </c>
      <c r="F48" s="178"/>
      <c r="G48" s="179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9">
        <v>0</v>
      </c>
      <c r="O48" s="159">
        <f t="shared" si="25"/>
        <v>0</v>
      </c>
      <c r="P48" s="159">
        <v>0</v>
      </c>
      <c r="Q48" s="159">
        <f t="shared" si="26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27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239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36</v>
      </c>
      <c r="B49" s="175" t="s">
        <v>655</v>
      </c>
      <c r="C49" s="182" t="s">
        <v>1112</v>
      </c>
      <c r="D49" s="176" t="s">
        <v>246</v>
      </c>
      <c r="E49" s="177">
        <v>750</v>
      </c>
      <c r="F49" s="178"/>
      <c r="G49" s="179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9">
        <v>0</v>
      </c>
      <c r="O49" s="159">
        <f t="shared" si="25"/>
        <v>0</v>
      </c>
      <c r="P49" s="159">
        <v>0</v>
      </c>
      <c r="Q49" s="159">
        <f t="shared" si="26"/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si="27"/>
        <v>0</v>
      </c>
      <c r="W49" s="159"/>
      <c r="X49" s="159" t="s">
        <v>238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239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37</v>
      </c>
      <c r="B50" s="175" t="s">
        <v>657</v>
      </c>
      <c r="C50" s="182" t="s">
        <v>1113</v>
      </c>
      <c r="D50" s="176" t="s">
        <v>246</v>
      </c>
      <c r="E50" s="177">
        <v>50</v>
      </c>
      <c r="F50" s="178"/>
      <c r="G50" s="179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9">
        <v>0</v>
      </c>
      <c r="O50" s="159">
        <f t="shared" si="25"/>
        <v>0</v>
      </c>
      <c r="P50" s="159">
        <v>0</v>
      </c>
      <c r="Q50" s="159">
        <f t="shared" si="26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27"/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239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38</v>
      </c>
      <c r="B51" s="175" t="s">
        <v>659</v>
      </c>
      <c r="C51" s="182" t="s">
        <v>1114</v>
      </c>
      <c r="D51" s="176" t="s">
        <v>246</v>
      </c>
      <c r="E51" s="177">
        <v>120</v>
      </c>
      <c r="F51" s="178"/>
      <c r="G51" s="179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9">
        <v>0</v>
      </c>
      <c r="O51" s="159">
        <f t="shared" si="25"/>
        <v>0</v>
      </c>
      <c r="P51" s="159">
        <v>0</v>
      </c>
      <c r="Q51" s="159">
        <f t="shared" si="26"/>
        <v>0</v>
      </c>
      <c r="R51" s="159"/>
      <c r="S51" s="159" t="s">
        <v>236</v>
      </c>
      <c r="T51" s="159" t="s">
        <v>237</v>
      </c>
      <c r="U51" s="159">
        <v>0</v>
      </c>
      <c r="V51" s="159">
        <f t="shared" si="27"/>
        <v>0</v>
      </c>
      <c r="W51" s="159"/>
      <c r="X51" s="159" t="s">
        <v>238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239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39</v>
      </c>
      <c r="B52" s="175" t="s">
        <v>661</v>
      </c>
      <c r="C52" s="182" t="s">
        <v>1115</v>
      </c>
      <c r="D52" s="176" t="s">
        <v>246</v>
      </c>
      <c r="E52" s="177">
        <v>40</v>
      </c>
      <c r="F52" s="178"/>
      <c r="G52" s="179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9">
        <v>0</v>
      </c>
      <c r="O52" s="159">
        <f t="shared" si="25"/>
        <v>0</v>
      </c>
      <c r="P52" s="159">
        <v>0</v>
      </c>
      <c r="Q52" s="159">
        <f t="shared" si="26"/>
        <v>0</v>
      </c>
      <c r="R52" s="159"/>
      <c r="S52" s="159" t="s">
        <v>236</v>
      </c>
      <c r="T52" s="159" t="s">
        <v>237</v>
      </c>
      <c r="U52" s="159">
        <v>0</v>
      </c>
      <c r="V52" s="159">
        <f t="shared" si="27"/>
        <v>0</v>
      </c>
      <c r="W52" s="159"/>
      <c r="X52" s="159" t="s">
        <v>238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239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2" t="s">
        <v>231</v>
      </c>
      <c r="B53" s="163" t="s">
        <v>119</v>
      </c>
      <c r="C53" s="181" t="s">
        <v>120</v>
      </c>
      <c r="D53" s="164"/>
      <c r="E53" s="165"/>
      <c r="F53" s="166"/>
      <c r="G53" s="167">
        <f>SUMIF(AG54:AG67,"&lt;&gt;NOR",G54:G67)</f>
        <v>0</v>
      </c>
      <c r="H53" s="161"/>
      <c r="I53" s="161">
        <f>SUM(I54:I67)</f>
        <v>0</v>
      </c>
      <c r="J53" s="161"/>
      <c r="K53" s="161">
        <f>SUM(K54:K67)</f>
        <v>0</v>
      </c>
      <c r="L53" s="161"/>
      <c r="M53" s="161">
        <f>SUM(M54:M67)</f>
        <v>0</v>
      </c>
      <c r="N53" s="161"/>
      <c r="O53" s="161">
        <f>SUM(O54:O67)</f>
        <v>0</v>
      </c>
      <c r="P53" s="161"/>
      <c r="Q53" s="161">
        <f>SUM(Q54:Q67)</f>
        <v>0</v>
      </c>
      <c r="R53" s="161"/>
      <c r="S53" s="161"/>
      <c r="T53" s="161"/>
      <c r="U53" s="161"/>
      <c r="V53" s="161">
        <f>SUM(V54:V67)</f>
        <v>0</v>
      </c>
      <c r="W53" s="161"/>
      <c r="X53" s="161"/>
      <c r="AG53" t="s">
        <v>232</v>
      </c>
    </row>
    <row r="54" spans="1:60" outlineLevel="1" x14ac:dyDescent="0.2">
      <c r="A54" s="174">
        <v>40</v>
      </c>
      <c r="B54" s="175" t="s">
        <v>663</v>
      </c>
      <c r="C54" s="182" t="s">
        <v>1116</v>
      </c>
      <c r="D54" s="176" t="s">
        <v>246</v>
      </c>
      <c r="E54" s="177">
        <v>5</v>
      </c>
      <c r="F54" s="178"/>
      <c r="G54" s="179">
        <f t="shared" ref="G54:G67" si="28">ROUND(E54*F54,2)</f>
        <v>0</v>
      </c>
      <c r="H54" s="160"/>
      <c r="I54" s="159">
        <f t="shared" ref="I54:I67" si="29">ROUND(E54*H54,2)</f>
        <v>0</v>
      </c>
      <c r="J54" s="160"/>
      <c r="K54" s="159">
        <f t="shared" ref="K54:K67" si="30">ROUND(E54*J54,2)</f>
        <v>0</v>
      </c>
      <c r="L54" s="159">
        <v>21</v>
      </c>
      <c r="M54" s="159">
        <f t="shared" ref="M54:M67" si="31">G54*(1+L54/100)</f>
        <v>0</v>
      </c>
      <c r="N54" s="159">
        <v>0</v>
      </c>
      <c r="O54" s="159">
        <f t="shared" ref="O54:O67" si="32">ROUND(E54*N54,2)</f>
        <v>0</v>
      </c>
      <c r="P54" s="159">
        <v>0</v>
      </c>
      <c r="Q54" s="159">
        <f t="shared" ref="Q54:Q67" si="33">ROUND(E54*P54,2)</f>
        <v>0</v>
      </c>
      <c r="R54" s="159"/>
      <c r="S54" s="159" t="s">
        <v>236</v>
      </c>
      <c r="T54" s="159" t="s">
        <v>237</v>
      </c>
      <c r="U54" s="159">
        <v>0</v>
      </c>
      <c r="V54" s="159">
        <f t="shared" ref="V54:V67" si="34">ROUND(E54*U54,2)</f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239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41</v>
      </c>
      <c r="B55" s="175" t="s">
        <v>665</v>
      </c>
      <c r="C55" s="182" t="s">
        <v>1117</v>
      </c>
      <c r="D55" s="176" t="s">
        <v>246</v>
      </c>
      <c r="E55" s="177">
        <v>80</v>
      </c>
      <c r="F55" s="178"/>
      <c r="G55" s="179">
        <f t="shared" si="28"/>
        <v>0</v>
      </c>
      <c r="H55" s="160"/>
      <c r="I55" s="159">
        <f t="shared" si="29"/>
        <v>0</v>
      </c>
      <c r="J55" s="160"/>
      <c r="K55" s="159">
        <f t="shared" si="30"/>
        <v>0</v>
      </c>
      <c r="L55" s="159">
        <v>21</v>
      </c>
      <c r="M55" s="159">
        <f t="shared" si="31"/>
        <v>0</v>
      </c>
      <c r="N55" s="159">
        <v>0</v>
      </c>
      <c r="O55" s="159">
        <f t="shared" si="32"/>
        <v>0</v>
      </c>
      <c r="P55" s="159">
        <v>0</v>
      </c>
      <c r="Q55" s="159">
        <f t="shared" si="33"/>
        <v>0</v>
      </c>
      <c r="R55" s="159"/>
      <c r="S55" s="159" t="s">
        <v>236</v>
      </c>
      <c r="T55" s="159" t="s">
        <v>237</v>
      </c>
      <c r="U55" s="159">
        <v>0</v>
      </c>
      <c r="V55" s="159">
        <f t="shared" si="34"/>
        <v>0</v>
      </c>
      <c r="W55" s="159"/>
      <c r="X55" s="159" t="s">
        <v>238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239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42</v>
      </c>
      <c r="B56" s="175" t="s">
        <v>667</v>
      </c>
      <c r="C56" s="182" t="s">
        <v>1118</v>
      </c>
      <c r="D56" s="176" t="s">
        <v>246</v>
      </c>
      <c r="E56" s="177">
        <v>100</v>
      </c>
      <c r="F56" s="178"/>
      <c r="G56" s="179">
        <f t="shared" si="28"/>
        <v>0</v>
      </c>
      <c r="H56" s="160"/>
      <c r="I56" s="159">
        <f t="shared" si="29"/>
        <v>0</v>
      </c>
      <c r="J56" s="160"/>
      <c r="K56" s="159">
        <f t="shared" si="30"/>
        <v>0</v>
      </c>
      <c r="L56" s="159">
        <v>21</v>
      </c>
      <c r="M56" s="159">
        <f t="shared" si="31"/>
        <v>0</v>
      </c>
      <c r="N56" s="159">
        <v>0</v>
      </c>
      <c r="O56" s="159">
        <f t="shared" si="32"/>
        <v>0</v>
      </c>
      <c r="P56" s="159">
        <v>0</v>
      </c>
      <c r="Q56" s="159">
        <f t="shared" si="33"/>
        <v>0</v>
      </c>
      <c r="R56" s="159"/>
      <c r="S56" s="159" t="s">
        <v>236</v>
      </c>
      <c r="T56" s="159" t="s">
        <v>237</v>
      </c>
      <c r="U56" s="159">
        <v>0</v>
      </c>
      <c r="V56" s="159">
        <f t="shared" si="34"/>
        <v>0</v>
      </c>
      <c r="W56" s="159"/>
      <c r="X56" s="159" t="s">
        <v>238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239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4">
        <v>43</v>
      </c>
      <c r="B57" s="175" t="s">
        <v>669</v>
      </c>
      <c r="C57" s="182" t="s">
        <v>1119</v>
      </c>
      <c r="D57" s="176" t="s">
        <v>434</v>
      </c>
      <c r="E57" s="177">
        <v>3</v>
      </c>
      <c r="F57" s="178"/>
      <c r="G57" s="179">
        <f t="shared" si="28"/>
        <v>0</v>
      </c>
      <c r="H57" s="160"/>
      <c r="I57" s="159">
        <f t="shared" si="29"/>
        <v>0</v>
      </c>
      <c r="J57" s="160"/>
      <c r="K57" s="159">
        <f t="shared" si="30"/>
        <v>0</v>
      </c>
      <c r="L57" s="159">
        <v>21</v>
      </c>
      <c r="M57" s="159">
        <f t="shared" si="31"/>
        <v>0</v>
      </c>
      <c r="N57" s="159">
        <v>0</v>
      </c>
      <c r="O57" s="159">
        <f t="shared" si="32"/>
        <v>0</v>
      </c>
      <c r="P57" s="159">
        <v>0</v>
      </c>
      <c r="Q57" s="159">
        <f t="shared" si="33"/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si="34"/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239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44</v>
      </c>
      <c r="B58" s="175" t="s">
        <v>671</v>
      </c>
      <c r="C58" s="182" t="s">
        <v>1120</v>
      </c>
      <c r="D58" s="176" t="s">
        <v>434</v>
      </c>
      <c r="E58" s="177">
        <v>3</v>
      </c>
      <c r="F58" s="178"/>
      <c r="G58" s="179">
        <f t="shared" si="28"/>
        <v>0</v>
      </c>
      <c r="H58" s="160"/>
      <c r="I58" s="159">
        <f t="shared" si="29"/>
        <v>0</v>
      </c>
      <c r="J58" s="160"/>
      <c r="K58" s="159">
        <f t="shared" si="30"/>
        <v>0</v>
      </c>
      <c r="L58" s="159">
        <v>21</v>
      </c>
      <c r="M58" s="159">
        <f t="shared" si="31"/>
        <v>0</v>
      </c>
      <c r="N58" s="159">
        <v>0</v>
      </c>
      <c r="O58" s="159">
        <f t="shared" si="32"/>
        <v>0</v>
      </c>
      <c r="P58" s="159">
        <v>0</v>
      </c>
      <c r="Q58" s="159">
        <f t="shared" si="33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34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239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45</v>
      </c>
      <c r="B59" s="175" t="s">
        <v>673</v>
      </c>
      <c r="C59" s="182" t="s">
        <v>1121</v>
      </c>
      <c r="D59" s="176" t="s">
        <v>434</v>
      </c>
      <c r="E59" s="177">
        <v>10</v>
      </c>
      <c r="F59" s="178"/>
      <c r="G59" s="179">
        <f t="shared" si="28"/>
        <v>0</v>
      </c>
      <c r="H59" s="160"/>
      <c r="I59" s="159">
        <f t="shared" si="29"/>
        <v>0</v>
      </c>
      <c r="J59" s="160"/>
      <c r="K59" s="159">
        <f t="shared" si="30"/>
        <v>0</v>
      </c>
      <c r="L59" s="159">
        <v>21</v>
      </c>
      <c r="M59" s="159">
        <f t="shared" si="31"/>
        <v>0</v>
      </c>
      <c r="N59" s="159">
        <v>0</v>
      </c>
      <c r="O59" s="159">
        <f t="shared" si="32"/>
        <v>0</v>
      </c>
      <c r="P59" s="159">
        <v>0</v>
      </c>
      <c r="Q59" s="159">
        <f t="shared" si="33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34"/>
        <v>0</v>
      </c>
      <c r="W59" s="159"/>
      <c r="X59" s="159" t="s">
        <v>238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239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46</v>
      </c>
      <c r="B60" s="175" t="s">
        <v>675</v>
      </c>
      <c r="C60" s="182" t="s">
        <v>1122</v>
      </c>
      <c r="D60" s="176" t="s">
        <v>434</v>
      </c>
      <c r="E60" s="177">
        <v>3</v>
      </c>
      <c r="F60" s="178"/>
      <c r="G60" s="179">
        <f t="shared" si="28"/>
        <v>0</v>
      </c>
      <c r="H60" s="160"/>
      <c r="I60" s="159">
        <f t="shared" si="29"/>
        <v>0</v>
      </c>
      <c r="J60" s="160"/>
      <c r="K60" s="159">
        <f t="shared" si="30"/>
        <v>0</v>
      </c>
      <c r="L60" s="159">
        <v>21</v>
      </c>
      <c r="M60" s="159">
        <f t="shared" si="31"/>
        <v>0</v>
      </c>
      <c r="N60" s="159">
        <v>0</v>
      </c>
      <c r="O60" s="159">
        <f t="shared" si="32"/>
        <v>0</v>
      </c>
      <c r="P60" s="159">
        <v>0</v>
      </c>
      <c r="Q60" s="159">
        <f t="shared" si="33"/>
        <v>0</v>
      </c>
      <c r="R60" s="159"/>
      <c r="S60" s="159" t="s">
        <v>236</v>
      </c>
      <c r="T60" s="159" t="s">
        <v>237</v>
      </c>
      <c r="U60" s="159">
        <v>0</v>
      </c>
      <c r="V60" s="159">
        <f t="shared" si="34"/>
        <v>0</v>
      </c>
      <c r="W60" s="159"/>
      <c r="X60" s="159" t="s">
        <v>238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239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47</v>
      </c>
      <c r="B61" s="175" t="s">
        <v>677</v>
      </c>
      <c r="C61" s="182" t="s">
        <v>1123</v>
      </c>
      <c r="D61" s="176" t="s">
        <v>434</v>
      </c>
      <c r="E61" s="177">
        <v>30</v>
      </c>
      <c r="F61" s="178"/>
      <c r="G61" s="179">
        <f t="shared" si="28"/>
        <v>0</v>
      </c>
      <c r="H61" s="160"/>
      <c r="I61" s="159">
        <f t="shared" si="29"/>
        <v>0</v>
      </c>
      <c r="J61" s="160"/>
      <c r="K61" s="159">
        <f t="shared" si="30"/>
        <v>0</v>
      </c>
      <c r="L61" s="159">
        <v>21</v>
      </c>
      <c r="M61" s="159">
        <f t="shared" si="31"/>
        <v>0</v>
      </c>
      <c r="N61" s="159">
        <v>0</v>
      </c>
      <c r="O61" s="159">
        <f t="shared" si="32"/>
        <v>0</v>
      </c>
      <c r="P61" s="159">
        <v>0</v>
      </c>
      <c r="Q61" s="159">
        <f t="shared" si="33"/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si="34"/>
        <v>0</v>
      </c>
      <c r="W61" s="159"/>
      <c r="X61" s="159" t="s">
        <v>238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239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48</v>
      </c>
      <c r="B62" s="175" t="s">
        <v>679</v>
      </c>
      <c r="C62" s="182" t="s">
        <v>1124</v>
      </c>
      <c r="D62" s="176" t="s">
        <v>434</v>
      </c>
      <c r="E62" s="177">
        <v>1</v>
      </c>
      <c r="F62" s="178"/>
      <c r="G62" s="179">
        <f t="shared" si="28"/>
        <v>0</v>
      </c>
      <c r="H62" s="160"/>
      <c r="I62" s="159">
        <f t="shared" si="29"/>
        <v>0</v>
      </c>
      <c r="J62" s="160"/>
      <c r="K62" s="159">
        <f t="shared" si="30"/>
        <v>0</v>
      </c>
      <c r="L62" s="159">
        <v>21</v>
      </c>
      <c r="M62" s="159">
        <f t="shared" si="31"/>
        <v>0</v>
      </c>
      <c r="N62" s="159">
        <v>0</v>
      </c>
      <c r="O62" s="159">
        <f t="shared" si="32"/>
        <v>0</v>
      </c>
      <c r="P62" s="159">
        <v>0</v>
      </c>
      <c r="Q62" s="159">
        <f t="shared" si="33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34"/>
        <v>0</v>
      </c>
      <c r="W62" s="159"/>
      <c r="X62" s="159" t="s">
        <v>238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239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49</v>
      </c>
      <c r="B63" s="175" t="s">
        <v>681</v>
      </c>
      <c r="C63" s="182" t="s">
        <v>1125</v>
      </c>
      <c r="D63" s="176" t="s">
        <v>434</v>
      </c>
      <c r="E63" s="177">
        <v>30</v>
      </c>
      <c r="F63" s="178"/>
      <c r="G63" s="179">
        <f t="shared" si="28"/>
        <v>0</v>
      </c>
      <c r="H63" s="160"/>
      <c r="I63" s="159">
        <f t="shared" si="29"/>
        <v>0</v>
      </c>
      <c r="J63" s="160"/>
      <c r="K63" s="159">
        <f t="shared" si="30"/>
        <v>0</v>
      </c>
      <c r="L63" s="159">
        <v>21</v>
      </c>
      <c r="M63" s="159">
        <f t="shared" si="31"/>
        <v>0</v>
      </c>
      <c r="N63" s="159">
        <v>0</v>
      </c>
      <c r="O63" s="159">
        <f t="shared" si="32"/>
        <v>0</v>
      </c>
      <c r="P63" s="159">
        <v>0</v>
      </c>
      <c r="Q63" s="159">
        <f t="shared" si="33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34"/>
        <v>0</v>
      </c>
      <c r="W63" s="159"/>
      <c r="X63" s="159" t="s">
        <v>238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239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50</v>
      </c>
      <c r="B64" s="175" t="s">
        <v>683</v>
      </c>
      <c r="C64" s="182" t="s">
        <v>1126</v>
      </c>
      <c r="D64" s="176" t="s">
        <v>434</v>
      </c>
      <c r="E64" s="177">
        <v>14</v>
      </c>
      <c r="F64" s="178"/>
      <c r="G64" s="179">
        <f t="shared" si="28"/>
        <v>0</v>
      </c>
      <c r="H64" s="160"/>
      <c r="I64" s="159">
        <f t="shared" si="29"/>
        <v>0</v>
      </c>
      <c r="J64" s="160"/>
      <c r="K64" s="159">
        <f t="shared" si="30"/>
        <v>0</v>
      </c>
      <c r="L64" s="159">
        <v>21</v>
      </c>
      <c r="M64" s="159">
        <f t="shared" si="31"/>
        <v>0</v>
      </c>
      <c r="N64" s="159">
        <v>0</v>
      </c>
      <c r="O64" s="159">
        <f t="shared" si="32"/>
        <v>0</v>
      </c>
      <c r="P64" s="159">
        <v>0</v>
      </c>
      <c r="Q64" s="159">
        <f t="shared" si="33"/>
        <v>0</v>
      </c>
      <c r="R64" s="159"/>
      <c r="S64" s="159" t="s">
        <v>236</v>
      </c>
      <c r="T64" s="159" t="s">
        <v>237</v>
      </c>
      <c r="U64" s="159">
        <v>0</v>
      </c>
      <c r="V64" s="159">
        <f t="shared" si="34"/>
        <v>0</v>
      </c>
      <c r="W64" s="159"/>
      <c r="X64" s="159" t="s">
        <v>238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239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51</v>
      </c>
      <c r="B65" s="175" t="s">
        <v>685</v>
      </c>
      <c r="C65" s="182" t="s">
        <v>1127</v>
      </c>
      <c r="D65" s="176" t="s">
        <v>434</v>
      </c>
      <c r="E65" s="177">
        <v>50</v>
      </c>
      <c r="F65" s="178"/>
      <c r="G65" s="179">
        <f t="shared" si="28"/>
        <v>0</v>
      </c>
      <c r="H65" s="160"/>
      <c r="I65" s="159">
        <f t="shared" si="29"/>
        <v>0</v>
      </c>
      <c r="J65" s="160"/>
      <c r="K65" s="159">
        <f t="shared" si="30"/>
        <v>0</v>
      </c>
      <c r="L65" s="159">
        <v>21</v>
      </c>
      <c r="M65" s="159">
        <f t="shared" si="31"/>
        <v>0</v>
      </c>
      <c r="N65" s="159">
        <v>0</v>
      </c>
      <c r="O65" s="159">
        <f t="shared" si="32"/>
        <v>0</v>
      </c>
      <c r="P65" s="159">
        <v>0</v>
      </c>
      <c r="Q65" s="159">
        <f t="shared" si="33"/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si="34"/>
        <v>0</v>
      </c>
      <c r="W65" s="159"/>
      <c r="X65" s="159" t="s">
        <v>238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239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4">
        <v>52</v>
      </c>
      <c r="B66" s="175" t="s">
        <v>687</v>
      </c>
      <c r="C66" s="182" t="s">
        <v>1128</v>
      </c>
      <c r="D66" s="176" t="s">
        <v>434</v>
      </c>
      <c r="E66" s="177">
        <v>3</v>
      </c>
      <c r="F66" s="178"/>
      <c r="G66" s="179">
        <f t="shared" si="28"/>
        <v>0</v>
      </c>
      <c r="H66" s="160"/>
      <c r="I66" s="159">
        <f t="shared" si="29"/>
        <v>0</v>
      </c>
      <c r="J66" s="160"/>
      <c r="K66" s="159">
        <f t="shared" si="30"/>
        <v>0</v>
      </c>
      <c r="L66" s="159">
        <v>21</v>
      </c>
      <c r="M66" s="159">
        <f t="shared" si="31"/>
        <v>0</v>
      </c>
      <c r="N66" s="159">
        <v>0</v>
      </c>
      <c r="O66" s="159">
        <f t="shared" si="32"/>
        <v>0</v>
      </c>
      <c r="P66" s="159">
        <v>0</v>
      </c>
      <c r="Q66" s="159">
        <f t="shared" si="33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34"/>
        <v>0</v>
      </c>
      <c r="W66" s="159"/>
      <c r="X66" s="159" t="s">
        <v>238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239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4">
        <v>53</v>
      </c>
      <c r="B67" s="175" t="s">
        <v>696</v>
      </c>
      <c r="C67" s="182" t="s">
        <v>1129</v>
      </c>
      <c r="D67" s="176" t="s">
        <v>434</v>
      </c>
      <c r="E67" s="177">
        <v>12</v>
      </c>
      <c r="F67" s="178"/>
      <c r="G67" s="179">
        <f t="shared" si="28"/>
        <v>0</v>
      </c>
      <c r="H67" s="160"/>
      <c r="I67" s="159">
        <f t="shared" si="29"/>
        <v>0</v>
      </c>
      <c r="J67" s="160"/>
      <c r="K67" s="159">
        <f t="shared" si="30"/>
        <v>0</v>
      </c>
      <c r="L67" s="159">
        <v>21</v>
      </c>
      <c r="M67" s="159">
        <f t="shared" si="31"/>
        <v>0</v>
      </c>
      <c r="N67" s="159">
        <v>0</v>
      </c>
      <c r="O67" s="159">
        <f t="shared" si="32"/>
        <v>0</v>
      </c>
      <c r="P67" s="159">
        <v>0</v>
      </c>
      <c r="Q67" s="159">
        <f t="shared" si="33"/>
        <v>0</v>
      </c>
      <c r="R67" s="159"/>
      <c r="S67" s="159" t="s">
        <v>236</v>
      </c>
      <c r="T67" s="159" t="s">
        <v>237</v>
      </c>
      <c r="U67" s="159">
        <v>0</v>
      </c>
      <c r="V67" s="159">
        <f t="shared" si="34"/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239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2" t="s">
        <v>231</v>
      </c>
      <c r="B68" s="163" t="s">
        <v>121</v>
      </c>
      <c r="C68" s="181" t="s">
        <v>122</v>
      </c>
      <c r="D68" s="164"/>
      <c r="E68" s="165"/>
      <c r="F68" s="166"/>
      <c r="G68" s="167">
        <f>SUMIF(AG69:AG69,"&lt;&gt;NOR",G69:G69)</f>
        <v>0</v>
      </c>
      <c r="H68" s="161"/>
      <c r="I68" s="161">
        <f>SUM(I69:I69)</f>
        <v>0</v>
      </c>
      <c r="J68" s="161"/>
      <c r="K68" s="161">
        <f>SUM(K69:K69)</f>
        <v>0</v>
      </c>
      <c r="L68" s="161"/>
      <c r="M68" s="161">
        <f>SUM(M69:M69)</f>
        <v>0</v>
      </c>
      <c r="N68" s="161"/>
      <c r="O68" s="161">
        <f>SUM(O69:O69)</f>
        <v>0</v>
      </c>
      <c r="P68" s="161"/>
      <c r="Q68" s="161">
        <f>SUM(Q69:Q69)</f>
        <v>0</v>
      </c>
      <c r="R68" s="161"/>
      <c r="S68" s="161"/>
      <c r="T68" s="161"/>
      <c r="U68" s="161"/>
      <c r="V68" s="161">
        <f>SUM(V69:V69)</f>
        <v>0</v>
      </c>
      <c r="W68" s="161"/>
      <c r="X68" s="161"/>
      <c r="AG68" t="s">
        <v>232</v>
      </c>
    </row>
    <row r="69" spans="1:60" outlineLevel="1" x14ac:dyDescent="0.2">
      <c r="A69" s="168">
        <v>54</v>
      </c>
      <c r="B69" s="169" t="s">
        <v>1130</v>
      </c>
      <c r="C69" s="183" t="s">
        <v>1131</v>
      </c>
      <c r="D69" s="170" t="s">
        <v>1132</v>
      </c>
      <c r="E69" s="171">
        <v>30</v>
      </c>
      <c r="F69" s="172"/>
      <c r="G69" s="173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236</v>
      </c>
      <c r="T69" s="159" t="s">
        <v>237</v>
      </c>
      <c r="U69" s="159">
        <v>0</v>
      </c>
      <c r="V69" s="159">
        <f>ROUND(E69*U69,2)</f>
        <v>0</v>
      </c>
      <c r="W69" s="159"/>
      <c r="X69" s="159" t="s">
        <v>238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239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218</v>
      </c>
    </row>
    <row r="71" spans="1:60" x14ac:dyDescent="0.2">
      <c r="A71" s="152"/>
      <c r="B71" s="153" t="s">
        <v>31</v>
      </c>
      <c r="C71" s="185"/>
      <c r="D71" s="154"/>
      <c r="E71" s="155"/>
      <c r="F71" s="155"/>
      <c r="G71" s="180">
        <f>G8+G10+G17+G32+G34+G44+G53+G68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320</v>
      </c>
    </row>
    <row r="72" spans="1:60" x14ac:dyDescent="0.2">
      <c r="A72" s="3"/>
      <c r="B72" s="4"/>
      <c r="C72" s="18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3"/>
      <c r="B73" s="4"/>
      <c r="C73" s="18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59" t="s">
        <v>321</v>
      </c>
      <c r="B74" s="259"/>
      <c r="C74" s="260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61"/>
      <c r="B75" s="262"/>
      <c r="C75" s="263"/>
      <c r="D75" s="262"/>
      <c r="E75" s="262"/>
      <c r="F75" s="262"/>
      <c r="G75" s="26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322</v>
      </c>
    </row>
    <row r="76" spans="1:60" x14ac:dyDescent="0.2">
      <c r="A76" s="265"/>
      <c r="B76" s="266"/>
      <c r="C76" s="267"/>
      <c r="D76" s="266"/>
      <c r="E76" s="266"/>
      <c r="F76" s="266"/>
      <c r="G76" s="26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65"/>
      <c r="B77" s="266"/>
      <c r="C77" s="267"/>
      <c r="D77" s="266"/>
      <c r="E77" s="266"/>
      <c r="F77" s="266"/>
      <c r="G77" s="26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65"/>
      <c r="B78" s="266"/>
      <c r="C78" s="267"/>
      <c r="D78" s="266"/>
      <c r="E78" s="266"/>
      <c r="F78" s="266"/>
      <c r="G78" s="26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69"/>
      <c r="B79" s="270"/>
      <c r="C79" s="271"/>
      <c r="D79" s="270"/>
      <c r="E79" s="270"/>
      <c r="F79" s="270"/>
      <c r="G79" s="27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3"/>
      <c r="B80" s="4"/>
      <c r="C80" s="18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 x14ac:dyDescent="0.2">
      <c r="C81" s="186"/>
      <c r="D81" s="10"/>
      <c r="AG81" t="s">
        <v>323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Mwp8BoQzC+NDskdJICdDdShguGzRVKrZF+1Al7iergtdAzu4Vq83sA56qe0L4S5RC7EZTRU1Owy5OEcIcYBbQ==" saltValue="k0wUJjzrM1FFtmcCNRntGQ==" spinCount="100000" sheet="1"/>
  <mergeCells count="6">
    <mergeCell ref="A75:G79"/>
    <mergeCell ref="A1:G1"/>
    <mergeCell ref="C2:G2"/>
    <mergeCell ref="C3:G3"/>
    <mergeCell ref="C4:G4"/>
    <mergeCell ref="A74:C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D182-50CF-453D-808F-4550F5C4DD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64</v>
      </c>
      <c r="C3" s="253" t="s">
        <v>65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76</v>
      </c>
      <c r="C4" s="256" t="s">
        <v>77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139</v>
      </c>
      <c r="C8" s="181" t="s">
        <v>140</v>
      </c>
      <c r="D8" s="164"/>
      <c r="E8" s="165"/>
      <c r="F8" s="166"/>
      <c r="G8" s="167">
        <f>SUMIF(AG9:AG33,"&lt;&gt;NOR",G9:G33)</f>
        <v>0</v>
      </c>
      <c r="H8" s="161"/>
      <c r="I8" s="161">
        <f>SUM(I9:I33)</f>
        <v>0</v>
      </c>
      <c r="J8" s="161"/>
      <c r="K8" s="161">
        <f>SUM(K9:K33)</f>
        <v>0</v>
      </c>
      <c r="L8" s="161"/>
      <c r="M8" s="161">
        <f>SUM(M9:M33)</f>
        <v>0</v>
      </c>
      <c r="N8" s="161"/>
      <c r="O8" s="161">
        <f>SUM(O9:O33)</f>
        <v>0</v>
      </c>
      <c r="P8" s="161"/>
      <c r="Q8" s="161">
        <f>SUM(Q9:Q33)</f>
        <v>0</v>
      </c>
      <c r="R8" s="161"/>
      <c r="S8" s="161"/>
      <c r="T8" s="161"/>
      <c r="U8" s="161"/>
      <c r="V8" s="161">
        <f>SUM(V9:V33)</f>
        <v>0</v>
      </c>
      <c r="W8" s="161"/>
      <c r="X8" s="161"/>
      <c r="AG8" t="s">
        <v>232</v>
      </c>
    </row>
    <row r="9" spans="1:60" ht="45" outlineLevel="1" x14ac:dyDescent="0.2">
      <c r="A9" s="174">
        <v>1</v>
      </c>
      <c r="B9" s="175" t="s">
        <v>1133</v>
      </c>
      <c r="C9" s="182" t="s">
        <v>1134</v>
      </c>
      <c r="D9" s="176" t="s">
        <v>434</v>
      </c>
      <c r="E9" s="177">
        <v>1</v>
      </c>
      <c r="F9" s="178"/>
      <c r="G9" s="179">
        <f t="shared" ref="G9:G33" si="0">ROUND(E9*F9,2)</f>
        <v>0</v>
      </c>
      <c r="H9" s="160"/>
      <c r="I9" s="159">
        <f t="shared" ref="I9:I33" si="1">ROUND(E9*H9,2)</f>
        <v>0</v>
      </c>
      <c r="J9" s="160"/>
      <c r="K9" s="159">
        <f t="shared" ref="K9:K33" si="2">ROUND(E9*J9,2)</f>
        <v>0</v>
      </c>
      <c r="L9" s="159">
        <v>21</v>
      </c>
      <c r="M9" s="159">
        <f t="shared" ref="M9:M33" si="3">G9*(1+L9/100)</f>
        <v>0</v>
      </c>
      <c r="N9" s="159">
        <v>0</v>
      </c>
      <c r="O9" s="159">
        <f t="shared" ref="O9:O33" si="4">ROUND(E9*N9,2)</f>
        <v>0</v>
      </c>
      <c r="P9" s="159">
        <v>0</v>
      </c>
      <c r="Q9" s="159">
        <f t="shared" ref="Q9:Q33" si="5">ROUND(E9*P9,2)</f>
        <v>0</v>
      </c>
      <c r="R9" s="159"/>
      <c r="S9" s="159" t="s">
        <v>236</v>
      </c>
      <c r="T9" s="159" t="s">
        <v>237</v>
      </c>
      <c r="U9" s="159">
        <v>0</v>
      </c>
      <c r="V9" s="159">
        <f t="shared" ref="V9:V33" si="6"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1135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45" outlineLevel="1" x14ac:dyDescent="0.2">
      <c r="A10" s="174">
        <v>2</v>
      </c>
      <c r="B10" s="175" t="s">
        <v>1136</v>
      </c>
      <c r="C10" s="182" t="s">
        <v>1137</v>
      </c>
      <c r="D10" s="176" t="s">
        <v>434</v>
      </c>
      <c r="E10" s="177">
        <v>1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236</v>
      </c>
      <c r="T10" s="159" t="s">
        <v>237</v>
      </c>
      <c r="U10" s="159">
        <v>0</v>
      </c>
      <c r="V10" s="159">
        <f t="shared" si="6"/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1135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1138</v>
      </c>
      <c r="C11" s="182" t="s">
        <v>1139</v>
      </c>
      <c r="D11" s="176" t="s">
        <v>434</v>
      </c>
      <c r="E11" s="177">
        <v>2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236</v>
      </c>
      <c r="T11" s="159" t="s">
        <v>237</v>
      </c>
      <c r="U11" s="159">
        <v>0</v>
      </c>
      <c r="V11" s="159">
        <f t="shared" si="6"/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1140</v>
      </c>
      <c r="C12" s="182" t="s">
        <v>1141</v>
      </c>
      <c r="D12" s="176" t="s">
        <v>434</v>
      </c>
      <c r="E12" s="177">
        <v>2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236</v>
      </c>
      <c r="T12" s="159" t="s">
        <v>237</v>
      </c>
      <c r="U12" s="159">
        <v>0</v>
      </c>
      <c r="V12" s="159">
        <f t="shared" si="6"/>
        <v>0</v>
      </c>
      <c r="W12" s="159"/>
      <c r="X12" s="159" t="s">
        <v>238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1135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1142</v>
      </c>
      <c r="C13" s="182" t="s">
        <v>1143</v>
      </c>
      <c r="D13" s="176" t="s">
        <v>434</v>
      </c>
      <c r="E13" s="177">
        <v>2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236</v>
      </c>
      <c r="T13" s="159" t="s">
        <v>237</v>
      </c>
      <c r="U13" s="159">
        <v>0</v>
      </c>
      <c r="V13" s="159">
        <f t="shared" si="6"/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1135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1144</v>
      </c>
      <c r="C14" s="182" t="s">
        <v>1145</v>
      </c>
      <c r="D14" s="176" t="s">
        <v>434</v>
      </c>
      <c r="E14" s="177">
        <v>2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236</v>
      </c>
      <c r="T14" s="159" t="s">
        <v>237</v>
      </c>
      <c r="U14" s="159">
        <v>0</v>
      </c>
      <c r="V14" s="159">
        <f t="shared" si="6"/>
        <v>0</v>
      </c>
      <c r="W14" s="159"/>
      <c r="X14" s="159" t="s">
        <v>238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1135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 x14ac:dyDescent="0.2">
      <c r="A15" s="174">
        <v>7</v>
      </c>
      <c r="B15" s="175" t="s">
        <v>1146</v>
      </c>
      <c r="C15" s="182" t="s">
        <v>1147</v>
      </c>
      <c r="D15" s="176" t="s">
        <v>434</v>
      </c>
      <c r="E15" s="177">
        <v>1</v>
      </c>
      <c r="F15" s="178"/>
      <c r="G15" s="179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236</v>
      </c>
      <c r="T15" s="159" t="s">
        <v>237</v>
      </c>
      <c r="U15" s="159">
        <v>0</v>
      </c>
      <c r="V15" s="159">
        <f t="shared" si="6"/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1135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4">
        <v>8</v>
      </c>
      <c r="B16" s="175" t="s">
        <v>1148</v>
      </c>
      <c r="C16" s="182" t="s">
        <v>1149</v>
      </c>
      <c r="D16" s="176" t="s">
        <v>946</v>
      </c>
      <c r="E16" s="177">
        <v>32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236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1135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4">
        <v>9</v>
      </c>
      <c r="B17" s="175" t="s">
        <v>1150</v>
      </c>
      <c r="C17" s="182" t="s">
        <v>1151</v>
      </c>
      <c r="D17" s="176" t="s">
        <v>434</v>
      </c>
      <c r="E17" s="177">
        <v>4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236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1135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10</v>
      </c>
      <c r="B18" s="175" t="s">
        <v>1152</v>
      </c>
      <c r="C18" s="182" t="s">
        <v>1153</v>
      </c>
      <c r="D18" s="176" t="s">
        <v>434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236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238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1135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4">
        <v>11</v>
      </c>
      <c r="B19" s="175" t="s">
        <v>1154</v>
      </c>
      <c r="C19" s="182" t="s">
        <v>1155</v>
      </c>
      <c r="D19" s="176" t="s">
        <v>434</v>
      </c>
      <c r="E19" s="177">
        <v>1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236</v>
      </c>
      <c r="T19" s="159" t="s">
        <v>237</v>
      </c>
      <c r="U19" s="159">
        <v>0</v>
      </c>
      <c r="V19" s="159">
        <f t="shared" si="6"/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1135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4">
        <v>12</v>
      </c>
      <c r="B20" s="175" t="s">
        <v>1156</v>
      </c>
      <c r="C20" s="182" t="s">
        <v>1157</v>
      </c>
      <c r="D20" s="176" t="s">
        <v>434</v>
      </c>
      <c r="E20" s="177">
        <v>1</v>
      </c>
      <c r="F20" s="178"/>
      <c r="G20" s="179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236</v>
      </c>
      <c r="T20" s="159" t="s">
        <v>237</v>
      </c>
      <c r="U20" s="159">
        <v>0</v>
      </c>
      <c r="V20" s="159">
        <f t="shared" si="6"/>
        <v>0</v>
      </c>
      <c r="W20" s="159"/>
      <c r="X20" s="159" t="s">
        <v>238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1135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4">
        <v>13</v>
      </c>
      <c r="B21" s="175" t="s">
        <v>1158</v>
      </c>
      <c r="C21" s="182" t="s">
        <v>1159</v>
      </c>
      <c r="D21" s="176" t="s">
        <v>434</v>
      </c>
      <c r="E21" s="177">
        <v>10</v>
      </c>
      <c r="F21" s="178"/>
      <c r="G21" s="179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236</v>
      </c>
      <c r="T21" s="159" t="s">
        <v>237</v>
      </c>
      <c r="U21" s="159">
        <v>0</v>
      </c>
      <c r="V21" s="159">
        <f t="shared" si="6"/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1135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4">
        <v>14</v>
      </c>
      <c r="B22" s="175" t="s">
        <v>1160</v>
      </c>
      <c r="C22" s="182" t="s">
        <v>1161</v>
      </c>
      <c r="D22" s="176" t="s">
        <v>434</v>
      </c>
      <c r="E22" s="177">
        <v>6</v>
      </c>
      <c r="F22" s="178"/>
      <c r="G22" s="179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236</v>
      </c>
      <c r="T22" s="159" t="s">
        <v>237</v>
      </c>
      <c r="U22" s="159">
        <v>0</v>
      </c>
      <c r="V22" s="159">
        <f t="shared" si="6"/>
        <v>0</v>
      </c>
      <c r="W22" s="159"/>
      <c r="X22" s="159" t="s">
        <v>238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1135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4">
        <v>15</v>
      </c>
      <c r="B23" s="175" t="s">
        <v>1162</v>
      </c>
      <c r="C23" s="182" t="s">
        <v>1163</v>
      </c>
      <c r="D23" s="176" t="s">
        <v>434</v>
      </c>
      <c r="E23" s="177">
        <v>2</v>
      </c>
      <c r="F23" s="178"/>
      <c r="G23" s="179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59"/>
      <c r="S23" s="159" t="s">
        <v>236</v>
      </c>
      <c r="T23" s="159" t="s">
        <v>237</v>
      </c>
      <c r="U23" s="159">
        <v>0</v>
      </c>
      <c r="V23" s="159">
        <f t="shared" si="6"/>
        <v>0</v>
      </c>
      <c r="W23" s="159"/>
      <c r="X23" s="159" t="s">
        <v>238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1135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4">
        <v>16</v>
      </c>
      <c r="B24" s="175" t="s">
        <v>1164</v>
      </c>
      <c r="C24" s="182" t="s">
        <v>1165</v>
      </c>
      <c r="D24" s="176" t="s">
        <v>434</v>
      </c>
      <c r="E24" s="177">
        <v>1</v>
      </c>
      <c r="F24" s="178"/>
      <c r="G24" s="179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236</v>
      </c>
      <c r="T24" s="159" t="s">
        <v>237</v>
      </c>
      <c r="U24" s="159">
        <v>0</v>
      </c>
      <c r="V24" s="159">
        <f t="shared" si="6"/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1135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17</v>
      </c>
      <c r="B25" s="175" t="s">
        <v>1166</v>
      </c>
      <c r="C25" s="182" t="s">
        <v>1167</v>
      </c>
      <c r="D25" s="176" t="s">
        <v>434</v>
      </c>
      <c r="E25" s="177">
        <v>4</v>
      </c>
      <c r="F25" s="178"/>
      <c r="G25" s="179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59"/>
      <c r="S25" s="159" t="s">
        <v>236</v>
      </c>
      <c r="T25" s="159" t="s">
        <v>237</v>
      </c>
      <c r="U25" s="159">
        <v>0</v>
      </c>
      <c r="V25" s="159">
        <f t="shared" si="6"/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1135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18</v>
      </c>
      <c r="B26" s="175" t="s">
        <v>1168</v>
      </c>
      <c r="C26" s="182" t="s">
        <v>1169</v>
      </c>
      <c r="D26" s="176" t="s">
        <v>434</v>
      </c>
      <c r="E26" s="177">
        <v>7</v>
      </c>
      <c r="F26" s="178"/>
      <c r="G26" s="179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59"/>
      <c r="S26" s="159" t="s">
        <v>236</v>
      </c>
      <c r="T26" s="159" t="s">
        <v>237</v>
      </c>
      <c r="U26" s="159">
        <v>0</v>
      </c>
      <c r="V26" s="159">
        <f t="shared" si="6"/>
        <v>0</v>
      </c>
      <c r="W26" s="159"/>
      <c r="X26" s="159" t="s">
        <v>238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1135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19</v>
      </c>
      <c r="B27" s="175" t="s">
        <v>1170</v>
      </c>
      <c r="C27" s="182" t="s">
        <v>1171</v>
      </c>
      <c r="D27" s="176" t="s">
        <v>946</v>
      </c>
      <c r="E27" s="177">
        <v>12</v>
      </c>
      <c r="F27" s="178"/>
      <c r="G27" s="179">
        <f t="shared" si="0"/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21</v>
      </c>
      <c r="M27" s="159">
        <f t="shared" si="3"/>
        <v>0</v>
      </c>
      <c r="N27" s="159">
        <v>0</v>
      </c>
      <c r="O27" s="159">
        <f t="shared" si="4"/>
        <v>0</v>
      </c>
      <c r="P27" s="159">
        <v>0</v>
      </c>
      <c r="Q27" s="159">
        <f t="shared" si="5"/>
        <v>0</v>
      </c>
      <c r="R27" s="159"/>
      <c r="S27" s="159" t="s">
        <v>236</v>
      </c>
      <c r="T27" s="159" t="s">
        <v>237</v>
      </c>
      <c r="U27" s="159">
        <v>0</v>
      </c>
      <c r="V27" s="159">
        <f t="shared" si="6"/>
        <v>0</v>
      </c>
      <c r="W27" s="159"/>
      <c r="X27" s="159" t="s">
        <v>238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1135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20</v>
      </c>
      <c r="B28" s="175" t="s">
        <v>1172</v>
      </c>
      <c r="C28" s="182" t="s">
        <v>1173</v>
      </c>
      <c r="D28" s="176" t="s">
        <v>946</v>
      </c>
      <c r="E28" s="177">
        <v>7</v>
      </c>
      <c r="F28" s="178"/>
      <c r="G28" s="179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21</v>
      </c>
      <c r="M28" s="159">
        <f t="shared" si="3"/>
        <v>0</v>
      </c>
      <c r="N28" s="159">
        <v>0</v>
      </c>
      <c r="O28" s="159">
        <f t="shared" si="4"/>
        <v>0</v>
      </c>
      <c r="P28" s="159">
        <v>0</v>
      </c>
      <c r="Q28" s="159">
        <f t="shared" si="5"/>
        <v>0</v>
      </c>
      <c r="R28" s="159"/>
      <c r="S28" s="159" t="s">
        <v>236</v>
      </c>
      <c r="T28" s="159" t="s">
        <v>237</v>
      </c>
      <c r="U28" s="159">
        <v>0</v>
      </c>
      <c r="V28" s="159">
        <f t="shared" si="6"/>
        <v>0</v>
      </c>
      <c r="W28" s="159"/>
      <c r="X28" s="159" t="s">
        <v>238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1135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21</v>
      </c>
      <c r="B29" s="175" t="s">
        <v>1174</v>
      </c>
      <c r="C29" s="182" t="s">
        <v>1175</v>
      </c>
      <c r="D29" s="176" t="s">
        <v>946</v>
      </c>
      <c r="E29" s="177">
        <v>13</v>
      </c>
      <c r="F29" s="178"/>
      <c r="G29" s="179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21</v>
      </c>
      <c r="M29" s="159">
        <f t="shared" si="3"/>
        <v>0</v>
      </c>
      <c r="N29" s="159">
        <v>0</v>
      </c>
      <c r="O29" s="159">
        <f t="shared" si="4"/>
        <v>0</v>
      </c>
      <c r="P29" s="159">
        <v>0</v>
      </c>
      <c r="Q29" s="159">
        <f t="shared" si="5"/>
        <v>0</v>
      </c>
      <c r="R29" s="159"/>
      <c r="S29" s="159" t="s">
        <v>236</v>
      </c>
      <c r="T29" s="159" t="s">
        <v>237</v>
      </c>
      <c r="U29" s="159">
        <v>0</v>
      </c>
      <c r="V29" s="159">
        <f t="shared" si="6"/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1135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22</v>
      </c>
      <c r="B30" s="175" t="s">
        <v>1176</v>
      </c>
      <c r="C30" s="182" t="s">
        <v>1177</v>
      </c>
      <c r="D30" s="176" t="s">
        <v>434</v>
      </c>
      <c r="E30" s="177">
        <v>12</v>
      </c>
      <c r="F30" s="178"/>
      <c r="G30" s="179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21</v>
      </c>
      <c r="M30" s="159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59"/>
      <c r="S30" s="159" t="s">
        <v>236</v>
      </c>
      <c r="T30" s="159" t="s">
        <v>237</v>
      </c>
      <c r="U30" s="159">
        <v>0</v>
      </c>
      <c r="V30" s="159">
        <f t="shared" si="6"/>
        <v>0</v>
      </c>
      <c r="W30" s="159"/>
      <c r="X30" s="159" t="s">
        <v>238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1135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23</v>
      </c>
      <c r="B31" s="175" t="s">
        <v>1178</v>
      </c>
      <c r="C31" s="182" t="s">
        <v>1179</v>
      </c>
      <c r="D31" s="176" t="s">
        <v>235</v>
      </c>
      <c r="E31" s="177">
        <v>88</v>
      </c>
      <c r="F31" s="178"/>
      <c r="G31" s="179">
        <f t="shared" si="0"/>
        <v>0</v>
      </c>
      <c r="H31" s="160"/>
      <c r="I31" s="159">
        <f t="shared" si="1"/>
        <v>0</v>
      </c>
      <c r="J31" s="160"/>
      <c r="K31" s="159">
        <f t="shared" si="2"/>
        <v>0</v>
      </c>
      <c r="L31" s="159">
        <v>21</v>
      </c>
      <c r="M31" s="159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59"/>
      <c r="S31" s="159" t="s">
        <v>236</v>
      </c>
      <c r="T31" s="159" t="s">
        <v>237</v>
      </c>
      <c r="U31" s="159">
        <v>0</v>
      </c>
      <c r="V31" s="159">
        <f t="shared" si="6"/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1135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24</v>
      </c>
      <c r="B32" s="175" t="s">
        <v>1180</v>
      </c>
      <c r="C32" s="182" t="s">
        <v>1181</v>
      </c>
      <c r="D32" s="176" t="s">
        <v>235</v>
      </c>
      <c r="E32" s="177">
        <v>34</v>
      </c>
      <c r="F32" s="178"/>
      <c r="G32" s="179">
        <f t="shared" si="0"/>
        <v>0</v>
      </c>
      <c r="H32" s="160"/>
      <c r="I32" s="159">
        <f t="shared" si="1"/>
        <v>0</v>
      </c>
      <c r="J32" s="160"/>
      <c r="K32" s="159">
        <f t="shared" si="2"/>
        <v>0</v>
      </c>
      <c r="L32" s="159">
        <v>21</v>
      </c>
      <c r="M32" s="159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59"/>
      <c r="S32" s="159" t="s">
        <v>236</v>
      </c>
      <c r="T32" s="159" t="s">
        <v>237</v>
      </c>
      <c r="U32" s="159">
        <v>0</v>
      </c>
      <c r="V32" s="159">
        <f t="shared" si="6"/>
        <v>0</v>
      </c>
      <c r="W32" s="159"/>
      <c r="X32" s="159" t="s">
        <v>238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1135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4">
        <v>25</v>
      </c>
      <c r="B33" s="175" t="s">
        <v>1182</v>
      </c>
      <c r="C33" s="182" t="s">
        <v>1183</v>
      </c>
      <c r="D33" s="176" t="s">
        <v>235</v>
      </c>
      <c r="E33" s="177">
        <v>14</v>
      </c>
      <c r="F33" s="178"/>
      <c r="G33" s="179">
        <f t="shared" si="0"/>
        <v>0</v>
      </c>
      <c r="H33" s="160"/>
      <c r="I33" s="159">
        <f t="shared" si="1"/>
        <v>0</v>
      </c>
      <c r="J33" s="160"/>
      <c r="K33" s="159">
        <f t="shared" si="2"/>
        <v>0</v>
      </c>
      <c r="L33" s="159">
        <v>21</v>
      </c>
      <c r="M33" s="159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59"/>
      <c r="S33" s="159" t="s">
        <v>236</v>
      </c>
      <c r="T33" s="159" t="s">
        <v>237</v>
      </c>
      <c r="U33" s="159">
        <v>0</v>
      </c>
      <c r="V33" s="159">
        <f t="shared" si="6"/>
        <v>0</v>
      </c>
      <c r="W33" s="159"/>
      <c r="X33" s="159" t="s">
        <v>238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1135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2" t="s">
        <v>231</v>
      </c>
      <c r="B34" s="163" t="s">
        <v>141</v>
      </c>
      <c r="C34" s="181" t="s">
        <v>142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1"/>
      <c r="O34" s="161">
        <f>SUM(O35:O43)</f>
        <v>0</v>
      </c>
      <c r="P34" s="161"/>
      <c r="Q34" s="161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AG34" t="s">
        <v>232</v>
      </c>
    </row>
    <row r="35" spans="1:60" ht="45" outlineLevel="1" x14ac:dyDescent="0.2">
      <c r="A35" s="174">
        <v>26</v>
      </c>
      <c r="B35" s="175" t="s">
        <v>1184</v>
      </c>
      <c r="C35" s="182" t="s">
        <v>1185</v>
      </c>
      <c r="D35" s="176" t="s">
        <v>434</v>
      </c>
      <c r="E35" s="177">
        <v>1</v>
      </c>
      <c r="F35" s="178"/>
      <c r="G35" s="179">
        <f t="shared" ref="G35:G43" si="7">ROUND(E35*F35,2)</f>
        <v>0</v>
      </c>
      <c r="H35" s="160"/>
      <c r="I35" s="159">
        <f t="shared" ref="I35:I43" si="8">ROUND(E35*H35,2)</f>
        <v>0</v>
      </c>
      <c r="J35" s="160"/>
      <c r="K35" s="159">
        <f t="shared" ref="K35:K43" si="9">ROUND(E35*J35,2)</f>
        <v>0</v>
      </c>
      <c r="L35" s="159">
        <v>21</v>
      </c>
      <c r="M35" s="159">
        <f t="shared" ref="M35:M43" si="10">G35*(1+L35/100)</f>
        <v>0</v>
      </c>
      <c r="N35" s="159">
        <v>0</v>
      </c>
      <c r="O35" s="159">
        <f t="shared" ref="O35:O43" si="11">ROUND(E35*N35,2)</f>
        <v>0</v>
      </c>
      <c r="P35" s="159">
        <v>0</v>
      </c>
      <c r="Q35" s="159">
        <f t="shared" ref="Q35:Q43" si="12">ROUND(E35*P35,2)</f>
        <v>0</v>
      </c>
      <c r="R35" s="159"/>
      <c r="S35" s="159" t="s">
        <v>236</v>
      </c>
      <c r="T35" s="159" t="s">
        <v>237</v>
      </c>
      <c r="U35" s="159">
        <v>0</v>
      </c>
      <c r="V35" s="159">
        <f t="shared" ref="V35:V43" si="13">ROUND(E35*U35,2)</f>
        <v>0</v>
      </c>
      <c r="W35" s="159"/>
      <c r="X35" s="159" t="s">
        <v>238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1135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27</v>
      </c>
      <c r="B36" s="175" t="s">
        <v>1186</v>
      </c>
      <c r="C36" s="182" t="s">
        <v>1187</v>
      </c>
      <c r="D36" s="176" t="s">
        <v>434</v>
      </c>
      <c r="E36" s="177">
        <v>4</v>
      </c>
      <c r="F36" s="178"/>
      <c r="G36" s="179">
        <f t="shared" si="7"/>
        <v>0</v>
      </c>
      <c r="H36" s="160"/>
      <c r="I36" s="159">
        <f t="shared" si="8"/>
        <v>0</v>
      </c>
      <c r="J36" s="160"/>
      <c r="K36" s="159">
        <f t="shared" si="9"/>
        <v>0</v>
      </c>
      <c r="L36" s="159">
        <v>21</v>
      </c>
      <c r="M36" s="159">
        <f t="shared" si="10"/>
        <v>0</v>
      </c>
      <c r="N36" s="159">
        <v>0</v>
      </c>
      <c r="O36" s="159">
        <f t="shared" si="11"/>
        <v>0</v>
      </c>
      <c r="P36" s="159">
        <v>0</v>
      </c>
      <c r="Q36" s="159">
        <f t="shared" si="12"/>
        <v>0</v>
      </c>
      <c r="R36" s="159"/>
      <c r="S36" s="159" t="s">
        <v>236</v>
      </c>
      <c r="T36" s="159" t="s">
        <v>237</v>
      </c>
      <c r="U36" s="159">
        <v>0</v>
      </c>
      <c r="V36" s="159">
        <f t="shared" si="13"/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1135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4">
        <v>28</v>
      </c>
      <c r="B37" s="175" t="s">
        <v>1188</v>
      </c>
      <c r="C37" s="182" t="s">
        <v>1189</v>
      </c>
      <c r="D37" s="176" t="s">
        <v>434</v>
      </c>
      <c r="E37" s="177">
        <v>2</v>
      </c>
      <c r="F37" s="178"/>
      <c r="G37" s="179">
        <f t="shared" si="7"/>
        <v>0</v>
      </c>
      <c r="H37" s="160"/>
      <c r="I37" s="159">
        <f t="shared" si="8"/>
        <v>0</v>
      </c>
      <c r="J37" s="160"/>
      <c r="K37" s="159">
        <f t="shared" si="9"/>
        <v>0</v>
      </c>
      <c r="L37" s="159">
        <v>21</v>
      </c>
      <c r="M37" s="159">
        <f t="shared" si="10"/>
        <v>0</v>
      </c>
      <c r="N37" s="159">
        <v>0</v>
      </c>
      <c r="O37" s="159">
        <f t="shared" si="11"/>
        <v>0</v>
      </c>
      <c r="P37" s="159">
        <v>0</v>
      </c>
      <c r="Q37" s="159">
        <f t="shared" si="12"/>
        <v>0</v>
      </c>
      <c r="R37" s="159"/>
      <c r="S37" s="159" t="s">
        <v>236</v>
      </c>
      <c r="T37" s="159" t="s">
        <v>237</v>
      </c>
      <c r="U37" s="159">
        <v>0</v>
      </c>
      <c r="V37" s="159">
        <f t="shared" si="13"/>
        <v>0</v>
      </c>
      <c r="W37" s="159"/>
      <c r="X37" s="159" t="s">
        <v>238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1135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4">
        <v>29</v>
      </c>
      <c r="B38" s="175" t="s">
        <v>1190</v>
      </c>
      <c r="C38" s="182" t="s">
        <v>1191</v>
      </c>
      <c r="D38" s="176" t="s">
        <v>434</v>
      </c>
      <c r="E38" s="177">
        <v>4</v>
      </c>
      <c r="F38" s="178"/>
      <c r="G38" s="179">
        <f t="shared" si="7"/>
        <v>0</v>
      </c>
      <c r="H38" s="160"/>
      <c r="I38" s="159">
        <f t="shared" si="8"/>
        <v>0</v>
      </c>
      <c r="J38" s="160"/>
      <c r="K38" s="159">
        <f t="shared" si="9"/>
        <v>0</v>
      </c>
      <c r="L38" s="159">
        <v>21</v>
      </c>
      <c r="M38" s="159">
        <f t="shared" si="10"/>
        <v>0</v>
      </c>
      <c r="N38" s="159">
        <v>0</v>
      </c>
      <c r="O38" s="159">
        <f t="shared" si="11"/>
        <v>0</v>
      </c>
      <c r="P38" s="159">
        <v>0</v>
      </c>
      <c r="Q38" s="159">
        <f t="shared" si="12"/>
        <v>0</v>
      </c>
      <c r="R38" s="159"/>
      <c r="S38" s="159" t="s">
        <v>236</v>
      </c>
      <c r="T38" s="159" t="s">
        <v>237</v>
      </c>
      <c r="U38" s="159">
        <v>0</v>
      </c>
      <c r="V38" s="159">
        <f t="shared" si="13"/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1135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30</v>
      </c>
      <c r="B39" s="175" t="s">
        <v>1192</v>
      </c>
      <c r="C39" s="182" t="s">
        <v>1193</v>
      </c>
      <c r="D39" s="176" t="s">
        <v>434</v>
      </c>
      <c r="E39" s="177">
        <v>4</v>
      </c>
      <c r="F39" s="178"/>
      <c r="G39" s="179">
        <f t="shared" si="7"/>
        <v>0</v>
      </c>
      <c r="H39" s="160"/>
      <c r="I39" s="159">
        <f t="shared" si="8"/>
        <v>0</v>
      </c>
      <c r="J39" s="160"/>
      <c r="K39" s="159">
        <f t="shared" si="9"/>
        <v>0</v>
      </c>
      <c r="L39" s="159">
        <v>21</v>
      </c>
      <c r="M39" s="159">
        <f t="shared" si="10"/>
        <v>0</v>
      </c>
      <c r="N39" s="159">
        <v>0</v>
      </c>
      <c r="O39" s="159">
        <f t="shared" si="11"/>
        <v>0</v>
      </c>
      <c r="P39" s="159">
        <v>0</v>
      </c>
      <c r="Q39" s="159">
        <f t="shared" si="12"/>
        <v>0</v>
      </c>
      <c r="R39" s="159"/>
      <c r="S39" s="159" t="s">
        <v>236</v>
      </c>
      <c r="T39" s="159" t="s">
        <v>237</v>
      </c>
      <c r="U39" s="159">
        <v>0</v>
      </c>
      <c r="V39" s="159">
        <f t="shared" si="13"/>
        <v>0</v>
      </c>
      <c r="W39" s="159"/>
      <c r="X39" s="159" t="s">
        <v>238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1135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31</v>
      </c>
      <c r="B40" s="175" t="s">
        <v>1194</v>
      </c>
      <c r="C40" s="182" t="s">
        <v>1195</v>
      </c>
      <c r="D40" s="176" t="s">
        <v>434</v>
      </c>
      <c r="E40" s="177">
        <v>4</v>
      </c>
      <c r="F40" s="178"/>
      <c r="G40" s="179">
        <f t="shared" si="7"/>
        <v>0</v>
      </c>
      <c r="H40" s="160"/>
      <c r="I40" s="159">
        <f t="shared" si="8"/>
        <v>0</v>
      </c>
      <c r="J40" s="160"/>
      <c r="K40" s="159">
        <f t="shared" si="9"/>
        <v>0</v>
      </c>
      <c r="L40" s="159">
        <v>21</v>
      </c>
      <c r="M40" s="159">
        <f t="shared" si="10"/>
        <v>0</v>
      </c>
      <c r="N40" s="159">
        <v>0</v>
      </c>
      <c r="O40" s="159">
        <f t="shared" si="11"/>
        <v>0</v>
      </c>
      <c r="P40" s="159">
        <v>0</v>
      </c>
      <c r="Q40" s="159">
        <f t="shared" si="12"/>
        <v>0</v>
      </c>
      <c r="R40" s="159"/>
      <c r="S40" s="159" t="s">
        <v>236</v>
      </c>
      <c r="T40" s="159" t="s">
        <v>237</v>
      </c>
      <c r="U40" s="159">
        <v>0</v>
      </c>
      <c r="V40" s="159">
        <f t="shared" si="13"/>
        <v>0</v>
      </c>
      <c r="W40" s="159"/>
      <c r="X40" s="159" t="s">
        <v>238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1135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4">
        <v>32</v>
      </c>
      <c r="B41" s="175" t="s">
        <v>1196</v>
      </c>
      <c r="C41" s="182" t="s">
        <v>1197</v>
      </c>
      <c r="D41" s="176" t="s">
        <v>434</v>
      </c>
      <c r="E41" s="177">
        <v>4</v>
      </c>
      <c r="F41" s="178"/>
      <c r="G41" s="179">
        <f t="shared" si="7"/>
        <v>0</v>
      </c>
      <c r="H41" s="160"/>
      <c r="I41" s="159">
        <f t="shared" si="8"/>
        <v>0</v>
      </c>
      <c r="J41" s="160"/>
      <c r="K41" s="159">
        <f t="shared" si="9"/>
        <v>0</v>
      </c>
      <c r="L41" s="159">
        <v>21</v>
      </c>
      <c r="M41" s="159">
        <f t="shared" si="10"/>
        <v>0</v>
      </c>
      <c r="N41" s="159">
        <v>0</v>
      </c>
      <c r="O41" s="159">
        <f t="shared" si="11"/>
        <v>0</v>
      </c>
      <c r="P41" s="159">
        <v>0</v>
      </c>
      <c r="Q41" s="159">
        <f t="shared" si="12"/>
        <v>0</v>
      </c>
      <c r="R41" s="159"/>
      <c r="S41" s="159" t="s">
        <v>236</v>
      </c>
      <c r="T41" s="159" t="s">
        <v>237</v>
      </c>
      <c r="U41" s="159">
        <v>0</v>
      </c>
      <c r="V41" s="159">
        <f t="shared" si="13"/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1135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4">
        <v>33</v>
      </c>
      <c r="B42" s="175" t="s">
        <v>1198</v>
      </c>
      <c r="C42" s="182" t="s">
        <v>1179</v>
      </c>
      <c r="D42" s="176" t="s">
        <v>235</v>
      </c>
      <c r="E42" s="177">
        <v>76</v>
      </c>
      <c r="F42" s="178"/>
      <c r="G42" s="179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21</v>
      </c>
      <c r="M42" s="159">
        <f t="shared" si="10"/>
        <v>0</v>
      </c>
      <c r="N42" s="159">
        <v>0</v>
      </c>
      <c r="O42" s="159">
        <f t="shared" si="11"/>
        <v>0</v>
      </c>
      <c r="P42" s="159">
        <v>0</v>
      </c>
      <c r="Q42" s="159">
        <f t="shared" si="12"/>
        <v>0</v>
      </c>
      <c r="R42" s="159"/>
      <c r="S42" s="159" t="s">
        <v>236</v>
      </c>
      <c r="T42" s="159" t="s">
        <v>237</v>
      </c>
      <c r="U42" s="159">
        <v>0</v>
      </c>
      <c r="V42" s="159">
        <f t="shared" si="13"/>
        <v>0</v>
      </c>
      <c r="W42" s="159"/>
      <c r="X42" s="159" t="s">
        <v>238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1135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34</v>
      </c>
      <c r="B43" s="175" t="s">
        <v>1199</v>
      </c>
      <c r="C43" s="182" t="s">
        <v>1200</v>
      </c>
      <c r="D43" s="176" t="s">
        <v>235</v>
      </c>
      <c r="E43" s="177">
        <v>39</v>
      </c>
      <c r="F43" s="178"/>
      <c r="G43" s="179">
        <f t="shared" si="7"/>
        <v>0</v>
      </c>
      <c r="H43" s="160"/>
      <c r="I43" s="159">
        <f t="shared" si="8"/>
        <v>0</v>
      </c>
      <c r="J43" s="160"/>
      <c r="K43" s="159">
        <f t="shared" si="9"/>
        <v>0</v>
      </c>
      <c r="L43" s="159">
        <v>21</v>
      </c>
      <c r="M43" s="159">
        <f t="shared" si="10"/>
        <v>0</v>
      </c>
      <c r="N43" s="159">
        <v>0</v>
      </c>
      <c r="O43" s="159">
        <f t="shared" si="11"/>
        <v>0</v>
      </c>
      <c r="P43" s="159">
        <v>0</v>
      </c>
      <c r="Q43" s="159">
        <f t="shared" si="12"/>
        <v>0</v>
      </c>
      <c r="R43" s="159"/>
      <c r="S43" s="159" t="s">
        <v>236</v>
      </c>
      <c r="T43" s="159" t="s">
        <v>237</v>
      </c>
      <c r="U43" s="159">
        <v>0</v>
      </c>
      <c r="V43" s="159">
        <f t="shared" si="13"/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1135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5.5" x14ac:dyDescent="0.2">
      <c r="A44" s="162" t="s">
        <v>231</v>
      </c>
      <c r="B44" s="163" t="s">
        <v>143</v>
      </c>
      <c r="C44" s="181" t="s">
        <v>144</v>
      </c>
      <c r="D44" s="164"/>
      <c r="E44" s="165"/>
      <c r="F44" s="166"/>
      <c r="G44" s="167">
        <f>SUMIF(AG45:AG50,"&lt;&gt;NOR",G45:G50)</f>
        <v>0</v>
      </c>
      <c r="H44" s="161"/>
      <c r="I44" s="161">
        <f>SUM(I45:I50)</f>
        <v>0</v>
      </c>
      <c r="J44" s="161"/>
      <c r="K44" s="161">
        <f>SUM(K45:K50)</f>
        <v>0</v>
      </c>
      <c r="L44" s="161"/>
      <c r="M44" s="161">
        <f>SUM(M45:M50)</f>
        <v>0</v>
      </c>
      <c r="N44" s="161"/>
      <c r="O44" s="161">
        <f>SUM(O45:O50)</f>
        <v>0</v>
      </c>
      <c r="P44" s="161"/>
      <c r="Q44" s="161">
        <f>SUM(Q45:Q50)</f>
        <v>0</v>
      </c>
      <c r="R44" s="161"/>
      <c r="S44" s="161"/>
      <c r="T44" s="161"/>
      <c r="U44" s="161"/>
      <c r="V44" s="161">
        <f>SUM(V45:V50)</f>
        <v>0</v>
      </c>
      <c r="W44" s="161"/>
      <c r="X44" s="161"/>
      <c r="AG44" t="s">
        <v>232</v>
      </c>
    </row>
    <row r="45" spans="1:60" ht="45" outlineLevel="1" x14ac:dyDescent="0.2">
      <c r="A45" s="174">
        <v>35</v>
      </c>
      <c r="B45" s="175" t="s">
        <v>1201</v>
      </c>
      <c r="C45" s="182" t="s">
        <v>1202</v>
      </c>
      <c r="D45" s="176" t="s">
        <v>434</v>
      </c>
      <c r="E45" s="177">
        <v>1</v>
      </c>
      <c r="F45" s="178"/>
      <c r="G45" s="179">
        <f t="shared" ref="G45:G50" si="14">ROUND(E45*F45,2)</f>
        <v>0</v>
      </c>
      <c r="H45" s="160"/>
      <c r="I45" s="159">
        <f t="shared" ref="I45:I50" si="15">ROUND(E45*H45,2)</f>
        <v>0</v>
      </c>
      <c r="J45" s="160"/>
      <c r="K45" s="159">
        <f t="shared" ref="K45:K50" si="16">ROUND(E45*J45,2)</f>
        <v>0</v>
      </c>
      <c r="L45" s="159">
        <v>21</v>
      </c>
      <c r="M45" s="159">
        <f t="shared" ref="M45:M50" si="17">G45*(1+L45/100)</f>
        <v>0</v>
      </c>
      <c r="N45" s="159">
        <v>0</v>
      </c>
      <c r="O45" s="159">
        <f t="shared" ref="O45:O50" si="18">ROUND(E45*N45,2)</f>
        <v>0</v>
      </c>
      <c r="P45" s="159">
        <v>0</v>
      </c>
      <c r="Q45" s="159">
        <f t="shared" ref="Q45:Q50" si="19">ROUND(E45*P45,2)</f>
        <v>0</v>
      </c>
      <c r="R45" s="159"/>
      <c r="S45" s="159" t="s">
        <v>236</v>
      </c>
      <c r="T45" s="159" t="s">
        <v>237</v>
      </c>
      <c r="U45" s="159">
        <v>0</v>
      </c>
      <c r="V45" s="159">
        <f t="shared" ref="V45:V50" si="20">ROUND(E45*U45,2)</f>
        <v>0</v>
      </c>
      <c r="W45" s="159"/>
      <c r="X45" s="159" t="s">
        <v>238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1135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4">
        <v>36</v>
      </c>
      <c r="B46" s="175" t="s">
        <v>1203</v>
      </c>
      <c r="C46" s="182" t="s">
        <v>1204</v>
      </c>
      <c r="D46" s="176" t="s">
        <v>434</v>
      </c>
      <c r="E46" s="177">
        <v>2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21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236</v>
      </c>
      <c r="T46" s="159" t="s">
        <v>237</v>
      </c>
      <c r="U46" s="159">
        <v>0</v>
      </c>
      <c r="V46" s="159">
        <f t="shared" si="20"/>
        <v>0</v>
      </c>
      <c r="W46" s="159"/>
      <c r="X46" s="159" t="s">
        <v>238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1135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37</v>
      </c>
      <c r="B47" s="175" t="s">
        <v>1205</v>
      </c>
      <c r="C47" s="182" t="s">
        <v>1206</v>
      </c>
      <c r="D47" s="176" t="s">
        <v>946</v>
      </c>
      <c r="E47" s="177">
        <v>2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21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236</v>
      </c>
      <c r="T47" s="159" t="s">
        <v>237</v>
      </c>
      <c r="U47" s="159">
        <v>0</v>
      </c>
      <c r="V47" s="159">
        <f t="shared" si="20"/>
        <v>0</v>
      </c>
      <c r="W47" s="159"/>
      <c r="X47" s="159" t="s">
        <v>238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1135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38</v>
      </c>
      <c r="B48" s="175" t="s">
        <v>1205</v>
      </c>
      <c r="C48" s="182" t="s">
        <v>1206</v>
      </c>
      <c r="D48" s="176" t="s">
        <v>946</v>
      </c>
      <c r="E48" s="177">
        <v>2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21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236</v>
      </c>
      <c r="T48" s="159" t="s">
        <v>237</v>
      </c>
      <c r="U48" s="159">
        <v>0</v>
      </c>
      <c r="V48" s="159">
        <f t="shared" si="20"/>
        <v>0</v>
      </c>
      <c r="W48" s="159"/>
      <c r="X48" s="159" t="s">
        <v>238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1135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4">
        <v>39</v>
      </c>
      <c r="B49" s="175" t="s">
        <v>1207</v>
      </c>
      <c r="C49" s="182" t="s">
        <v>1208</v>
      </c>
      <c r="D49" s="176" t="s">
        <v>434</v>
      </c>
      <c r="E49" s="177">
        <v>3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21</v>
      </c>
      <c r="M49" s="159">
        <f t="shared" si="17"/>
        <v>0</v>
      </c>
      <c r="N49" s="159">
        <v>0</v>
      </c>
      <c r="O49" s="159">
        <f t="shared" si="18"/>
        <v>0</v>
      </c>
      <c r="P49" s="159">
        <v>0</v>
      </c>
      <c r="Q49" s="159">
        <f t="shared" si="19"/>
        <v>0</v>
      </c>
      <c r="R49" s="159"/>
      <c r="S49" s="159" t="s">
        <v>236</v>
      </c>
      <c r="T49" s="159" t="s">
        <v>237</v>
      </c>
      <c r="U49" s="159">
        <v>0</v>
      </c>
      <c r="V49" s="159">
        <f t="shared" si="20"/>
        <v>0</v>
      </c>
      <c r="W49" s="159"/>
      <c r="X49" s="159" t="s">
        <v>238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1135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4">
        <v>40</v>
      </c>
      <c r="B50" s="175" t="s">
        <v>1209</v>
      </c>
      <c r="C50" s="182" t="s">
        <v>1210</v>
      </c>
      <c r="D50" s="176" t="s">
        <v>946</v>
      </c>
      <c r="E50" s="177">
        <v>28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21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</v>
      </c>
      <c r="Q50" s="159">
        <f t="shared" si="19"/>
        <v>0</v>
      </c>
      <c r="R50" s="159"/>
      <c r="S50" s="159" t="s">
        <v>236</v>
      </c>
      <c r="T50" s="159" t="s">
        <v>237</v>
      </c>
      <c r="U50" s="159">
        <v>0</v>
      </c>
      <c r="V50" s="159">
        <f t="shared" si="20"/>
        <v>0</v>
      </c>
      <c r="W50" s="159"/>
      <c r="X50" s="159" t="s">
        <v>238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1135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5.5" x14ac:dyDescent="0.2">
      <c r="A51" s="162" t="s">
        <v>231</v>
      </c>
      <c r="B51" s="163" t="s">
        <v>145</v>
      </c>
      <c r="C51" s="181" t="s">
        <v>146</v>
      </c>
      <c r="D51" s="164"/>
      <c r="E51" s="165"/>
      <c r="F51" s="166"/>
      <c r="G51" s="167">
        <f>SUMIF(AG52:AG54,"&lt;&gt;NOR",G52:G54)</f>
        <v>0</v>
      </c>
      <c r="H51" s="161"/>
      <c r="I51" s="161">
        <f>SUM(I52:I54)</f>
        <v>0</v>
      </c>
      <c r="J51" s="161"/>
      <c r="K51" s="161">
        <f>SUM(K52:K54)</f>
        <v>0</v>
      </c>
      <c r="L51" s="161"/>
      <c r="M51" s="161">
        <f>SUM(M52:M54)</f>
        <v>0</v>
      </c>
      <c r="N51" s="161"/>
      <c r="O51" s="161">
        <f>SUM(O52:O54)</f>
        <v>0</v>
      </c>
      <c r="P51" s="161"/>
      <c r="Q51" s="161">
        <f>SUM(Q52:Q54)</f>
        <v>0</v>
      </c>
      <c r="R51" s="161"/>
      <c r="S51" s="161"/>
      <c r="T51" s="161"/>
      <c r="U51" s="161"/>
      <c r="V51" s="161">
        <f>SUM(V52:V54)</f>
        <v>0</v>
      </c>
      <c r="W51" s="161"/>
      <c r="X51" s="161"/>
      <c r="AG51" t="s">
        <v>232</v>
      </c>
    </row>
    <row r="52" spans="1:60" ht="45" outlineLevel="1" x14ac:dyDescent="0.2">
      <c r="A52" s="174">
        <v>41</v>
      </c>
      <c r="B52" s="175" t="s">
        <v>1211</v>
      </c>
      <c r="C52" s="182" t="s">
        <v>1212</v>
      </c>
      <c r="D52" s="176" t="s">
        <v>434</v>
      </c>
      <c r="E52" s="177">
        <v>1</v>
      </c>
      <c r="F52" s="178"/>
      <c r="G52" s="179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59"/>
      <c r="S52" s="159" t="s">
        <v>236</v>
      </c>
      <c r="T52" s="159" t="s">
        <v>237</v>
      </c>
      <c r="U52" s="159">
        <v>0</v>
      </c>
      <c r="V52" s="159">
        <f>ROUND(E52*U52,2)</f>
        <v>0</v>
      </c>
      <c r="W52" s="159"/>
      <c r="X52" s="159" t="s">
        <v>238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1135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3.75" outlineLevel="1" x14ac:dyDescent="0.2">
      <c r="A53" s="174">
        <v>42</v>
      </c>
      <c r="B53" s="175" t="s">
        <v>1213</v>
      </c>
      <c r="C53" s="182" t="s">
        <v>1214</v>
      </c>
      <c r="D53" s="176" t="s">
        <v>946</v>
      </c>
      <c r="E53" s="177">
        <v>2</v>
      </c>
      <c r="F53" s="178"/>
      <c r="G53" s="179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 t="s">
        <v>236</v>
      </c>
      <c r="T53" s="159" t="s">
        <v>237</v>
      </c>
      <c r="U53" s="159">
        <v>0</v>
      </c>
      <c r="V53" s="159">
        <f>ROUND(E53*U53,2)</f>
        <v>0</v>
      </c>
      <c r="W53" s="159"/>
      <c r="X53" s="159" t="s">
        <v>238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1135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4">
        <v>43</v>
      </c>
      <c r="B54" s="175" t="s">
        <v>1215</v>
      </c>
      <c r="C54" s="182" t="s">
        <v>1216</v>
      </c>
      <c r="D54" s="176" t="s">
        <v>946</v>
      </c>
      <c r="E54" s="177">
        <v>30</v>
      </c>
      <c r="F54" s="178"/>
      <c r="G54" s="179">
        <f>ROUND(E54*F54,2)</f>
        <v>0</v>
      </c>
      <c r="H54" s="160"/>
      <c r="I54" s="159">
        <f>ROUND(E54*H54,2)</f>
        <v>0</v>
      </c>
      <c r="J54" s="160"/>
      <c r="K54" s="159">
        <f>ROUND(E54*J54,2)</f>
        <v>0</v>
      </c>
      <c r="L54" s="159">
        <v>21</v>
      </c>
      <c r="M54" s="159">
        <f>G54*(1+L54/100)</f>
        <v>0</v>
      </c>
      <c r="N54" s="159">
        <v>0</v>
      </c>
      <c r="O54" s="159">
        <f>ROUND(E54*N54,2)</f>
        <v>0</v>
      </c>
      <c r="P54" s="159">
        <v>0</v>
      </c>
      <c r="Q54" s="159">
        <f>ROUND(E54*P54,2)</f>
        <v>0</v>
      </c>
      <c r="R54" s="159"/>
      <c r="S54" s="159" t="s">
        <v>236</v>
      </c>
      <c r="T54" s="159" t="s">
        <v>237</v>
      </c>
      <c r="U54" s="159">
        <v>0</v>
      </c>
      <c r="V54" s="159">
        <f>ROUND(E54*U54,2)</f>
        <v>0</v>
      </c>
      <c r="W54" s="159"/>
      <c r="X54" s="159" t="s">
        <v>238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1135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2" t="s">
        <v>231</v>
      </c>
      <c r="B55" s="163" t="s">
        <v>159</v>
      </c>
      <c r="C55" s="181" t="s">
        <v>160</v>
      </c>
      <c r="D55" s="164"/>
      <c r="E55" s="165"/>
      <c r="F55" s="166"/>
      <c r="G55" s="167">
        <f>SUMIF(AG56:AG80,"&lt;&gt;NOR",G56:G80)</f>
        <v>0</v>
      </c>
      <c r="H55" s="161"/>
      <c r="I55" s="161">
        <f>SUM(I56:I80)</f>
        <v>0</v>
      </c>
      <c r="J55" s="161"/>
      <c r="K55" s="161">
        <f>SUM(K56:K80)</f>
        <v>0</v>
      </c>
      <c r="L55" s="161"/>
      <c r="M55" s="161">
        <f>SUM(M56:M80)</f>
        <v>0</v>
      </c>
      <c r="N55" s="161"/>
      <c r="O55" s="161">
        <f>SUM(O56:O80)</f>
        <v>0</v>
      </c>
      <c r="P55" s="161"/>
      <c r="Q55" s="161">
        <f>SUM(Q56:Q80)</f>
        <v>0</v>
      </c>
      <c r="R55" s="161"/>
      <c r="S55" s="161"/>
      <c r="T55" s="161"/>
      <c r="U55" s="161"/>
      <c r="V55" s="161">
        <f>SUM(V56:V80)</f>
        <v>0</v>
      </c>
      <c r="W55" s="161"/>
      <c r="X55" s="161"/>
      <c r="AG55" t="s">
        <v>232</v>
      </c>
    </row>
    <row r="56" spans="1:60" ht="45" outlineLevel="1" x14ac:dyDescent="0.2">
      <c r="A56" s="174">
        <v>44</v>
      </c>
      <c r="B56" s="175" t="s">
        <v>1217</v>
      </c>
      <c r="C56" s="182" t="s">
        <v>1134</v>
      </c>
      <c r="D56" s="176" t="s">
        <v>434</v>
      </c>
      <c r="E56" s="177">
        <v>1</v>
      </c>
      <c r="F56" s="178"/>
      <c r="G56" s="179">
        <f t="shared" ref="G56:G80" si="21">ROUND(E56*F56,2)</f>
        <v>0</v>
      </c>
      <c r="H56" s="160"/>
      <c r="I56" s="159">
        <f t="shared" ref="I56:I80" si="22">ROUND(E56*H56,2)</f>
        <v>0</v>
      </c>
      <c r="J56" s="160"/>
      <c r="K56" s="159">
        <f t="shared" ref="K56:K80" si="23">ROUND(E56*J56,2)</f>
        <v>0</v>
      </c>
      <c r="L56" s="159">
        <v>21</v>
      </c>
      <c r="M56" s="159">
        <f t="shared" ref="M56:M80" si="24">G56*(1+L56/100)</f>
        <v>0</v>
      </c>
      <c r="N56" s="159">
        <v>0</v>
      </c>
      <c r="O56" s="159">
        <f t="shared" ref="O56:O80" si="25">ROUND(E56*N56,2)</f>
        <v>0</v>
      </c>
      <c r="P56" s="159">
        <v>0</v>
      </c>
      <c r="Q56" s="159">
        <f t="shared" ref="Q56:Q80" si="26">ROUND(E56*P56,2)</f>
        <v>0</v>
      </c>
      <c r="R56" s="159"/>
      <c r="S56" s="159" t="s">
        <v>236</v>
      </c>
      <c r="T56" s="159" t="s">
        <v>237</v>
      </c>
      <c r="U56" s="159">
        <v>0</v>
      </c>
      <c r="V56" s="159">
        <f t="shared" ref="V56:V80" si="27">ROUND(E56*U56,2)</f>
        <v>0</v>
      </c>
      <c r="W56" s="159"/>
      <c r="X56" s="159" t="s">
        <v>238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1135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45" outlineLevel="1" x14ac:dyDescent="0.2">
      <c r="A57" s="174">
        <v>45</v>
      </c>
      <c r="B57" s="175" t="s">
        <v>1218</v>
      </c>
      <c r="C57" s="182" t="s">
        <v>1219</v>
      </c>
      <c r="D57" s="176" t="s">
        <v>434</v>
      </c>
      <c r="E57" s="177">
        <v>1</v>
      </c>
      <c r="F57" s="178"/>
      <c r="G57" s="179">
        <f t="shared" si="21"/>
        <v>0</v>
      </c>
      <c r="H57" s="160"/>
      <c r="I57" s="159">
        <f t="shared" si="22"/>
        <v>0</v>
      </c>
      <c r="J57" s="160"/>
      <c r="K57" s="159">
        <f t="shared" si="23"/>
        <v>0</v>
      </c>
      <c r="L57" s="159">
        <v>21</v>
      </c>
      <c r="M57" s="159">
        <f t="shared" si="24"/>
        <v>0</v>
      </c>
      <c r="N57" s="159">
        <v>0</v>
      </c>
      <c r="O57" s="159">
        <f t="shared" si="25"/>
        <v>0</v>
      </c>
      <c r="P57" s="159">
        <v>0</v>
      </c>
      <c r="Q57" s="159">
        <f t="shared" si="26"/>
        <v>0</v>
      </c>
      <c r="R57" s="159"/>
      <c r="S57" s="159" t="s">
        <v>236</v>
      </c>
      <c r="T57" s="159" t="s">
        <v>237</v>
      </c>
      <c r="U57" s="159">
        <v>0</v>
      </c>
      <c r="V57" s="159">
        <f t="shared" si="27"/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1135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4">
        <v>46</v>
      </c>
      <c r="B58" s="175" t="s">
        <v>1220</v>
      </c>
      <c r="C58" s="182" t="s">
        <v>1221</v>
      </c>
      <c r="D58" s="176" t="s">
        <v>434</v>
      </c>
      <c r="E58" s="177">
        <v>2</v>
      </c>
      <c r="F58" s="178"/>
      <c r="G58" s="179">
        <f t="shared" si="21"/>
        <v>0</v>
      </c>
      <c r="H58" s="160"/>
      <c r="I58" s="159">
        <f t="shared" si="22"/>
        <v>0</v>
      </c>
      <c r="J58" s="160"/>
      <c r="K58" s="159">
        <f t="shared" si="23"/>
        <v>0</v>
      </c>
      <c r="L58" s="159">
        <v>21</v>
      </c>
      <c r="M58" s="159">
        <f t="shared" si="24"/>
        <v>0</v>
      </c>
      <c r="N58" s="159">
        <v>0</v>
      </c>
      <c r="O58" s="159">
        <f t="shared" si="25"/>
        <v>0</v>
      </c>
      <c r="P58" s="159">
        <v>0</v>
      </c>
      <c r="Q58" s="159">
        <f t="shared" si="26"/>
        <v>0</v>
      </c>
      <c r="R58" s="159"/>
      <c r="S58" s="159" t="s">
        <v>236</v>
      </c>
      <c r="T58" s="159" t="s">
        <v>237</v>
      </c>
      <c r="U58" s="159">
        <v>0</v>
      </c>
      <c r="V58" s="159">
        <f t="shared" si="27"/>
        <v>0</v>
      </c>
      <c r="W58" s="159"/>
      <c r="X58" s="159" t="s">
        <v>238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1135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4">
        <v>47</v>
      </c>
      <c r="B59" s="175" t="s">
        <v>1222</v>
      </c>
      <c r="C59" s="182" t="s">
        <v>1223</v>
      </c>
      <c r="D59" s="176" t="s">
        <v>434</v>
      </c>
      <c r="E59" s="177">
        <v>2</v>
      </c>
      <c r="F59" s="178"/>
      <c r="G59" s="179">
        <f t="shared" si="21"/>
        <v>0</v>
      </c>
      <c r="H59" s="160"/>
      <c r="I59" s="159">
        <f t="shared" si="22"/>
        <v>0</v>
      </c>
      <c r="J59" s="160"/>
      <c r="K59" s="159">
        <f t="shared" si="23"/>
        <v>0</v>
      </c>
      <c r="L59" s="159">
        <v>21</v>
      </c>
      <c r="M59" s="159">
        <f t="shared" si="24"/>
        <v>0</v>
      </c>
      <c r="N59" s="159">
        <v>0</v>
      </c>
      <c r="O59" s="159">
        <f t="shared" si="25"/>
        <v>0</v>
      </c>
      <c r="P59" s="159">
        <v>0</v>
      </c>
      <c r="Q59" s="159">
        <f t="shared" si="26"/>
        <v>0</v>
      </c>
      <c r="R59" s="159"/>
      <c r="S59" s="159" t="s">
        <v>236</v>
      </c>
      <c r="T59" s="159" t="s">
        <v>237</v>
      </c>
      <c r="U59" s="159">
        <v>0</v>
      </c>
      <c r="V59" s="159">
        <f t="shared" si="27"/>
        <v>0</v>
      </c>
      <c r="W59" s="159"/>
      <c r="X59" s="159" t="s">
        <v>238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1135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4">
        <v>48</v>
      </c>
      <c r="B60" s="175" t="s">
        <v>1224</v>
      </c>
      <c r="C60" s="182" t="s">
        <v>1225</v>
      </c>
      <c r="D60" s="176" t="s">
        <v>434</v>
      </c>
      <c r="E60" s="177">
        <v>2</v>
      </c>
      <c r="F60" s="178"/>
      <c r="G60" s="179">
        <f t="shared" si="21"/>
        <v>0</v>
      </c>
      <c r="H60" s="160"/>
      <c r="I60" s="159">
        <f t="shared" si="22"/>
        <v>0</v>
      </c>
      <c r="J60" s="160"/>
      <c r="K60" s="159">
        <f t="shared" si="23"/>
        <v>0</v>
      </c>
      <c r="L60" s="159">
        <v>21</v>
      </c>
      <c r="M60" s="159">
        <f t="shared" si="24"/>
        <v>0</v>
      </c>
      <c r="N60" s="159">
        <v>0</v>
      </c>
      <c r="O60" s="159">
        <f t="shared" si="25"/>
        <v>0</v>
      </c>
      <c r="P60" s="159">
        <v>0</v>
      </c>
      <c r="Q60" s="159">
        <f t="shared" si="26"/>
        <v>0</v>
      </c>
      <c r="R60" s="159"/>
      <c r="S60" s="159" t="s">
        <v>236</v>
      </c>
      <c r="T60" s="159" t="s">
        <v>237</v>
      </c>
      <c r="U60" s="159">
        <v>0</v>
      </c>
      <c r="V60" s="159">
        <f t="shared" si="27"/>
        <v>0</v>
      </c>
      <c r="W60" s="159"/>
      <c r="X60" s="159" t="s">
        <v>238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1135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49</v>
      </c>
      <c r="B61" s="175" t="s">
        <v>1226</v>
      </c>
      <c r="C61" s="182" t="s">
        <v>1227</v>
      </c>
      <c r="D61" s="176" t="s">
        <v>434</v>
      </c>
      <c r="E61" s="177">
        <v>2</v>
      </c>
      <c r="F61" s="178"/>
      <c r="G61" s="179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21</v>
      </c>
      <c r="M61" s="159">
        <f t="shared" si="24"/>
        <v>0</v>
      </c>
      <c r="N61" s="159">
        <v>0</v>
      </c>
      <c r="O61" s="159">
        <f t="shared" si="25"/>
        <v>0</v>
      </c>
      <c r="P61" s="159">
        <v>0</v>
      </c>
      <c r="Q61" s="159">
        <f t="shared" si="26"/>
        <v>0</v>
      </c>
      <c r="R61" s="159"/>
      <c r="S61" s="159" t="s">
        <v>236</v>
      </c>
      <c r="T61" s="159" t="s">
        <v>237</v>
      </c>
      <c r="U61" s="159">
        <v>0</v>
      </c>
      <c r="V61" s="159">
        <f t="shared" si="27"/>
        <v>0</v>
      </c>
      <c r="W61" s="159"/>
      <c r="X61" s="159" t="s">
        <v>238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1135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4">
        <v>50</v>
      </c>
      <c r="B62" s="175" t="s">
        <v>1228</v>
      </c>
      <c r="C62" s="182" t="s">
        <v>1229</v>
      </c>
      <c r="D62" s="176" t="s">
        <v>434</v>
      </c>
      <c r="E62" s="177">
        <v>1</v>
      </c>
      <c r="F62" s="178"/>
      <c r="G62" s="179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21</v>
      </c>
      <c r="M62" s="159">
        <f t="shared" si="24"/>
        <v>0</v>
      </c>
      <c r="N62" s="159">
        <v>0</v>
      </c>
      <c r="O62" s="159">
        <f t="shared" si="25"/>
        <v>0</v>
      </c>
      <c r="P62" s="159">
        <v>0</v>
      </c>
      <c r="Q62" s="159">
        <f t="shared" si="26"/>
        <v>0</v>
      </c>
      <c r="R62" s="159"/>
      <c r="S62" s="159" t="s">
        <v>236</v>
      </c>
      <c r="T62" s="159" t="s">
        <v>237</v>
      </c>
      <c r="U62" s="159">
        <v>0</v>
      </c>
      <c r="V62" s="159">
        <f t="shared" si="27"/>
        <v>0</v>
      </c>
      <c r="W62" s="159"/>
      <c r="X62" s="159" t="s">
        <v>238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1135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4">
        <v>51</v>
      </c>
      <c r="B63" s="175" t="s">
        <v>1230</v>
      </c>
      <c r="C63" s="182" t="s">
        <v>1231</v>
      </c>
      <c r="D63" s="176" t="s">
        <v>946</v>
      </c>
      <c r="E63" s="177">
        <v>32</v>
      </c>
      <c r="F63" s="178"/>
      <c r="G63" s="179">
        <f t="shared" si="21"/>
        <v>0</v>
      </c>
      <c r="H63" s="160"/>
      <c r="I63" s="159">
        <f t="shared" si="22"/>
        <v>0</v>
      </c>
      <c r="J63" s="160"/>
      <c r="K63" s="159">
        <f t="shared" si="23"/>
        <v>0</v>
      </c>
      <c r="L63" s="159">
        <v>21</v>
      </c>
      <c r="M63" s="159">
        <f t="shared" si="24"/>
        <v>0</v>
      </c>
      <c r="N63" s="159">
        <v>0</v>
      </c>
      <c r="O63" s="159">
        <f t="shared" si="25"/>
        <v>0</v>
      </c>
      <c r="P63" s="159">
        <v>0</v>
      </c>
      <c r="Q63" s="159">
        <f t="shared" si="26"/>
        <v>0</v>
      </c>
      <c r="R63" s="159"/>
      <c r="S63" s="159" t="s">
        <v>236</v>
      </c>
      <c r="T63" s="159" t="s">
        <v>237</v>
      </c>
      <c r="U63" s="159">
        <v>0</v>
      </c>
      <c r="V63" s="159">
        <f t="shared" si="27"/>
        <v>0</v>
      </c>
      <c r="W63" s="159"/>
      <c r="X63" s="159" t="s">
        <v>238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1135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4">
        <v>52</v>
      </c>
      <c r="B64" s="175" t="s">
        <v>1232</v>
      </c>
      <c r="C64" s="182" t="s">
        <v>1233</v>
      </c>
      <c r="D64" s="176" t="s">
        <v>434</v>
      </c>
      <c r="E64" s="177">
        <v>4</v>
      </c>
      <c r="F64" s="178"/>
      <c r="G64" s="179">
        <f t="shared" si="21"/>
        <v>0</v>
      </c>
      <c r="H64" s="160"/>
      <c r="I64" s="159">
        <f t="shared" si="22"/>
        <v>0</v>
      </c>
      <c r="J64" s="160"/>
      <c r="K64" s="159">
        <f t="shared" si="23"/>
        <v>0</v>
      </c>
      <c r="L64" s="159">
        <v>21</v>
      </c>
      <c r="M64" s="159">
        <f t="shared" si="24"/>
        <v>0</v>
      </c>
      <c r="N64" s="159">
        <v>0</v>
      </c>
      <c r="O64" s="159">
        <f t="shared" si="25"/>
        <v>0</v>
      </c>
      <c r="P64" s="159">
        <v>0</v>
      </c>
      <c r="Q64" s="159">
        <f t="shared" si="26"/>
        <v>0</v>
      </c>
      <c r="R64" s="159"/>
      <c r="S64" s="159" t="s">
        <v>236</v>
      </c>
      <c r="T64" s="159" t="s">
        <v>237</v>
      </c>
      <c r="U64" s="159">
        <v>0</v>
      </c>
      <c r="V64" s="159">
        <f t="shared" si="27"/>
        <v>0</v>
      </c>
      <c r="W64" s="159"/>
      <c r="X64" s="159" t="s">
        <v>238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1135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4">
        <v>53</v>
      </c>
      <c r="B65" s="175" t="s">
        <v>1234</v>
      </c>
      <c r="C65" s="182" t="s">
        <v>1235</v>
      </c>
      <c r="D65" s="176" t="s">
        <v>434</v>
      </c>
      <c r="E65" s="177">
        <v>1</v>
      </c>
      <c r="F65" s="178"/>
      <c r="G65" s="179">
        <f t="shared" si="21"/>
        <v>0</v>
      </c>
      <c r="H65" s="160"/>
      <c r="I65" s="159">
        <f t="shared" si="22"/>
        <v>0</v>
      </c>
      <c r="J65" s="160"/>
      <c r="K65" s="159">
        <f t="shared" si="23"/>
        <v>0</v>
      </c>
      <c r="L65" s="159">
        <v>21</v>
      </c>
      <c r="M65" s="159">
        <f t="shared" si="24"/>
        <v>0</v>
      </c>
      <c r="N65" s="159">
        <v>0</v>
      </c>
      <c r="O65" s="159">
        <f t="shared" si="25"/>
        <v>0</v>
      </c>
      <c r="P65" s="159">
        <v>0</v>
      </c>
      <c r="Q65" s="159">
        <f t="shared" si="26"/>
        <v>0</v>
      </c>
      <c r="R65" s="159"/>
      <c r="S65" s="159" t="s">
        <v>236</v>
      </c>
      <c r="T65" s="159" t="s">
        <v>237</v>
      </c>
      <c r="U65" s="159">
        <v>0</v>
      </c>
      <c r="V65" s="159">
        <f t="shared" si="27"/>
        <v>0</v>
      </c>
      <c r="W65" s="159"/>
      <c r="X65" s="159" t="s">
        <v>238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1135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54</v>
      </c>
      <c r="B66" s="175" t="s">
        <v>1236</v>
      </c>
      <c r="C66" s="182" t="s">
        <v>1237</v>
      </c>
      <c r="D66" s="176" t="s">
        <v>434</v>
      </c>
      <c r="E66" s="177">
        <v>1</v>
      </c>
      <c r="F66" s="178"/>
      <c r="G66" s="179">
        <f t="shared" si="21"/>
        <v>0</v>
      </c>
      <c r="H66" s="160"/>
      <c r="I66" s="159">
        <f t="shared" si="22"/>
        <v>0</v>
      </c>
      <c r="J66" s="160"/>
      <c r="K66" s="159">
        <f t="shared" si="23"/>
        <v>0</v>
      </c>
      <c r="L66" s="159">
        <v>21</v>
      </c>
      <c r="M66" s="159">
        <f t="shared" si="24"/>
        <v>0</v>
      </c>
      <c r="N66" s="159">
        <v>0</v>
      </c>
      <c r="O66" s="159">
        <f t="shared" si="25"/>
        <v>0</v>
      </c>
      <c r="P66" s="159">
        <v>0</v>
      </c>
      <c r="Q66" s="159">
        <f t="shared" si="26"/>
        <v>0</v>
      </c>
      <c r="R66" s="159"/>
      <c r="S66" s="159" t="s">
        <v>236</v>
      </c>
      <c r="T66" s="159" t="s">
        <v>237</v>
      </c>
      <c r="U66" s="159">
        <v>0</v>
      </c>
      <c r="V66" s="159">
        <f t="shared" si="27"/>
        <v>0</v>
      </c>
      <c r="W66" s="159"/>
      <c r="X66" s="159" t="s">
        <v>238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1135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55</v>
      </c>
      <c r="B67" s="175" t="s">
        <v>1238</v>
      </c>
      <c r="C67" s="182" t="s">
        <v>1239</v>
      </c>
      <c r="D67" s="176" t="s">
        <v>434</v>
      </c>
      <c r="E67" s="177">
        <v>1</v>
      </c>
      <c r="F67" s="178"/>
      <c r="G67" s="179">
        <f t="shared" si="21"/>
        <v>0</v>
      </c>
      <c r="H67" s="160"/>
      <c r="I67" s="159">
        <f t="shared" si="22"/>
        <v>0</v>
      </c>
      <c r="J67" s="160"/>
      <c r="K67" s="159">
        <f t="shared" si="23"/>
        <v>0</v>
      </c>
      <c r="L67" s="159">
        <v>21</v>
      </c>
      <c r="M67" s="159">
        <f t="shared" si="24"/>
        <v>0</v>
      </c>
      <c r="N67" s="159">
        <v>0</v>
      </c>
      <c r="O67" s="159">
        <f t="shared" si="25"/>
        <v>0</v>
      </c>
      <c r="P67" s="159">
        <v>0</v>
      </c>
      <c r="Q67" s="159">
        <f t="shared" si="26"/>
        <v>0</v>
      </c>
      <c r="R67" s="159"/>
      <c r="S67" s="159" t="s">
        <v>236</v>
      </c>
      <c r="T67" s="159" t="s">
        <v>237</v>
      </c>
      <c r="U67" s="159">
        <v>0</v>
      </c>
      <c r="V67" s="159">
        <f t="shared" si="27"/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1135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56</v>
      </c>
      <c r="B68" s="175" t="s">
        <v>1240</v>
      </c>
      <c r="C68" s="182" t="s">
        <v>1241</v>
      </c>
      <c r="D68" s="176" t="s">
        <v>434</v>
      </c>
      <c r="E68" s="177">
        <v>10</v>
      </c>
      <c r="F68" s="178"/>
      <c r="G68" s="179">
        <f t="shared" si="21"/>
        <v>0</v>
      </c>
      <c r="H68" s="160"/>
      <c r="I68" s="159">
        <f t="shared" si="22"/>
        <v>0</v>
      </c>
      <c r="J68" s="160"/>
      <c r="K68" s="159">
        <f t="shared" si="23"/>
        <v>0</v>
      </c>
      <c r="L68" s="159">
        <v>21</v>
      </c>
      <c r="M68" s="159">
        <f t="shared" si="24"/>
        <v>0</v>
      </c>
      <c r="N68" s="159">
        <v>0</v>
      </c>
      <c r="O68" s="159">
        <f t="shared" si="25"/>
        <v>0</v>
      </c>
      <c r="P68" s="159">
        <v>0</v>
      </c>
      <c r="Q68" s="159">
        <f t="shared" si="26"/>
        <v>0</v>
      </c>
      <c r="R68" s="159"/>
      <c r="S68" s="159" t="s">
        <v>236</v>
      </c>
      <c r="T68" s="159" t="s">
        <v>237</v>
      </c>
      <c r="U68" s="159">
        <v>0</v>
      </c>
      <c r="V68" s="159">
        <f t="shared" si="27"/>
        <v>0</v>
      </c>
      <c r="W68" s="159"/>
      <c r="X68" s="159" t="s">
        <v>238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1135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4">
        <v>57</v>
      </c>
      <c r="B69" s="175" t="s">
        <v>1242</v>
      </c>
      <c r="C69" s="182" t="s">
        <v>1243</v>
      </c>
      <c r="D69" s="176" t="s">
        <v>434</v>
      </c>
      <c r="E69" s="177">
        <v>6</v>
      </c>
      <c r="F69" s="178"/>
      <c r="G69" s="179">
        <f t="shared" si="21"/>
        <v>0</v>
      </c>
      <c r="H69" s="160"/>
      <c r="I69" s="159">
        <f t="shared" si="22"/>
        <v>0</v>
      </c>
      <c r="J69" s="160"/>
      <c r="K69" s="159">
        <f t="shared" si="23"/>
        <v>0</v>
      </c>
      <c r="L69" s="159">
        <v>21</v>
      </c>
      <c r="M69" s="159">
        <f t="shared" si="24"/>
        <v>0</v>
      </c>
      <c r="N69" s="159">
        <v>0</v>
      </c>
      <c r="O69" s="159">
        <f t="shared" si="25"/>
        <v>0</v>
      </c>
      <c r="P69" s="159">
        <v>0</v>
      </c>
      <c r="Q69" s="159">
        <f t="shared" si="26"/>
        <v>0</v>
      </c>
      <c r="R69" s="159"/>
      <c r="S69" s="159" t="s">
        <v>236</v>
      </c>
      <c r="T69" s="159" t="s">
        <v>237</v>
      </c>
      <c r="U69" s="159">
        <v>0</v>
      </c>
      <c r="V69" s="159">
        <f t="shared" si="27"/>
        <v>0</v>
      </c>
      <c r="W69" s="159"/>
      <c r="X69" s="159" t="s">
        <v>238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1135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58</v>
      </c>
      <c r="B70" s="175" t="s">
        <v>1244</v>
      </c>
      <c r="C70" s="182" t="s">
        <v>1245</v>
      </c>
      <c r="D70" s="176" t="s">
        <v>434</v>
      </c>
      <c r="E70" s="177">
        <v>2</v>
      </c>
      <c r="F70" s="178"/>
      <c r="G70" s="179">
        <f t="shared" si="21"/>
        <v>0</v>
      </c>
      <c r="H70" s="160"/>
      <c r="I70" s="159">
        <f t="shared" si="22"/>
        <v>0</v>
      </c>
      <c r="J70" s="160"/>
      <c r="K70" s="159">
        <f t="shared" si="23"/>
        <v>0</v>
      </c>
      <c r="L70" s="159">
        <v>21</v>
      </c>
      <c r="M70" s="159">
        <f t="shared" si="24"/>
        <v>0</v>
      </c>
      <c r="N70" s="159">
        <v>0</v>
      </c>
      <c r="O70" s="159">
        <f t="shared" si="25"/>
        <v>0</v>
      </c>
      <c r="P70" s="159">
        <v>0</v>
      </c>
      <c r="Q70" s="159">
        <f t="shared" si="26"/>
        <v>0</v>
      </c>
      <c r="R70" s="159"/>
      <c r="S70" s="159" t="s">
        <v>236</v>
      </c>
      <c r="T70" s="159" t="s">
        <v>237</v>
      </c>
      <c r="U70" s="159">
        <v>0</v>
      </c>
      <c r="V70" s="159">
        <f t="shared" si="27"/>
        <v>0</v>
      </c>
      <c r="W70" s="159"/>
      <c r="X70" s="159" t="s">
        <v>238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1135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59</v>
      </c>
      <c r="B71" s="175" t="s">
        <v>1246</v>
      </c>
      <c r="C71" s="182" t="s">
        <v>1247</v>
      </c>
      <c r="D71" s="176" t="s">
        <v>434</v>
      </c>
      <c r="E71" s="177">
        <v>1</v>
      </c>
      <c r="F71" s="178"/>
      <c r="G71" s="179">
        <f t="shared" si="21"/>
        <v>0</v>
      </c>
      <c r="H71" s="160"/>
      <c r="I71" s="159">
        <f t="shared" si="22"/>
        <v>0</v>
      </c>
      <c r="J71" s="160"/>
      <c r="K71" s="159">
        <f t="shared" si="23"/>
        <v>0</v>
      </c>
      <c r="L71" s="159">
        <v>21</v>
      </c>
      <c r="M71" s="159">
        <f t="shared" si="24"/>
        <v>0</v>
      </c>
      <c r="N71" s="159">
        <v>0</v>
      </c>
      <c r="O71" s="159">
        <f t="shared" si="25"/>
        <v>0</v>
      </c>
      <c r="P71" s="159">
        <v>0</v>
      </c>
      <c r="Q71" s="159">
        <f t="shared" si="26"/>
        <v>0</v>
      </c>
      <c r="R71" s="159"/>
      <c r="S71" s="159" t="s">
        <v>236</v>
      </c>
      <c r="T71" s="159" t="s">
        <v>237</v>
      </c>
      <c r="U71" s="159">
        <v>0</v>
      </c>
      <c r="V71" s="159">
        <f t="shared" si="27"/>
        <v>0</v>
      </c>
      <c r="W71" s="159"/>
      <c r="X71" s="159" t="s">
        <v>238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1135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4">
        <v>60</v>
      </c>
      <c r="B72" s="175" t="s">
        <v>1248</v>
      </c>
      <c r="C72" s="182" t="s">
        <v>1249</v>
      </c>
      <c r="D72" s="176" t="s">
        <v>434</v>
      </c>
      <c r="E72" s="177">
        <v>4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21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236</v>
      </c>
      <c r="T72" s="159" t="s">
        <v>237</v>
      </c>
      <c r="U72" s="159">
        <v>0</v>
      </c>
      <c r="V72" s="159">
        <f t="shared" si="27"/>
        <v>0</v>
      </c>
      <c r="W72" s="159"/>
      <c r="X72" s="159" t="s">
        <v>238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1135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61</v>
      </c>
      <c r="B73" s="175" t="s">
        <v>1250</v>
      </c>
      <c r="C73" s="182" t="s">
        <v>1251</v>
      </c>
      <c r="D73" s="176" t="s">
        <v>434</v>
      </c>
      <c r="E73" s="177">
        <v>7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21</v>
      </c>
      <c r="M73" s="159">
        <f t="shared" si="24"/>
        <v>0</v>
      </c>
      <c r="N73" s="159">
        <v>0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236</v>
      </c>
      <c r="T73" s="159" t="s">
        <v>237</v>
      </c>
      <c r="U73" s="159">
        <v>0</v>
      </c>
      <c r="V73" s="159">
        <f t="shared" si="27"/>
        <v>0</v>
      </c>
      <c r="W73" s="159"/>
      <c r="X73" s="159" t="s">
        <v>238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1135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4">
        <v>62</v>
      </c>
      <c r="B74" s="175" t="s">
        <v>1252</v>
      </c>
      <c r="C74" s="182" t="s">
        <v>1253</v>
      </c>
      <c r="D74" s="176" t="s">
        <v>946</v>
      </c>
      <c r="E74" s="177">
        <v>12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21</v>
      </c>
      <c r="M74" s="159">
        <f t="shared" si="24"/>
        <v>0</v>
      </c>
      <c r="N74" s="159">
        <v>0</v>
      </c>
      <c r="O74" s="159">
        <f t="shared" si="25"/>
        <v>0</v>
      </c>
      <c r="P74" s="159">
        <v>0</v>
      </c>
      <c r="Q74" s="159">
        <f t="shared" si="26"/>
        <v>0</v>
      </c>
      <c r="R74" s="159"/>
      <c r="S74" s="159" t="s">
        <v>236</v>
      </c>
      <c r="T74" s="159" t="s">
        <v>237</v>
      </c>
      <c r="U74" s="159">
        <v>0</v>
      </c>
      <c r="V74" s="159">
        <f t="shared" si="27"/>
        <v>0</v>
      </c>
      <c r="W74" s="159"/>
      <c r="X74" s="159" t="s">
        <v>238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1135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63</v>
      </c>
      <c r="B75" s="175" t="s">
        <v>1254</v>
      </c>
      <c r="C75" s="182" t="s">
        <v>1255</v>
      </c>
      <c r="D75" s="176" t="s">
        <v>946</v>
      </c>
      <c r="E75" s="177">
        <v>7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21</v>
      </c>
      <c r="M75" s="159">
        <f t="shared" si="24"/>
        <v>0</v>
      </c>
      <c r="N75" s="159">
        <v>0</v>
      </c>
      <c r="O75" s="159">
        <f t="shared" si="25"/>
        <v>0</v>
      </c>
      <c r="P75" s="159">
        <v>0</v>
      </c>
      <c r="Q75" s="159">
        <f t="shared" si="26"/>
        <v>0</v>
      </c>
      <c r="R75" s="159"/>
      <c r="S75" s="159" t="s">
        <v>236</v>
      </c>
      <c r="T75" s="159" t="s">
        <v>237</v>
      </c>
      <c r="U75" s="159">
        <v>0</v>
      </c>
      <c r="V75" s="159">
        <f t="shared" si="27"/>
        <v>0</v>
      </c>
      <c r="W75" s="159"/>
      <c r="X75" s="159" t="s">
        <v>238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1135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64</v>
      </c>
      <c r="B76" s="175" t="s">
        <v>1256</v>
      </c>
      <c r="C76" s="182" t="s">
        <v>1257</v>
      </c>
      <c r="D76" s="176" t="s">
        <v>946</v>
      </c>
      <c r="E76" s="177">
        <v>13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21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236</v>
      </c>
      <c r="T76" s="159" t="s">
        <v>237</v>
      </c>
      <c r="U76" s="159">
        <v>0</v>
      </c>
      <c r="V76" s="159">
        <f t="shared" si="27"/>
        <v>0</v>
      </c>
      <c r="W76" s="159"/>
      <c r="X76" s="159" t="s">
        <v>238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1135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65</v>
      </c>
      <c r="B77" s="175" t="s">
        <v>1258</v>
      </c>
      <c r="C77" s="182" t="s">
        <v>1259</v>
      </c>
      <c r="D77" s="176" t="s">
        <v>434</v>
      </c>
      <c r="E77" s="177">
        <v>12</v>
      </c>
      <c r="F77" s="178"/>
      <c r="G77" s="179">
        <f t="shared" si="21"/>
        <v>0</v>
      </c>
      <c r="H77" s="160"/>
      <c r="I77" s="159">
        <f t="shared" si="22"/>
        <v>0</v>
      </c>
      <c r="J77" s="160"/>
      <c r="K77" s="159">
        <f t="shared" si="23"/>
        <v>0</v>
      </c>
      <c r="L77" s="159">
        <v>21</v>
      </c>
      <c r="M77" s="159">
        <f t="shared" si="24"/>
        <v>0</v>
      </c>
      <c r="N77" s="159">
        <v>0</v>
      </c>
      <c r="O77" s="159">
        <f t="shared" si="25"/>
        <v>0</v>
      </c>
      <c r="P77" s="159">
        <v>0</v>
      </c>
      <c r="Q77" s="159">
        <f t="shared" si="26"/>
        <v>0</v>
      </c>
      <c r="R77" s="159"/>
      <c r="S77" s="159" t="s">
        <v>236</v>
      </c>
      <c r="T77" s="159" t="s">
        <v>237</v>
      </c>
      <c r="U77" s="159">
        <v>0</v>
      </c>
      <c r="V77" s="159">
        <f t="shared" si="27"/>
        <v>0</v>
      </c>
      <c r="W77" s="159"/>
      <c r="X77" s="159" t="s">
        <v>238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1135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4">
        <v>66</v>
      </c>
      <c r="B78" s="175" t="s">
        <v>1260</v>
      </c>
      <c r="C78" s="182" t="s">
        <v>1261</v>
      </c>
      <c r="D78" s="176" t="s">
        <v>235</v>
      </c>
      <c r="E78" s="177">
        <v>88</v>
      </c>
      <c r="F78" s="178"/>
      <c r="G78" s="179">
        <f t="shared" si="21"/>
        <v>0</v>
      </c>
      <c r="H78" s="160"/>
      <c r="I78" s="159">
        <f t="shared" si="22"/>
        <v>0</v>
      </c>
      <c r="J78" s="160"/>
      <c r="K78" s="159">
        <f t="shared" si="23"/>
        <v>0</v>
      </c>
      <c r="L78" s="159">
        <v>21</v>
      </c>
      <c r="M78" s="159">
        <f t="shared" si="24"/>
        <v>0</v>
      </c>
      <c r="N78" s="159">
        <v>0</v>
      </c>
      <c r="O78" s="159">
        <f t="shared" si="25"/>
        <v>0</v>
      </c>
      <c r="P78" s="159">
        <v>0</v>
      </c>
      <c r="Q78" s="159">
        <f t="shared" si="26"/>
        <v>0</v>
      </c>
      <c r="R78" s="159"/>
      <c r="S78" s="159" t="s">
        <v>236</v>
      </c>
      <c r="T78" s="159" t="s">
        <v>237</v>
      </c>
      <c r="U78" s="159">
        <v>0</v>
      </c>
      <c r="V78" s="159">
        <f t="shared" si="27"/>
        <v>0</v>
      </c>
      <c r="W78" s="159"/>
      <c r="X78" s="159" t="s">
        <v>238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1135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4">
        <v>67</v>
      </c>
      <c r="B79" s="175" t="s">
        <v>1262</v>
      </c>
      <c r="C79" s="182" t="s">
        <v>1263</v>
      </c>
      <c r="D79" s="176" t="s">
        <v>235</v>
      </c>
      <c r="E79" s="177">
        <v>34</v>
      </c>
      <c r="F79" s="178"/>
      <c r="G79" s="179">
        <f t="shared" si="21"/>
        <v>0</v>
      </c>
      <c r="H79" s="160"/>
      <c r="I79" s="159">
        <f t="shared" si="22"/>
        <v>0</v>
      </c>
      <c r="J79" s="160"/>
      <c r="K79" s="159">
        <f t="shared" si="23"/>
        <v>0</v>
      </c>
      <c r="L79" s="159">
        <v>21</v>
      </c>
      <c r="M79" s="159">
        <f t="shared" si="24"/>
        <v>0</v>
      </c>
      <c r="N79" s="159">
        <v>0</v>
      </c>
      <c r="O79" s="159">
        <f t="shared" si="25"/>
        <v>0</v>
      </c>
      <c r="P79" s="159">
        <v>0</v>
      </c>
      <c r="Q79" s="159">
        <f t="shared" si="26"/>
        <v>0</v>
      </c>
      <c r="R79" s="159"/>
      <c r="S79" s="159" t="s">
        <v>236</v>
      </c>
      <c r="T79" s="159" t="s">
        <v>237</v>
      </c>
      <c r="U79" s="159">
        <v>0</v>
      </c>
      <c r="V79" s="159">
        <f t="shared" si="27"/>
        <v>0</v>
      </c>
      <c r="W79" s="159"/>
      <c r="X79" s="159" t="s">
        <v>238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1135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4">
        <v>68</v>
      </c>
      <c r="B80" s="175" t="s">
        <v>1264</v>
      </c>
      <c r="C80" s="182" t="s">
        <v>1265</v>
      </c>
      <c r="D80" s="176" t="s">
        <v>235</v>
      </c>
      <c r="E80" s="177">
        <v>14</v>
      </c>
      <c r="F80" s="178"/>
      <c r="G80" s="179">
        <f t="shared" si="21"/>
        <v>0</v>
      </c>
      <c r="H80" s="160"/>
      <c r="I80" s="159">
        <f t="shared" si="22"/>
        <v>0</v>
      </c>
      <c r="J80" s="160"/>
      <c r="K80" s="159">
        <f t="shared" si="23"/>
        <v>0</v>
      </c>
      <c r="L80" s="159">
        <v>21</v>
      </c>
      <c r="M80" s="159">
        <f t="shared" si="24"/>
        <v>0</v>
      </c>
      <c r="N80" s="159">
        <v>0</v>
      </c>
      <c r="O80" s="159">
        <f t="shared" si="25"/>
        <v>0</v>
      </c>
      <c r="P80" s="159">
        <v>0</v>
      </c>
      <c r="Q80" s="159">
        <f t="shared" si="26"/>
        <v>0</v>
      </c>
      <c r="R80" s="159"/>
      <c r="S80" s="159" t="s">
        <v>236</v>
      </c>
      <c r="T80" s="159" t="s">
        <v>237</v>
      </c>
      <c r="U80" s="159">
        <v>0</v>
      </c>
      <c r="V80" s="159">
        <f t="shared" si="27"/>
        <v>0</v>
      </c>
      <c r="W80" s="159"/>
      <c r="X80" s="159" t="s">
        <v>238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1135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2" t="s">
        <v>231</v>
      </c>
      <c r="B81" s="163" t="s">
        <v>161</v>
      </c>
      <c r="C81" s="181" t="s">
        <v>142</v>
      </c>
      <c r="D81" s="164"/>
      <c r="E81" s="165"/>
      <c r="F81" s="166"/>
      <c r="G81" s="167">
        <f>SUMIF(AG82:AG90,"&lt;&gt;NOR",G82:G90)</f>
        <v>0</v>
      </c>
      <c r="H81" s="161"/>
      <c r="I81" s="161">
        <f>SUM(I82:I90)</f>
        <v>0</v>
      </c>
      <c r="J81" s="161"/>
      <c r="K81" s="161">
        <f>SUM(K82:K90)</f>
        <v>0</v>
      </c>
      <c r="L81" s="161"/>
      <c r="M81" s="161">
        <f>SUM(M82:M90)</f>
        <v>0</v>
      </c>
      <c r="N81" s="161"/>
      <c r="O81" s="161">
        <f>SUM(O82:O90)</f>
        <v>0</v>
      </c>
      <c r="P81" s="161"/>
      <c r="Q81" s="161">
        <f>SUM(Q82:Q90)</f>
        <v>0</v>
      </c>
      <c r="R81" s="161"/>
      <c r="S81" s="161"/>
      <c r="T81" s="161"/>
      <c r="U81" s="161"/>
      <c r="V81" s="161">
        <f>SUM(V82:V90)</f>
        <v>0</v>
      </c>
      <c r="W81" s="161"/>
      <c r="X81" s="161"/>
      <c r="AG81" t="s">
        <v>232</v>
      </c>
    </row>
    <row r="82" spans="1:60" ht="45" outlineLevel="1" x14ac:dyDescent="0.2">
      <c r="A82" s="174">
        <v>69</v>
      </c>
      <c r="B82" s="175" t="s">
        <v>1266</v>
      </c>
      <c r="C82" s="182" t="s">
        <v>1185</v>
      </c>
      <c r="D82" s="176" t="s">
        <v>434</v>
      </c>
      <c r="E82" s="177">
        <v>1</v>
      </c>
      <c r="F82" s="178"/>
      <c r="G82" s="179">
        <f t="shared" ref="G82:G90" si="28">ROUND(E82*F82,2)</f>
        <v>0</v>
      </c>
      <c r="H82" s="160"/>
      <c r="I82" s="159">
        <f t="shared" ref="I82:I90" si="29">ROUND(E82*H82,2)</f>
        <v>0</v>
      </c>
      <c r="J82" s="160"/>
      <c r="K82" s="159">
        <f t="shared" ref="K82:K90" si="30">ROUND(E82*J82,2)</f>
        <v>0</v>
      </c>
      <c r="L82" s="159">
        <v>21</v>
      </c>
      <c r="M82" s="159">
        <f t="shared" ref="M82:M90" si="31">G82*(1+L82/100)</f>
        <v>0</v>
      </c>
      <c r="N82" s="159">
        <v>0</v>
      </c>
      <c r="O82" s="159">
        <f t="shared" ref="O82:O90" si="32">ROUND(E82*N82,2)</f>
        <v>0</v>
      </c>
      <c r="P82" s="159">
        <v>0</v>
      </c>
      <c r="Q82" s="159">
        <f t="shared" ref="Q82:Q90" si="33">ROUND(E82*P82,2)</f>
        <v>0</v>
      </c>
      <c r="R82" s="159"/>
      <c r="S82" s="159" t="s">
        <v>236</v>
      </c>
      <c r="T82" s="159" t="s">
        <v>237</v>
      </c>
      <c r="U82" s="159">
        <v>0</v>
      </c>
      <c r="V82" s="159">
        <f t="shared" ref="V82:V90" si="34">ROUND(E82*U82,2)</f>
        <v>0</v>
      </c>
      <c r="W82" s="159"/>
      <c r="X82" s="159" t="s">
        <v>238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1135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4">
        <v>70</v>
      </c>
      <c r="B83" s="175" t="s">
        <v>1267</v>
      </c>
      <c r="C83" s="182" t="s">
        <v>1268</v>
      </c>
      <c r="D83" s="176" t="s">
        <v>434</v>
      </c>
      <c r="E83" s="177">
        <v>4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21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236</v>
      </c>
      <c r="T83" s="159" t="s">
        <v>237</v>
      </c>
      <c r="U83" s="159">
        <v>0</v>
      </c>
      <c r="V83" s="159">
        <f t="shared" si="34"/>
        <v>0</v>
      </c>
      <c r="W83" s="159"/>
      <c r="X83" s="159" t="s">
        <v>238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1135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4">
        <v>71</v>
      </c>
      <c r="B84" s="175" t="s">
        <v>1269</v>
      </c>
      <c r="C84" s="182" t="s">
        <v>1235</v>
      </c>
      <c r="D84" s="176" t="s">
        <v>434</v>
      </c>
      <c r="E84" s="177">
        <v>2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21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236</v>
      </c>
      <c r="T84" s="159" t="s">
        <v>237</v>
      </c>
      <c r="U84" s="159">
        <v>0</v>
      </c>
      <c r="V84" s="159">
        <f t="shared" si="34"/>
        <v>0</v>
      </c>
      <c r="W84" s="159"/>
      <c r="X84" s="159" t="s">
        <v>238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1135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74">
        <v>72</v>
      </c>
      <c r="B85" s="175" t="s">
        <v>1270</v>
      </c>
      <c r="C85" s="182" t="s">
        <v>1243</v>
      </c>
      <c r="D85" s="176" t="s">
        <v>434</v>
      </c>
      <c r="E85" s="177">
        <v>4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21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236</v>
      </c>
      <c r="T85" s="159" t="s">
        <v>237</v>
      </c>
      <c r="U85" s="159">
        <v>0</v>
      </c>
      <c r="V85" s="159">
        <f t="shared" si="34"/>
        <v>0</v>
      </c>
      <c r="W85" s="159"/>
      <c r="X85" s="159" t="s">
        <v>238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1135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4">
        <v>73</v>
      </c>
      <c r="B86" s="175" t="s">
        <v>1271</v>
      </c>
      <c r="C86" s="182" t="s">
        <v>1272</v>
      </c>
      <c r="D86" s="176" t="s">
        <v>434</v>
      </c>
      <c r="E86" s="177">
        <v>4</v>
      </c>
      <c r="F86" s="178"/>
      <c r="G86" s="179">
        <f t="shared" si="28"/>
        <v>0</v>
      </c>
      <c r="H86" s="160"/>
      <c r="I86" s="159">
        <f t="shared" si="29"/>
        <v>0</v>
      </c>
      <c r="J86" s="160"/>
      <c r="K86" s="159">
        <f t="shared" si="30"/>
        <v>0</v>
      </c>
      <c r="L86" s="159">
        <v>21</v>
      </c>
      <c r="M86" s="159">
        <f t="shared" si="31"/>
        <v>0</v>
      </c>
      <c r="N86" s="159">
        <v>0</v>
      </c>
      <c r="O86" s="159">
        <f t="shared" si="32"/>
        <v>0</v>
      </c>
      <c r="P86" s="159">
        <v>0</v>
      </c>
      <c r="Q86" s="159">
        <f t="shared" si="33"/>
        <v>0</v>
      </c>
      <c r="R86" s="159"/>
      <c r="S86" s="159" t="s">
        <v>236</v>
      </c>
      <c r="T86" s="159" t="s">
        <v>237</v>
      </c>
      <c r="U86" s="159">
        <v>0</v>
      </c>
      <c r="V86" s="159">
        <f t="shared" si="34"/>
        <v>0</v>
      </c>
      <c r="W86" s="159"/>
      <c r="X86" s="159" t="s">
        <v>238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1135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4">
        <v>74</v>
      </c>
      <c r="B87" s="175" t="s">
        <v>1273</v>
      </c>
      <c r="C87" s="182" t="s">
        <v>1274</v>
      </c>
      <c r="D87" s="176" t="s">
        <v>434</v>
      </c>
      <c r="E87" s="177">
        <v>4</v>
      </c>
      <c r="F87" s="178"/>
      <c r="G87" s="179">
        <f t="shared" si="28"/>
        <v>0</v>
      </c>
      <c r="H87" s="160"/>
      <c r="I87" s="159">
        <f t="shared" si="29"/>
        <v>0</v>
      </c>
      <c r="J87" s="160"/>
      <c r="K87" s="159">
        <f t="shared" si="30"/>
        <v>0</v>
      </c>
      <c r="L87" s="159">
        <v>21</v>
      </c>
      <c r="M87" s="159">
        <f t="shared" si="31"/>
        <v>0</v>
      </c>
      <c r="N87" s="159">
        <v>0</v>
      </c>
      <c r="O87" s="159">
        <f t="shared" si="32"/>
        <v>0</v>
      </c>
      <c r="P87" s="159">
        <v>0</v>
      </c>
      <c r="Q87" s="159">
        <f t="shared" si="33"/>
        <v>0</v>
      </c>
      <c r="R87" s="159"/>
      <c r="S87" s="159" t="s">
        <v>236</v>
      </c>
      <c r="T87" s="159" t="s">
        <v>237</v>
      </c>
      <c r="U87" s="159">
        <v>0</v>
      </c>
      <c r="V87" s="159">
        <f t="shared" si="34"/>
        <v>0</v>
      </c>
      <c r="W87" s="159"/>
      <c r="X87" s="159" t="s">
        <v>238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1135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4">
        <v>75</v>
      </c>
      <c r="B88" s="175" t="s">
        <v>1275</v>
      </c>
      <c r="C88" s="182" t="s">
        <v>1276</v>
      </c>
      <c r="D88" s="176" t="s">
        <v>434</v>
      </c>
      <c r="E88" s="177">
        <v>4</v>
      </c>
      <c r="F88" s="178"/>
      <c r="G88" s="179">
        <f t="shared" si="28"/>
        <v>0</v>
      </c>
      <c r="H88" s="160"/>
      <c r="I88" s="159">
        <f t="shared" si="29"/>
        <v>0</v>
      </c>
      <c r="J88" s="160"/>
      <c r="K88" s="159">
        <f t="shared" si="30"/>
        <v>0</v>
      </c>
      <c r="L88" s="159">
        <v>21</v>
      </c>
      <c r="M88" s="159">
        <f t="shared" si="31"/>
        <v>0</v>
      </c>
      <c r="N88" s="159">
        <v>0</v>
      </c>
      <c r="O88" s="159">
        <f t="shared" si="32"/>
        <v>0</v>
      </c>
      <c r="P88" s="159">
        <v>0</v>
      </c>
      <c r="Q88" s="159">
        <f t="shared" si="33"/>
        <v>0</v>
      </c>
      <c r="R88" s="159"/>
      <c r="S88" s="159" t="s">
        <v>236</v>
      </c>
      <c r="T88" s="159" t="s">
        <v>237</v>
      </c>
      <c r="U88" s="159">
        <v>0</v>
      </c>
      <c r="V88" s="159">
        <f t="shared" si="34"/>
        <v>0</v>
      </c>
      <c r="W88" s="159"/>
      <c r="X88" s="159" t="s">
        <v>238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1135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4">
        <v>76</v>
      </c>
      <c r="B89" s="175" t="s">
        <v>1277</v>
      </c>
      <c r="C89" s="182" t="s">
        <v>1261</v>
      </c>
      <c r="D89" s="176" t="s">
        <v>235</v>
      </c>
      <c r="E89" s="177">
        <v>76</v>
      </c>
      <c r="F89" s="178"/>
      <c r="G89" s="179">
        <f t="shared" si="28"/>
        <v>0</v>
      </c>
      <c r="H89" s="160"/>
      <c r="I89" s="159">
        <f t="shared" si="29"/>
        <v>0</v>
      </c>
      <c r="J89" s="160"/>
      <c r="K89" s="159">
        <f t="shared" si="30"/>
        <v>0</v>
      </c>
      <c r="L89" s="159">
        <v>21</v>
      </c>
      <c r="M89" s="159">
        <f t="shared" si="31"/>
        <v>0</v>
      </c>
      <c r="N89" s="159">
        <v>0</v>
      </c>
      <c r="O89" s="159">
        <f t="shared" si="32"/>
        <v>0</v>
      </c>
      <c r="P89" s="159">
        <v>0</v>
      </c>
      <c r="Q89" s="159">
        <f t="shared" si="33"/>
        <v>0</v>
      </c>
      <c r="R89" s="159"/>
      <c r="S89" s="159" t="s">
        <v>236</v>
      </c>
      <c r="T89" s="159" t="s">
        <v>237</v>
      </c>
      <c r="U89" s="159">
        <v>0</v>
      </c>
      <c r="V89" s="159">
        <f t="shared" si="34"/>
        <v>0</v>
      </c>
      <c r="W89" s="159"/>
      <c r="X89" s="159" t="s">
        <v>238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1135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4">
        <v>77</v>
      </c>
      <c r="B90" s="175" t="s">
        <v>1278</v>
      </c>
      <c r="C90" s="182" t="s">
        <v>1279</v>
      </c>
      <c r="D90" s="176" t="s">
        <v>235</v>
      </c>
      <c r="E90" s="177">
        <v>39</v>
      </c>
      <c r="F90" s="178"/>
      <c r="G90" s="179">
        <f t="shared" si="28"/>
        <v>0</v>
      </c>
      <c r="H90" s="160"/>
      <c r="I90" s="159">
        <f t="shared" si="29"/>
        <v>0</v>
      </c>
      <c r="J90" s="160"/>
      <c r="K90" s="159">
        <f t="shared" si="30"/>
        <v>0</v>
      </c>
      <c r="L90" s="159">
        <v>21</v>
      </c>
      <c r="M90" s="159">
        <f t="shared" si="31"/>
        <v>0</v>
      </c>
      <c r="N90" s="159">
        <v>0</v>
      </c>
      <c r="O90" s="159">
        <f t="shared" si="32"/>
        <v>0</v>
      </c>
      <c r="P90" s="159">
        <v>0</v>
      </c>
      <c r="Q90" s="159">
        <f t="shared" si="33"/>
        <v>0</v>
      </c>
      <c r="R90" s="159"/>
      <c r="S90" s="159" t="s">
        <v>236</v>
      </c>
      <c r="T90" s="159" t="s">
        <v>237</v>
      </c>
      <c r="U90" s="159">
        <v>0</v>
      </c>
      <c r="V90" s="159">
        <f t="shared" si="34"/>
        <v>0</v>
      </c>
      <c r="W90" s="159"/>
      <c r="X90" s="159" t="s">
        <v>238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1135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5.5" x14ac:dyDescent="0.2">
      <c r="A91" s="162" t="s">
        <v>231</v>
      </c>
      <c r="B91" s="163" t="s">
        <v>162</v>
      </c>
      <c r="C91" s="181" t="s">
        <v>144</v>
      </c>
      <c r="D91" s="164"/>
      <c r="E91" s="165"/>
      <c r="F91" s="166"/>
      <c r="G91" s="167">
        <f>SUMIF(AG92:AG97,"&lt;&gt;NOR",G92:G97)</f>
        <v>0</v>
      </c>
      <c r="H91" s="161"/>
      <c r="I91" s="161">
        <f>SUM(I92:I97)</f>
        <v>0</v>
      </c>
      <c r="J91" s="161"/>
      <c r="K91" s="161">
        <f>SUM(K92:K97)</f>
        <v>0</v>
      </c>
      <c r="L91" s="161"/>
      <c r="M91" s="161">
        <f>SUM(M92:M97)</f>
        <v>0</v>
      </c>
      <c r="N91" s="161"/>
      <c r="O91" s="161">
        <f>SUM(O92:O97)</f>
        <v>0</v>
      </c>
      <c r="P91" s="161"/>
      <c r="Q91" s="161">
        <f>SUM(Q92:Q97)</f>
        <v>0</v>
      </c>
      <c r="R91" s="161"/>
      <c r="S91" s="161"/>
      <c r="T91" s="161"/>
      <c r="U91" s="161"/>
      <c r="V91" s="161">
        <f>SUM(V92:V97)</f>
        <v>0</v>
      </c>
      <c r="W91" s="161"/>
      <c r="X91" s="161"/>
      <c r="AG91" t="s">
        <v>232</v>
      </c>
    </row>
    <row r="92" spans="1:60" ht="45" outlineLevel="1" x14ac:dyDescent="0.2">
      <c r="A92" s="174">
        <v>78</v>
      </c>
      <c r="B92" s="175" t="s">
        <v>1280</v>
      </c>
      <c r="C92" s="182" t="s">
        <v>1281</v>
      </c>
      <c r="D92" s="176" t="s">
        <v>434</v>
      </c>
      <c r="E92" s="177">
        <v>1</v>
      </c>
      <c r="F92" s="178"/>
      <c r="G92" s="179">
        <f t="shared" ref="G92:G97" si="35">ROUND(E92*F92,2)</f>
        <v>0</v>
      </c>
      <c r="H92" s="160"/>
      <c r="I92" s="159">
        <f t="shared" ref="I92:I97" si="36">ROUND(E92*H92,2)</f>
        <v>0</v>
      </c>
      <c r="J92" s="160"/>
      <c r="K92" s="159">
        <f t="shared" ref="K92:K97" si="37">ROUND(E92*J92,2)</f>
        <v>0</v>
      </c>
      <c r="L92" s="159">
        <v>21</v>
      </c>
      <c r="M92" s="159">
        <f t="shared" ref="M92:M97" si="38">G92*(1+L92/100)</f>
        <v>0</v>
      </c>
      <c r="N92" s="159">
        <v>0</v>
      </c>
      <c r="O92" s="159">
        <f t="shared" ref="O92:O97" si="39">ROUND(E92*N92,2)</f>
        <v>0</v>
      </c>
      <c r="P92" s="159">
        <v>0</v>
      </c>
      <c r="Q92" s="159">
        <f t="shared" ref="Q92:Q97" si="40">ROUND(E92*P92,2)</f>
        <v>0</v>
      </c>
      <c r="R92" s="159"/>
      <c r="S92" s="159" t="s">
        <v>236</v>
      </c>
      <c r="T92" s="159" t="s">
        <v>237</v>
      </c>
      <c r="U92" s="159">
        <v>0</v>
      </c>
      <c r="V92" s="159">
        <f t="shared" ref="V92:V97" si="41">ROUND(E92*U92,2)</f>
        <v>0</v>
      </c>
      <c r="W92" s="159"/>
      <c r="X92" s="159" t="s">
        <v>238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1135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4">
        <v>79</v>
      </c>
      <c r="B93" s="175" t="s">
        <v>1282</v>
      </c>
      <c r="C93" s="182" t="s">
        <v>1283</v>
      </c>
      <c r="D93" s="176" t="s">
        <v>434</v>
      </c>
      <c r="E93" s="177">
        <v>2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21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236</v>
      </c>
      <c r="T93" s="159" t="s">
        <v>237</v>
      </c>
      <c r="U93" s="159">
        <v>0</v>
      </c>
      <c r="V93" s="159">
        <f t="shared" si="41"/>
        <v>0</v>
      </c>
      <c r="W93" s="159"/>
      <c r="X93" s="159" t="s">
        <v>238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1135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80</v>
      </c>
      <c r="B94" s="175" t="s">
        <v>1284</v>
      </c>
      <c r="C94" s="182" t="s">
        <v>1285</v>
      </c>
      <c r="D94" s="176" t="s">
        <v>946</v>
      </c>
      <c r="E94" s="177">
        <v>2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21</v>
      </c>
      <c r="M94" s="159">
        <f t="shared" si="38"/>
        <v>0</v>
      </c>
      <c r="N94" s="159">
        <v>0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236</v>
      </c>
      <c r="T94" s="159" t="s">
        <v>237</v>
      </c>
      <c r="U94" s="159">
        <v>0</v>
      </c>
      <c r="V94" s="159">
        <f t="shared" si="41"/>
        <v>0</v>
      </c>
      <c r="W94" s="159"/>
      <c r="X94" s="159" t="s">
        <v>238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1135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4">
        <v>81</v>
      </c>
      <c r="B95" s="175" t="s">
        <v>1284</v>
      </c>
      <c r="C95" s="182" t="s">
        <v>1285</v>
      </c>
      <c r="D95" s="176" t="s">
        <v>946</v>
      </c>
      <c r="E95" s="177">
        <v>2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21</v>
      </c>
      <c r="M95" s="159">
        <f t="shared" si="38"/>
        <v>0</v>
      </c>
      <c r="N95" s="159">
        <v>0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236</v>
      </c>
      <c r="T95" s="159" t="s">
        <v>237</v>
      </c>
      <c r="U95" s="159">
        <v>0</v>
      </c>
      <c r="V95" s="159">
        <f t="shared" si="41"/>
        <v>0</v>
      </c>
      <c r="W95" s="159"/>
      <c r="X95" s="159" t="s">
        <v>238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1135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4">
        <v>82</v>
      </c>
      <c r="B96" s="175" t="s">
        <v>1286</v>
      </c>
      <c r="C96" s="182" t="s">
        <v>1287</v>
      </c>
      <c r="D96" s="176" t="s">
        <v>434</v>
      </c>
      <c r="E96" s="177">
        <v>3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21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236</v>
      </c>
      <c r="T96" s="159" t="s">
        <v>237</v>
      </c>
      <c r="U96" s="159">
        <v>0</v>
      </c>
      <c r="V96" s="159">
        <f t="shared" si="41"/>
        <v>0</v>
      </c>
      <c r="W96" s="159"/>
      <c r="X96" s="159" t="s">
        <v>238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1135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74">
        <v>83</v>
      </c>
      <c r="B97" s="175" t="s">
        <v>1288</v>
      </c>
      <c r="C97" s="182" t="s">
        <v>1289</v>
      </c>
      <c r="D97" s="176" t="s">
        <v>946</v>
      </c>
      <c r="E97" s="177">
        <v>28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21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236</v>
      </c>
      <c r="T97" s="159" t="s">
        <v>237</v>
      </c>
      <c r="U97" s="159">
        <v>0</v>
      </c>
      <c r="V97" s="159">
        <f t="shared" si="41"/>
        <v>0</v>
      </c>
      <c r="W97" s="159"/>
      <c r="X97" s="159" t="s">
        <v>238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1135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5.5" x14ac:dyDescent="0.2">
      <c r="A98" s="162" t="s">
        <v>231</v>
      </c>
      <c r="B98" s="163" t="s">
        <v>163</v>
      </c>
      <c r="C98" s="181" t="s">
        <v>146</v>
      </c>
      <c r="D98" s="164"/>
      <c r="E98" s="165"/>
      <c r="F98" s="166"/>
      <c r="G98" s="167">
        <f>SUMIF(AG99:AG101,"&lt;&gt;NOR",G99:G101)</f>
        <v>0</v>
      </c>
      <c r="H98" s="161"/>
      <c r="I98" s="161">
        <f>SUM(I99:I101)</f>
        <v>0</v>
      </c>
      <c r="J98" s="161"/>
      <c r="K98" s="161">
        <f>SUM(K99:K101)</f>
        <v>0</v>
      </c>
      <c r="L98" s="161"/>
      <c r="M98" s="161">
        <f>SUM(M99:M101)</f>
        <v>0</v>
      </c>
      <c r="N98" s="161"/>
      <c r="O98" s="161">
        <f>SUM(O99:O101)</f>
        <v>0</v>
      </c>
      <c r="P98" s="161"/>
      <c r="Q98" s="161">
        <f>SUM(Q99:Q101)</f>
        <v>0</v>
      </c>
      <c r="R98" s="161"/>
      <c r="S98" s="161"/>
      <c r="T98" s="161"/>
      <c r="U98" s="161"/>
      <c r="V98" s="161">
        <f>SUM(V99:V101)</f>
        <v>0</v>
      </c>
      <c r="W98" s="161"/>
      <c r="X98" s="161"/>
      <c r="AG98" t="s">
        <v>232</v>
      </c>
    </row>
    <row r="99" spans="1:60" ht="45" outlineLevel="1" x14ac:dyDescent="0.2">
      <c r="A99" s="174">
        <v>84</v>
      </c>
      <c r="B99" s="175" t="s">
        <v>1290</v>
      </c>
      <c r="C99" s="182" t="s">
        <v>1291</v>
      </c>
      <c r="D99" s="176" t="s">
        <v>434</v>
      </c>
      <c r="E99" s="177">
        <v>1</v>
      </c>
      <c r="F99" s="178"/>
      <c r="G99" s="179">
        <f>ROUND(E99*F99,2)</f>
        <v>0</v>
      </c>
      <c r="H99" s="160"/>
      <c r="I99" s="159">
        <f>ROUND(E99*H99,2)</f>
        <v>0</v>
      </c>
      <c r="J99" s="160"/>
      <c r="K99" s="159">
        <f>ROUND(E99*J99,2)</f>
        <v>0</v>
      </c>
      <c r="L99" s="159">
        <v>21</v>
      </c>
      <c r="M99" s="159">
        <f>G99*(1+L99/100)</f>
        <v>0</v>
      </c>
      <c r="N99" s="159">
        <v>0</v>
      </c>
      <c r="O99" s="159">
        <f>ROUND(E99*N99,2)</f>
        <v>0</v>
      </c>
      <c r="P99" s="159">
        <v>0</v>
      </c>
      <c r="Q99" s="159">
        <f>ROUND(E99*P99,2)</f>
        <v>0</v>
      </c>
      <c r="R99" s="159"/>
      <c r="S99" s="159" t="s">
        <v>236</v>
      </c>
      <c r="T99" s="159" t="s">
        <v>237</v>
      </c>
      <c r="U99" s="159">
        <v>0</v>
      </c>
      <c r="V99" s="159">
        <f>ROUND(E99*U99,2)</f>
        <v>0</v>
      </c>
      <c r="W99" s="159"/>
      <c r="X99" s="159" t="s">
        <v>238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1135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74">
        <v>85</v>
      </c>
      <c r="B100" s="175" t="s">
        <v>1292</v>
      </c>
      <c r="C100" s="182" t="s">
        <v>1293</v>
      </c>
      <c r="D100" s="176" t="s">
        <v>946</v>
      </c>
      <c r="E100" s="177">
        <v>2</v>
      </c>
      <c r="F100" s="178"/>
      <c r="G100" s="179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9">
        <v>0</v>
      </c>
      <c r="O100" s="159">
        <f>ROUND(E100*N100,2)</f>
        <v>0</v>
      </c>
      <c r="P100" s="159">
        <v>0</v>
      </c>
      <c r="Q100" s="159">
        <f>ROUND(E100*P100,2)</f>
        <v>0</v>
      </c>
      <c r="R100" s="159"/>
      <c r="S100" s="159" t="s">
        <v>236</v>
      </c>
      <c r="T100" s="159" t="s">
        <v>237</v>
      </c>
      <c r="U100" s="159">
        <v>0</v>
      </c>
      <c r="V100" s="159">
        <f>ROUND(E100*U100,2)</f>
        <v>0</v>
      </c>
      <c r="W100" s="159"/>
      <c r="X100" s="159" t="s">
        <v>238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1135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4">
        <v>86</v>
      </c>
      <c r="B101" s="175" t="s">
        <v>1294</v>
      </c>
      <c r="C101" s="182" t="s">
        <v>1289</v>
      </c>
      <c r="D101" s="176" t="s">
        <v>946</v>
      </c>
      <c r="E101" s="177">
        <v>30</v>
      </c>
      <c r="F101" s="178"/>
      <c r="G101" s="179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9">
        <v>0</v>
      </c>
      <c r="O101" s="159">
        <f>ROUND(E101*N101,2)</f>
        <v>0</v>
      </c>
      <c r="P101" s="159">
        <v>0</v>
      </c>
      <c r="Q101" s="159">
        <f>ROUND(E101*P101,2)</f>
        <v>0</v>
      </c>
      <c r="R101" s="159"/>
      <c r="S101" s="159" t="s">
        <v>236</v>
      </c>
      <c r="T101" s="159" t="s">
        <v>237</v>
      </c>
      <c r="U101" s="159">
        <v>0</v>
      </c>
      <c r="V101" s="159">
        <f>ROUND(E101*U101,2)</f>
        <v>0</v>
      </c>
      <c r="W101" s="159"/>
      <c r="X101" s="159" t="s">
        <v>238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1135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62" t="s">
        <v>231</v>
      </c>
      <c r="B102" s="163" t="s">
        <v>193</v>
      </c>
      <c r="C102" s="181" t="s">
        <v>194</v>
      </c>
      <c r="D102" s="164"/>
      <c r="E102" s="165"/>
      <c r="F102" s="166"/>
      <c r="G102" s="167">
        <f>SUMIF(AG103:AG109,"&lt;&gt;NOR",G103:G109)</f>
        <v>0</v>
      </c>
      <c r="H102" s="161"/>
      <c r="I102" s="161">
        <f>SUM(I103:I109)</f>
        <v>0</v>
      </c>
      <c r="J102" s="161"/>
      <c r="K102" s="161">
        <f>SUM(K103:K109)</f>
        <v>0</v>
      </c>
      <c r="L102" s="161"/>
      <c r="M102" s="161">
        <f>SUM(M103:M109)</f>
        <v>0</v>
      </c>
      <c r="N102" s="161"/>
      <c r="O102" s="161">
        <f>SUM(O103:O109)</f>
        <v>0</v>
      </c>
      <c r="P102" s="161"/>
      <c r="Q102" s="161">
        <f>SUM(Q103:Q109)</f>
        <v>0</v>
      </c>
      <c r="R102" s="161"/>
      <c r="S102" s="161"/>
      <c r="T102" s="161"/>
      <c r="U102" s="161"/>
      <c r="V102" s="161">
        <f>SUM(V103:V109)</f>
        <v>0</v>
      </c>
      <c r="W102" s="161"/>
      <c r="X102" s="161"/>
      <c r="AG102" t="s">
        <v>232</v>
      </c>
    </row>
    <row r="103" spans="1:60" outlineLevel="1" x14ac:dyDescent="0.2">
      <c r="A103" s="174">
        <v>87</v>
      </c>
      <c r="B103" s="175" t="s">
        <v>1295</v>
      </c>
      <c r="C103" s="182" t="s">
        <v>1296</v>
      </c>
      <c r="D103" s="176" t="s">
        <v>1064</v>
      </c>
      <c r="E103" s="177">
        <v>1</v>
      </c>
      <c r="F103" s="178"/>
      <c r="G103" s="179">
        <f t="shared" ref="G103:G109" si="42">ROUND(E103*F103,2)</f>
        <v>0</v>
      </c>
      <c r="H103" s="160"/>
      <c r="I103" s="159">
        <f t="shared" ref="I103:I109" si="43">ROUND(E103*H103,2)</f>
        <v>0</v>
      </c>
      <c r="J103" s="160"/>
      <c r="K103" s="159">
        <f t="shared" ref="K103:K109" si="44">ROUND(E103*J103,2)</f>
        <v>0</v>
      </c>
      <c r="L103" s="159">
        <v>21</v>
      </c>
      <c r="M103" s="159">
        <f t="shared" ref="M103:M109" si="45">G103*(1+L103/100)</f>
        <v>0</v>
      </c>
      <c r="N103" s="159">
        <v>0</v>
      </c>
      <c r="O103" s="159">
        <f t="shared" ref="O103:O109" si="46">ROUND(E103*N103,2)</f>
        <v>0</v>
      </c>
      <c r="P103" s="159">
        <v>0</v>
      </c>
      <c r="Q103" s="159">
        <f t="shared" ref="Q103:Q109" si="47">ROUND(E103*P103,2)</f>
        <v>0</v>
      </c>
      <c r="R103" s="159"/>
      <c r="S103" s="159" t="s">
        <v>236</v>
      </c>
      <c r="T103" s="159" t="s">
        <v>237</v>
      </c>
      <c r="U103" s="159">
        <v>0</v>
      </c>
      <c r="V103" s="159">
        <f t="shared" ref="V103:V109" si="48">ROUND(E103*U103,2)</f>
        <v>0</v>
      </c>
      <c r="W103" s="159"/>
      <c r="X103" s="159" t="s">
        <v>238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1135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4">
        <v>88</v>
      </c>
      <c r="B104" s="175" t="s">
        <v>1297</v>
      </c>
      <c r="C104" s="182" t="s">
        <v>1298</v>
      </c>
      <c r="D104" s="176" t="s">
        <v>1064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21</v>
      </c>
      <c r="M104" s="159">
        <f t="shared" si="45"/>
        <v>0</v>
      </c>
      <c r="N104" s="159">
        <v>0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236</v>
      </c>
      <c r="T104" s="159" t="s">
        <v>237</v>
      </c>
      <c r="U104" s="159">
        <v>0</v>
      </c>
      <c r="V104" s="159">
        <f t="shared" si="48"/>
        <v>0</v>
      </c>
      <c r="W104" s="159"/>
      <c r="X104" s="159" t="s">
        <v>238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1135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74">
        <v>89</v>
      </c>
      <c r="B105" s="175" t="s">
        <v>1299</v>
      </c>
      <c r="C105" s="182" t="s">
        <v>1300</v>
      </c>
      <c r="D105" s="176" t="s">
        <v>1064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21</v>
      </c>
      <c r="M105" s="159">
        <f t="shared" si="45"/>
        <v>0</v>
      </c>
      <c r="N105" s="159">
        <v>0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236</v>
      </c>
      <c r="T105" s="159" t="s">
        <v>237</v>
      </c>
      <c r="U105" s="159">
        <v>0</v>
      </c>
      <c r="V105" s="159">
        <f t="shared" si="48"/>
        <v>0</v>
      </c>
      <c r="W105" s="159"/>
      <c r="X105" s="159" t="s">
        <v>238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1135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4">
        <v>90</v>
      </c>
      <c r="B106" s="175" t="s">
        <v>1301</v>
      </c>
      <c r="C106" s="182" t="s">
        <v>1302</v>
      </c>
      <c r="D106" s="176" t="s">
        <v>1064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21</v>
      </c>
      <c r="M106" s="159">
        <f t="shared" si="45"/>
        <v>0</v>
      </c>
      <c r="N106" s="159">
        <v>0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236</v>
      </c>
      <c r="T106" s="159" t="s">
        <v>237</v>
      </c>
      <c r="U106" s="159">
        <v>0</v>
      </c>
      <c r="V106" s="159">
        <f t="shared" si="48"/>
        <v>0</v>
      </c>
      <c r="W106" s="159"/>
      <c r="X106" s="159" t="s">
        <v>238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1135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4">
        <v>91</v>
      </c>
      <c r="B107" s="175" t="s">
        <v>1303</v>
      </c>
      <c r="C107" s="182" t="s">
        <v>1304</v>
      </c>
      <c r="D107" s="176" t="s">
        <v>1064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21</v>
      </c>
      <c r="M107" s="159">
        <f t="shared" si="45"/>
        <v>0</v>
      </c>
      <c r="N107" s="159">
        <v>0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236</v>
      </c>
      <c r="T107" s="159" t="s">
        <v>237</v>
      </c>
      <c r="U107" s="159">
        <v>0</v>
      </c>
      <c r="V107" s="159">
        <f t="shared" si="48"/>
        <v>0</v>
      </c>
      <c r="W107" s="159"/>
      <c r="X107" s="159" t="s">
        <v>238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1135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92</v>
      </c>
      <c r="B108" s="175" t="s">
        <v>1305</v>
      </c>
      <c r="C108" s="182" t="s">
        <v>1306</v>
      </c>
      <c r="D108" s="176" t="s">
        <v>1064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21</v>
      </c>
      <c r="M108" s="159">
        <f t="shared" si="45"/>
        <v>0</v>
      </c>
      <c r="N108" s="159">
        <v>0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236</v>
      </c>
      <c r="T108" s="159" t="s">
        <v>237</v>
      </c>
      <c r="U108" s="159">
        <v>0</v>
      </c>
      <c r="V108" s="159">
        <f t="shared" si="48"/>
        <v>0</v>
      </c>
      <c r="W108" s="159"/>
      <c r="X108" s="159" t="s">
        <v>238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1135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68">
        <v>93</v>
      </c>
      <c r="B109" s="169" t="s">
        <v>1307</v>
      </c>
      <c r="C109" s="183" t="s">
        <v>1308</v>
      </c>
      <c r="D109" s="170" t="s">
        <v>1064</v>
      </c>
      <c r="E109" s="171">
        <v>1</v>
      </c>
      <c r="F109" s="172"/>
      <c r="G109" s="173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21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236</v>
      </c>
      <c r="T109" s="159" t="s">
        <v>237</v>
      </c>
      <c r="U109" s="159">
        <v>0</v>
      </c>
      <c r="V109" s="159">
        <f t="shared" si="48"/>
        <v>0</v>
      </c>
      <c r="W109" s="159"/>
      <c r="X109" s="159" t="s">
        <v>238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1135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3"/>
      <c r="B110" s="4"/>
      <c r="C110" s="18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v>15</v>
      </c>
      <c r="AF110">
        <v>21</v>
      </c>
      <c r="AG110" t="s">
        <v>218</v>
      </c>
    </row>
    <row r="111" spans="1:60" x14ac:dyDescent="0.2">
      <c r="A111" s="152"/>
      <c r="B111" s="153" t="s">
        <v>31</v>
      </c>
      <c r="C111" s="185"/>
      <c r="D111" s="154"/>
      <c r="E111" s="155"/>
      <c r="F111" s="155"/>
      <c r="G111" s="180">
        <f>G8+G34+G44+G51+G55+G81+G91+G98+G102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f>SUMIF(L7:L109,AE110,G7:G109)</f>
        <v>0</v>
      </c>
      <c r="AF111">
        <f>SUMIF(L7:L109,AF110,G7:G109)</f>
        <v>0</v>
      </c>
      <c r="AG111" t="s">
        <v>320</v>
      </c>
    </row>
    <row r="112" spans="1:60" x14ac:dyDescent="0.2">
      <c r="A112" s="3"/>
      <c r="B112" s="4"/>
      <c r="C112" s="184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">
      <c r="A113" s="3"/>
      <c r="B113" s="4"/>
      <c r="C113" s="184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A114" s="259" t="s">
        <v>321</v>
      </c>
      <c r="B114" s="259"/>
      <c r="C114" s="260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61"/>
      <c r="B115" s="262"/>
      <c r="C115" s="263"/>
      <c r="D115" s="262"/>
      <c r="E115" s="262"/>
      <c r="F115" s="262"/>
      <c r="G115" s="26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G115" t="s">
        <v>322</v>
      </c>
    </row>
    <row r="116" spans="1:33" x14ac:dyDescent="0.2">
      <c r="A116" s="265"/>
      <c r="B116" s="266"/>
      <c r="C116" s="267"/>
      <c r="D116" s="266"/>
      <c r="E116" s="266"/>
      <c r="F116" s="266"/>
      <c r="G116" s="26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65"/>
      <c r="B117" s="266"/>
      <c r="C117" s="267"/>
      <c r="D117" s="266"/>
      <c r="E117" s="266"/>
      <c r="F117" s="266"/>
      <c r="G117" s="26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265"/>
      <c r="B118" s="266"/>
      <c r="C118" s="267"/>
      <c r="D118" s="266"/>
      <c r="E118" s="266"/>
      <c r="F118" s="266"/>
      <c r="G118" s="26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">
      <c r="A119" s="269"/>
      <c r="B119" s="270"/>
      <c r="C119" s="271"/>
      <c r="D119" s="270"/>
      <c r="E119" s="270"/>
      <c r="F119" s="270"/>
      <c r="G119" s="27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C121" s="186"/>
      <c r="D121" s="10"/>
      <c r="AG121" t="s">
        <v>323</v>
      </c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YK30gNBZJClqC0G1HrLWZN9fj6uUP2cIRn558hg/KiUcx1MkR4+FGoaUY7zpbDBeGaTLJjc02KhLFndXuYTzw==" saltValue="VgULwJ0I4dkdJVH//LgRQA==" spinCount="100000" sheet="1"/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A18A-8887-47D5-865A-14FB053F67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78</v>
      </c>
      <c r="C3" s="253" t="s">
        <v>79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80</v>
      </c>
      <c r="C4" s="256" t="s">
        <v>81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123</v>
      </c>
      <c r="C8" s="181" t="s">
        <v>124</v>
      </c>
      <c r="D8" s="164"/>
      <c r="E8" s="165"/>
      <c r="F8" s="166"/>
      <c r="G8" s="167">
        <f>SUMIF(AG9:AG65,"&lt;&gt;NOR",G9:G65)</f>
        <v>0</v>
      </c>
      <c r="H8" s="161"/>
      <c r="I8" s="161">
        <f>SUM(I9:I65)</f>
        <v>0</v>
      </c>
      <c r="J8" s="161"/>
      <c r="K8" s="161">
        <f>SUM(K9:K65)</f>
        <v>0</v>
      </c>
      <c r="L8" s="161"/>
      <c r="M8" s="161">
        <f>SUM(M9:M65)</f>
        <v>0</v>
      </c>
      <c r="N8" s="161"/>
      <c r="O8" s="161">
        <f>SUM(O9:O65)</f>
        <v>7.64</v>
      </c>
      <c r="P8" s="161"/>
      <c r="Q8" s="161">
        <f>SUM(Q9:Q65)</f>
        <v>0</v>
      </c>
      <c r="R8" s="161"/>
      <c r="S8" s="161"/>
      <c r="T8" s="161"/>
      <c r="U8" s="161"/>
      <c r="V8" s="161">
        <f>SUM(V9:V65)</f>
        <v>0</v>
      </c>
      <c r="W8" s="161"/>
      <c r="X8" s="161"/>
      <c r="AG8" t="s">
        <v>232</v>
      </c>
    </row>
    <row r="9" spans="1:60" ht="22.5" outlineLevel="1" x14ac:dyDescent="0.2">
      <c r="A9" s="168">
        <v>1</v>
      </c>
      <c r="B9" s="169" t="s">
        <v>1309</v>
      </c>
      <c r="C9" s="183" t="s">
        <v>1310</v>
      </c>
      <c r="D9" s="170" t="s">
        <v>251</v>
      </c>
      <c r="E9" s="171">
        <v>218.6097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1311</v>
      </c>
      <c r="T9" s="159" t="s">
        <v>237</v>
      </c>
      <c r="U9" s="159">
        <v>0</v>
      </c>
      <c r="V9" s="159">
        <f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1312</v>
      </c>
      <c r="D10" s="187"/>
      <c r="E10" s="188">
        <v>218.61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1313</v>
      </c>
      <c r="C11" s="183" t="s">
        <v>1314</v>
      </c>
      <c r="D11" s="170" t="s">
        <v>251</v>
      </c>
      <c r="E11" s="171">
        <v>170.36859999999999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1311</v>
      </c>
      <c r="T11" s="159" t="s">
        <v>237</v>
      </c>
      <c r="U11" s="159">
        <v>0</v>
      </c>
      <c r="V11" s="159">
        <f>ROUND(E11*U11,2)</f>
        <v>0</v>
      </c>
      <c r="W11" s="159"/>
      <c r="X11" s="159" t="s">
        <v>238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56"/>
      <c r="B12" s="157"/>
      <c r="C12" s="189" t="s">
        <v>1315</v>
      </c>
      <c r="D12" s="187"/>
      <c r="E12" s="188">
        <v>115.84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619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1316</v>
      </c>
      <c r="D13" s="187"/>
      <c r="E13" s="188">
        <v>10.83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619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189" t="s">
        <v>1317</v>
      </c>
      <c r="D14" s="187"/>
      <c r="E14" s="188">
        <v>43.7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619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4">
        <v>3</v>
      </c>
      <c r="B15" s="175" t="s">
        <v>1318</v>
      </c>
      <c r="C15" s="182" t="s">
        <v>1319</v>
      </c>
      <c r="D15" s="176" t="s">
        <v>251</v>
      </c>
      <c r="E15" s="177">
        <v>170.36859999999999</v>
      </c>
      <c r="F15" s="178"/>
      <c r="G15" s="179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1311</v>
      </c>
      <c r="T15" s="159" t="s">
        <v>237</v>
      </c>
      <c r="U15" s="159">
        <v>0</v>
      </c>
      <c r="V15" s="159">
        <f>ROUND(E15*U15,2)</f>
        <v>0</v>
      </c>
      <c r="W15" s="159"/>
      <c r="X15" s="159" t="s">
        <v>238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8">
        <v>4</v>
      </c>
      <c r="B16" s="169" t="s">
        <v>1320</v>
      </c>
      <c r="C16" s="183" t="s">
        <v>1321</v>
      </c>
      <c r="D16" s="170" t="s">
        <v>251</v>
      </c>
      <c r="E16" s="171">
        <v>32.5901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1311</v>
      </c>
      <c r="T16" s="159" t="s">
        <v>237</v>
      </c>
      <c r="U16" s="159">
        <v>0</v>
      </c>
      <c r="V16" s="159">
        <f>ROUND(E16*U16,2)</f>
        <v>0</v>
      </c>
      <c r="W16" s="159"/>
      <c r="X16" s="159" t="s">
        <v>238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3.75" outlineLevel="1" x14ac:dyDescent="0.2">
      <c r="A17" s="156"/>
      <c r="B17" s="157"/>
      <c r="C17" s="189" t="s">
        <v>1322</v>
      </c>
      <c r="D17" s="187"/>
      <c r="E17" s="188">
        <v>18.53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619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189" t="s">
        <v>1323</v>
      </c>
      <c r="D18" s="187"/>
      <c r="E18" s="188">
        <v>3.91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619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9" t="s">
        <v>1324</v>
      </c>
      <c r="D19" s="187"/>
      <c r="E19" s="188">
        <v>0.68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619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1325</v>
      </c>
      <c r="D20" s="187"/>
      <c r="E20" s="188">
        <v>0.28999999999999998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619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1326</v>
      </c>
      <c r="D21" s="187"/>
      <c r="E21" s="188">
        <v>1.77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619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1327</v>
      </c>
      <c r="D22" s="187"/>
      <c r="E22" s="188">
        <v>0.71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56"/>
      <c r="B23" s="157"/>
      <c r="C23" s="189" t="s">
        <v>1328</v>
      </c>
      <c r="D23" s="187"/>
      <c r="E23" s="188">
        <v>6.7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619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5</v>
      </c>
      <c r="B24" s="175" t="s">
        <v>1329</v>
      </c>
      <c r="C24" s="182" t="s">
        <v>1330</v>
      </c>
      <c r="D24" s="176" t="s">
        <v>251</v>
      </c>
      <c r="E24" s="177">
        <v>32.5901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1311</v>
      </c>
      <c r="T24" s="159" t="s">
        <v>237</v>
      </c>
      <c r="U24" s="159">
        <v>0</v>
      </c>
      <c r="V24" s="159">
        <f>ROUND(E24*U24,2)</f>
        <v>0</v>
      </c>
      <c r="W24" s="159"/>
      <c r="X24" s="159" t="s">
        <v>238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6</v>
      </c>
      <c r="B25" s="169" t="s">
        <v>1331</v>
      </c>
      <c r="C25" s="183" t="s">
        <v>1332</v>
      </c>
      <c r="D25" s="170" t="s">
        <v>251</v>
      </c>
      <c r="E25" s="171">
        <v>15.651</v>
      </c>
      <c r="F25" s="172"/>
      <c r="G25" s="173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1311</v>
      </c>
      <c r="T25" s="159" t="s">
        <v>237</v>
      </c>
      <c r="U25" s="159">
        <v>0</v>
      </c>
      <c r="V25" s="159">
        <f>ROUND(E25*U25,2)</f>
        <v>0</v>
      </c>
      <c r="W25" s="159"/>
      <c r="X25" s="159" t="s">
        <v>238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1333</v>
      </c>
      <c r="D26" s="187"/>
      <c r="E26" s="188">
        <v>1.03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619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1334</v>
      </c>
      <c r="D27" s="187"/>
      <c r="E27" s="188">
        <v>3.15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619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1335</v>
      </c>
      <c r="D28" s="187"/>
      <c r="E28" s="188">
        <v>0.67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1336</v>
      </c>
      <c r="D29" s="187"/>
      <c r="E29" s="188">
        <v>1.27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619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1337</v>
      </c>
      <c r="D30" s="187"/>
      <c r="E30" s="188">
        <v>1.05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619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1338</v>
      </c>
      <c r="D31" s="187"/>
      <c r="E31" s="188">
        <v>1.51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619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1339</v>
      </c>
      <c r="D32" s="187"/>
      <c r="E32" s="188">
        <v>1.51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1340</v>
      </c>
      <c r="D33" s="187"/>
      <c r="E33" s="188">
        <v>1.27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619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1341</v>
      </c>
      <c r="D34" s="187"/>
      <c r="E34" s="188">
        <v>0.85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1342</v>
      </c>
      <c r="D35" s="187"/>
      <c r="E35" s="188">
        <v>1.77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619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1343</v>
      </c>
      <c r="D36" s="187"/>
      <c r="E36" s="188">
        <v>0.97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619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1344</v>
      </c>
      <c r="D37" s="187"/>
      <c r="E37" s="188">
        <v>0.59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619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7</v>
      </c>
      <c r="B38" s="175" t="s">
        <v>1345</v>
      </c>
      <c r="C38" s="182" t="s">
        <v>1346</v>
      </c>
      <c r="D38" s="176" t="s">
        <v>251</v>
      </c>
      <c r="E38" s="177">
        <v>15.651</v>
      </c>
      <c r="F38" s="178"/>
      <c r="G38" s="179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1311</v>
      </c>
      <c r="T38" s="159" t="s">
        <v>237</v>
      </c>
      <c r="U38" s="159">
        <v>0</v>
      </c>
      <c r="V38" s="159">
        <f>ROUND(E38*U38,2)</f>
        <v>0</v>
      </c>
      <c r="W38" s="159"/>
      <c r="X38" s="159" t="s">
        <v>238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239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8</v>
      </c>
      <c r="B39" s="169" t="s">
        <v>1347</v>
      </c>
      <c r="C39" s="183" t="s">
        <v>1348</v>
      </c>
      <c r="D39" s="170" t="s">
        <v>251</v>
      </c>
      <c r="E39" s="171">
        <v>48.241100000000003</v>
      </c>
      <c r="F39" s="172"/>
      <c r="G39" s="173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1311</v>
      </c>
      <c r="T39" s="159" t="s">
        <v>237</v>
      </c>
      <c r="U39" s="159">
        <v>0</v>
      </c>
      <c r="V39" s="159">
        <f>ROUND(E39*U39,2)</f>
        <v>0</v>
      </c>
      <c r="W39" s="159"/>
      <c r="X39" s="159" t="s">
        <v>238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239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1349</v>
      </c>
      <c r="D40" s="187"/>
      <c r="E40" s="188">
        <v>48.24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619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9</v>
      </c>
      <c r="B41" s="169" t="s">
        <v>1350</v>
      </c>
      <c r="C41" s="183" t="s">
        <v>1351</v>
      </c>
      <c r="D41" s="170" t="s">
        <v>251</v>
      </c>
      <c r="E41" s="171">
        <v>218.6097</v>
      </c>
      <c r="F41" s="172"/>
      <c r="G41" s="17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1311</v>
      </c>
      <c r="T41" s="159" t="s">
        <v>237</v>
      </c>
      <c r="U41" s="159">
        <v>0</v>
      </c>
      <c r="V41" s="159">
        <f>ROUND(E41*U41,2)</f>
        <v>0</v>
      </c>
      <c r="W41" s="159"/>
      <c r="X41" s="159" t="s">
        <v>238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239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1352</v>
      </c>
      <c r="D42" s="187"/>
      <c r="E42" s="188">
        <v>218.61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619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10</v>
      </c>
      <c r="B43" s="175" t="s">
        <v>1353</v>
      </c>
      <c r="C43" s="182" t="s">
        <v>1354</v>
      </c>
      <c r="D43" s="176" t="s">
        <v>251</v>
      </c>
      <c r="E43" s="177">
        <v>218.6097</v>
      </c>
      <c r="F43" s="178"/>
      <c r="G43" s="179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1311</v>
      </c>
      <c r="T43" s="159" t="s">
        <v>237</v>
      </c>
      <c r="U43" s="159">
        <v>0</v>
      </c>
      <c r="V43" s="159">
        <f>ROUND(E43*U43,2)</f>
        <v>0</v>
      </c>
      <c r="W43" s="159"/>
      <c r="X43" s="159" t="s">
        <v>238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8">
        <v>11</v>
      </c>
      <c r="B44" s="169" t="s">
        <v>1355</v>
      </c>
      <c r="C44" s="183" t="s">
        <v>1356</v>
      </c>
      <c r="D44" s="170" t="s">
        <v>251</v>
      </c>
      <c r="E44" s="171">
        <v>4.0860000000000003</v>
      </c>
      <c r="F44" s="172"/>
      <c r="G44" s="173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59"/>
      <c r="S44" s="159" t="s">
        <v>1311</v>
      </c>
      <c r="T44" s="159" t="s">
        <v>237</v>
      </c>
      <c r="U44" s="159">
        <v>0</v>
      </c>
      <c r="V44" s="159">
        <f>ROUND(E44*U44,2)</f>
        <v>0</v>
      </c>
      <c r="W44" s="159"/>
      <c r="X44" s="159" t="s">
        <v>238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239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1357</v>
      </c>
      <c r="D45" s="187"/>
      <c r="E45" s="18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619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1358</v>
      </c>
      <c r="D46" s="187"/>
      <c r="E46" s="188">
        <v>0.86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1359</v>
      </c>
      <c r="D47" s="187"/>
      <c r="E47" s="188">
        <v>0.13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619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9" t="s">
        <v>1360</v>
      </c>
      <c r="D48" s="187"/>
      <c r="E48" s="188">
        <v>0.38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1361</v>
      </c>
      <c r="D49" s="187"/>
      <c r="E49" s="188">
        <v>0.28999999999999998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619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1362</v>
      </c>
      <c r="D50" s="187"/>
      <c r="E50" s="188">
        <v>0.49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9" t="s">
        <v>1363</v>
      </c>
      <c r="D51" s="187"/>
      <c r="E51" s="188">
        <v>0.49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619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1364</v>
      </c>
      <c r="D52" s="187"/>
      <c r="E52" s="188">
        <v>0.38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9" t="s">
        <v>1365</v>
      </c>
      <c r="D53" s="187"/>
      <c r="E53" s="188">
        <v>0.2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9" t="s">
        <v>1366</v>
      </c>
      <c r="D54" s="187"/>
      <c r="E54" s="188">
        <v>0.6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9" t="s">
        <v>1367</v>
      </c>
      <c r="D55" s="187"/>
      <c r="E55" s="188">
        <v>0.27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9" t="s">
        <v>1368</v>
      </c>
      <c r="D56" s="187"/>
      <c r="E56" s="18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68">
        <v>12</v>
      </c>
      <c r="B57" s="169" t="s">
        <v>1369</v>
      </c>
      <c r="C57" s="183" t="s">
        <v>1370</v>
      </c>
      <c r="D57" s="170" t="s">
        <v>235</v>
      </c>
      <c r="E57" s="171">
        <v>355.96510000000001</v>
      </c>
      <c r="F57" s="172"/>
      <c r="G57" s="173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1311</v>
      </c>
      <c r="T57" s="159" t="s">
        <v>237</v>
      </c>
      <c r="U57" s="159">
        <v>0</v>
      </c>
      <c r="V57" s="159">
        <f>ROUND(E57*U57,2)</f>
        <v>0</v>
      </c>
      <c r="W57" s="159"/>
      <c r="X57" s="159" t="s">
        <v>238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239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6"/>
      <c r="B58" s="157"/>
      <c r="C58" s="189" t="s">
        <v>1371</v>
      </c>
      <c r="D58" s="187"/>
      <c r="E58" s="188">
        <v>210.62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619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9" t="s">
        <v>1372</v>
      </c>
      <c r="D59" s="187"/>
      <c r="E59" s="188">
        <v>36.1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9" t="s">
        <v>1373</v>
      </c>
      <c r="D60" s="187"/>
      <c r="E60" s="188">
        <v>109.24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619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13</v>
      </c>
      <c r="B61" s="175" t="s">
        <v>1374</v>
      </c>
      <c r="C61" s="182" t="s">
        <v>1375</v>
      </c>
      <c r="D61" s="176" t="s">
        <v>251</v>
      </c>
      <c r="E61" s="177">
        <v>218.6097</v>
      </c>
      <c r="F61" s="178"/>
      <c r="G61" s="179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1311</v>
      </c>
      <c r="T61" s="159" t="s">
        <v>237</v>
      </c>
      <c r="U61" s="159">
        <v>0</v>
      </c>
      <c r="V61" s="159">
        <f>ROUND(E61*U61,2)</f>
        <v>0</v>
      </c>
      <c r="W61" s="159"/>
      <c r="X61" s="159" t="s">
        <v>238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239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68">
        <v>14</v>
      </c>
      <c r="B62" s="169" t="s">
        <v>1376</v>
      </c>
      <c r="C62" s="183" t="s">
        <v>1377</v>
      </c>
      <c r="D62" s="170" t="s">
        <v>235</v>
      </c>
      <c r="E62" s="171">
        <v>151</v>
      </c>
      <c r="F62" s="172"/>
      <c r="G62" s="173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3.0000000000000001E-5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1311</v>
      </c>
      <c r="T62" s="159" t="s">
        <v>237</v>
      </c>
      <c r="U62" s="159">
        <v>0</v>
      </c>
      <c r="V62" s="159">
        <f>ROUND(E62*U62,2)</f>
        <v>0</v>
      </c>
      <c r="W62" s="159"/>
      <c r="X62" s="159" t="s">
        <v>1378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1379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189" t="s">
        <v>1380</v>
      </c>
      <c r="D63" s="187"/>
      <c r="E63" s="188">
        <v>151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619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8">
        <v>15</v>
      </c>
      <c r="B64" s="169" t="s">
        <v>1381</v>
      </c>
      <c r="C64" s="183" t="s">
        <v>1382</v>
      </c>
      <c r="D64" s="170" t="s">
        <v>264</v>
      </c>
      <c r="E64" s="171">
        <v>7.6407999999999996</v>
      </c>
      <c r="F64" s="172"/>
      <c r="G64" s="173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9">
        <v>1</v>
      </c>
      <c r="O64" s="159">
        <f>ROUND(E64*N64,2)</f>
        <v>7.64</v>
      </c>
      <c r="P64" s="159">
        <v>0</v>
      </c>
      <c r="Q64" s="159">
        <f>ROUND(E64*P64,2)</f>
        <v>0</v>
      </c>
      <c r="R64" s="159" t="s">
        <v>1383</v>
      </c>
      <c r="S64" s="159" t="s">
        <v>1311</v>
      </c>
      <c r="T64" s="159" t="s">
        <v>237</v>
      </c>
      <c r="U64" s="159">
        <v>0</v>
      </c>
      <c r="V64" s="159">
        <f>ROUND(E64*U64,2)</f>
        <v>0</v>
      </c>
      <c r="W64" s="159"/>
      <c r="X64" s="159" t="s">
        <v>271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1384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1385</v>
      </c>
      <c r="D65" s="187"/>
      <c r="E65" s="188">
        <v>7.64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619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2" t="s">
        <v>231</v>
      </c>
      <c r="B66" s="163" t="s">
        <v>125</v>
      </c>
      <c r="C66" s="181" t="s">
        <v>126</v>
      </c>
      <c r="D66" s="164"/>
      <c r="E66" s="165"/>
      <c r="F66" s="166"/>
      <c r="G66" s="167">
        <f>SUMIF(AG67:AG78,"&lt;&gt;NOR",G67:G78)</f>
        <v>0</v>
      </c>
      <c r="H66" s="161"/>
      <c r="I66" s="161">
        <f>SUM(I67:I78)</f>
        <v>0</v>
      </c>
      <c r="J66" s="161"/>
      <c r="K66" s="161">
        <f>SUM(K67:K78)</f>
        <v>0</v>
      </c>
      <c r="L66" s="161"/>
      <c r="M66" s="161">
        <f>SUM(M67:M78)</f>
        <v>0</v>
      </c>
      <c r="N66" s="161"/>
      <c r="O66" s="161">
        <f>SUM(O67:O78)</f>
        <v>16.91</v>
      </c>
      <c r="P66" s="161"/>
      <c r="Q66" s="161">
        <f>SUM(Q67:Q78)</f>
        <v>0</v>
      </c>
      <c r="R66" s="161"/>
      <c r="S66" s="161"/>
      <c r="T66" s="161"/>
      <c r="U66" s="161"/>
      <c r="V66" s="161">
        <f>SUM(V67:V78)</f>
        <v>0</v>
      </c>
      <c r="W66" s="161"/>
      <c r="X66" s="161"/>
      <c r="AG66" t="s">
        <v>232</v>
      </c>
    </row>
    <row r="67" spans="1:60" outlineLevel="1" x14ac:dyDescent="0.2">
      <c r="A67" s="168">
        <v>16</v>
      </c>
      <c r="B67" s="169" t="s">
        <v>1386</v>
      </c>
      <c r="C67" s="183" t="s">
        <v>1387</v>
      </c>
      <c r="D67" s="170" t="s">
        <v>251</v>
      </c>
      <c r="E67" s="171">
        <v>3.4169999999999998</v>
      </c>
      <c r="F67" s="172"/>
      <c r="G67" s="173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9">
        <v>2.5249999999999999</v>
      </c>
      <c r="O67" s="159">
        <f>ROUND(E67*N67,2)</f>
        <v>8.6300000000000008</v>
      </c>
      <c r="P67" s="159">
        <v>0</v>
      </c>
      <c r="Q67" s="159">
        <f>ROUND(E67*P67,2)</f>
        <v>0</v>
      </c>
      <c r="R67" s="159"/>
      <c r="S67" s="159" t="s">
        <v>1311</v>
      </c>
      <c r="T67" s="159" t="s">
        <v>237</v>
      </c>
      <c r="U67" s="159">
        <v>0</v>
      </c>
      <c r="V67" s="159">
        <f>ROUND(E67*U67,2)</f>
        <v>0</v>
      </c>
      <c r="W67" s="159"/>
      <c r="X67" s="159" t="s">
        <v>238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239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56"/>
      <c r="B68" s="157"/>
      <c r="C68" s="189" t="s">
        <v>1388</v>
      </c>
      <c r="D68" s="187"/>
      <c r="E68" s="188">
        <v>3.42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619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68">
        <v>17</v>
      </c>
      <c r="B69" s="169" t="s">
        <v>1389</v>
      </c>
      <c r="C69" s="183" t="s">
        <v>1390</v>
      </c>
      <c r="D69" s="170" t="s">
        <v>251</v>
      </c>
      <c r="E69" s="171">
        <v>5.0250000000000004</v>
      </c>
      <c r="F69" s="172"/>
      <c r="G69" s="173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9">
        <v>1.63</v>
      </c>
      <c r="O69" s="159">
        <f>ROUND(E69*N69,2)</f>
        <v>8.19</v>
      </c>
      <c r="P69" s="159">
        <v>0</v>
      </c>
      <c r="Q69" s="159">
        <f>ROUND(E69*P69,2)</f>
        <v>0</v>
      </c>
      <c r="R69" s="159"/>
      <c r="S69" s="159" t="s">
        <v>1311</v>
      </c>
      <c r="T69" s="159" t="s">
        <v>237</v>
      </c>
      <c r="U69" s="159">
        <v>0</v>
      </c>
      <c r="V69" s="159">
        <f>ROUND(E69*U69,2)</f>
        <v>0</v>
      </c>
      <c r="W69" s="159"/>
      <c r="X69" s="159" t="s">
        <v>238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239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/>
      <c r="B70" s="157"/>
      <c r="C70" s="189" t="s">
        <v>1391</v>
      </c>
      <c r="D70" s="187"/>
      <c r="E70" s="188">
        <v>5.03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619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68">
        <v>18</v>
      </c>
      <c r="B71" s="169" t="s">
        <v>1392</v>
      </c>
      <c r="C71" s="183" t="s">
        <v>1393</v>
      </c>
      <c r="D71" s="170" t="s">
        <v>246</v>
      </c>
      <c r="E71" s="171">
        <v>33.5</v>
      </c>
      <c r="F71" s="172"/>
      <c r="G71" s="173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9">
        <v>4.8999999999999998E-4</v>
      </c>
      <c r="O71" s="159">
        <f>ROUND(E71*N71,2)</f>
        <v>0.02</v>
      </c>
      <c r="P71" s="159">
        <v>0</v>
      </c>
      <c r="Q71" s="159">
        <f>ROUND(E71*P71,2)</f>
        <v>0</v>
      </c>
      <c r="R71" s="159"/>
      <c r="S71" s="159" t="s">
        <v>1311</v>
      </c>
      <c r="T71" s="159" t="s">
        <v>237</v>
      </c>
      <c r="U71" s="159">
        <v>0</v>
      </c>
      <c r="V71" s="159">
        <f>ROUND(E71*U71,2)</f>
        <v>0</v>
      </c>
      <c r="W71" s="159"/>
      <c r="X71" s="159" t="s">
        <v>238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239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56"/>
      <c r="B72" s="157"/>
      <c r="C72" s="189" t="s">
        <v>1394</v>
      </c>
      <c r="D72" s="187"/>
      <c r="E72" s="188">
        <v>33.5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619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68">
        <v>19</v>
      </c>
      <c r="B73" s="169" t="s">
        <v>1395</v>
      </c>
      <c r="C73" s="183" t="s">
        <v>1396</v>
      </c>
      <c r="D73" s="170" t="s">
        <v>235</v>
      </c>
      <c r="E73" s="171">
        <v>53.6</v>
      </c>
      <c r="F73" s="172"/>
      <c r="G73" s="173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9">
        <v>1.8000000000000001E-4</v>
      </c>
      <c r="O73" s="159">
        <f>ROUND(E73*N73,2)</f>
        <v>0.01</v>
      </c>
      <c r="P73" s="159">
        <v>0</v>
      </c>
      <c r="Q73" s="159">
        <f>ROUND(E73*P73,2)</f>
        <v>0</v>
      </c>
      <c r="R73" s="159"/>
      <c r="S73" s="159" t="s">
        <v>1311</v>
      </c>
      <c r="T73" s="159" t="s">
        <v>237</v>
      </c>
      <c r="U73" s="159">
        <v>0</v>
      </c>
      <c r="V73" s="159">
        <f>ROUND(E73*U73,2)</f>
        <v>0</v>
      </c>
      <c r="W73" s="159"/>
      <c r="X73" s="159" t="s">
        <v>238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239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56"/>
      <c r="B74" s="157"/>
      <c r="C74" s="189" t="s">
        <v>1397</v>
      </c>
      <c r="D74" s="187"/>
      <c r="E74" s="188">
        <v>53.6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619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68">
        <v>20</v>
      </c>
      <c r="B75" s="169" t="s">
        <v>1398</v>
      </c>
      <c r="C75" s="183" t="s">
        <v>1399</v>
      </c>
      <c r="D75" s="170" t="s">
        <v>291</v>
      </c>
      <c r="E75" s="171">
        <v>3</v>
      </c>
      <c r="F75" s="172"/>
      <c r="G75" s="173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9">
        <v>1.41E-2</v>
      </c>
      <c r="O75" s="159">
        <f>ROUND(E75*N75,2)</f>
        <v>0.04</v>
      </c>
      <c r="P75" s="159">
        <v>0</v>
      </c>
      <c r="Q75" s="159">
        <f>ROUND(E75*P75,2)</f>
        <v>0</v>
      </c>
      <c r="R75" s="159"/>
      <c r="S75" s="159" t="s">
        <v>1311</v>
      </c>
      <c r="T75" s="159" t="s">
        <v>237</v>
      </c>
      <c r="U75" s="159">
        <v>0</v>
      </c>
      <c r="V75" s="159">
        <f>ROUND(E75*U75,2)</f>
        <v>0</v>
      </c>
      <c r="W75" s="159"/>
      <c r="X75" s="159" t="s">
        <v>238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239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9" t="s">
        <v>1400</v>
      </c>
      <c r="D76" s="187"/>
      <c r="E76" s="188">
        <v>3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619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8">
        <v>21</v>
      </c>
      <c r="B77" s="169" t="s">
        <v>1401</v>
      </c>
      <c r="C77" s="183" t="s">
        <v>1402</v>
      </c>
      <c r="D77" s="170" t="s">
        <v>235</v>
      </c>
      <c r="E77" s="171">
        <v>60.3</v>
      </c>
      <c r="F77" s="172"/>
      <c r="G77" s="173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9">
        <v>2.9999999999999997E-4</v>
      </c>
      <c r="O77" s="159">
        <f>ROUND(E77*N77,2)</f>
        <v>0.02</v>
      </c>
      <c r="P77" s="159">
        <v>0</v>
      </c>
      <c r="Q77" s="159">
        <f>ROUND(E77*P77,2)</f>
        <v>0</v>
      </c>
      <c r="R77" s="159" t="s">
        <v>1383</v>
      </c>
      <c r="S77" s="159" t="s">
        <v>1311</v>
      </c>
      <c r="T77" s="159" t="s">
        <v>237</v>
      </c>
      <c r="U77" s="159">
        <v>0</v>
      </c>
      <c r="V77" s="159">
        <f>ROUND(E77*U77,2)</f>
        <v>0</v>
      </c>
      <c r="W77" s="159"/>
      <c r="X77" s="159" t="s">
        <v>271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1384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6"/>
      <c r="B78" s="157"/>
      <c r="C78" s="189" t="s">
        <v>1403</v>
      </c>
      <c r="D78" s="187"/>
      <c r="E78" s="188">
        <v>60.3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619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2" t="s">
        <v>231</v>
      </c>
      <c r="B79" s="163" t="s">
        <v>131</v>
      </c>
      <c r="C79" s="181" t="s">
        <v>132</v>
      </c>
      <c r="D79" s="164"/>
      <c r="E79" s="165"/>
      <c r="F79" s="166"/>
      <c r="G79" s="167">
        <f>SUMIF(AG80:AG138,"&lt;&gt;NOR",G80:G138)</f>
        <v>0</v>
      </c>
      <c r="H79" s="161"/>
      <c r="I79" s="161">
        <f>SUM(I80:I138)</f>
        <v>0</v>
      </c>
      <c r="J79" s="161"/>
      <c r="K79" s="161">
        <f>SUM(K80:K138)</f>
        <v>0</v>
      </c>
      <c r="L79" s="161"/>
      <c r="M79" s="161">
        <f>SUM(M80:M138)</f>
        <v>0</v>
      </c>
      <c r="N79" s="161"/>
      <c r="O79" s="161">
        <f>SUM(O80:O138)</f>
        <v>125.65000000000002</v>
      </c>
      <c r="P79" s="161"/>
      <c r="Q79" s="161">
        <f>SUM(Q80:Q138)</f>
        <v>0</v>
      </c>
      <c r="R79" s="161"/>
      <c r="S79" s="161"/>
      <c r="T79" s="161"/>
      <c r="U79" s="161"/>
      <c r="V79" s="161">
        <f>SUM(V80:V138)</f>
        <v>0</v>
      </c>
      <c r="W79" s="161"/>
      <c r="X79" s="161"/>
      <c r="AG79" t="s">
        <v>232</v>
      </c>
    </row>
    <row r="80" spans="1:60" outlineLevel="1" x14ac:dyDescent="0.2">
      <c r="A80" s="168">
        <v>22</v>
      </c>
      <c r="B80" s="169" t="s">
        <v>1404</v>
      </c>
      <c r="C80" s="183" t="s">
        <v>1405</v>
      </c>
      <c r="D80" s="170" t="s">
        <v>251</v>
      </c>
      <c r="E80" s="171">
        <v>30.520399999999999</v>
      </c>
      <c r="F80" s="172"/>
      <c r="G80" s="173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2.5249999999999999</v>
      </c>
      <c r="O80" s="159">
        <f>ROUND(E80*N80,2)</f>
        <v>77.06</v>
      </c>
      <c r="P80" s="159">
        <v>0</v>
      </c>
      <c r="Q80" s="159">
        <f>ROUND(E80*P80,2)</f>
        <v>0</v>
      </c>
      <c r="R80" s="159"/>
      <c r="S80" s="159" t="s">
        <v>1311</v>
      </c>
      <c r="T80" s="159" t="s">
        <v>237</v>
      </c>
      <c r="U80" s="159">
        <v>0</v>
      </c>
      <c r="V80" s="159">
        <f>ROUND(E80*U80,2)</f>
        <v>0</v>
      </c>
      <c r="W80" s="159"/>
      <c r="X80" s="159" t="s">
        <v>238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239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1" x14ac:dyDescent="0.2">
      <c r="A81" s="156"/>
      <c r="B81" s="157"/>
      <c r="C81" s="189" t="s">
        <v>1406</v>
      </c>
      <c r="D81" s="187"/>
      <c r="E81" s="188">
        <v>22.94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619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56"/>
      <c r="B82" s="157"/>
      <c r="C82" s="189" t="s">
        <v>1407</v>
      </c>
      <c r="D82" s="187"/>
      <c r="E82" s="188">
        <v>-1.22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619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189" t="s">
        <v>1323</v>
      </c>
      <c r="D83" s="187"/>
      <c r="E83" s="188">
        <v>3.91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619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1408</v>
      </c>
      <c r="D84" s="187"/>
      <c r="E84" s="188">
        <v>1.1000000000000001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619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9" t="s">
        <v>1409</v>
      </c>
      <c r="D85" s="187"/>
      <c r="E85" s="188">
        <v>0.28000000000000003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619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9" t="s">
        <v>1410</v>
      </c>
      <c r="D86" s="187"/>
      <c r="E86" s="188">
        <v>2.84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9" t="s">
        <v>1411</v>
      </c>
      <c r="D87" s="187"/>
      <c r="E87" s="188">
        <v>0.69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619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8">
        <v>23</v>
      </c>
      <c r="B88" s="169" t="s">
        <v>1412</v>
      </c>
      <c r="C88" s="183" t="s">
        <v>1413</v>
      </c>
      <c r="D88" s="170" t="s">
        <v>235</v>
      </c>
      <c r="E88" s="171">
        <v>110.6765</v>
      </c>
      <c r="F88" s="172"/>
      <c r="G88" s="173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9">
        <v>3.916E-2</v>
      </c>
      <c r="O88" s="159">
        <f>ROUND(E88*N88,2)</f>
        <v>4.33</v>
      </c>
      <c r="P88" s="159">
        <v>0</v>
      </c>
      <c r="Q88" s="159">
        <f>ROUND(E88*P88,2)</f>
        <v>0</v>
      </c>
      <c r="R88" s="159"/>
      <c r="S88" s="159" t="s">
        <v>1311</v>
      </c>
      <c r="T88" s="159" t="s">
        <v>237</v>
      </c>
      <c r="U88" s="159">
        <v>0</v>
      </c>
      <c r="V88" s="159">
        <f>ROUND(E88*U88,2)</f>
        <v>0</v>
      </c>
      <c r="W88" s="159"/>
      <c r="X88" s="159" t="s">
        <v>238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1414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189" t="s">
        <v>1415</v>
      </c>
      <c r="D89" s="187"/>
      <c r="E89" s="188">
        <v>70.58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619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56"/>
      <c r="B90" s="157"/>
      <c r="C90" s="189" t="s">
        <v>1416</v>
      </c>
      <c r="D90" s="187"/>
      <c r="E90" s="188">
        <v>7.44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619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9" t="s">
        <v>1417</v>
      </c>
      <c r="D91" s="187"/>
      <c r="E91" s="188">
        <v>7.31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619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9" t="s">
        <v>1418</v>
      </c>
      <c r="D92" s="187"/>
      <c r="E92" s="188">
        <v>1.86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619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9" t="s">
        <v>1419</v>
      </c>
      <c r="D93" s="187"/>
      <c r="E93" s="188">
        <v>18.91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619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9" t="s">
        <v>1420</v>
      </c>
      <c r="D94" s="187"/>
      <c r="E94" s="188">
        <v>4.58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619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4">
        <v>24</v>
      </c>
      <c r="B95" s="175" t="s">
        <v>1421</v>
      </c>
      <c r="C95" s="182" t="s">
        <v>1422</v>
      </c>
      <c r="D95" s="176" t="s">
        <v>235</v>
      </c>
      <c r="E95" s="177">
        <v>110.6765</v>
      </c>
      <c r="F95" s="178"/>
      <c r="G95" s="179">
        <f>ROUND(E95*F95,2)</f>
        <v>0</v>
      </c>
      <c r="H95" s="160"/>
      <c r="I95" s="159">
        <f>ROUND(E95*H95,2)</f>
        <v>0</v>
      </c>
      <c r="J95" s="160"/>
      <c r="K95" s="159">
        <f>ROUND(E95*J95,2)</f>
        <v>0</v>
      </c>
      <c r="L95" s="159">
        <v>21</v>
      </c>
      <c r="M95" s="159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59"/>
      <c r="S95" s="159" t="s">
        <v>1311</v>
      </c>
      <c r="T95" s="159" t="s">
        <v>237</v>
      </c>
      <c r="U95" s="159">
        <v>0</v>
      </c>
      <c r="V95" s="159">
        <f>ROUND(E95*U95,2)</f>
        <v>0</v>
      </c>
      <c r="W95" s="159"/>
      <c r="X95" s="159" t="s">
        <v>238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239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68">
        <v>25</v>
      </c>
      <c r="B96" s="169" t="s">
        <v>1423</v>
      </c>
      <c r="C96" s="183" t="s">
        <v>1424</v>
      </c>
      <c r="D96" s="170" t="s">
        <v>235</v>
      </c>
      <c r="E96" s="171">
        <v>16.601500000000001</v>
      </c>
      <c r="F96" s="172"/>
      <c r="G96" s="173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9">
        <v>3.916E-2</v>
      </c>
      <c r="O96" s="159">
        <f>ROUND(E96*N96,2)</f>
        <v>0.65</v>
      </c>
      <c r="P96" s="159">
        <v>0</v>
      </c>
      <c r="Q96" s="159">
        <f>ROUND(E96*P96,2)</f>
        <v>0</v>
      </c>
      <c r="R96" s="159"/>
      <c r="S96" s="159" t="s">
        <v>236</v>
      </c>
      <c r="T96" s="159" t="s">
        <v>237</v>
      </c>
      <c r="U96" s="159">
        <v>0</v>
      </c>
      <c r="V96" s="159">
        <f>ROUND(E96*U96,2)</f>
        <v>0</v>
      </c>
      <c r="W96" s="159"/>
      <c r="X96" s="159" t="s">
        <v>238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239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9" t="s">
        <v>1425</v>
      </c>
      <c r="D97" s="187"/>
      <c r="E97" s="188">
        <v>16.600000000000001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619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68">
        <v>26</v>
      </c>
      <c r="B98" s="169" t="s">
        <v>1426</v>
      </c>
      <c r="C98" s="183" t="s">
        <v>1427</v>
      </c>
      <c r="D98" s="170" t="s">
        <v>291</v>
      </c>
      <c r="E98" s="171">
        <v>14</v>
      </c>
      <c r="F98" s="172"/>
      <c r="G98" s="173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9">
        <v>7.3999999999999999E-4</v>
      </c>
      <c r="O98" s="159">
        <f>ROUND(E98*N98,2)</f>
        <v>0.01</v>
      </c>
      <c r="P98" s="159">
        <v>0</v>
      </c>
      <c r="Q98" s="159">
        <f>ROUND(E98*P98,2)</f>
        <v>0</v>
      </c>
      <c r="R98" s="159"/>
      <c r="S98" s="159" t="s">
        <v>1311</v>
      </c>
      <c r="T98" s="159" t="s">
        <v>237</v>
      </c>
      <c r="U98" s="159">
        <v>0</v>
      </c>
      <c r="V98" s="159">
        <f>ROUND(E98*U98,2)</f>
        <v>0</v>
      </c>
      <c r="W98" s="159"/>
      <c r="X98" s="159" t="s">
        <v>238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239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9" t="s">
        <v>1428</v>
      </c>
      <c r="D99" s="187"/>
      <c r="E99" s="188">
        <v>14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619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68">
        <v>27</v>
      </c>
      <c r="B100" s="169" t="s">
        <v>1429</v>
      </c>
      <c r="C100" s="183" t="s">
        <v>1430</v>
      </c>
      <c r="D100" s="170" t="s">
        <v>291</v>
      </c>
      <c r="E100" s="171">
        <v>4</v>
      </c>
      <c r="F100" s="172"/>
      <c r="G100" s="173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9">
        <v>3.47E-3</v>
      </c>
      <c r="O100" s="159">
        <f>ROUND(E100*N100,2)</f>
        <v>0.01</v>
      </c>
      <c r="P100" s="159">
        <v>0</v>
      </c>
      <c r="Q100" s="159">
        <f>ROUND(E100*P100,2)</f>
        <v>0</v>
      </c>
      <c r="R100" s="159"/>
      <c r="S100" s="159" t="s">
        <v>1311</v>
      </c>
      <c r="T100" s="159" t="s">
        <v>237</v>
      </c>
      <c r="U100" s="159">
        <v>0</v>
      </c>
      <c r="V100" s="159">
        <f>ROUND(E100*U100,2)</f>
        <v>0</v>
      </c>
      <c r="W100" s="159"/>
      <c r="X100" s="159" t="s">
        <v>238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239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9" t="s">
        <v>1431</v>
      </c>
      <c r="D101" s="187"/>
      <c r="E101" s="188">
        <v>4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619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68">
        <v>28</v>
      </c>
      <c r="B102" s="169" t="s">
        <v>1432</v>
      </c>
      <c r="C102" s="183" t="s">
        <v>1433</v>
      </c>
      <c r="D102" s="170" t="s">
        <v>291</v>
      </c>
      <c r="E102" s="171">
        <v>67</v>
      </c>
      <c r="F102" s="172"/>
      <c r="G102" s="173">
        <f>ROUND(E102*F102,2)</f>
        <v>0</v>
      </c>
      <c r="H102" s="160"/>
      <c r="I102" s="159">
        <f>ROUND(E102*H102,2)</f>
        <v>0</v>
      </c>
      <c r="J102" s="160"/>
      <c r="K102" s="159">
        <f>ROUND(E102*J102,2)</f>
        <v>0</v>
      </c>
      <c r="L102" s="159">
        <v>21</v>
      </c>
      <c r="M102" s="159">
        <f>G102*(1+L102/100)</f>
        <v>0</v>
      </c>
      <c r="N102" s="159">
        <v>0.12845999999999999</v>
      </c>
      <c r="O102" s="159">
        <f>ROUND(E102*N102,2)</f>
        <v>8.61</v>
      </c>
      <c r="P102" s="159">
        <v>0</v>
      </c>
      <c r="Q102" s="159">
        <f>ROUND(E102*P102,2)</f>
        <v>0</v>
      </c>
      <c r="R102" s="159"/>
      <c r="S102" s="159" t="s">
        <v>1311</v>
      </c>
      <c r="T102" s="159" t="s">
        <v>237</v>
      </c>
      <c r="U102" s="159">
        <v>0</v>
      </c>
      <c r="V102" s="159">
        <f>ROUND(E102*U102,2)</f>
        <v>0</v>
      </c>
      <c r="W102" s="159"/>
      <c r="X102" s="159" t="s">
        <v>238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239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9" t="s">
        <v>1434</v>
      </c>
      <c r="D103" s="187"/>
      <c r="E103" s="188">
        <v>67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619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8">
        <v>29</v>
      </c>
      <c r="B104" s="169" t="s">
        <v>1435</v>
      </c>
      <c r="C104" s="183" t="s">
        <v>1436</v>
      </c>
      <c r="D104" s="170" t="s">
        <v>251</v>
      </c>
      <c r="E104" s="171">
        <v>12.1663</v>
      </c>
      <c r="F104" s="172"/>
      <c r="G104" s="173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9">
        <v>2.5249999999999999</v>
      </c>
      <c r="O104" s="159">
        <f>ROUND(E104*N104,2)</f>
        <v>30.72</v>
      </c>
      <c r="P104" s="159">
        <v>0</v>
      </c>
      <c r="Q104" s="159">
        <f>ROUND(E104*P104,2)</f>
        <v>0</v>
      </c>
      <c r="R104" s="159"/>
      <c r="S104" s="159" t="s">
        <v>1311</v>
      </c>
      <c r="T104" s="159" t="s">
        <v>237</v>
      </c>
      <c r="U104" s="159">
        <v>0</v>
      </c>
      <c r="V104" s="159">
        <f>ROUND(E104*U104,2)</f>
        <v>0</v>
      </c>
      <c r="W104" s="159"/>
      <c r="X104" s="159" t="s">
        <v>238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239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9" t="s">
        <v>1437</v>
      </c>
      <c r="D105" s="187"/>
      <c r="E105" s="188">
        <v>1.27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619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9" t="s">
        <v>1438</v>
      </c>
      <c r="D106" s="187"/>
      <c r="E106" s="188">
        <v>2.56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619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9" t="s">
        <v>1439</v>
      </c>
      <c r="D107" s="187"/>
      <c r="E107" s="188">
        <v>0.64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619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9" t="s">
        <v>1440</v>
      </c>
      <c r="D108" s="187"/>
      <c r="E108" s="188">
        <v>0.98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619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9" t="s">
        <v>1441</v>
      </c>
      <c r="D109" s="187"/>
      <c r="E109" s="188">
        <v>0.71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619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9" t="s">
        <v>1442</v>
      </c>
      <c r="D110" s="187"/>
      <c r="E110" s="188">
        <v>0.98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619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9" t="s">
        <v>1443</v>
      </c>
      <c r="D111" s="187"/>
      <c r="E111" s="188">
        <v>0.93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619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9" t="s">
        <v>1444</v>
      </c>
      <c r="D112" s="187"/>
      <c r="E112" s="188">
        <v>0.84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619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9" t="s">
        <v>1445</v>
      </c>
      <c r="D113" s="187"/>
      <c r="E113" s="188">
        <v>0.55000000000000004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619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9" t="s">
        <v>1446</v>
      </c>
      <c r="D114" s="187"/>
      <c r="E114" s="188">
        <v>1.1200000000000001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619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9" t="s">
        <v>1447</v>
      </c>
      <c r="D115" s="187"/>
      <c r="E115" s="188">
        <v>0.7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619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9" t="s">
        <v>1344</v>
      </c>
      <c r="D116" s="187"/>
      <c r="E116" s="188">
        <v>0.59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619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9" t="s">
        <v>1448</v>
      </c>
      <c r="D117" s="187"/>
      <c r="E117" s="188">
        <v>0.3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619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8">
        <v>30</v>
      </c>
      <c r="B118" s="169" t="s">
        <v>1449</v>
      </c>
      <c r="C118" s="183" t="s">
        <v>1450</v>
      </c>
      <c r="D118" s="170" t="s">
        <v>235</v>
      </c>
      <c r="E118" s="171">
        <v>19.333500000000001</v>
      </c>
      <c r="F118" s="172"/>
      <c r="G118" s="173">
        <f>ROUND(E118*F118,2)</f>
        <v>0</v>
      </c>
      <c r="H118" s="160"/>
      <c r="I118" s="159">
        <f>ROUND(E118*H118,2)</f>
        <v>0</v>
      </c>
      <c r="J118" s="160"/>
      <c r="K118" s="159">
        <f>ROUND(E118*J118,2)</f>
        <v>0</v>
      </c>
      <c r="L118" s="159">
        <v>21</v>
      </c>
      <c r="M118" s="159">
        <f>G118*(1+L118/100)</f>
        <v>0</v>
      </c>
      <c r="N118" s="159">
        <v>3.9199999999999999E-2</v>
      </c>
      <c r="O118" s="159">
        <f>ROUND(E118*N118,2)</f>
        <v>0.76</v>
      </c>
      <c r="P118" s="159">
        <v>0</v>
      </c>
      <c r="Q118" s="159">
        <f>ROUND(E118*P118,2)</f>
        <v>0</v>
      </c>
      <c r="R118" s="159"/>
      <c r="S118" s="159" t="s">
        <v>1311</v>
      </c>
      <c r="T118" s="159" t="s">
        <v>237</v>
      </c>
      <c r="U118" s="159">
        <v>0</v>
      </c>
      <c r="V118" s="159">
        <f>ROUND(E118*U118,2)</f>
        <v>0</v>
      </c>
      <c r="W118" s="159"/>
      <c r="X118" s="159" t="s">
        <v>238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239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9" t="s">
        <v>1451</v>
      </c>
      <c r="D119" s="187"/>
      <c r="E119" s="188">
        <v>3.36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619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9" t="s">
        <v>1452</v>
      </c>
      <c r="D120" s="187"/>
      <c r="E120" s="188">
        <v>5.04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619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9" t="s">
        <v>1453</v>
      </c>
      <c r="D121" s="187"/>
      <c r="E121" s="188">
        <v>1.68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619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9" t="s">
        <v>1454</v>
      </c>
      <c r="D122" s="187"/>
      <c r="E122" s="188">
        <v>1.68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619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9" t="s">
        <v>1455</v>
      </c>
      <c r="D123" s="187"/>
      <c r="E123" s="188">
        <v>0.64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619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89" t="s">
        <v>1456</v>
      </c>
      <c r="D124" s="187"/>
      <c r="E124" s="188">
        <v>0.64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619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9" t="s">
        <v>1457</v>
      </c>
      <c r="D125" s="187"/>
      <c r="E125" s="188">
        <v>0.35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619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9" t="s">
        <v>1458</v>
      </c>
      <c r="D126" s="187"/>
      <c r="E126" s="188">
        <v>0.64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619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9" t="s">
        <v>1459</v>
      </c>
      <c r="D127" s="187"/>
      <c r="E127" s="188">
        <v>0.35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619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9" t="s">
        <v>1460</v>
      </c>
      <c r="D128" s="187"/>
      <c r="E128" s="188">
        <v>0.62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619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9" t="s">
        <v>1461</v>
      </c>
      <c r="D129" s="187"/>
      <c r="E129" s="188">
        <v>1.44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619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9" t="s">
        <v>1462</v>
      </c>
      <c r="D130" s="187"/>
      <c r="E130" s="188">
        <v>1.68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619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9" t="s">
        <v>1463</v>
      </c>
      <c r="D131" s="187"/>
      <c r="E131" s="188">
        <v>1.2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619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4">
        <v>31</v>
      </c>
      <c r="B132" s="175" t="s">
        <v>1464</v>
      </c>
      <c r="C132" s="182" t="s">
        <v>1465</v>
      </c>
      <c r="D132" s="176" t="s">
        <v>235</v>
      </c>
      <c r="E132" s="177">
        <v>19.333500000000001</v>
      </c>
      <c r="F132" s="178"/>
      <c r="G132" s="179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21</v>
      </c>
      <c r="M132" s="159">
        <f>G132*(1+L132/100)</f>
        <v>0</v>
      </c>
      <c r="N132" s="159">
        <v>0</v>
      </c>
      <c r="O132" s="159">
        <f>ROUND(E132*N132,2)</f>
        <v>0</v>
      </c>
      <c r="P132" s="159">
        <v>0</v>
      </c>
      <c r="Q132" s="159">
        <f>ROUND(E132*P132,2)</f>
        <v>0</v>
      </c>
      <c r="R132" s="159"/>
      <c r="S132" s="159" t="s">
        <v>1311</v>
      </c>
      <c r="T132" s="159" t="s">
        <v>237</v>
      </c>
      <c r="U132" s="159">
        <v>0</v>
      </c>
      <c r="V132" s="159">
        <f>ROUND(E132*U132,2)</f>
        <v>0</v>
      </c>
      <c r="W132" s="159"/>
      <c r="X132" s="159" t="s">
        <v>238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239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68">
        <v>32</v>
      </c>
      <c r="B133" s="169" t="s">
        <v>1466</v>
      </c>
      <c r="C133" s="183" t="s">
        <v>1467</v>
      </c>
      <c r="D133" s="170" t="s">
        <v>235</v>
      </c>
      <c r="E133" s="171">
        <v>11.105</v>
      </c>
      <c r="F133" s="172"/>
      <c r="G133" s="173">
        <f>ROUND(E133*F133,2)</f>
        <v>0</v>
      </c>
      <c r="H133" s="160"/>
      <c r="I133" s="159">
        <f>ROUND(E133*H133,2)</f>
        <v>0</v>
      </c>
      <c r="J133" s="160"/>
      <c r="K133" s="159">
        <f>ROUND(E133*J133,2)</f>
        <v>0</v>
      </c>
      <c r="L133" s="159">
        <v>21</v>
      </c>
      <c r="M133" s="159">
        <f>G133*(1+L133/100)</f>
        <v>0</v>
      </c>
      <c r="N133" s="159">
        <v>1.6930000000000001E-2</v>
      </c>
      <c r="O133" s="159">
        <f>ROUND(E133*N133,2)</f>
        <v>0.19</v>
      </c>
      <c r="P133" s="159">
        <v>0</v>
      </c>
      <c r="Q133" s="159">
        <f>ROUND(E133*P133,2)</f>
        <v>0</v>
      </c>
      <c r="R133" s="159"/>
      <c r="S133" s="159" t="s">
        <v>1311</v>
      </c>
      <c r="T133" s="159" t="s">
        <v>237</v>
      </c>
      <c r="U133" s="159">
        <v>0</v>
      </c>
      <c r="V133" s="159">
        <f>ROUND(E133*U133,2)</f>
        <v>0</v>
      </c>
      <c r="W133" s="159"/>
      <c r="X133" s="159" t="s">
        <v>238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239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9" t="s">
        <v>1468</v>
      </c>
      <c r="D134" s="187"/>
      <c r="E134" s="188">
        <v>3.21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619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89" t="s">
        <v>1469</v>
      </c>
      <c r="D135" s="187"/>
      <c r="E135" s="188">
        <v>7.9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619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4">
        <v>33</v>
      </c>
      <c r="B136" s="175" t="s">
        <v>1470</v>
      </c>
      <c r="C136" s="182" t="s">
        <v>1471</v>
      </c>
      <c r="D136" s="176" t="s">
        <v>235</v>
      </c>
      <c r="E136" s="177">
        <v>11.105</v>
      </c>
      <c r="F136" s="178"/>
      <c r="G136" s="179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9">
        <v>0</v>
      </c>
      <c r="O136" s="159">
        <f>ROUND(E136*N136,2)</f>
        <v>0</v>
      </c>
      <c r="P136" s="159">
        <v>0</v>
      </c>
      <c r="Q136" s="159">
        <f>ROUND(E136*P136,2)</f>
        <v>0</v>
      </c>
      <c r="R136" s="159"/>
      <c r="S136" s="159" t="s">
        <v>1311</v>
      </c>
      <c r="T136" s="159" t="s">
        <v>237</v>
      </c>
      <c r="U136" s="159">
        <v>0</v>
      </c>
      <c r="V136" s="159">
        <f>ROUND(E136*U136,2)</f>
        <v>0</v>
      </c>
      <c r="W136" s="159"/>
      <c r="X136" s="159" t="s">
        <v>238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239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68">
        <v>34</v>
      </c>
      <c r="B137" s="169" t="s">
        <v>1472</v>
      </c>
      <c r="C137" s="183" t="s">
        <v>1473</v>
      </c>
      <c r="D137" s="170" t="s">
        <v>291</v>
      </c>
      <c r="E137" s="171">
        <v>69.010000000000005</v>
      </c>
      <c r="F137" s="172"/>
      <c r="G137" s="173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21</v>
      </c>
      <c r="M137" s="159">
        <f>G137*(1+L137/100)</f>
        <v>0</v>
      </c>
      <c r="N137" s="159">
        <v>4.8000000000000001E-2</v>
      </c>
      <c r="O137" s="159">
        <f>ROUND(E137*N137,2)</f>
        <v>3.31</v>
      </c>
      <c r="P137" s="159">
        <v>0</v>
      </c>
      <c r="Q137" s="159">
        <f>ROUND(E137*P137,2)</f>
        <v>0</v>
      </c>
      <c r="R137" s="159" t="s">
        <v>1383</v>
      </c>
      <c r="S137" s="159" t="s">
        <v>1311</v>
      </c>
      <c r="T137" s="159" t="s">
        <v>237</v>
      </c>
      <c r="U137" s="159">
        <v>0</v>
      </c>
      <c r="V137" s="159">
        <f>ROUND(E137*U137,2)</f>
        <v>0</v>
      </c>
      <c r="W137" s="159"/>
      <c r="X137" s="159" t="s">
        <v>271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1384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9" t="s">
        <v>1474</v>
      </c>
      <c r="D138" s="187"/>
      <c r="E138" s="188">
        <v>69.010000000000005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619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x14ac:dyDescent="0.2">
      <c r="A139" s="162" t="s">
        <v>231</v>
      </c>
      <c r="B139" s="163" t="s">
        <v>133</v>
      </c>
      <c r="C139" s="181" t="s">
        <v>134</v>
      </c>
      <c r="D139" s="164"/>
      <c r="E139" s="165"/>
      <c r="F139" s="166"/>
      <c r="G139" s="167">
        <f>SUMIF(AG140:AG142,"&lt;&gt;NOR",G140:G142)</f>
        <v>0</v>
      </c>
      <c r="H139" s="161"/>
      <c r="I139" s="161">
        <f>SUM(I140:I142)</f>
        <v>0</v>
      </c>
      <c r="J139" s="161"/>
      <c r="K139" s="161">
        <f>SUM(K140:K142)</f>
        <v>0</v>
      </c>
      <c r="L139" s="161"/>
      <c r="M139" s="161">
        <f>SUM(M140:M142)</f>
        <v>0</v>
      </c>
      <c r="N139" s="161"/>
      <c r="O139" s="161">
        <f>SUM(O140:O142)</f>
        <v>0.6</v>
      </c>
      <c r="P139" s="161"/>
      <c r="Q139" s="161">
        <f>SUM(Q140:Q142)</f>
        <v>0</v>
      </c>
      <c r="R139" s="161"/>
      <c r="S139" s="161"/>
      <c r="T139" s="161"/>
      <c r="U139" s="161"/>
      <c r="V139" s="161">
        <f>SUM(V140:V142)</f>
        <v>0</v>
      </c>
      <c r="W139" s="161"/>
      <c r="X139" s="161"/>
      <c r="AG139" t="s">
        <v>232</v>
      </c>
    </row>
    <row r="140" spans="1:60" outlineLevel="1" x14ac:dyDescent="0.2">
      <c r="A140" s="174">
        <v>35</v>
      </c>
      <c r="B140" s="175" t="s">
        <v>1475</v>
      </c>
      <c r="C140" s="182" t="s">
        <v>1476</v>
      </c>
      <c r="D140" s="176" t="s">
        <v>291</v>
      </c>
      <c r="E140" s="177">
        <v>2</v>
      </c>
      <c r="F140" s="178"/>
      <c r="G140" s="179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21</v>
      </c>
      <c r="M140" s="159">
        <f>G140*(1+L140/100)</f>
        <v>0</v>
      </c>
      <c r="N140" s="159">
        <v>2.513E-2</v>
      </c>
      <c r="O140" s="159">
        <f>ROUND(E140*N140,2)</f>
        <v>0.05</v>
      </c>
      <c r="P140" s="159">
        <v>0</v>
      </c>
      <c r="Q140" s="159">
        <f>ROUND(E140*P140,2)</f>
        <v>0</v>
      </c>
      <c r="R140" s="159"/>
      <c r="S140" s="159" t="s">
        <v>1311</v>
      </c>
      <c r="T140" s="159" t="s">
        <v>237</v>
      </c>
      <c r="U140" s="159">
        <v>0</v>
      </c>
      <c r="V140" s="159">
        <f>ROUND(E140*U140,2)</f>
        <v>0</v>
      </c>
      <c r="W140" s="159"/>
      <c r="X140" s="159" t="s">
        <v>238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239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74">
        <v>36</v>
      </c>
      <c r="B141" s="175" t="s">
        <v>1477</v>
      </c>
      <c r="C141" s="182" t="s">
        <v>1478</v>
      </c>
      <c r="D141" s="176" t="s">
        <v>291</v>
      </c>
      <c r="E141" s="177">
        <v>1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0.2</v>
      </c>
      <c r="O141" s="159">
        <f>ROUND(E141*N141,2)</f>
        <v>0.2</v>
      </c>
      <c r="P141" s="159">
        <v>0</v>
      </c>
      <c r="Q141" s="159">
        <f>ROUND(E141*P141,2)</f>
        <v>0</v>
      </c>
      <c r="R141" s="159"/>
      <c r="S141" s="159" t="s">
        <v>236</v>
      </c>
      <c r="T141" s="159" t="s">
        <v>237</v>
      </c>
      <c r="U141" s="159">
        <v>0</v>
      </c>
      <c r="V141" s="159">
        <f>ROUND(E141*U141,2)</f>
        <v>0</v>
      </c>
      <c r="W141" s="159"/>
      <c r="X141" s="159" t="s">
        <v>271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1384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4">
        <v>37</v>
      </c>
      <c r="B142" s="175" t="s">
        <v>1479</v>
      </c>
      <c r="C142" s="182" t="s">
        <v>1480</v>
      </c>
      <c r="D142" s="176" t="s">
        <v>291</v>
      </c>
      <c r="E142" s="177">
        <v>1</v>
      </c>
      <c r="F142" s="178"/>
      <c r="G142" s="179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21</v>
      </c>
      <c r="M142" s="159">
        <f>G142*(1+L142/100)</f>
        <v>0</v>
      </c>
      <c r="N142" s="159">
        <v>0.34499999999999997</v>
      </c>
      <c r="O142" s="159">
        <f>ROUND(E142*N142,2)</f>
        <v>0.35</v>
      </c>
      <c r="P142" s="159">
        <v>0</v>
      </c>
      <c r="Q142" s="159">
        <f>ROUND(E142*P142,2)</f>
        <v>0</v>
      </c>
      <c r="R142" s="159"/>
      <c r="S142" s="159" t="s">
        <v>236</v>
      </c>
      <c r="T142" s="159" t="s">
        <v>237</v>
      </c>
      <c r="U142" s="159">
        <v>0</v>
      </c>
      <c r="V142" s="159">
        <f>ROUND(E142*U142,2)</f>
        <v>0</v>
      </c>
      <c r="W142" s="159"/>
      <c r="X142" s="159" t="s">
        <v>271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1384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x14ac:dyDescent="0.2">
      <c r="A143" s="162" t="s">
        <v>231</v>
      </c>
      <c r="B143" s="163" t="s">
        <v>137</v>
      </c>
      <c r="C143" s="181" t="s">
        <v>138</v>
      </c>
      <c r="D143" s="164"/>
      <c r="E143" s="165"/>
      <c r="F143" s="166"/>
      <c r="G143" s="167">
        <f>SUMIF(AG144:AG189,"&lt;&gt;NOR",G144:G189)</f>
        <v>0</v>
      </c>
      <c r="H143" s="161"/>
      <c r="I143" s="161">
        <f>SUM(I144:I189)</f>
        <v>0</v>
      </c>
      <c r="J143" s="161"/>
      <c r="K143" s="161">
        <f>SUM(K144:K189)</f>
        <v>0</v>
      </c>
      <c r="L143" s="161"/>
      <c r="M143" s="161">
        <f>SUM(M144:M189)</f>
        <v>0</v>
      </c>
      <c r="N143" s="161"/>
      <c r="O143" s="161">
        <f>SUM(O144:O189)</f>
        <v>98.660000000000011</v>
      </c>
      <c r="P143" s="161"/>
      <c r="Q143" s="161">
        <f>SUM(Q144:Q189)</f>
        <v>0</v>
      </c>
      <c r="R143" s="161"/>
      <c r="S143" s="161"/>
      <c r="T143" s="161"/>
      <c r="U143" s="161"/>
      <c r="V143" s="161">
        <f>SUM(V144:V189)</f>
        <v>0</v>
      </c>
      <c r="W143" s="161"/>
      <c r="X143" s="161"/>
      <c r="AG143" t="s">
        <v>232</v>
      </c>
    </row>
    <row r="144" spans="1:60" outlineLevel="1" x14ac:dyDescent="0.2">
      <c r="A144" s="168">
        <v>38</v>
      </c>
      <c r="B144" s="169" t="s">
        <v>1481</v>
      </c>
      <c r="C144" s="183" t="s">
        <v>1482</v>
      </c>
      <c r="D144" s="170" t="s">
        <v>235</v>
      </c>
      <c r="E144" s="171">
        <v>115.7</v>
      </c>
      <c r="F144" s="172"/>
      <c r="G144" s="173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9">
        <v>5.0000000000000001E-4</v>
      </c>
      <c r="O144" s="159">
        <f>ROUND(E144*N144,2)</f>
        <v>0.06</v>
      </c>
      <c r="P144" s="159">
        <v>0</v>
      </c>
      <c r="Q144" s="159">
        <f>ROUND(E144*P144,2)</f>
        <v>0</v>
      </c>
      <c r="R144" s="159"/>
      <c r="S144" s="159" t="s">
        <v>1311</v>
      </c>
      <c r="T144" s="159" t="s">
        <v>237</v>
      </c>
      <c r="U144" s="159">
        <v>0</v>
      </c>
      <c r="V144" s="159">
        <f>ROUND(E144*U144,2)</f>
        <v>0</v>
      </c>
      <c r="W144" s="159"/>
      <c r="X144" s="159" t="s">
        <v>238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239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9" t="s">
        <v>1483</v>
      </c>
      <c r="D145" s="187"/>
      <c r="E145" s="188">
        <v>115.7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619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8">
        <v>39</v>
      </c>
      <c r="B146" s="169" t="s">
        <v>1484</v>
      </c>
      <c r="C146" s="183" t="s">
        <v>1485</v>
      </c>
      <c r="D146" s="170" t="s">
        <v>235</v>
      </c>
      <c r="E146" s="171">
        <v>175.23949999999999</v>
      </c>
      <c r="F146" s="172"/>
      <c r="G146" s="173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21</v>
      </c>
      <c r="M146" s="159">
        <f>G146*(1+L146/100)</f>
        <v>0</v>
      </c>
      <c r="N146" s="159">
        <v>0.29160000000000003</v>
      </c>
      <c r="O146" s="159">
        <f>ROUND(E146*N146,2)</f>
        <v>51.1</v>
      </c>
      <c r="P146" s="159">
        <v>0</v>
      </c>
      <c r="Q146" s="159">
        <f>ROUND(E146*P146,2)</f>
        <v>0</v>
      </c>
      <c r="R146" s="159"/>
      <c r="S146" s="159" t="s">
        <v>1311</v>
      </c>
      <c r="T146" s="159" t="s">
        <v>237</v>
      </c>
      <c r="U146" s="159">
        <v>0</v>
      </c>
      <c r="V146" s="159">
        <f>ROUND(E146*U146,2)</f>
        <v>0</v>
      </c>
      <c r="W146" s="159"/>
      <c r="X146" s="159" t="s">
        <v>238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239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9" t="s">
        <v>1483</v>
      </c>
      <c r="D147" s="187"/>
      <c r="E147" s="188">
        <v>115.7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619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9" t="s">
        <v>1486</v>
      </c>
      <c r="D148" s="187"/>
      <c r="E148" s="188">
        <v>41.2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619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9" t="s">
        <v>1487</v>
      </c>
      <c r="D149" s="187"/>
      <c r="E149" s="188">
        <v>9.25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619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9" t="s">
        <v>1488</v>
      </c>
      <c r="D150" s="187"/>
      <c r="E150" s="188">
        <v>5.0999999999999996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619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9" t="s">
        <v>1489</v>
      </c>
      <c r="D151" s="187"/>
      <c r="E151" s="188">
        <v>3.99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619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8">
        <v>40</v>
      </c>
      <c r="B152" s="169" t="s">
        <v>1490</v>
      </c>
      <c r="C152" s="183" t="s">
        <v>1491</v>
      </c>
      <c r="D152" s="170" t="s">
        <v>235</v>
      </c>
      <c r="E152" s="171">
        <v>41.2</v>
      </c>
      <c r="F152" s="172"/>
      <c r="G152" s="173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9">
        <v>7.3899999999999993E-2</v>
      </c>
      <c r="O152" s="159">
        <f>ROUND(E152*N152,2)</f>
        <v>3.04</v>
      </c>
      <c r="P152" s="159">
        <v>0</v>
      </c>
      <c r="Q152" s="159">
        <f>ROUND(E152*P152,2)</f>
        <v>0</v>
      </c>
      <c r="R152" s="159"/>
      <c r="S152" s="159" t="s">
        <v>1311</v>
      </c>
      <c r="T152" s="159" t="s">
        <v>237</v>
      </c>
      <c r="U152" s="159">
        <v>0</v>
      </c>
      <c r="V152" s="159">
        <f>ROUND(E152*U152,2)</f>
        <v>0</v>
      </c>
      <c r="W152" s="159"/>
      <c r="X152" s="159" t="s">
        <v>238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239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9" t="s">
        <v>1486</v>
      </c>
      <c r="D153" s="187"/>
      <c r="E153" s="188">
        <v>41.2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619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4">
        <v>41</v>
      </c>
      <c r="B154" s="175" t="s">
        <v>1492</v>
      </c>
      <c r="C154" s="182" t="s">
        <v>1493</v>
      </c>
      <c r="D154" s="176" t="s">
        <v>246</v>
      </c>
      <c r="E154" s="177">
        <v>30</v>
      </c>
      <c r="F154" s="178"/>
      <c r="G154" s="179">
        <f>ROUND(E154*F154,2)</f>
        <v>0</v>
      </c>
      <c r="H154" s="160"/>
      <c r="I154" s="159">
        <f>ROUND(E154*H154,2)</f>
        <v>0</v>
      </c>
      <c r="J154" s="160"/>
      <c r="K154" s="159">
        <f>ROUND(E154*J154,2)</f>
        <v>0</v>
      </c>
      <c r="L154" s="159">
        <v>21</v>
      </c>
      <c r="M154" s="159">
        <f>G154*(1+L154/100)</f>
        <v>0</v>
      </c>
      <c r="N154" s="159">
        <v>0</v>
      </c>
      <c r="O154" s="159">
        <f>ROUND(E154*N154,2)</f>
        <v>0</v>
      </c>
      <c r="P154" s="159">
        <v>0</v>
      </c>
      <c r="Q154" s="159">
        <f>ROUND(E154*P154,2)</f>
        <v>0</v>
      </c>
      <c r="R154" s="159"/>
      <c r="S154" s="159" t="s">
        <v>1311</v>
      </c>
      <c r="T154" s="159" t="s">
        <v>237</v>
      </c>
      <c r="U154" s="159">
        <v>0</v>
      </c>
      <c r="V154" s="159">
        <f>ROUND(E154*U154,2)</f>
        <v>0</v>
      </c>
      <c r="W154" s="159"/>
      <c r="X154" s="159" t="s">
        <v>238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1414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68">
        <v>42</v>
      </c>
      <c r="B155" s="169" t="s">
        <v>1494</v>
      </c>
      <c r="C155" s="183" t="s">
        <v>1495</v>
      </c>
      <c r="D155" s="170" t="s">
        <v>251</v>
      </c>
      <c r="E155" s="171">
        <v>4.2011000000000003</v>
      </c>
      <c r="F155" s="172"/>
      <c r="G155" s="173">
        <f>ROUND(E155*F155,2)</f>
        <v>0</v>
      </c>
      <c r="H155" s="160"/>
      <c r="I155" s="159">
        <f>ROUND(E155*H155,2)</f>
        <v>0</v>
      </c>
      <c r="J155" s="160"/>
      <c r="K155" s="159">
        <f>ROUND(E155*J155,2)</f>
        <v>0</v>
      </c>
      <c r="L155" s="159">
        <v>21</v>
      </c>
      <c r="M155" s="159">
        <f>G155*(1+L155/100)</f>
        <v>0</v>
      </c>
      <c r="N155" s="159">
        <v>2.5249999999999999</v>
      </c>
      <c r="O155" s="159">
        <f>ROUND(E155*N155,2)</f>
        <v>10.61</v>
      </c>
      <c r="P155" s="159">
        <v>0</v>
      </c>
      <c r="Q155" s="159">
        <f>ROUND(E155*P155,2)</f>
        <v>0</v>
      </c>
      <c r="R155" s="159"/>
      <c r="S155" s="159" t="s">
        <v>1311</v>
      </c>
      <c r="T155" s="159" t="s">
        <v>237</v>
      </c>
      <c r="U155" s="159">
        <v>0</v>
      </c>
      <c r="V155" s="159">
        <f>ROUND(E155*U155,2)</f>
        <v>0</v>
      </c>
      <c r="W155" s="159"/>
      <c r="X155" s="159" t="s">
        <v>238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1414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9" t="s">
        <v>1496</v>
      </c>
      <c r="D156" s="187"/>
      <c r="E156" s="188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619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9" t="s">
        <v>1497</v>
      </c>
      <c r="D157" s="187"/>
      <c r="E157" s="188">
        <v>0.35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619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9" t="s">
        <v>1498</v>
      </c>
      <c r="D158" s="187"/>
      <c r="E158" s="188">
        <v>2.13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619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9" t="s">
        <v>1499</v>
      </c>
      <c r="D159" s="187"/>
      <c r="E159" s="188">
        <v>1.1100000000000001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619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9" t="s">
        <v>1500</v>
      </c>
      <c r="D160" s="187"/>
      <c r="E160" s="188">
        <v>0.61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619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74">
        <v>43</v>
      </c>
      <c r="B161" s="175" t="s">
        <v>1501</v>
      </c>
      <c r="C161" s="182" t="s">
        <v>1502</v>
      </c>
      <c r="D161" s="176" t="s">
        <v>251</v>
      </c>
      <c r="E161" s="177">
        <v>4.2011000000000003</v>
      </c>
      <c r="F161" s="178"/>
      <c r="G161" s="179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236</v>
      </c>
      <c r="T161" s="159" t="s">
        <v>237</v>
      </c>
      <c r="U161" s="159">
        <v>0</v>
      </c>
      <c r="V161" s="159">
        <f>ROUND(E161*U161,2)</f>
        <v>0</v>
      </c>
      <c r="W161" s="159"/>
      <c r="X161" s="159" t="s">
        <v>238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239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4">
        <v>44</v>
      </c>
      <c r="B162" s="175" t="s">
        <v>1503</v>
      </c>
      <c r="C162" s="182" t="s">
        <v>1504</v>
      </c>
      <c r="D162" s="176" t="s">
        <v>251</v>
      </c>
      <c r="E162" s="177">
        <v>4.2011000000000003</v>
      </c>
      <c r="F162" s="178"/>
      <c r="G162" s="179">
        <f>ROUND(E162*F162,2)</f>
        <v>0</v>
      </c>
      <c r="H162" s="160"/>
      <c r="I162" s="159">
        <f>ROUND(E162*H162,2)</f>
        <v>0</v>
      </c>
      <c r="J162" s="160"/>
      <c r="K162" s="159">
        <f>ROUND(E162*J162,2)</f>
        <v>0</v>
      </c>
      <c r="L162" s="159">
        <v>21</v>
      </c>
      <c r="M162" s="159">
        <f>G162*(1+L162/100)</f>
        <v>0</v>
      </c>
      <c r="N162" s="159">
        <v>0</v>
      </c>
      <c r="O162" s="159">
        <f>ROUND(E162*N162,2)</f>
        <v>0</v>
      </c>
      <c r="P162" s="159">
        <v>0</v>
      </c>
      <c r="Q162" s="159">
        <f>ROUND(E162*P162,2)</f>
        <v>0</v>
      </c>
      <c r="R162" s="159"/>
      <c r="S162" s="159" t="s">
        <v>1311</v>
      </c>
      <c r="T162" s="159" t="s">
        <v>237</v>
      </c>
      <c r="U162" s="159">
        <v>0</v>
      </c>
      <c r="V162" s="159">
        <f>ROUND(E162*U162,2)</f>
        <v>0</v>
      </c>
      <c r="W162" s="159"/>
      <c r="X162" s="159" t="s">
        <v>238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239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68">
        <v>45</v>
      </c>
      <c r="B163" s="169" t="s">
        <v>1505</v>
      </c>
      <c r="C163" s="183" t="s">
        <v>1506</v>
      </c>
      <c r="D163" s="170" t="s">
        <v>264</v>
      </c>
      <c r="E163" s="171">
        <v>0.14280000000000001</v>
      </c>
      <c r="F163" s="172"/>
      <c r="G163" s="173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21</v>
      </c>
      <c r="M163" s="159">
        <f>G163*(1+L163/100)</f>
        <v>0</v>
      </c>
      <c r="N163" s="159">
        <v>1.0662499999999999</v>
      </c>
      <c r="O163" s="159">
        <f>ROUND(E163*N163,2)</f>
        <v>0.15</v>
      </c>
      <c r="P163" s="159">
        <v>0</v>
      </c>
      <c r="Q163" s="159">
        <f>ROUND(E163*P163,2)</f>
        <v>0</v>
      </c>
      <c r="R163" s="159"/>
      <c r="S163" s="159" t="s">
        <v>1311</v>
      </c>
      <c r="T163" s="159" t="s">
        <v>237</v>
      </c>
      <c r="U163" s="159">
        <v>0</v>
      </c>
      <c r="V163" s="159">
        <f>ROUND(E163*U163,2)</f>
        <v>0</v>
      </c>
      <c r="W163" s="159"/>
      <c r="X163" s="159" t="s">
        <v>238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239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89" t="s">
        <v>1507</v>
      </c>
      <c r="D164" s="187"/>
      <c r="E164" s="188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619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9" t="s">
        <v>1508</v>
      </c>
      <c r="D165" s="187"/>
      <c r="E165" s="188">
        <v>0.01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619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9" t="s">
        <v>1509</v>
      </c>
      <c r="D166" s="187"/>
      <c r="E166" s="188">
        <v>7.0000000000000007E-2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619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9" t="s">
        <v>1510</v>
      </c>
      <c r="D167" s="187"/>
      <c r="E167" s="188">
        <v>0.04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619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9" t="s">
        <v>1511</v>
      </c>
      <c r="D168" s="187"/>
      <c r="E168" s="188">
        <v>0.02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619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68">
        <v>46</v>
      </c>
      <c r="B169" s="169" t="s">
        <v>1512</v>
      </c>
      <c r="C169" s="183" t="s">
        <v>1513</v>
      </c>
      <c r="D169" s="170" t="s">
        <v>251</v>
      </c>
      <c r="E169" s="171">
        <v>6.4759000000000002</v>
      </c>
      <c r="F169" s="172"/>
      <c r="G169" s="173">
        <f>ROUND(E169*F169,2)</f>
        <v>0</v>
      </c>
      <c r="H169" s="160"/>
      <c r="I169" s="159">
        <f>ROUND(E169*H169,2)</f>
        <v>0</v>
      </c>
      <c r="J169" s="160"/>
      <c r="K169" s="159">
        <f>ROUND(E169*J169,2)</f>
        <v>0</v>
      </c>
      <c r="L169" s="159">
        <v>21</v>
      </c>
      <c r="M169" s="159">
        <f>G169*(1+L169/100)</f>
        <v>0</v>
      </c>
      <c r="N169" s="159">
        <v>1.837</v>
      </c>
      <c r="O169" s="159">
        <f>ROUND(E169*N169,2)</f>
        <v>11.9</v>
      </c>
      <c r="P169" s="159">
        <v>0</v>
      </c>
      <c r="Q169" s="159">
        <f>ROUND(E169*P169,2)</f>
        <v>0</v>
      </c>
      <c r="R169" s="159"/>
      <c r="S169" s="159" t="s">
        <v>1311</v>
      </c>
      <c r="T169" s="159" t="s">
        <v>237</v>
      </c>
      <c r="U169" s="159">
        <v>0</v>
      </c>
      <c r="V169" s="159">
        <f>ROUND(E169*U169,2)</f>
        <v>0</v>
      </c>
      <c r="W169" s="159"/>
      <c r="X169" s="159" t="s">
        <v>238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239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9" t="s">
        <v>1514</v>
      </c>
      <c r="D170" s="187"/>
      <c r="E170" s="188">
        <v>0.64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619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9" t="s">
        <v>1515</v>
      </c>
      <c r="D171" s="187"/>
      <c r="E171" s="188">
        <v>5.84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619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68">
        <v>47</v>
      </c>
      <c r="B172" s="169" t="s">
        <v>1516</v>
      </c>
      <c r="C172" s="183" t="s">
        <v>1517</v>
      </c>
      <c r="D172" s="170" t="s">
        <v>235</v>
      </c>
      <c r="E172" s="171">
        <v>36.625</v>
      </c>
      <c r="F172" s="172"/>
      <c r="G172" s="173">
        <f>ROUND(E172*F172,2)</f>
        <v>0</v>
      </c>
      <c r="H172" s="160"/>
      <c r="I172" s="159">
        <f>ROUND(E172*H172,2)</f>
        <v>0</v>
      </c>
      <c r="J172" s="160"/>
      <c r="K172" s="159">
        <f>ROUND(E172*J172,2)</f>
        <v>0</v>
      </c>
      <c r="L172" s="159">
        <v>21</v>
      </c>
      <c r="M172" s="159">
        <f>G172*(1+L172/100)</f>
        <v>0</v>
      </c>
      <c r="N172" s="159">
        <v>0.24154999999999999</v>
      </c>
      <c r="O172" s="159">
        <f>ROUND(E172*N172,2)</f>
        <v>8.85</v>
      </c>
      <c r="P172" s="159">
        <v>0</v>
      </c>
      <c r="Q172" s="159">
        <f>ROUND(E172*P172,2)</f>
        <v>0</v>
      </c>
      <c r="R172" s="159"/>
      <c r="S172" s="159" t="s">
        <v>1311</v>
      </c>
      <c r="T172" s="159" t="s">
        <v>237</v>
      </c>
      <c r="U172" s="159">
        <v>0</v>
      </c>
      <c r="V172" s="159">
        <f>ROUND(E172*U172,2)</f>
        <v>0</v>
      </c>
      <c r="W172" s="159"/>
      <c r="X172" s="159" t="s">
        <v>238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239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56"/>
      <c r="B173" s="157"/>
      <c r="C173" s="189" t="s">
        <v>1518</v>
      </c>
      <c r="D173" s="187"/>
      <c r="E173" s="188">
        <v>36.630000000000003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619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68">
        <v>48</v>
      </c>
      <c r="B174" s="169" t="s">
        <v>1519</v>
      </c>
      <c r="C174" s="183" t="s">
        <v>1520</v>
      </c>
      <c r="D174" s="170" t="s">
        <v>235</v>
      </c>
      <c r="E174" s="171">
        <v>22.052</v>
      </c>
      <c r="F174" s="172"/>
      <c r="G174" s="173">
        <f>ROUND(E174*F174,2)</f>
        <v>0</v>
      </c>
      <c r="H174" s="160"/>
      <c r="I174" s="159">
        <f>ROUND(E174*H174,2)</f>
        <v>0</v>
      </c>
      <c r="J174" s="160"/>
      <c r="K174" s="159">
        <f>ROUND(E174*J174,2)</f>
        <v>0</v>
      </c>
      <c r="L174" s="159">
        <v>21</v>
      </c>
      <c r="M174" s="159">
        <f>G174*(1+L174/100)</f>
        <v>0</v>
      </c>
      <c r="N174" s="159">
        <v>0.16</v>
      </c>
      <c r="O174" s="159">
        <f>ROUND(E174*N174,2)</f>
        <v>3.53</v>
      </c>
      <c r="P174" s="159">
        <v>0</v>
      </c>
      <c r="Q174" s="159">
        <f>ROUND(E174*P174,2)</f>
        <v>0</v>
      </c>
      <c r="R174" s="159"/>
      <c r="S174" s="159" t="s">
        <v>1311</v>
      </c>
      <c r="T174" s="159" t="s">
        <v>237</v>
      </c>
      <c r="U174" s="159">
        <v>0</v>
      </c>
      <c r="V174" s="159">
        <f>ROUND(E174*U174,2)</f>
        <v>0</v>
      </c>
      <c r="W174" s="159"/>
      <c r="X174" s="159" t="s">
        <v>238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239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9" t="s">
        <v>1489</v>
      </c>
      <c r="D175" s="187"/>
      <c r="E175" s="188">
        <v>3.99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619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9" t="s">
        <v>1521</v>
      </c>
      <c r="D176" s="187"/>
      <c r="E176" s="188">
        <v>18.059999999999999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619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4">
        <v>49</v>
      </c>
      <c r="B177" s="175" t="s">
        <v>1522</v>
      </c>
      <c r="C177" s="182" t="s">
        <v>1523</v>
      </c>
      <c r="D177" s="176" t="s">
        <v>235</v>
      </c>
      <c r="E177" s="177">
        <v>22.052</v>
      </c>
      <c r="F177" s="178"/>
      <c r="G177" s="179">
        <f>ROUND(E177*F177,2)</f>
        <v>0</v>
      </c>
      <c r="H177" s="160"/>
      <c r="I177" s="159">
        <f>ROUND(E177*H177,2)</f>
        <v>0</v>
      </c>
      <c r="J177" s="160"/>
      <c r="K177" s="159">
        <f>ROUND(E177*J177,2)</f>
        <v>0</v>
      </c>
      <c r="L177" s="159">
        <v>21</v>
      </c>
      <c r="M177" s="159">
        <f>G177*(1+L177/100)</f>
        <v>0</v>
      </c>
      <c r="N177" s="159">
        <v>0</v>
      </c>
      <c r="O177" s="159">
        <f>ROUND(E177*N177,2)</f>
        <v>0</v>
      </c>
      <c r="P177" s="159">
        <v>0</v>
      </c>
      <c r="Q177" s="159">
        <f>ROUND(E177*P177,2)</f>
        <v>0</v>
      </c>
      <c r="R177" s="159"/>
      <c r="S177" s="159" t="s">
        <v>1311</v>
      </c>
      <c r="T177" s="159" t="s">
        <v>237</v>
      </c>
      <c r="U177" s="159">
        <v>0</v>
      </c>
      <c r="V177" s="159">
        <f>ROUND(E177*U177,2)</f>
        <v>0</v>
      </c>
      <c r="W177" s="159"/>
      <c r="X177" s="159" t="s">
        <v>238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239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68">
        <v>50</v>
      </c>
      <c r="B178" s="169" t="s">
        <v>1524</v>
      </c>
      <c r="C178" s="183" t="s">
        <v>1525</v>
      </c>
      <c r="D178" s="170" t="s">
        <v>246</v>
      </c>
      <c r="E178" s="171">
        <v>15.57</v>
      </c>
      <c r="F178" s="172"/>
      <c r="G178" s="173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0.11693000000000001</v>
      </c>
      <c r="O178" s="159">
        <f>ROUND(E178*N178,2)</f>
        <v>1.82</v>
      </c>
      <c r="P178" s="159">
        <v>0</v>
      </c>
      <c r="Q178" s="159">
        <f>ROUND(E178*P178,2)</f>
        <v>0</v>
      </c>
      <c r="R178" s="159"/>
      <c r="S178" s="159" t="s">
        <v>1311</v>
      </c>
      <c r="T178" s="159" t="s">
        <v>237</v>
      </c>
      <c r="U178" s="159">
        <v>0</v>
      </c>
      <c r="V178" s="159">
        <f>ROUND(E178*U178,2)</f>
        <v>0</v>
      </c>
      <c r="W178" s="159"/>
      <c r="X178" s="159" t="s">
        <v>238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239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9" t="s">
        <v>1526</v>
      </c>
      <c r="D179" s="187"/>
      <c r="E179" s="188">
        <v>15.57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619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68">
        <v>51</v>
      </c>
      <c r="B180" s="169" t="s">
        <v>1527</v>
      </c>
      <c r="C180" s="183" t="s">
        <v>1528</v>
      </c>
      <c r="D180" s="170" t="s">
        <v>246</v>
      </c>
      <c r="E180" s="171">
        <v>37.625</v>
      </c>
      <c r="F180" s="172"/>
      <c r="G180" s="173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21</v>
      </c>
      <c r="M180" s="159">
        <f>G180*(1+L180/100)</f>
        <v>0</v>
      </c>
      <c r="N180" s="159">
        <v>0</v>
      </c>
      <c r="O180" s="159">
        <f>ROUND(E180*N180,2)</f>
        <v>0</v>
      </c>
      <c r="P180" s="159">
        <v>0</v>
      </c>
      <c r="Q180" s="159">
        <f>ROUND(E180*P180,2)</f>
        <v>0</v>
      </c>
      <c r="R180" s="159"/>
      <c r="S180" s="159" t="s">
        <v>1311</v>
      </c>
      <c r="T180" s="159" t="s">
        <v>237</v>
      </c>
      <c r="U180" s="159">
        <v>0</v>
      </c>
      <c r="V180" s="159">
        <f>ROUND(E180*U180,2)</f>
        <v>0</v>
      </c>
      <c r="W180" s="159"/>
      <c r="X180" s="159" t="s">
        <v>238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1414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56"/>
      <c r="B181" s="157"/>
      <c r="C181" s="189" t="s">
        <v>1529</v>
      </c>
      <c r="D181" s="187"/>
      <c r="E181" s="188">
        <v>37.630000000000003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619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68">
        <v>52</v>
      </c>
      <c r="B182" s="169" t="s">
        <v>1530</v>
      </c>
      <c r="C182" s="183" t="s">
        <v>1531</v>
      </c>
      <c r="D182" s="170" t="s">
        <v>246</v>
      </c>
      <c r="E182" s="171">
        <v>10.9</v>
      </c>
      <c r="F182" s="172"/>
      <c r="G182" s="173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9">
        <v>0.14874000000000001</v>
      </c>
      <c r="O182" s="159">
        <f>ROUND(E182*N182,2)</f>
        <v>1.62</v>
      </c>
      <c r="P182" s="159">
        <v>0</v>
      </c>
      <c r="Q182" s="159">
        <f>ROUND(E182*P182,2)</f>
        <v>0</v>
      </c>
      <c r="R182" s="159"/>
      <c r="S182" s="159" t="s">
        <v>1311</v>
      </c>
      <c r="T182" s="159" t="s">
        <v>237</v>
      </c>
      <c r="U182" s="159">
        <v>0</v>
      </c>
      <c r="V182" s="159">
        <f>ROUND(E182*U182,2)</f>
        <v>0</v>
      </c>
      <c r="W182" s="159"/>
      <c r="X182" s="159" t="s">
        <v>238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239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9" t="s">
        <v>1532</v>
      </c>
      <c r="D183" s="187"/>
      <c r="E183" s="188">
        <v>10.9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619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68">
        <v>53</v>
      </c>
      <c r="B184" s="169" t="s">
        <v>1533</v>
      </c>
      <c r="C184" s="183" t="s">
        <v>1534</v>
      </c>
      <c r="D184" s="170" t="s">
        <v>434</v>
      </c>
      <c r="E184" s="171">
        <v>40</v>
      </c>
      <c r="F184" s="172"/>
      <c r="G184" s="173">
        <f>ROUND(E184*F184,2)</f>
        <v>0</v>
      </c>
      <c r="H184" s="160"/>
      <c r="I184" s="159">
        <f>ROUND(E184*H184,2)</f>
        <v>0</v>
      </c>
      <c r="J184" s="160"/>
      <c r="K184" s="159">
        <f>ROUND(E184*J184,2)</f>
        <v>0</v>
      </c>
      <c r="L184" s="159">
        <v>21</v>
      </c>
      <c r="M184" s="159">
        <f>G184*(1+L184/100)</f>
        <v>0</v>
      </c>
      <c r="N184" s="159">
        <v>0</v>
      </c>
      <c r="O184" s="159">
        <f>ROUND(E184*N184,2)</f>
        <v>0</v>
      </c>
      <c r="P184" s="159">
        <v>0</v>
      </c>
      <c r="Q184" s="159">
        <f>ROUND(E184*P184,2)</f>
        <v>0</v>
      </c>
      <c r="R184" s="159"/>
      <c r="S184" s="159" t="s">
        <v>236</v>
      </c>
      <c r="T184" s="159" t="s">
        <v>237</v>
      </c>
      <c r="U184" s="159">
        <v>0</v>
      </c>
      <c r="V184" s="159">
        <f>ROUND(E184*U184,2)</f>
        <v>0</v>
      </c>
      <c r="W184" s="159"/>
      <c r="X184" s="159" t="s">
        <v>271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1384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9" t="s">
        <v>1535</v>
      </c>
      <c r="D185" s="187"/>
      <c r="E185" s="188">
        <v>40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619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68">
        <v>54</v>
      </c>
      <c r="B186" s="169" t="s">
        <v>1536</v>
      </c>
      <c r="C186" s="183" t="s">
        <v>1537</v>
      </c>
      <c r="D186" s="170" t="s">
        <v>291</v>
      </c>
      <c r="E186" s="171">
        <v>11</v>
      </c>
      <c r="F186" s="172"/>
      <c r="G186" s="173">
        <f>ROUND(E186*F186,2)</f>
        <v>0</v>
      </c>
      <c r="H186" s="160"/>
      <c r="I186" s="159">
        <f>ROUND(E186*H186,2)</f>
        <v>0</v>
      </c>
      <c r="J186" s="160"/>
      <c r="K186" s="159">
        <f>ROUND(E186*J186,2)</f>
        <v>0</v>
      </c>
      <c r="L186" s="159">
        <v>21</v>
      </c>
      <c r="M186" s="159">
        <f>G186*(1+L186/100)</f>
        <v>0</v>
      </c>
      <c r="N186" s="159">
        <v>4.8000000000000001E-2</v>
      </c>
      <c r="O186" s="159">
        <f>ROUND(E186*N186,2)</f>
        <v>0.53</v>
      </c>
      <c r="P186" s="159">
        <v>0</v>
      </c>
      <c r="Q186" s="159">
        <f>ROUND(E186*P186,2)</f>
        <v>0</v>
      </c>
      <c r="R186" s="159" t="s">
        <v>1383</v>
      </c>
      <c r="S186" s="159" t="s">
        <v>1311</v>
      </c>
      <c r="T186" s="159" t="s">
        <v>237</v>
      </c>
      <c r="U186" s="159">
        <v>0</v>
      </c>
      <c r="V186" s="159">
        <f>ROUND(E186*U186,2)</f>
        <v>0</v>
      </c>
      <c r="W186" s="159"/>
      <c r="X186" s="159" t="s">
        <v>271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1384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9" t="s">
        <v>1538</v>
      </c>
      <c r="D187" s="187"/>
      <c r="E187" s="188">
        <v>11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619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68">
        <v>55</v>
      </c>
      <c r="B188" s="169" t="s">
        <v>1539</v>
      </c>
      <c r="C188" s="183" t="s">
        <v>1540</v>
      </c>
      <c r="D188" s="170" t="s">
        <v>235</v>
      </c>
      <c r="E188" s="171">
        <v>42.024000000000001</v>
      </c>
      <c r="F188" s="172"/>
      <c r="G188" s="173">
        <f>ROUND(E188*F188,2)</f>
        <v>0</v>
      </c>
      <c r="H188" s="160"/>
      <c r="I188" s="159">
        <f>ROUND(E188*H188,2)</f>
        <v>0</v>
      </c>
      <c r="J188" s="160"/>
      <c r="K188" s="159">
        <f>ROUND(E188*J188,2)</f>
        <v>0</v>
      </c>
      <c r="L188" s="159">
        <v>21</v>
      </c>
      <c r="M188" s="159">
        <f>G188*(1+L188/100)</f>
        <v>0</v>
      </c>
      <c r="N188" s="159">
        <v>0.12959999999999999</v>
      </c>
      <c r="O188" s="159">
        <f>ROUND(E188*N188,2)</f>
        <v>5.45</v>
      </c>
      <c r="P188" s="159">
        <v>0</v>
      </c>
      <c r="Q188" s="159">
        <f>ROUND(E188*P188,2)</f>
        <v>0</v>
      </c>
      <c r="R188" s="159" t="s">
        <v>1383</v>
      </c>
      <c r="S188" s="159" t="s">
        <v>1311</v>
      </c>
      <c r="T188" s="159" t="s">
        <v>237</v>
      </c>
      <c r="U188" s="159">
        <v>0</v>
      </c>
      <c r="V188" s="159">
        <f>ROUND(E188*U188,2)</f>
        <v>0</v>
      </c>
      <c r="W188" s="159"/>
      <c r="X188" s="159" t="s">
        <v>271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1384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9" t="s">
        <v>1541</v>
      </c>
      <c r="D189" s="187"/>
      <c r="E189" s="188">
        <v>42.02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619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x14ac:dyDescent="0.2">
      <c r="A190" s="162" t="s">
        <v>231</v>
      </c>
      <c r="B190" s="163" t="s">
        <v>151</v>
      </c>
      <c r="C190" s="181" t="s">
        <v>153</v>
      </c>
      <c r="D190" s="164"/>
      <c r="E190" s="165"/>
      <c r="F190" s="166"/>
      <c r="G190" s="167">
        <f>SUMIF(AG191:AG191,"&lt;&gt;NOR",G191:G191)</f>
        <v>0</v>
      </c>
      <c r="H190" s="161"/>
      <c r="I190" s="161">
        <f>SUM(I191:I191)</f>
        <v>0</v>
      </c>
      <c r="J190" s="161"/>
      <c r="K190" s="161">
        <f>SUM(K191:K191)</f>
        <v>0</v>
      </c>
      <c r="L190" s="161"/>
      <c r="M190" s="161">
        <f>SUM(M191:M191)</f>
        <v>0</v>
      </c>
      <c r="N190" s="161"/>
      <c r="O190" s="161">
        <f>SUM(O191:O191)</f>
        <v>0</v>
      </c>
      <c r="P190" s="161"/>
      <c r="Q190" s="161">
        <f>SUM(Q191:Q191)</f>
        <v>0</v>
      </c>
      <c r="R190" s="161"/>
      <c r="S190" s="161"/>
      <c r="T190" s="161"/>
      <c r="U190" s="161"/>
      <c r="V190" s="161">
        <f>SUM(V191:V191)</f>
        <v>0</v>
      </c>
      <c r="W190" s="161"/>
      <c r="X190" s="161"/>
      <c r="AG190" t="s">
        <v>232</v>
      </c>
    </row>
    <row r="191" spans="1:60" outlineLevel="1" x14ac:dyDescent="0.2">
      <c r="A191" s="174">
        <v>56</v>
      </c>
      <c r="B191" s="175" t="s">
        <v>1542</v>
      </c>
      <c r="C191" s="182" t="s">
        <v>1543</v>
      </c>
      <c r="D191" s="176" t="s">
        <v>264</v>
      </c>
      <c r="E191" s="177">
        <v>249.44863000000001</v>
      </c>
      <c r="F191" s="178"/>
      <c r="G191" s="179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9">
        <v>0</v>
      </c>
      <c r="O191" s="159">
        <f>ROUND(E191*N191,2)</f>
        <v>0</v>
      </c>
      <c r="P191" s="159">
        <v>0</v>
      </c>
      <c r="Q191" s="159">
        <f>ROUND(E191*P191,2)</f>
        <v>0</v>
      </c>
      <c r="R191" s="159"/>
      <c r="S191" s="159" t="s">
        <v>1311</v>
      </c>
      <c r="T191" s="159" t="s">
        <v>237</v>
      </c>
      <c r="U191" s="159">
        <v>0</v>
      </c>
      <c r="V191" s="159">
        <f>ROUND(E191*U191,2)</f>
        <v>0</v>
      </c>
      <c r="W191" s="159"/>
      <c r="X191" s="159" t="s">
        <v>152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1544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x14ac:dyDescent="0.2">
      <c r="A192" s="162" t="s">
        <v>231</v>
      </c>
      <c r="B192" s="163" t="s">
        <v>166</v>
      </c>
      <c r="C192" s="181" t="s">
        <v>167</v>
      </c>
      <c r="D192" s="164"/>
      <c r="E192" s="165"/>
      <c r="F192" s="166"/>
      <c r="G192" s="167">
        <f>SUMIF(AG193:AG202,"&lt;&gt;NOR",G193:G202)</f>
        <v>0</v>
      </c>
      <c r="H192" s="161"/>
      <c r="I192" s="161">
        <f>SUM(I193:I202)</f>
        <v>0</v>
      </c>
      <c r="J192" s="161"/>
      <c r="K192" s="161">
        <f>SUM(K193:K202)</f>
        <v>0</v>
      </c>
      <c r="L192" s="161"/>
      <c r="M192" s="161">
        <f>SUM(M193:M202)</f>
        <v>0</v>
      </c>
      <c r="N192" s="161"/>
      <c r="O192" s="161">
        <f>SUM(O193:O202)</f>
        <v>0.01</v>
      </c>
      <c r="P192" s="161"/>
      <c r="Q192" s="161">
        <f>SUM(Q193:Q202)</f>
        <v>0</v>
      </c>
      <c r="R192" s="161"/>
      <c r="S192" s="161"/>
      <c r="T192" s="161"/>
      <c r="U192" s="161"/>
      <c r="V192" s="161">
        <f>SUM(V193:V202)</f>
        <v>0</v>
      </c>
      <c r="W192" s="161"/>
      <c r="X192" s="161"/>
      <c r="AG192" t="s">
        <v>232</v>
      </c>
    </row>
    <row r="193" spans="1:60" outlineLevel="1" x14ac:dyDescent="0.2">
      <c r="A193" s="168">
        <v>57</v>
      </c>
      <c r="B193" s="169" t="s">
        <v>1545</v>
      </c>
      <c r="C193" s="183" t="s">
        <v>1546</v>
      </c>
      <c r="D193" s="170" t="s">
        <v>235</v>
      </c>
      <c r="E193" s="171">
        <v>2</v>
      </c>
      <c r="F193" s="172"/>
      <c r="G193" s="173">
        <f>ROUND(E193*F193,2)</f>
        <v>0</v>
      </c>
      <c r="H193" s="160"/>
      <c r="I193" s="159">
        <f>ROUND(E193*H193,2)</f>
        <v>0</v>
      </c>
      <c r="J193" s="160"/>
      <c r="K193" s="159">
        <f>ROUND(E193*J193,2)</f>
        <v>0</v>
      </c>
      <c r="L193" s="159">
        <v>21</v>
      </c>
      <c r="M193" s="159">
        <f>G193*(1+L193/100)</f>
        <v>0</v>
      </c>
      <c r="N193" s="159">
        <v>3.0000000000000001E-3</v>
      </c>
      <c r="O193" s="159">
        <f>ROUND(E193*N193,2)</f>
        <v>0.01</v>
      </c>
      <c r="P193" s="159">
        <v>0</v>
      </c>
      <c r="Q193" s="159">
        <f>ROUND(E193*P193,2)</f>
        <v>0</v>
      </c>
      <c r="R193" s="159"/>
      <c r="S193" s="159" t="s">
        <v>1311</v>
      </c>
      <c r="T193" s="159" t="s">
        <v>237</v>
      </c>
      <c r="U193" s="159">
        <v>0</v>
      </c>
      <c r="V193" s="159">
        <f>ROUND(E193*U193,2)</f>
        <v>0</v>
      </c>
      <c r="W193" s="159"/>
      <c r="X193" s="159" t="s">
        <v>238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345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9" t="s">
        <v>1547</v>
      </c>
      <c r="D194" s="187"/>
      <c r="E194" s="188">
        <v>2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619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68">
        <v>58</v>
      </c>
      <c r="B195" s="169" t="s">
        <v>1548</v>
      </c>
      <c r="C195" s="183" t="s">
        <v>1549</v>
      </c>
      <c r="D195" s="170" t="s">
        <v>235</v>
      </c>
      <c r="E195" s="171">
        <v>35.009500000000003</v>
      </c>
      <c r="F195" s="172"/>
      <c r="G195" s="173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1.0000000000000001E-5</v>
      </c>
      <c r="O195" s="159">
        <f>ROUND(E195*N195,2)</f>
        <v>0</v>
      </c>
      <c r="P195" s="159">
        <v>0</v>
      </c>
      <c r="Q195" s="159">
        <f>ROUND(E195*P195,2)</f>
        <v>0</v>
      </c>
      <c r="R195" s="159"/>
      <c r="S195" s="159" t="s">
        <v>1311</v>
      </c>
      <c r="T195" s="159" t="s">
        <v>237</v>
      </c>
      <c r="U195" s="159">
        <v>0</v>
      </c>
      <c r="V195" s="159">
        <f>ROUND(E195*U195,2)</f>
        <v>0</v>
      </c>
      <c r="W195" s="159"/>
      <c r="X195" s="159" t="s">
        <v>238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345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9" t="s">
        <v>1507</v>
      </c>
      <c r="D196" s="187"/>
      <c r="E196" s="188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619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9" t="s">
        <v>1550</v>
      </c>
      <c r="D197" s="187"/>
      <c r="E197" s="188">
        <v>2.88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619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9" t="s">
        <v>1551</v>
      </c>
      <c r="D198" s="187"/>
      <c r="E198" s="188">
        <v>17.77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619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89" t="s">
        <v>1487</v>
      </c>
      <c r="D199" s="187"/>
      <c r="E199" s="188">
        <v>9.25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619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9" t="s">
        <v>1488</v>
      </c>
      <c r="D200" s="187"/>
      <c r="E200" s="188">
        <v>5.0999999999999996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619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68">
        <v>59</v>
      </c>
      <c r="B201" s="169" t="s">
        <v>1552</v>
      </c>
      <c r="C201" s="183" t="s">
        <v>1553</v>
      </c>
      <c r="D201" s="170" t="s">
        <v>235</v>
      </c>
      <c r="E201" s="171">
        <v>3</v>
      </c>
      <c r="F201" s="172"/>
      <c r="G201" s="173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9">
        <v>8.9999999999999998E-4</v>
      </c>
      <c r="O201" s="159">
        <f>ROUND(E201*N201,2)</f>
        <v>0</v>
      </c>
      <c r="P201" s="159">
        <v>0</v>
      </c>
      <c r="Q201" s="159">
        <f>ROUND(E201*P201,2)</f>
        <v>0</v>
      </c>
      <c r="R201" s="159" t="s">
        <v>1383</v>
      </c>
      <c r="S201" s="159" t="s">
        <v>1311</v>
      </c>
      <c r="T201" s="159" t="s">
        <v>237</v>
      </c>
      <c r="U201" s="159">
        <v>0</v>
      </c>
      <c r="V201" s="159">
        <f>ROUND(E201*U201,2)</f>
        <v>0</v>
      </c>
      <c r="W201" s="159"/>
      <c r="X201" s="159" t="s">
        <v>271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1554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>
        <v>60</v>
      </c>
      <c r="B202" s="157" t="s">
        <v>1555</v>
      </c>
      <c r="C202" s="191" t="s">
        <v>953</v>
      </c>
      <c r="D202" s="158" t="s">
        <v>0</v>
      </c>
      <c r="E202" s="190"/>
      <c r="F202" s="160"/>
      <c r="G202" s="159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21</v>
      </c>
      <c r="M202" s="159">
        <f>G202*(1+L202/100)</f>
        <v>0</v>
      </c>
      <c r="N202" s="159">
        <v>0</v>
      </c>
      <c r="O202" s="159">
        <f>ROUND(E202*N202,2)</f>
        <v>0</v>
      </c>
      <c r="P202" s="159">
        <v>0</v>
      </c>
      <c r="Q202" s="159">
        <f>ROUND(E202*P202,2)</f>
        <v>0</v>
      </c>
      <c r="R202" s="159"/>
      <c r="S202" s="159" t="s">
        <v>1311</v>
      </c>
      <c r="T202" s="159" t="s">
        <v>237</v>
      </c>
      <c r="U202" s="159">
        <v>0</v>
      </c>
      <c r="V202" s="159">
        <f>ROUND(E202*U202,2)</f>
        <v>0</v>
      </c>
      <c r="W202" s="159"/>
      <c r="X202" s="159" t="s">
        <v>152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1556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162" t="s">
        <v>231</v>
      </c>
      <c r="B203" s="163" t="s">
        <v>187</v>
      </c>
      <c r="C203" s="181" t="s">
        <v>188</v>
      </c>
      <c r="D203" s="164"/>
      <c r="E203" s="165"/>
      <c r="F203" s="166"/>
      <c r="G203" s="167">
        <f>SUMIF(AG204:AG213,"&lt;&gt;NOR",G204:G213)</f>
        <v>0</v>
      </c>
      <c r="H203" s="161"/>
      <c r="I203" s="161">
        <f>SUM(I204:I213)</f>
        <v>0</v>
      </c>
      <c r="J203" s="161"/>
      <c r="K203" s="161">
        <f>SUM(K204:K213)</f>
        <v>0</v>
      </c>
      <c r="L203" s="161"/>
      <c r="M203" s="161">
        <f>SUM(M204:M213)</f>
        <v>0</v>
      </c>
      <c r="N203" s="161"/>
      <c r="O203" s="161">
        <f>SUM(O204:O213)</f>
        <v>1.76</v>
      </c>
      <c r="P203" s="161"/>
      <c r="Q203" s="161">
        <f>SUM(Q204:Q213)</f>
        <v>0</v>
      </c>
      <c r="R203" s="161"/>
      <c r="S203" s="161"/>
      <c r="T203" s="161"/>
      <c r="U203" s="161"/>
      <c r="V203" s="161">
        <f>SUM(V204:V213)</f>
        <v>0</v>
      </c>
      <c r="W203" s="161"/>
      <c r="X203" s="161"/>
      <c r="AG203" t="s">
        <v>232</v>
      </c>
    </row>
    <row r="204" spans="1:60" ht="22.5" outlineLevel="1" x14ac:dyDescent="0.2">
      <c r="A204" s="174">
        <v>61</v>
      </c>
      <c r="B204" s="175" t="s">
        <v>1557</v>
      </c>
      <c r="C204" s="182" t="s">
        <v>1558</v>
      </c>
      <c r="D204" s="176" t="s">
        <v>235</v>
      </c>
      <c r="E204" s="177">
        <v>115.7</v>
      </c>
      <c r="F204" s="178"/>
      <c r="G204" s="179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2.5000000000000001E-4</v>
      </c>
      <c r="O204" s="159">
        <f>ROUND(E204*N204,2)</f>
        <v>0.03</v>
      </c>
      <c r="P204" s="159">
        <v>0</v>
      </c>
      <c r="Q204" s="159">
        <f>ROUND(E204*P204,2)</f>
        <v>0</v>
      </c>
      <c r="R204" s="159"/>
      <c r="S204" s="159" t="s">
        <v>1311</v>
      </c>
      <c r="T204" s="159" t="s">
        <v>237</v>
      </c>
      <c r="U204" s="159">
        <v>0</v>
      </c>
      <c r="V204" s="159">
        <f>ROUND(E204*U204,2)</f>
        <v>0</v>
      </c>
      <c r="W204" s="159"/>
      <c r="X204" s="159" t="s">
        <v>238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345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68">
        <v>62</v>
      </c>
      <c r="B205" s="169" t="s">
        <v>1559</v>
      </c>
      <c r="C205" s="183" t="s">
        <v>1560</v>
      </c>
      <c r="D205" s="170" t="s">
        <v>246</v>
      </c>
      <c r="E205" s="171">
        <v>361.7978</v>
      </c>
      <c r="F205" s="172"/>
      <c r="G205" s="173">
        <f>ROUND(E205*F205,2)</f>
        <v>0</v>
      </c>
      <c r="H205" s="160"/>
      <c r="I205" s="159">
        <f>ROUND(E205*H205,2)</f>
        <v>0</v>
      </c>
      <c r="J205" s="160"/>
      <c r="K205" s="159">
        <f>ROUND(E205*J205,2)</f>
        <v>0</v>
      </c>
      <c r="L205" s="159">
        <v>21</v>
      </c>
      <c r="M205" s="159">
        <f>G205*(1+L205/100)</f>
        <v>0</v>
      </c>
      <c r="N205" s="159">
        <v>3.5999999999999999E-3</v>
      </c>
      <c r="O205" s="159">
        <f>ROUND(E205*N205,2)</f>
        <v>1.3</v>
      </c>
      <c r="P205" s="159">
        <v>0</v>
      </c>
      <c r="Q205" s="159">
        <f>ROUND(E205*P205,2)</f>
        <v>0</v>
      </c>
      <c r="R205" s="159"/>
      <c r="S205" s="159" t="s">
        <v>236</v>
      </c>
      <c r="T205" s="159" t="s">
        <v>237</v>
      </c>
      <c r="U205" s="159">
        <v>0</v>
      </c>
      <c r="V205" s="159">
        <f>ROUND(E205*U205,2)</f>
        <v>0</v>
      </c>
      <c r="W205" s="159"/>
      <c r="X205" s="159" t="s">
        <v>271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1554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1561</v>
      </c>
      <c r="D206" s="192"/>
      <c r="E206" s="193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619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5" t="s">
        <v>1562</v>
      </c>
      <c r="D207" s="192"/>
      <c r="E207" s="193">
        <v>291.45999999999998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619</v>
      </c>
      <c r="AH207" s="149">
        <v>2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5" t="s">
        <v>1563</v>
      </c>
      <c r="D208" s="192"/>
      <c r="E208" s="193">
        <v>59.8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619</v>
      </c>
      <c r="AH208" s="149">
        <v>2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4" t="s">
        <v>1564</v>
      </c>
      <c r="D209" s="192"/>
      <c r="E209" s="193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619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89" t="s">
        <v>1565</v>
      </c>
      <c r="D210" s="187"/>
      <c r="E210" s="188">
        <v>361.8</v>
      </c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619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68">
        <v>63</v>
      </c>
      <c r="B211" s="169" t="s">
        <v>1566</v>
      </c>
      <c r="C211" s="183" t="s">
        <v>1567</v>
      </c>
      <c r="D211" s="170" t="s">
        <v>235</v>
      </c>
      <c r="E211" s="171">
        <v>119.17100000000001</v>
      </c>
      <c r="F211" s="172"/>
      <c r="G211" s="173">
        <f>ROUND(E211*F211,2)</f>
        <v>0</v>
      </c>
      <c r="H211" s="160"/>
      <c r="I211" s="159">
        <f>ROUND(E211*H211,2)</f>
        <v>0</v>
      </c>
      <c r="J211" s="160"/>
      <c r="K211" s="159">
        <f>ROUND(E211*J211,2)</f>
        <v>0</v>
      </c>
      <c r="L211" s="159">
        <v>21</v>
      </c>
      <c r="M211" s="159">
        <f>G211*(1+L211/100)</f>
        <v>0</v>
      </c>
      <c r="N211" s="159">
        <v>3.5999999999999999E-3</v>
      </c>
      <c r="O211" s="159">
        <f>ROUND(E211*N211,2)</f>
        <v>0.43</v>
      </c>
      <c r="P211" s="159">
        <v>0</v>
      </c>
      <c r="Q211" s="159">
        <f>ROUND(E211*P211,2)</f>
        <v>0</v>
      </c>
      <c r="R211" s="159"/>
      <c r="S211" s="159" t="s">
        <v>236</v>
      </c>
      <c r="T211" s="159" t="s">
        <v>237</v>
      </c>
      <c r="U211" s="159">
        <v>0</v>
      </c>
      <c r="V211" s="159">
        <f>ROUND(E211*U211,2)</f>
        <v>0</v>
      </c>
      <c r="W211" s="159"/>
      <c r="X211" s="159" t="s">
        <v>271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1554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9" t="s">
        <v>1568</v>
      </c>
      <c r="D212" s="187"/>
      <c r="E212" s="188">
        <v>119.17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619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>
        <v>64</v>
      </c>
      <c r="B213" s="157" t="s">
        <v>1569</v>
      </c>
      <c r="C213" s="191" t="s">
        <v>1570</v>
      </c>
      <c r="D213" s="158" t="s">
        <v>0</v>
      </c>
      <c r="E213" s="190"/>
      <c r="F213" s="160"/>
      <c r="G213" s="159">
        <f>ROUND(E213*F213,2)</f>
        <v>0</v>
      </c>
      <c r="H213" s="160"/>
      <c r="I213" s="159">
        <f>ROUND(E213*H213,2)</f>
        <v>0</v>
      </c>
      <c r="J213" s="160"/>
      <c r="K213" s="159">
        <f>ROUND(E213*J213,2)</f>
        <v>0</v>
      </c>
      <c r="L213" s="159">
        <v>21</v>
      </c>
      <c r="M213" s="159">
        <f>G213*(1+L213/100)</f>
        <v>0</v>
      </c>
      <c r="N213" s="159">
        <v>0</v>
      </c>
      <c r="O213" s="159">
        <f>ROUND(E213*N213,2)</f>
        <v>0</v>
      </c>
      <c r="P213" s="159">
        <v>0</v>
      </c>
      <c r="Q213" s="159">
        <f>ROUND(E213*P213,2)</f>
        <v>0</v>
      </c>
      <c r="R213" s="159"/>
      <c r="S213" s="159" t="s">
        <v>1311</v>
      </c>
      <c r="T213" s="159" t="s">
        <v>237</v>
      </c>
      <c r="U213" s="159">
        <v>0</v>
      </c>
      <c r="V213" s="159">
        <f>ROUND(E213*U213,2)</f>
        <v>0</v>
      </c>
      <c r="W213" s="159"/>
      <c r="X213" s="159" t="s">
        <v>152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1556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x14ac:dyDescent="0.2">
      <c r="A214" s="162" t="s">
        <v>231</v>
      </c>
      <c r="B214" s="163" t="s">
        <v>189</v>
      </c>
      <c r="C214" s="181" t="s">
        <v>190</v>
      </c>
      <c r="D214" s="164"/>
      <c r="E214" s="165"/>
      <c r="F214" s="166"/>
      <c r="G214" s="167">
        <f>SUMIF(AG215:AG223,"&lt;&gt;NOR",G215:G223)</f>
        <v>0</v>
      </c>
      <c r="H214" s="161"/>
      <c r="I214" s="161">
        <f>SUM(I215:I223)</f>
        <v>0</v>
      </c>
      <c r="J214" s="161"/>
      <c r="K214" s="161">
        <f>SUM(K215:K223)</f>
        <v>0</v>
      </c>
      <c r="L214" s="161"/>
      <c r="M214" s="161">
        <f>SUM(M215:M223)</f>
        <v>0</v>
      </c>
      <c r="N214" s="161"/>
      <c r="O214" s="161">
        <f>SUM(O215:O223)</f>
        <v>2</v>
      </c>
      <c r="P214" s="161"/>
      <c r="Q214" s="161">
        <f>SUM(Q215:Q223)</f>
        <v>0</v>
      </c>
      <c r="R214" s="161"/>
      <c r="S214" s="161"/>
      <c r="T214" s="161"/>
      <c r="U214" s="161"/>
      <c r="V214" s="161">
        <f>SUM(V215:V223)</f>
        <v>0</v>
      </c>
      <c r="W214" s="161"/>
      <c r="X214" s="161"/>
      <c r="AG214" t="s">
        <v>232</v>
      </c>
    </row>
    <row r="215" spans="1:60" ht="22.5" outlineLevel="1" x14ac:dyDescent="0.2">
      <c r="A215" s="174">
        <v>65</v>
      </c>
      <c r="B215" s="175" t="s">
        <v>1571</v>
      </c>
      <c r="C215" s="182" t="s">
        <v>1572</v>
      </c>
      <c r="D215" s="176" t="s">
        <v>1573</v>
      </c>
      <c r="E215" s="177">
        <v>111.95</v>
      </c>
      <c r="F215" s="178"/>
      <c r="G215" s="179">
        <f>ROUND(E215*F215,2)</f>
        <v>0</v>
      </c>
      <c r="H215" s="160"/>
      <c r="I215" s="159">
        <f>ROUND(E215*H215,2)</f>
        <v>0</v>
      </c>
      <c r="J215" s="160"/>
      <c r="K215" s="159">
        <f>ROUND(E215*J215,2)</f>
        <v>0</v>
      </c>
      <c r="L215" s="159">
        <v>21</v>
      </c>
      <c r="M215" s="159">
        <f>G215*(1+L215/100)</f>
        <v>0</v>
      </c>
      <c r="N215" s="159">
        <v>0</v>
      </c>
      <c r="O215" s="159">
        <f>ROUND(E215*N215,2)</f>
        <v>0</v>
      </c>
      <c r="P215" s="159">
        <v>0</v>
      </c>
      <c r="Q215" s="159">
        <f>ROUND(E215*P215,2)</f>
        <v>0</v>
      </c>
      <c r="R215" s="159"/>
      <c r="S215" s="159" t="s">
        <v>236</v>
      </c>
      <c r="T215" s="159" t="s">
        <v>237</v>
      </c>
      <c r="U215" s="159">
        <v>0</v>
      </c>
      <c r="V215" s="159">
        <f>ROUND(E215*U215,2)</f>
        <v>0</v>
      </c>
      <c r="W215" s="159"/>
      <c r="X215" s="159" t="s">
        <v>238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239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74">
        <v>66</v>
      </c>
      <c r="B216" s="175" t="s">
        <v>1574</v>
      </c>
      <c r="C216" s="182" t="s">
        <v>1575</v>
      </c>
      <c r="D216" s="176" t="s">
        <v>434</v>
      </c>
      <c r="E216" s="177">
        <v>8</v>
      </c>
      <c r="F216" s="178"/>
      <c r="G216" s="179">
        <f>ROUND(E216*F216,2)</f>
        <v>0</v>
      </c>
      <c r="H216" s="160"/>
      <c r="I216" s="159">
        <f>ROUND(E216*H216,2)</f>
        <v>0</v>
      </c>
      <c r="J216" s="160"/>
      <c r="K216" s="159">
        <f>ROUND(E216*J216,2)</f>
        <v>0</v>
      </c>
      <c r="L216" s="159">
        <v>21</v>
      </c>
      <c r="M216" s="159">
        <f>G216*(1+L216/100)</f>
        <v>0</v>
      </c>
      <c r="N216" s="159">
        <v>0</v>
      </c>
      <c r="O216" s="159">
        <f>ROUND(E216*N216,2)</f>
        <v>0</v>
      </c>
      <c r="P216" s="159">
        <v>0</v>
      </c>
      <c r="Q216" s="159">
        <f>ROUND(E216*P216,2)</f>
        <v>0</v>
      </c>
      <c r="R216" s="159"/>
      <c r="S216" s="159" t="s">
        <v>236</v>
      </c>
      <c r="T216" s="159" t="s">
        <v>237</v>
      </c>
      <c r="U216" s="159">
        <v>0</v>
      </c>
      <c r="V216" s="159">
        <f>ROUND(E216*U216,2)</f>
        <v>0</v>
      </c>
      <c r="W216" s="159"/>
      <c r="X216" s="159" t="s">
        <v>238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239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1" x14ac:dyDescent="0.2">
      <c r="A217" s="168">
        <v>67</v>
      </c>
      <c r="B217" s="169" t="s">
        <v>1576</v>
      </c>
      <c r="C217" s="183" t="s">
        <v>1577</v>
      </c>
      <c r="D217" s="170" t="s">
        <v>1573</v>
      </c>
      <c r="E217" s="171">
        <v>1907.692</v>
      </c>
      <c r="F217" s="172"/>
      <c r="G217" s="173">
        <f>ROUND(E217*F217,2)</f>
        <v>0</v>
      </c>
      <c r="H217" s="160"/>
      <c r="I217" s="159">
        <f>ROUND(E217*H217,2)</f>
        <v>0</v>
      </c>
      <c r="J217" s="160"/>
      <c r="K217" s="159">
        <f>ROUND(E217*J217,2)</f>
        <v>0</v>
      </c>
      <c r="L217" s="159">
        <v>21</v>
      </c>
      <c r="M217" s="159">
        <f>G217*(1+L217/100)</f>
        <v>0</v>
      </c>
      <c r="N217" s="159">
        <v>1.0499999999999999E-3</v>
      </c>
      <c r="O217" s="159">
        <f>ROUND(E217*N217,2)</f>
        <v>2</v>
      </c>
      <c r="P217" s="159">
        <v>0</v>
      </c>
      <c r="Q217" s="159">
        <f>ROUND(E217*P217,2)</f>
        <v>0</v>
      </c>
      <c r="R217" s="159"/>
      <c r="S217" s="159" t="s">
        <v>1311</v>
      </c>
      <c r="T217" s="159" t="s">
        <v>237</v>
      </c>
      <c r="U217" s="159">
        <v>0</v>
      </c>
      <c r="V217" s="159">
        <f>ROUND(E217*U217,2)</f>
        <v>0</v>
      </c>
      <c r="W217" s="159"/>
      <c r="X217" s="159" t="s">
        <v>1378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1379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4" t="s">
        <v>1561</v>
      </c>
      <c r="D218" s="192"/>
      <c r="E218" s="193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619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5" t="s">
        <v>1578</v>
      </c>
      <c r="D219" s="192"/>
      <c r="E219" s="193">
        <v>18.8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619</v>
      </c>
      <c r="AH219" s="149">
        <v>2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5" t="s">
        <v>1579</v>
      </c>
      <c r="D220" s="192"/>
      <c r="E220" s="193">
        <v>44.4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619</v>
      </c>
      <c r="AH220" s="149">
        <v>2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1564</v>
      </c>
      <c r="D221" s="192"/>
      <c r="E221" s="193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619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9" t="s">
        <v>1580</v>
      </c>
      <c r="D222" s="187"/>
      <c r="E222" s="188">
        <v>1907.69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619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>
        <v>68</v>
      </c>
      <c r="B223" s="157" t="s">
        <v>1581</v>
      </c>
      <c r="C223" s="191" t="s">
        <v>1582</v>
      </c>
      <c r="D223" s="158" t="s">
        <v>0</v>
      </c>
      <c r="E223" s="190"/>
      <c r="F223" s="160"/>
      <c r="G223" s="159">
        <f>ROUND(E223*F223,2)</f>
        <v>0</v>
      </c>
      <c r="H223" s="160"/>
      <c r="I223" s="159">
        <f>ROUND(E223*H223,2)</f>
        <v>0</v>
      </c>
      <c r="J223" s="160"/>
      <c r="K223" s="159">
        <f>ROUND(E223*J223,2)</f>
        <v>0</v>
      </c>
      <c r="L223" s="159">
        <v>21</v>
      </c>
      <c r="M223" s="159">
        <f>G223*(1+L223/100)</f>
        <v>0</v>
      </c>
      <c r="N223" s="159">
        <v>0</v>
      </c>
      <c r="O223" s="159">
        <f>ROUND(E223*N223,2)</f>
        <v>0</v>
      </c>
      <c r="P223" s="159">
        <v>0</v>
      </c>
      <c r="Q223" s="159">
        <f>ROUND(E223*P223,2)</f>
        <v>0</v>
      </c>
      <c r="R223" s="159"/>
      <c r="S223" s="159" t="s">
        <v>1311</v>
      </c>
      <c r="T223" s="159" t="s">
        <v>237</v>
      </c>
      <c r="U223" s="159">
        <v>0</v>
      </c>
      <c r="V223" s="159">
        <f>ROUND(E223*U223,2)</f>
        <v>0</v>
      </c>
      <c r="W223" s="159"/>
      <c r="X223" s="159" t="s">
        <v>152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1556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x14ac:dyDescent="0.2">
      <c r="A224" s="3"/>
      <c r="B224" s="4"/>
      <c r="C224" s="184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AE224">
        <v>15</v>
      </c>
      <c r="AF224">
        <v>21</v>
      </c>
      <c r="AG224" t="s">
        <v>218</v>
      </c>
    </row>
    <row r="225" spans="1:33" x14ac:dyDescent="0.2">
      <c r="A225" s="152"/>
      <c r="B225" s="153" t="s">
        <v>31</v>
      </c>
      <c r="C225" s="185"/>
      <c r="D225" s="154"/>
      <c r="E225" s="155"/>
      <c r="F225" s="155"/>
      <c r="G225" s="180">
        <f>G8+G66+G79+G139+G143+G190+G192+G203+G214</f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AE225">
        <f>SUMIF(L7:L223,AE224,G7:G223)</f>
        <v>0</v>
      </c>
      <c r="AF225">
        <f>SUMIF(L7:L223,AF224,G7:G223)</f>
        <v>0</v>
      </c>
      <c r="AG225" t="s">
        <v>320</v>
      </c>
    </row>
    <row r="226" spans="1:33" x14ac:dyDescent="0.2">
      <c r="A226" s="3"/>
      <c r="B226" s="4"/>
      <c r="C226" s="184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33" x14ac:dyDescent="0.2">
      <c r="A227" s="3"/>
      <c r="B227" s="4"/>
      <c r="C227" s="184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33" x14ac:dyDescent="0.2">
      <c r="A228" s="259" t="s">
        <v>321</v>
      </c>
      <c r="B228" s="259"/>
      <c r="C228" s="260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33" x14ac:dyDescent="0.2">
      <c r="A229" s="261"/>
      <c r="B229" s="262"/>
      <c r="C229" s="263"/>
      <c r="D229" s="262"/>
      <c r="E229" s="262"/>
      <c r="F229" s="262"/>
      <c r="G229" s="26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G229" t="s">
        <v>322</v>
      </c>
    </row>
    <row r="230" spans="1:33" x14ac:dyDescent="0.2">
      <c r="A230" s="265"/>
      <c r="B230" s="266"/>
      <c r="C230" s="267"/>
      <c r="D230" s="266"/>
      <c r="E230" s="266"/>
      <c r="F230" s="266"/>
      <c r="G230" s="26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33" x14ac:dyDescent="0.2">
      <c r="A231" s="265"/>
      <c r="B231" s="266"/>
      <c r="C231" s="267"/>
      <c r="D231" s="266"/>
      <c r="E231" s="266"/>
      <c r="F231" s="266"/>
      <c r="G231" s="26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33" x14ac:dyDescent="0.2">
      <c r="A232" s="265"/>
      <c r="B232" s="266"/>
      <c r="C232" s="267"/>
      <c r="D232" s="266"/>
      <c r="E232" s="266"/>
      <c r="F232" s="266"/>
      <c r="G232" s="26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33" x14ac:dyDescent="0.2">
      <c r="A233" s="269"/>
      <c r="B233" s="270"/>
      <c r="C233" s="271"/>
      <c r="D233" s="270"/>
      <c r="E233" s="270"/>
      <c r="F233" s="270"/>
      <c r="G233" s="27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33" x14ac:dyDescent="0.2">
      <c r="A234" s="3"/>
      <c r="B234" s="4"/>
      <c r="C234" s="184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33" x14ac:dyDescent="0.2">
      <c r="C235" s="186"/>
      <c r="D235" s="10"/>
      <c r="AG235" t="s">
        <v>323</v>
      </c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IKeu6hIcDA57R1NxPkPWKKE+f3JlSif4779+S9hg4E3DPhXrKguKJlS8D8/o4VAvDN70EKGk1e7IlOHhOCqpg==" saltValue="M8EIMVj1qI/8Roidjo1Arg==" spinCount="100000" sheet="1"/>
  <mergeCells count="6">
    <mergeCell ref="A229:G233"/>
    <mergeCell ref="A1:G1"/>
    <mergeCell ref="C2:G2"/>
    <mergeCell ref="C3:G3"/>
    <mergeCell ref="C4:G4"/>
    <mergeCell ref="A228:C2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E69A-50BF-4E89-92E4-3637BB07A8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78</v>
      </c>
      <c r="C3" s="253" t="s">
        <v>79</v>
      </c>
      <c r="D3" s="254"/>
      <c r="E3" s="254"/>
      <c r="F3" s="254"/>
      <c r="G3" s="255"/>
      <c r="AC3" s="123" t="s">
        <v>206</v>
      </c>
      <c r="AG3" t="s">
        <v>208</v>
      </c>
    </row>
    <row r="4" spans="1:60" ht="25.15" customHeight="1" x14ac:dyDescent="0.2">
      <c r="A4" s="142" t="s">
        <v>10</v>
      </c>
      <c r="B4" s="143" t="s">
        <v>82</v>
      </c>
      <c r="C4" s="256" t="s">
        <v>83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123</v>
      </c>
      <c r="C8" s="181" t="s">
        <v>124</v>
      </c>
      <c r="D8" s="164"/>
      <c r="E8" s="165"/>
      <c r="F8" s="166"/>
      <c r="G8" s="167">
        <f>SUMIF(AG9:AG11,"&lt;&gt;NOR",G9:G11)</f>
        <v>0</v>
      </c>
      <c r="H8" s="161"/>
      <c r="I8" s="161">
        <f>SUM(I9:I11)</f>
        <v>0</v>
      </c>
      <c r="J8" s="161"/>
      <c r="K8" s="161">
        <f>SUM(K9:K11)</f>
        <v>0</v>
      </c>
      <c r="L8" s="161"/>
      <c r="M8" s="161">
        <f>SUM(M9:M11)</f>
        <v>0</v>
      </c>
      <c r="N8" s="161"/>
      <c r="O8" s="161">
        <f>SUM(O9:O11)</f>
        <v>0.01</v>
      </c>
      <c r="P8" s="161"/>
      <c r="Q8" s="161">
        <f>SUM(Q9:Q11)</f>
        <v>0</v>
      </c>
      <c r="R8" s="161"/>
      <c r="S8" s="161"/>
      <c r="T8" s="161"/>
      <c r="U8" s="161"/>
      <c r="V8" s="161">
        <f>SUM(V9:V11)</f>
        <v>0</v>
      </c>
      <c r="W8" s="161"/>
      <c r="X8" s="161"/>
      <c r="AG8" t="s">
        <v>232</v>
      </c>
    </row>
    <row r="9" spans="1:60" outlineLevel="1" x14ac:dyDescent="0.2">
      <c r="A9" s="174">
        <v>1</v>
      </c>
      <c r="B9" s="175" t="s">
        <v>1583</v>
      </c>
      <c r="C9" s="182" t="s">
        <v>1584</v>
      </c>
      <c r="D9" s="176" t="s">
        <v>235</v>
      </c>
      <c r="E9" s="177">
        <v>276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1311</v>
      </c>
      <c r="T9" s="159" t="s">
        <v>237</v>
      </c>
      <c r="U9" s="159">
        <v>0</v>
      </c>
      <c r="V9" s="159">
        <f>ROUND(E9*U9,2)</f>
        <v>0</v>
      </c>
      <c r="W9" s="159"/>
      <c r="X9" s="159" t="s">
        <v>238</v>
      </c>
      <c r="Y9" s="149"/>
      <c r="Z9" s="149"/>
      <c r="AA9" s="149"/>
      <c r="AB9" s="149"/>
      <c r="AC9" s="149"/>
      <c r="AD9" s="149"/>
      <c r="AE9" s="149"/>
      <c r="AF9" s="149"/>
      <c r="AG9" s="149" t="s">
        <v>239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1585</v>
      </c>
      <c r="C10" s="182" t="s">
        <v>1586</v>
      </c>
      <c r="D10" s="176" t="s">
        <v>251</v>
      </c>
      <c r="E10" s="177">
        <v>280</v>
      </c>
      <c r="F10" s="178"/>
      <c r="G10" s="179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1311</v>
      </c>
      <c r="T10" s="159" t="s">
        <v>237</v>
      </c>
      <c r="U10" s="159">
        <v>0</v>
      </c>
      <c r="V10" s="159">
        <f>ROUND(E10*U10,2)</f>
        <v>0</v>
      </c>
      <c r="W10" s="159"/>
      <c r="X10" s="159" t="s">
        <v>238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1587</v>
      </c>
      <c r="C11" s="182" t="s">
        <v>1588</v>
      </c>
      <c r="D11" s="176" t="s">
        <v>235</v>
      </c>
      <c r="E11" s="177">
        <v>280</v>
      </c>
      <c r="F11" s="178"/>
      <c r="G11" s="179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3.0000000000000001E-5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1311</v>
      </c>
      <c r="T11" s="159" t="s">
        <v>237</v>
      </c>
      <c r="U11" s="159">
        <v>0</v>
      </c>
      <c r="V11" s="159">
        <f>ROUND(E11*U11,2)</f>
        <v>0</v>
      </c>
      <c r="W11" s="159"/>
      <c r="X11" s="159" t="s">
        <v>1378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2" t="s">
        <v>231</v>
      </c>
      <c r="B12" s="163" t="s">
        <v>133</v>
      </c>
      <c r="C12" s="181" t="s">
        <v>134</v>
      </c>
      <c r="D12" s="164"/>
      <c r="E12" s="165"/>
      <c r="F12" s="166"/>
      <c r="G12" s="167">
        <f>SUMIF(AG13:AG15,"&lt;&gt;NOR",G13:G15)</f>
        <v>0</v>
      </c>
      <c r="H12" s="161"/>
      <c r="I12" s="161">
        <f>SUM(I13:I15)</f>
        <v>0</v>
      </c>
      <c r="J12" s="161"/>
      <c r="K12" s="161">
        <f>SUM(K13:K15)</f>
        <v>0</v>
      </c>
      <c r="L12" s="161"/>
      <c r="M12" s="161">
        <f>SUM(M13:M15)</f>
        <v>0</v>
      </c>
      <c r="N12" s="161"/>
      <c r="O12" s="161">
        <f>SUM(O13:O15)</f>
        <v>5.19</v>
      </c>
      <c r="P12" s="161"/>
      <c r="Q12" s="161">
        <f>SUM(Q13:Q15)</f>
        <v>0</v>
      </c>
      <c r="R12" s="161"/>
      <c r="S12" s="161"/>
      <c r="T12" s="161"/>
      <c r="U12" s="161"/>
      <c r="V12" s="161">
        <f>SUM(V13:V15)</f>
        <v>0</v>
      </c>
      <c r="W12" s="161"/>
      <c r="X12" s="161"/>
      <c r="AG12" t="s">
        <v>232</v>
      </c>
    </row>
    <row r="13" spans="1:60" ht="22.5" outlineLevel="1" x14ac:dyDescent="0.2">
      <c r="A13" s="174">
        <v>4</v>
      </c>
      <c r="B13" s="175" t="s">
        <v>1590</v>
      </c>
      <c r="C13" s="182" t="s">
        <v>1591</v>
      </c>
      <c r="D13" s="176" t="s">
        <v>246</v>
      </c>
      <c r="E13" s="177">
        <v>12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236</v>
      </c>
      <c r="T13" s="159" t="s">
        <v>237</v>
      </c>
      <c r="U13" s="159">
        <v>0</v>
      </c>
      <c r="V13" s="159">
        <f>ROUND(E13*U13,2)</f>
        <v>0</v>
      </c>
      <c r="W13" s="159"/>
      <c r="X13" s="159" t="s">
        <v>238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8">
        <v>5</v>
      </c>
      <c r="B14" s="169" t="s">
        <v>1592</v>
      </c>
      <c r="C14" s="183" t="s">
        <v>1593</v>
      </c>
      <c r="D14" s="170" t="s">
        <v>235</v>
      </c>
      <c r="E14" s="171">
        <v>6</v>
      </c>
      <c r="F14" s="172"/>
      <c r="G14" s="173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0.86446999999999996</v>
      </c>
      <c r="O14" s="159">
        <f>ROUND(E14*N14,2)</f>
        <v>5.19</v>
      </c>
      <c r="P14" s="159">
        <v>0</v>
      </c>
      <c r="Q14" s="159">
        <f>ROUND(E14*P14,2)</f>
        <v>0</v>
      </c>
      <c r="R14" s="159"/>
      <c r="S14" s="159" t="s">
        <v>1311</v>
      </c>
      <c r="T14" s="159" t="s">
        <v>237</v>
      </c>
      <c r="U14" s="159">
        <v>0</v>
      </c>
      <c r="V14" s="159">
        <f>ROUND(E14*U14,2)</f>
        <v>0</v>
      </c>
      <c r="W14" s="159"/>
      <c r="X14" s="159" t="s">
        <v>1378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1594</v>
      </c>
      <c r="D15" s="187"/>
      <c r="E15" s="188">
        <v>6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619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231</v>
      </c>
      <c r="B16" s="163" t="s">
        <v>137</v>
      </c>
      <c r="C16" s="181" t="s">
        <v>138</v>
      </c>
      <c r="D16" s="164"/>
      <c r="E16" s="165"/>
      <c r="F16" s="166"/>
      <c r="G16" s="167">
        <f>SUMIF(AG17:AG27,"&lt;&gt;NOR",G17:G27)</f>
        <v>0</v>
      </c>
      <c r="H16" s="161"/>
      <c r="I16" s="161">
        <f>SUM(I17:I27)</f>
        <v>0</v>
      </c>
      <c r="J16" s="161"/>
      <c r="K16" s="161">
        <f>SUM(K17:K27)</f>
        <v>0</v>
      </c>
      <c r="L16" s="161"/>
      <c r="M16" s="161">
        <f>SUM(M17:M27)</f>
        <v>0</v>
      </c>
      <c r="N16" s="161"/>
      <c r="O16" s="161">
        <f>SUM(O17:O27)</f>
        <v>956.68</v>
      </c>
      <c r="P16" s="161"/>
      <c r="Q16" s="161">
        <f>SUM(Q17:Q27)</f>
        <v>0</v>
      </c>
      <c r="R16" s="161"/>
      <c r="S16" s="161"/>
      <c r="T16" s="161"/>
      <c r="U16" s="161"/>
      <c r="V16" s="161">
        <f>SUM(V17:V27)</f>
        <v>0</v>
      </c>
      <c r="W16" s="161"/>
      <c r="X16" s="161"/>
      <c r="AG16" t="s">
        <v>232</v>
      </c>
    </row>
    <row r="17" spans="1:60" outlineLevel="1" x14ac:dyDescent="0.2">
      <c r="A17" s="168">
        <v>6</v>
      </c>
      <c r="B17" s="169" t="s">
        <v>1595</v>
      </c>
      <c r="C17" s="183" t="s">
        <v>1596</v>
      </c>
      <c r="D17" s="170" t="s">
        <v>235</v>
      </c>
      <c r="E17" s="171">
        <v>303.60000000000002</v>
      </c>
      <c r="F17" s="172"/>
      <c r="G17" s="173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0.2024</v>
      </c>
      <c r="O17" s="159">
        <f>ROUND(E17*N17,2)</f>
        <v>61.45</v>
      </c>
      <c r="P17" s="159">
        <v>0</v>
      </c>
      <c r="Q17" s="159">
        <f>ROUND(E17*P17,2)</f>
        <v>0</v>
      </c>
      <c r="R17" s="159"/>
      <c r="S17" s="159" t="s">
        <v>1311</v>
      </c>
      <c r="T17" s="159" t="s">
        <v>237</v>
      </c>
      <c r="U17" s="159">
        <v>0</v>
      </c>
      <c r="V17" s="159">
        <f>ROUND(E17*U17,2)</f>
        <v>0</v>
      </c>
      <c r="W17" s="159"/>
      <c r="X17" s="159" t="s">
        <v>238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1597</v>
      </c>
      <c r="D18" s="187"/>
      <c r="E18" s="188">
        <v>303.60000000000002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619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7</v>
      </c>
      <c r="B19" s="169" t="s">
        <v>1598</v>
      </c>
      <c r="C19" s="183" t="s">
        <v>1599</v>
      </c>
      <c r="D19" s="170" t="s">
        <v>235</v>
      </c>
      <c r="E19" s="171">
        <v>66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1311</v>
      </c>
      <c r="T19" s="159" t="s">
        <v>237</v>
      </c>
      <c r="U19" s="159">
        <v>0</v>
      </c>
      <c r="V19" s="159">
        <f>ROUND(E19*U19,2)</f>
        <v>0</v>
      </c>
      <c r="W19" s="159"/>
      <c r="X19" s="159" t="s">
        <v>238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1600</v>
      </c>
      <c r="D20" s="187"/>
      <c r="E20" s="188">
        <v>66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619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8">
        <v>8</v>
      </c>
      <c r="B21" s="169" t="s">
        <v>1601</v>
      </c>
      <c r="C21" s="183" t="s">
        <v>1602</v>
      </c>
      <c r="D21" s="170" t="s">
        <v>235</v>
      </c>
      <c r="E21" s="171">
        <v>276</v>
      </c>
      <c r="F21" s="172"/>
      <c r="G21" s="173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8.3500000000000005E-2</v>
      </c>
      <c r="O21" s="159">
        <f>ROUND(E21*N21,2)</f>
        <v>23.05</v>
      </c>
      <c r="P21" s="159">
        <v>0</v>
      </c>
      <c r="Q21" s="159">
        <f>ROUND(E21*P21,2)</f>
        <v>0</v>
      </c>
      <c r="R21" s="159"/>
      <c r="S21" s="159" t="s">
        <v>1311</v>
      </c>
      <c r="T21" s="159" t="s">
        <v>237</v>
      </c>
      <c r="U21" s="159">
        <v>0</v>
      </c>
      <c r="V21" s="159">
        <f>ROUND(E21*U21,2)</f>
        <v>0</v>
      </c>
      <c r="W21" s="159"/>
      <c r="X21" s="159" t="s">
        <v>238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1603</v>
      </c>
      <c r="D22" s="187"/>
      <c r="E22" s="188">
        <v>210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1600</v>
      </c>
      <c r="D23" s="187"/>
      <c r="E23" s="188">
        <v>66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619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68">
        <v>9</v>
      </c>
      <c r="B24" s="169" t="s">
        <v>1604</v>
      </c>
      <c r="C24" s="183" t="s">
        <v>1605</v>
      </c>
      <c r="D24" s="170" t="s">
        <v>235</v>
      </c>
      <c r="E24" s="171">
        <v>276</v>
      </c>
      <c r="F24" s="172"/>
      <c r="G24" s="173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3.16</v>
      </c>
      <c r="O24" s="159">
        <f>ROUND(E24*N24,2)</f>
        <v>872.16</v>
      </c>
      <c r="P24" s="159">
        <v>0</v>
      </c>
      <c r="Q24" s="159">
        <f>ROUND(E24*P24,2)</f>
        <v>0</v>
      </c>
      <c r="R24" s="159"/>
      <c r="S24" s="159" t="s">
        <v>236</v>
      </c>
      <c r="T24" s="159" t="s">
        <v>237</v>
      </c>
      <c r="U24" s="159">
        <v>0</v>
      </c>
      <c r="V24" s="159">
        <f>ROUND(E24*U24,2)</f>
        <v>0</v>
      </c>
      <c r="W24" s="159"/>
      <c r="X24" s="159" t="s">
        <v>271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1384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1606</v>
      </c>
      <c r="D25" s="187"/>
      <c r="E25" s="188">
        <v>276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619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10</v>
      </c>
      <c r="B26" s="169" t="s">
        <v>1401</v>
      </c>
      <c r="C26" s="183" t="s">
        <v>1607</v>
      </c>
      <c r="D26" s="170" t="s">
        <v>235</v>
      </c>
      <c r="E26" s="171">
        <v>79.2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2.9999999999999997E-4</v>
      </c>
      <c r="O26" s="159">
        <f>ROUND(E26*N26,2)</f>
        <v>0.02</v>
      </c>
      <c r="P26" s="159">
        <v>0</v>
      </c>
      <c r="Q26" s="159">
        <f>ROUND(E26*P26,2)</f>
        <v>0</v>
      </c>
      <c r="R26" s="159" t="s">
        <v>1383</v>
      </c>
      <c r="S26" s="159" t="s">
        <v>1311</v>
      </c>
      <c r="T26" s="159" t="s">
        <v>237</v>
      </c>
      <c r="U26" s="159">
        <v>0</v>
      </c>
      <c r="V26" s="159">
        <f>ROUND(E26*U26,2)</f>
        <v>0</v>
      </c>
      <c r="W26" s="159"/>
      <c r="X26" s="159" t="s">
        <v>271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1384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1608</v>
      </c>
      <c r="D27" s="187"/>
      <c r="E27" s="188">
        <v>79.2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619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2" t="s">
        <v>231</v>
      </c>
      <c r="B28" s="163" t="s">
        <v>149</v>
      </c>
      <c r="C28" s="181" t="s">
        <v>150</v>
      </c>
      <c r="D28" s="164"/>
      <c r="E28" s="165"/>
      <c r="F28" s="166"/>
      <c r="G28" s="167">
        <f>SUMIF(AG29:AG32,"&lt;&gt;NOR",G29:G32)</f>
        <v>0</v>
      </c>
      <c r="H28" s="161"/>
      <c r="I28" s="161">
        <f>SUM(I29:I32)</f>
        <v>0</v>
      </c>
      <c r="J28" s="161"/>
      <c r="K28" s="161">
        <f>SUM(K29:K32)</f>
        <v>0</v>
      </c>
      <c r="L28" s="161"/>
      <c r="M28" s="161">
        <f>SUM(M29:M32)</f>
        <v>0</v>
      </c>
      <c r="N28" s="161"/>
      <c r="O28" s="161">
        <f>SUM(O29:O32)</f>
        <v>0</v>
      </c>
      <c r="P28" s="161"/>
      <c r="Q28" s="161">
        <f>SUM(Q29:Q32)</f>
        <v>4.32</v>
      </c>
      <c r="R28" s="161"/>
      <c r="S28" s="161"/>
      <c r="T28" s="161"/>
      <c r="U28" s="161"/>
      <c r="V28" s="161">
        <f>SUM(V29:V32)</f>
        <v>0</v>
      </c>
      <c r="W28" s="161"/>
      <c r="X28" s="161"/>
      <c r="AG28" t="s">
        <v>232</v>
      </c>
    </row>
    <row r="29" spans="1:60" outlineLevel="1" x14ac:dyDescent="0.2">
      <c r="A29" s="168">
        <v>11</v>
      </c>
      <c r="B29" s="169" t="s">
        <v>1609</v>
      </c>
      <c r="C29" s="183" t="s">
        <v>1610</v>
      </c>
      <c r="D29" s="170" t="s">
        <v>235</v>
      </c>
      <c r="E29" s="171">
        <v>3.6</v>
      </c>
      <c r="F29" s="172"/>
      <c r="G29" s="173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1311</v>
      </c>
      <c r="T29" s="159" t="s">
        <v>237</v>
      </c>
      <c r="U29" s="159">
        <v>0</v>
      </c>
      <c r="V29" s="159">
        <f>ROUND(E29*U29,2)</f>
        <v>0</v>
      </c>
      <c r="W29" s="159"/>
      <c r="X29" s="159" t="s">
        <v>238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1611</v>
      </c>
      <c r="D30" s="187"/>
      <c r="E30" s="188">
        <v>3.6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619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12</v>
      </c>
      <c r="B31" s="169" t="s">
        <v>1612</v>
      </c>
      <c r="C31" s="183" t="s">
        <v>1613</v>
      </c>
      <c r="D31" s="170" t="s">
        <v>251</v>
      </c>
      <c r="E31" s="171">
        <v>1.8</v>
      </c>
      <c r="F31" s="172"/>
      <c r="G31" s="173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1.47E-3</v>
      </c>
      <c r="O31" s="159">
        <f>ROUND(E31*N31,2)</f>
        <v>0</v>
      </c>
      <c r="P31" s="159">
        <v>2.4</v>
      </c>
      <c r="Q31" s="159">
        <f>ROUND(E31*P31,2)</f>
        <v>4.32</v>
      </c>
      <c r="R31" s="159"/>
      <c r="S31" s="159" t="s">
        <v>1311</v>
      </c>
      <c r="T31" s="159" t="s">
        <v>237</v>
      </c>
      <c r="U31" s="159">
        <v>0</v>
      </c>
      <c r="V31" s="159">
        <f>ROUND(E31*U31,2)</f>
        <v>0</v>
      </c>
      <c r="W31" s="159"/>
      <c r="X31" s="159" t="s">
        <v>238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1614</v>
      </c>
      <c r="D32" s="187"/>
      <c r="E32" s="188">
        <v>1.8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2" t="s">
        <v>231</v>
      </c>
      <c r="B33" s="163" t="s">
        <v>151</v>
      </c>
      <c r="C33" s="181" t="s">
        <v>153</v>
      </c>
      <c r="D33" s="164"/>
      <c r="E33" s="165"/>
      <c r="F33" s="166"/>
      <c r="G33" s="167">
        <f>SUMIF(AG34:AG34,"&lt;&gt;NOR",G34:G34)</f>
        <v>0</v>
      </c>
      <c r="H33" s="161"/>
      <c r="I33" s="161">
        <f>SUM(I34:I34)</f>
        <v>0</v>
      </c>
      <c r="J33" s="161"/>
      <c r="K33" s="161">
        <f>SUM(K34:K34)</f>
        <v>0</v>
      </c>
      <c r="L33" s="161"/>
      <c r="M33" s="161">
        <f>SUM(M34:M34)</f>
        <v>0</v>
      </c>
      <c r="N33" s="161"/>
      <c r="O33" s="161">
        <f>SUM(O34:O34)</f>
        <v>0</v>
      </c>
      <c r="P33" s="161"/>
      <c r="Q33" s="161">
        <f>SUM(Q34:Q34)</f>
        <v>0</v>
      </c>
      <c r="R33" s="161"/>
      <c r="S33" s="161"/>
      <c r="T33" s="161"/>
      <c r="U33" s="161"/>
      <c r="V33" s="161">
        <f>SUM(V34:V34)</f>
        <v>0</v>
      </c>
      <c r="W33" s="161"/>
      <c r="X33" s="161"/>
      <c r="AG33" t="s">
        <v>232</v>
      </c>
    </row>
    <row r="34" spans="1:60" outlineLevel="1" x14ac:dyDescent="0.2">
      <c r="A34" s="174">
        <v>13</v>
      </c>
      <c r="B34" s="175" t="s">
        <v>1615</v>
      </c>
      <c r="C34" s="182" t="s">
        <v>1616</v>
      </c>
      <c r="D34" s="176" t="s">
        <v>264</v>
      </c>
      <c r="E34" s="177">
        <v>956.68105000000003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1311</v>
      </c>
      <c r="T34" s="159" t="s">
        <v>237</v>
      </c>
      <c r="U34" s="159">
        <v>0</v>
      </c>
      <c r="V34" s="159">
        <f>ROUND(E34*U34,2)</f>
        <v>0</v>
      </c>
      <c r="W34" s="159"/>
      <c r="X34" s="159" t="s">
        <v>152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1544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2" t="s">
        <v>231</v>
      </c>
      <c r="B35" s="163" t="s">
        <v>189</v>
      </c>
      <c r="C35" s="181" t="s">
        <v>190</v>
      </c>
      <c r="D35" s="164"/>
      <c r="E35" s="165"/>
      <c r="F35" s="166"/>
      <c r="G35" s="167">
        <f>SUMIF(AG36:AG36,"&lt;&gt;NOR",G36:G36)</f>
        <v>0</v>
      </c>
      <c r="H35" s="161"/>
      <c r="I35" s="161">
        <f>SUM(I36:I36)</f>
        <v>0</v>
      </c>
      <c r="J35" s="161"/>
      <c r="K35" s="161">
        <f>SUM(K36:K36)</f>
        <v>0</v>
      </c>
      <c r="L35" s="161"/>
      <c r="M35" s="161">
        <f>SUM(M36:M36)</f>
        <v>0</v>
      </c>
      <c r="N35" s="161"/>
      <c r="O35" s="161">
        <f>SUM(O36:O36)</f>
        <v>0</v>
      </c>
      <c r="P35" s="161"/>
      <c r="Q35" s="161">
        <f>SUM(Q36:Q36)</f>
        <v>0</v>
      </c>
      <c r="R35" s="161"/>
      <c r="S35" s="161"/>
      <c r="T35" s="161"/>
      <c r="U35" s="161"/>
      <c r="V35" s="161">
        <f>SUM(V36:V36)</f>
        <v>0</v>
      </c>
      <c r="W35" s="161"/>
      <c r="X35" s="161"/>
      <c r="AG35" t="s">
        <v>232</v>
      </c>
    </row>
    <row r="36" spans="1:60" ht="22.5" outlineLevel="1" x14ac:dyDescent="0.2">
      <c r="A36" s="174">
        <v>14</v>
      </c>
      <c r="B36" s="175" t="s">
        <v>1617</v>
      </c>
      <c r="C36" s="182" t="s">
        <v>1618</v>
      </c>
      <c r="D36" s="176" t="s">
        <v>1619</v>
      </c>
      <c r="E36" s="177">
        <v>3</v>
      </c>
      <c r="F36" s="178"/>
      <c r="G36" s="179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 t="s">
        <v>236</v>
      </c>
      <c r="T36" s="159" t="s">
        <v>237</v>
      </c>
      <c r="U36" s="159">
        <v>0</v>
      </c>
      <c r="V36" s="159">
        <f>ROUND(E36*U36,2)</f>
        <v>0</v>
      </c>
      <c r="W36" s="159"/>
      <c r="X36" s="159" t="s">
        <v>238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239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2" t="s">
        <v>231</v>
      </c>
      <c r="B37" s="163" t="s">
        <v>200</v>
      </c>
      <c r="C37" s="181" t="s">
        <v>201</v>
      </c>
      <c r="D37" s="164"/>
      <c r="E37" s="165"/>
      <c r="F37" s="166"/>
      <c r="G37" s="167">
        <f>SUMIF(AG38:AG41,"&lt;&gt;NOR",G38:G41)</f>
        <v>0</v>
      </c>
      <c r="H37" s="161"/>
      <c r="I37" s="161">
        <f>SUM(I38:I41)</f>
        <v>0</v>
      </c>
      <c r="J37" s="161"/>
      <c r="K37" s="161">
        <f>SUM(K38:K41)</f>
        <v>0</v>
      </c>
      <c r="L37" s="161"/>
      <c r="M37" s="161">
        <f>SUM(M38:M41)</f>
        <v>0</v>
      </c>
      <c r="N37" s="161"/>
      <c r="O37" s="161">
        <f>SUM(O38:O41)</f>
        <v>0</v>
      </c>
      <c r="P37" s="161"/>
      <c r="Q37" s="161">
        <f>SUM(Q38:Q41)</f>
        <v>0</v>
      </c>
      <c r="R37" s="161"/>
      <c r="S37" s="161"/>
      <c r="T37" s="161"/>
      <c r="U37" s="161"/>
      <c r="V37" s="161">
        <f>SUM(V38:V41)</f>
        <v>0</v>
      </c>
      <c r="W37" s="161"/>
      <c r="X37" s="161"/>
      <c r="AG37" t="s">
        <v>232</v>
      </c>
    </row>
    <row r="38" spans="1:60" outlineLevel="1" x14ac:dyDescent="0.2">
      <c r="A38" s="174">
        <v>15</v>
      </c>
      <c r="B38" s="175" t="s">
        <v>1620</v>
      </c>
      <c r="C38" s="182" t="s">
        <v>1621</v>
      </c>
      <c r="D38" s="176" t="s">
        <v>264</v>
      </c>
      <c r="E38" s="177">
        <v>4.32</v>
      </c>
      <c r="F38" s="178"/>
      <c r="G38" s="179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1311</v>
      </c>
      <c r="T38" s="159" t="s">
        <v>237</v>
      </c>
      <c r="U38" s="159">
        <v>0</v>
      </c>
      <c r="V38" s="159">
        <f>ROUND(E38*U38,2)</f>
        <v>0</v>
      </c>
      <c r="W38" s="159"/>
      <c r="X38" s="159" t="s">
        <v>1622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1623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16</v>
      </c>
      <c r="B39" s="175" t="s">
        <v>1624</v>
      </c>
      <c r="C39" s="182" t="s">
        <v>1625</v>
      </c>
      <c r="D39" s="176" t="s">
        <v>264</v>
      </c>
      <c r="E39" s="177">
        <v>47.52</v>
      </c>
      <c r="F39" s="178"/>
      <c r="G39" s="179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1311</v>
      </c>
      <c r="T39" s="159" t="s">
        <v>237</v>
      </c>
      <c r="U39" s="159">
        <v>0</v>
      </c>
      <c r="V39" s="159">
        <f>ROUND(E39*U39,2)</f>
        <v>0</v>
      </c>
      <c r="W39" s="159"/>
      <c r="X39" s="159" t="s">
        <v>1622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1623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17</v>
      </c>
      <c r="B40" s="175" t="s">
        <v>1626</v>
      </c>
      <c r="C40" s="182" t="s">
        <v>1627</v>
      </c>
      <c r="D40" s="176" t="s">
        <v>264</v>
      </c>
      <c r="E40" s="177">
        <v>4.32</v>
      </c>
      <c r="F40" s="178"/>
      <c r="G40" s="179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59"/>
      <c r="S40" s="159" t="s">
        <v>1311</v>
      </c>
      <c r="T40" s="159" t="s">
        <v>237</v>
      </c>
      <c r="U40" s="159">
        <v>0</v>
      </c>
      <c r="V40" s="159">
        <f>ROUND(E40*U40,2)</f>
        <v>0</v>
      </c>
      <c r="W40" s="159"/>
      <c r="X40" s="159" t="s">
        <v>1622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1623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18</v>
      </c>
      <c r="B41" s="169" t="s">
        <v>1628</v>
      </c>
      <c r="C41" s="183" t="s">
        <v>1629</v>
      </c>
      <c r="D41" s="170" t="s">
        <v>264</v>
      </c>
      <c r="E41" s="171">
        <v>4.32</v>
      </c>
      <c r="F41" s="172"/>
      <c r="G41" s="17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1311</v>
      </c>
      <c r="T41" s="159" t="s">
        <v>237</v>
      </c>
      <c r="U41" s="159">
        <v>0</v>
      </c>
      <c r="V41" s="159">
        <f>ROUND(E41*U41,2)</f>
        <v>0</v>
      </c>
      <c r="W41" s="159"/>
      <c r="X41" s="159" t="s">
        <v>1622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1623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218</v>
      </c>
    </row>
    <row r="43" spans="1:60" x14ac:dyDescent="0.2">
      <c r="A43" s="152"/>
      <c r="B43" s="153" t="s">
        <v>31</v>
      </c>
      <c r="C43" s="185"/>
      <c r="D43" s="154"/>
      <c r="E43" s="155"/>
      <c r="F43" s="155"/>
      <c r="G43" s="180">
        <f>G8+G12+G16+G28+G33+G35+G37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320</v>
      </c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18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9" t="s">
        <v>321</v>
      </c>
      <c r="B46" s="259"/>
      <c r="C46" s="26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61"/>
      <c r="B47" s="262"/>
      <c r="C47" s="263"/>
      <c r="D47" s="262"/>
      <c r="E47" s="262"/>
      <c r="F47" s="262"/>
      <c r="G47" s="26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322</v>
      </c>
    </row>
    <row r="48" spans="1:60" x14ac:dyDescent="0.2">
      <c r="A48" s="265"/>
      <c r="B48" s="266"/>
      <c r="C48" s="267"/>
      <c r="D48" s="266"/>
      <c r="E48" s="266"/>
      <c r="F48" s="266"/>
      <c r="G48" s="26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65"/>
      <c r="B49" s="266"/>
      <c r="C49" s="267"/>
      <c r="D49" s="266"/>
      <c r="E49" s="266"/>
      <c r="F49" s="266"/>
      <c r="G49" s="26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5"/>
      <c r="B50" s="266"/>
      <c r="C50" s="267"/>
      <c r="D50" s="266"/>
      <c r="E50" s="266"/>
      <c r="F50" s="266"/>
      <c r="G50" s="26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69"/>
      <c r="B51" s="270"/>
      <c r="C51" s="271"/>
      <c r="D51" s="270"/>
      <c r="E51" s="270"/>
      <c r="F51" s="270"/>
      <c r="G51" s="27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18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C53" s="186"/>
      <c r="D53" s="10"/>
      <c r="AG53" t="s">
        <v>323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Aewnve2avGpwXcxPt996geGoH7jbEF7iKY9RFS+PfCD73RuWsV9NeN00Z0XCsBX9En1Sd+1qvkTqJfWyWh3Fg==" saltValue="XBijTewq9MSPBf/UNY58pQ==" spinCount="100000" sheet="1"/>
  <mergeCells count="6">
    <mergeCell ref="A47:G51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5B50-743D-4396-A8B2-718C30D592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28515625" style="123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205</v>
      </c>
    </row>
    <row r="2" spans="1:60" ht="25.1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206</v>
      </c>
    </row>
    <row r="3" spans="1:60" ht="25.15" customHeight="1" x14ac:dyDescent="0.2">
      <c r="A3" s="141" t="s">
        <v>9</v>
      </c>
      <c r="B3" s="49" t="s">
        <v>84</v>
      </c>
      <c r="C3" s="253" t="s">
        <v>85</v>
      </c>
      <c r="D3" s="254"/>
      <c r="E3" s="254"/>
      <c r="F3" s="254"/>
      <c r="G3" s="255"/>
      <c r="AC3" s="123" t="s">
        <v>1630</v>
      </c>
      <c r="AG3" t="s">
        <v>208</v>
      </c>
    </row>
    <row r="4" spans="1:60" ht="25.15" customHeight="1" x14ac:dyDescent="0.2">
      <c r="A4" s="142" t="s">
        <v>10</v>
      </c>
      <c r="B4" s="143" t="s">
        <v>86</v>
      </c>
      <c r="C4" s="256" t="s">
        <v>85</v>
      </c>
      <c r="D4" s="257"/>
      <c r="E4" s="257"/>
      <c r="F4" s="257"/>
      <c r="G4" s="258"/>
      <c r="AG4" t="s">
        <v>209</v>
      </c>
    </row>
    <row r="5" spans="1:60" x14ac:dyDescent="0.2">
      <c r="D5" s="10"/>
    </row>
    <row r="6" spans="1:60" ht="38.25" x14ac:dyDescent="0.2">
      <c r="A6" s="145" t="s">
        <v>210</v>
      </c>
      <c r="B6" s="147" t="s">
        <v>211</v>
      </c>
      <c r="C6" s="147" t="s">
        <v>212</v>
      </c>
      <c r="D6" s="146" t="s">
        <v>213</v>
      </c>
      <c r="E6" s="145" t="s">
        <v>214</v>
      </c>
      <c r="F6" s="144" t="s">
        <v>215</v>
      </c>
      <c r="G6" s="145" t="s">
        <v>31</v>
      </c>
      <c r="H6" s="148" t="s">
        <v>32</v>
      </c>
      <c r="I6" s="148" t="s">
        <v>216</v>
      </c>
      <c r="J6" s="148" t="s">
        <v>33</v>
      </c>
      <c r="K6" s="148" t="s">
        <v>217</v>
      </c>
      <c r="L6" s="148" t="s">
        <v>218</v>
      </c>
      <c r="M6" s="148" t="s">
        <v>219</v>
      </c>
      <c r="N6" s="148" t="s">
        <v>220</v>
      </c>
      <c r="O6" s="148" t="s">
        <v>221</v>
      </c>
      <c r="P6" s="148" t="s">
        <v>222</v>
      </c>
      <c r="Q6" s="148" t="s">
        <v>223</v>
      </c>
      <c r="R6" s="148" t="s">
        <v>224</v>
      </c>
      <c r="S6" s="148" t="s">
        <v>225</v>
      </c>
      <c r="T6" s="148" t="s">
        <v>226</v>
      </c>
      <c r="U6" s="148" t="s">
        <v>227</v>
      </c>
      <c r="V6" s="148" t="s">
        <v>228</v>
      </c>
      <c r="W6" s="148" t="s">
        <v>229</v>
      </c>
      <c r="X6" s="148" t="s">
        <v>230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231</v>
      </c>
      <c r="B8" s="163" t="s">
        <v>203</v>
      </c>
      <c r="C8" s="181" t="s">
        <v>29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1"/>
      <c r="O8" s="161">
        <f>SUM(O9:O13)</f>
        <v>0</v>
      </c>
      <c r="P8" s="161"/>
      <c r="Q8" s="161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AG8" t="s">
        <v>232</v>
      </c>
    </row>
    <row r="9" spans="1:60" outlineLevel="1" x14ac:dyDescent="0.2">
      <c r="A9" s="174">
        <v>1</v>
      </c>
      <c r="B9" s="175" t="s">
        <v>1631</v>
      </c>
      <c r="C9" s="182" t="s">
        <v>1632</v>
      </c>
      <c r="D9" s="176" t="s">
        <v>1633</v>
      </c>
      <c r="E9" s="177">
        <v>1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1311</v>
      </c>
      <c r="T9" s="159" t="s">
        <v>237</v>
      </c>
      <c r="U9" s="159">
        <v>0</v>
      </c>
      <c r="V9" s="159">
        <f>ROUND(E9*U9,2)</f>
        <v>0</v>
      </c>
      <c r="W9" s="159"/>
      <c r="X9" s="159" t="s">
        <v>84</v>
      </c>
      <c r="Y9" s="149"/>
      <c r="Z9" s="149"/>
      <c r="AA9" s="149"/>
      <c r="AB9" s="149"/>
      <c r="AC9" s="149"/>
      <c r="AD9" s="149"/>
      <c r="AE9" s="149"/>
      <c r="AF9" s="149"/>
      <c r="AG9" s="149" t="s">
        <v>1634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1635</v>
      </c>
      <c r="C10" s="182" t="s">
        <v>1636</v>
      </c>
      <c r="D10" s="176" t="s">
        <v>1633</v>
      </c>
      <c r="E10" s="177">
        <v>1</v>
      </c>
      <c r="F10" s="178"/>
      <c r="G10" s="179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1311</v>
      </c>
      <c r="T10" s="159" t="s">
        <v>237</v>
      </c>
      <c r="U10" s="159">
        <v>0</v>
      </c>
      <c r="V10" s="159">
        <f>ROUND(E10*U10,2)</f>
        <v>0</v>
      </c>
      <c r="W10" s="159"/>
      <c r="X10" s="159" t="s">
        <v>84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1634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1637</v>
      </c>
      <c r="C11" s="182" t="s">
        <v>1638</v>
      </c>
      <c r="D11" s="176" t="s">
        <v>1633</v>
      </c>
      <c r="E11" s="177">
        <v>1</v>
      </c>
      <c r="F11" s="178"/>
      <c r="G11" s="179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1311</v>
      </c>
      <c r="T11" s="159" t="s">
        <v>237</v>
      </c>
      <c r="U11" s="159">
        <v>0</v>
      </c>
      <c r="V11" s="159">
        <f>ROUND(E11*U11,2)</f>
        <v>0</v>
      </c>
      <c r="W11" s="159"/>
      <c r="X11" s="159" t="s">
        <v>84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1634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1639</v>
      </c>
      <c r="C12" s="182" t="s">
        <v>1640</v>
      </c>
      <c r="D12" s="176" t="s">
        <v>1633</v>
      </c>
      <c r="E12" s="177">
        <v>1</v>
      </c>
      <c r="F12" s="178"/>
      <c r="G12" s="179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1311</v>
      </c>
      <c r="T12" s="159" t="s">
        <v>237</v>
      </c>
      <c r="U12" s="159">
        <v>0</v>
      </c>
      <c r="V12" s="159">
        <f>ROUND(E12*U12,2)</f>
        <v>0</v>
      </c>
      <c r="W12" s="159"/>
      <c r="X12" s="159" t="s">
        <v>84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1634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1641</v>
      </c>
      <c r="C13" s="182" t="s">
        <v>1642</v>
      </c>
      <c r="D13" s="176" t="s">
        <v>1633</v>
      </c>
      <c r="E13" s="177">
        <v>1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1311</v>
      </c>
      <c r="T13" s="159" t="s">
        <v>237</v>
      </c>
      <c r="U13" s="159">
        <v>0</v>
      </c>
      <c r="V13" s="159">
        <f>ROUND(E13*U13,2)</f>
        <v>0</v>
      </c>
      <c r="W13" s="159"/>
      <c r="X13" s="159" t="s">
        <v>84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1634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2" t="s">
        <v>231</v>
      </c>
      <c r="B14" s="163" t="s">
        <v>204</v>
      </c>
      <c r="C14" s="181" t="s">
        <v>30</v>
      </c>
      <c r="D14" s="164"/>
      <c r="E14" s="165"/>
      <c r="F14" s="166"/>
      <c r="G14" s="167">
        <f>SUMIF(AG15:AG20,"&lt;&gt;NOR",G15:G20)</f>
        <v>0</v>
      </c>
      <c r="H14" s="161"/>
      <c r="I14" s="161">
        <f>SUM(I15:I20)</f>
        <v>0</v>
      </c>
      <c r="J14" s="161"/>
      <c r="K14" s="161">
        <f>SUM(K15:K20)</f>
        <v>0</v>
      </c>
      <c r="L14" s="161"/>
      <c r="M14" s="161">
        <f>SUM(M15:M20)</f>
        <v>0</v>
      </c>
      <c r="N14" s="161"/>
      <c r="O14" s="161">
        <f>SUM(O15:O20)</f>
        <v>0</v>
      </c>
      <c r="P14" s="161"/>
      <c r="Q14" s="161">
        <f>SUM(Q15:Q20)</f>
        <v>0</v>
      </c>
      <c r="R14" s="161"/>
      <c r="S14" s="161"/>
      <c r="T14" s="161"/>
      <c r="U14" s="161"/>
      <c r="V14" s="161">
        <f>SUM(V15:V20)</f>
        <v>0</v>
      </c>
      <c r="W14" s="161"/>
      <c r="X14" s="161"/>
      <c r="AG14" t="s">
        <v>232</v>
      </c>
    </row>
    <row r="15" spans="1:60" ht="22.5" outlineLevel="1" x14ac:dyDescent="0.2">
      <c r="A15" s="174">
        <v>6</v>
      </c>
      <c r="B15" s="175" t="s">
        <v>1643</v>
      </c>
      <c r="C15" s="182" t="s">
        <v>1644</v>
      </c>
      <c r="D15" s="176" t="s">
        <v>1633</v>
      </c>
      <c r="E15" s="177">
        <v>1</v>
      </c>
      <c r="F15" s="178"/>
      <c r="G15" s="179">
        <f t="shared" ref="G15:G20" si="0">ROUND(E15*F15,2)</f>
        <v>0</v>
      </c>
      <c r="H15" s="160"/>
      <c r="I15" s="159">
        <f t="shared" ref="I15:I20" si="1">ROUND(E15*H15,2)</f>
        <v>0</v>
      </c>
      <c r="J15" s="160"/>
      <c r="K15" s="159">
        <f t="shared" ref="K15:K20" si="2">ROUND(E15*J15,2)</f>
        <v>0</v>
      </c>
      <c r="L15" s="159">
        <v>21</v>
      </c>
      <c r="M15" s="159">
        <f t="shared" ref="M15:M20" si="3">G15*(1+L15/100)</f>
        <v>0</v>
      </c>
      <c r="N15" s="159">
        <v>0</v>
      </c>
      <c r="O15" s="159">
        <f t="shared" ref="O15:O20" si="4">ROUND(E15*N15,2)</f>
        <v>0</v>
      </c>
      <c r="P15" s="159">
        <v>0</v>
      </c>
      <c r="Q15" s="159">
        <f t="shared" ref="Q15:Q20" si="5">ROUND(E15*P15,2)</f>
        <v>0</v>
      </c>
      <c r="R15" s="159"/>
      <c r="S15" s="159" t="s">
        <v>1311</v>
      </c>
      <c r="T15" s="159" t="s">
        <v>237</v>
      </c>
      <c r="U15" s="159">
        <v>0</v>
      </c>
      <c r="V15" s="159">
        <f t="shared" ref="V15:V20" si="6">ROUND(E15*U15,2)</f>
        <v>0</v>
      </c>
      <c r="W15" s="159"/>
      <c r="X15" s="159" t="s">
        <v>84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1634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7</v>
      </c>
      <c r="B16" s="175" t="s">
        <v>1645</v>
      </c>
      <c r="C16" s="182" t="s">
        <v>1646</v>
      </c>
      <c r="D16" s="176" t="s">
        <v>1633</v>
      </c>
      <c r="E16" s="177">
        <v>1</v>
      </c>
      <c r="F16" s="178"/>
      <c r="G16" s="179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1311</v>
      </c>
      <c r="T16" s="159" t="s">
        <v>237</v>
      </c>
      <c r="U16" s="159">
        <v>0</v>
      </c>
      <c r="V16" s="159">
        <f t="shared" si="6"/>
        <v>0</v>
      </c>
      <c r="W16" s="159"/>
      <c r="X16" s="159" t="s">
        <v>84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1634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1647</v>
      </c>
      <c r="C17" s="182" t="s">
        <v>1648</v>
      </c>
      <c r="D17" s="176" t="s">
        <v>1633</v>
      </c>
      <c r="E17" s="177">
        <v>1</v>
      </c>
      <c r="F17" s="178"/>
      <c r="G17" s="179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1311</v>
      </c>
      <c r="T17" s="159" t="s">
        <v>237</v>
      </c>
      <c r="U17" s="159">
        <v>0</v>
      </c>
      <c r="V17" s="159">
        <f t="shared" si="6"/>
        <v>0</v>
      </c>
      <c r="W17" s="159"/>
      <c r="X17" s="159" t="s">
        <v>84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1634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9</v>
      </c>
      <c r="B18" s="175" t="s">
        <v>1649</v>
      </c>
      <c r="C18" s="182" t="s">
        <v>1650</v>
      </c>
      <c r="D18" s="176" t="s">
        <v>1633</v>
      </c>
      <c r="E18" s="177">
        <v>1</v>
      </c>
      <c r="F18" s="178"/>
      <c r="G18" s="179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1311</v>
      </c>
      <c r="T18" s="159" t="s">
        <v>237</v>
      </c>
      <c r="U18" s="159">
        <v>0</v>
      </c>
      <c r="V18" s="159">
        <f t="shared" si="6"/>
        <v>0</v>
      </c>
      <c r="W18" s="159"/>
      <c r="X18" s="159" t="s">
        <v>84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1634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1651</v>
      </c>
      <c r="C19" s="182" t="s">
        <v>1652</v>
      </c>
      <c r="D19" s="176" t="s">
        <v>1633</v>
      </c>
      <c r="E19" s="177">
        <v>1</v>
      </c>
      <c r="F19" s="178"/>
      <c r="G19" s="179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1311</v>
      </c>
      <c r="T19" s="159" t="s">
        <v>237</v>
      </c>
      <c r="U19" s="159">
        <v>0</v>
      </c>
      <c r="V19" s="159">
        <f t="shared" si="6"/>
        <v>0</v>
      </c>
      <c r="W19" s="159"/>
      <c r="X19" s="159" t="s">
        <v>84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1634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11</v>
      </c>
      <c r="B20" s="169" t="s">
        <v>1653</v>
      </c>
      <c r="C20" s="183" t="s">
        <v>1654</v>
      </c>
      <c r="D20" s="170" t="s">
        <v>1633</v>
      </c>
      <c r="E20" s="171">
        <v>1</v>
      </c>
      <c r="F20" s="172"/>
      <c r="G20" s="173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1311</v>
      </c>
      <c r="T20" s="159" t="s">
        <v>237</v>
      </c>
      <c r="U20" s="159">
        <v>0</v>
      </c>
      <c r="V20" s="159">
        <f t="shared" si="6"/>
        <v>0</v>
      </c>
      <c r="W20" s="159"/>
      <c r="X20" s="159" t="s">
        <v>84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1634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3"/>
      <c r="B21" s="4"/>
      <c r="C21" s="18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218</v>
      </c>
    </row>
    <row r="22" spans="1:60" x14ac:dyDescent="0.2">
      <c r="A22" s="152"/>
      <c r="B22" s="153" t="s">
        <v>31</v>
      </c>
      <c r="C22" s="185"/>
      <c r="D22" s="154"/>
      <c r="E22" s="155"/>
      <c r="F22" s="155"/>
      <c r="G22" s="180">
        <f>G8+G14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320</v>
      </c>
    </row>
    <row r="23" spans="1:60" x14ac:dyDescent="0.2">
      <c r="A23" s="3"/>
      <c r="B23" s="4"/>
      <c r="C23" s="18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59" t="s">
        <v>321</v>
      </c>
      <c r="B25" s="259"/>
      <c r="C25" s="26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61"/>
      <c r="B26" s="262"/>
      <c r="C26" s="263"/>
      <c r="D26" s="262"/>
      <c r="E26" s="262"/>
      <c r="F26" s="262"/>
      <c r="G26" s="26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G26" t="s">
        <v>322</v>
      </c>
    </row>
    <row r="27" spans="1:60" x14ac:dyDescent="0.2">
      <c r="A27" s="265"/>
      <c r="B27" s="266"/>
      <c r="C27" s="267"/>
      <c r="D27" s="266"/>
      <c r="E27" s="266"/>
      <c r="F27" s="266"/>
      <c r="G27" s="26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5"/>
      <c r="B28" s="266"/>
      <c r="C28" s="267"/>
      <c r="D28" s="266"/>
      <c r="E28" s="266"/>
      <c r="F28" s="266"/>
      <c r="G28" s="26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65"/>
      <c r="B29" s="266"/>
      <c r="C29" s="267"/>
      <c r="D29" s="266"/>
      <c r="E29" s="266"/>
      <c r="F29" s="266"/>
      <c r="G29" s="26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9"/>
      <c r="B30" s="270"/>
      <c r="C30" s="271"/>
      <c r="D30" s="270"/>
      <c r="E30" s="270"/>
      <c r="F30" s="270"/>
      <c r="G30" s="27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C32" s="186"/>
      <c r="D32" s="10"/>
      <c r="AG32" t="s">
        <v>323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uW1KJtPlQeCzUagYVL+Mkt14+uLdsODBOxo6IBy73GTc3p8qoWu1R6S6A2Ddb7GQRm7p8/g3I5sLrBzbkkjww==" saltValue="dv52hfdpkid0TiuCRvYfYA==" spinCount="100000" sheet="1"/>
  <mergeCells count="6">
    <mergeCell ref="A26:G30"/>
    <mergeCell ref="A1:G1"/>
    <mergeCell ref="C2:G2"/>
    <mergeCell ref="C3:G3"/>
    <mergeCell ref="C4:G4"/>
    <mergeCell ref="A25:C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IO 01 IO 01 Pol</vt:lpstr>
      <vt:lpstr>IO 02 IO 02 Pol</vt:lpstr>
      <vt:lpstr>IO 03 IO 03 Pol</vt:lpstr>
      <vt:lpstr>IO 04 IO 04 Pol</vt:lpstr>
      <vt:lpstr>IO 05 IO 05 Pol</vt:lpstr>
      <vt:lpstr>SO 01 SO 01.1 Pol</vt:lpstr>
      <vt:lpstr>SO 01 SO 01.2 Pol</vt:lpstr>
      <vt:lpstr>SO 01 SO 01.3 Pol</vt:lpstr>
      <vt:lpstr>SO 01 SO 01.4 Pol</vt:lpstr>
      <vt:lpstr>SO 01 SO 01.5 Pol</vt:lpstr>
      <vt:lpstr>SO 01 SO 01.6 Pol</vt:lpstr>
      <vt:lpstr>SO 02 SO 02.1 Pol</vt:lpstr>
      <vt:lpstr>SO 02 SO 02.11 Pol</vt:lpstr>
      <vt:lpstr>VRN VRN 01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01 IO 01 Pol'!Názvy_tisku</vt:lpstr>
      <vt:lpstr>'IO 02 IO 02 Pol'!Názvy_tisku</vt:lpstr>
      <vt:lpstr>'IO 03 IO 03 Pol'!Názvy_tisku</vt:lpstr>
      <vt:lpstr>'IO 04 IO 04 Pol'!Názvy_tisku</vt:lpstr>
      <vt:lpstr>'IO 05 IO 05 Pol'!Názvy_tisku</vt:lpstr>
      <vt:lpstr>'SO 01 SO 01.1 Pol'!Názvy_tisku</vt:lpstr>
      <vt:lpstr>'SO 01 SO 01.2 Pol'!Názvy_tisku</vt:lpstr>
      <vt:lpstr>'SO 01 SO 01.3 Pol'!Názvy_tisku</vt:lpstr>
      <vt:lpstr>'SO 01 SO 01.4 Pol'!Názvy_tisku</vt:lpstr>
      <vt:lpstr>'SO 01 SO 01.5 Pol'!Názvy_tisku</vt:lpstr>
      <vt:lpstr>'SO 01 SO 01.6 Pol'!Názvy_tisku</vt:lpstr>
      <vt:lpstr>'SO 02 SO 02.1 Pol'!Názvy_tisku</vt:lpstr>
      <vt:lpstr>'SO 02 SO 02.11 Pol'!Názvy_tisku</vt:lpstr>
      <vt:lpstr>'VRN VRN 01 Naklady'!Názvy_tisku</vt:lpstr>
      <vt:lpstr>oadresa</vt:lpstr>
      <vt:lpstr>Stavba!Objednatel</vt:lpstr>
      <vt:lpstr>Stavba!Objekt</vt:lpstr>
      <vt:lpstr>'IO 01 IO 01 Pol'!Oblast_tisku</vt:lpstr>
      <vt:lpstr>'IO 02 IO 02 Pol'!Oblast_tisku</vt:lpstr>
      <vt:lpstr>'IO 03 IO 03 Pol'!Oblast_tisku</vt:lpstr>
      <vt:lpstr>'IO 04 IO 04 Pol'!Oblast_tisku</vt:lpstr>
      <vt:lpstr>'IO 05 IO 05 Pol'!Oblast_tisku</vt:lpstr>
      <vt:lpstr>'SO 01 SO 01.1 Pol'!Oblast_tisku</vt:lpstr>
      <vt:lpstr>'SO 01 SO 01.2 Pol'!Oblast_tisku</vt:lpstr>
      <vt:lpstr>'SO 01 SO 01.3 Pol'!Oblast_tisku</vt:lpstr>
      <vt:lpstr>'SO 01 SO 01.4 Pol'!Oblast_tisku</vt:lpstr>
      <vt:lpstr>'SO 01 SO 01.5 Pol'!Oblast_tisku</vt:lpstr>
      <vt:lpstr>'SO 01 SO 01.6 Pol'!Oblast_tisku</vt:lpstr>
      <vt:lpstr>'SO 02 SO 02.1 Pol'!Oblast_tisku</vt:lpstr>
      <vt:lpstr>'SO 02 SO 02.11 Pol'!Oblast_tisku</vt:lpstr>
      <vt:lpstr>Stavba!Oblast_tisku</vt:lpstr>
      <vt:lpstr>'VRN VRN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Černohorský</dc:creator>
  <cp:lastModifiedBy>Černohorský Radek</cp:lastModifiedBy>
  <cp:lastPrinted>2019-03-19T12:27:02Z</cp:lastPrinted>
  <dcterms:created xsi:type="dcterms:W3CDTF">2009-04-08T07:15:50Z</dcterms:created>
  <dcterms:modified xsi:type="dcterms:W3CDTF">2021-05-25T09:39:08Z</dcterms:modified>
</cp:coreProperties>
</file>