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1\078_2021 REKONSTRUKCE PLOCHÉ STŘECHY BLOKU D VŠ KOLEJÍ J.A. KOMENSKÉHO, UL. KOHOUTOVA, BRNO\Rozpočty_export\Export_19_04_2021\"/>
    </mc:Choice>
  </mc:AlternateContent>
  <xr:revisionPtr revIDLastSave="0" documentId="13_ncr:11_{CB8E86C1-8D76-470B-BD72-94E98EB0D58B}" xr6:coauthVersionLast="46" xr6:coauthVersionMax="46" xr10:uidLastSave="{00000000-0000-0000-0000-000000000000}"/>
  <bookViews>
    <workbookView xWindow="-28920" yWindow="-285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SO 01 D.1.1 Pol" sheetId="13" r:id="rId5"/>
    <sheet name="SO 02 D.1.1 Pol" sheetId="14" r:id="rId6"/>
    <sheet name="SO 03 D.1.1 Pol" sheetId="15" r:id="rId7"/>
    <sheet name="SO xx 01 Pol" sheetId="16" r:id="rId8"/>
  </sheets>
  <externalReferences>
    <externalReference r:id="rId9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'099 01 Naklady'!$1:$7</definedName>
    <definedName name="_xlnm.Print_Titles" localSheetId="4">'SO 01 D.1.1 Pol'!$1:$7</definedName>
    <definedName name="_xlnm.Print_Titles" localSheetId="5">'SO 02 D.1.1 Pol'!$1:$7</definedName>
    <definedName name="_xlnm.Print_Titles" localSheetId="6">'SO 03 D.1.1 Pol'!$1:$7</definedName>
    <definedName name="_xlnm.Print_Titles" localSheetId="7">'SO xx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'099 01 Naklady'!$A$1:$X$24</definedName>
    <definedName name="_xlnm.Print_Area" localSheetId="4">'SO 01 D.1.1 Pol'!$A$1:$X$384</definedName>
    <definedName name="_xlnm.Print_Area" localSheetId="5">'SO 02 D.1.1 Pol'!$A$1:$X$463</definedName>
    <definedName name="_xlnm.Print_Area" localSheetId="6">'SO 03 D.1.1 Pol'!$A$1:$X$417</definedName>
    <definedName name="_xlnm.Print_Area" localSheetId="7">'SO xx 01 Pol'!$A$1:$X$26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5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AF25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AE25" i="16"/>
  <c r="G416" i="15"/>
  <c r="BA212" i="15"/>
  <c r="BA26" i="15"/>
  <c r="BA10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8" i="15"/>
  <c r="K18" i="15"/>
  <c r="O18" i="15"/>
  <c r="V18" i="15"/>
  <c r="G19" i="15"/>
  <c r="I19" i="15"/>
  <c r="I18" i="15" s="1"/>
  <c r="K19" i="15"/>
  <c r="M19" i="15"/>
  <c r="M18" i="15" s="1"/>
  <c r="O19" i="15"/>
  <c r="Q19" i="15"/>
  <c r="Q18" i="15" s="1"/>
  <c r="V19" i="15"/>
  <c r="G25" i="15"/>
  <c r="I25" i="15"/>
  <c r="I24" i="15" s="1"/>
  <c r="K25" i="15"/>
  <c r="M25" i="15"/>
  <c r="O25" i="15"/>
  <c r="Q25" i="15"/>
  <c r="Q24" i="15" s="1"/>
  <c r="V25" i="15"/>
  <c r="G30" i="15"/>
  <c r="M30" i="15" s="1"/>
  <c r="I30" i="15"/>
  <c r="K30" i="15"/>
  <c r="K24" i="15" s="1"/>
  <c r="O30" i="15"/>
  <c r="Q30" i="15"/>
  <c r="V30" i="15"/>
  <c r="V24" i="15" s="1"/>
  <c r="G34" i="15"/>
  <c r="I34" i="15"/>
  <c r="K34" i="15"/>
  <c r="M34" i="15"/>
  <c r="O34" i="15"/>
  <c r="Q34" i="15"/>
  <c r="V34" i="15"/>
  <c r="G37" i="15"/>
  <c r="M37" i="15" s="1"/>
  <c r="I37" i="15"/>
  <c r="K37" i="15"/>
  <c r="O37" i="15"/>
  <c r="O24" i="15" s="1"/>
  <c r="Q37" i="15"/>
  <c r="V37" i="15"/>
  <c r="G43" i="15"/>
  <c r="I43" i="15"/>
  <c r="K43" i="15"/>
  <c r="M43" i="15"/>
  <c r="O43" i="15"/>
  <c r="Q43" i="15"/>
  <c r="V43" i="15"/>
  <c r="G46" i="15"/>
  <c r="M46" i="15" s="1"/>
  <c r="I46" i="15"/>
  <c r="K46" i="15"/>
  <c r="O46" i="15"/>
  <c r="Q46" i="15"/>
  <c r="V46" i="15"/>
  <c r="I50" i="15"/>
  <c r="Q50" i="15"/>
  <c r="G51" i="15"/>
  <c r="G50" i="15" s="1"/>
  <c r="I51" i="15"/>
  <c r="K51" i="15"/>
  <c r="K50" i="15" s="1"/>
  <c r="O51" i="15"/>
  <c r="O50" i="15" s="1"/>
  <c r="Q51" i="15"/>
  <c r="V51" i="15"/>
  <c r="V50" i="15" s="1"/>
  <c r="G57" i="15"/>
  <c r="M57" i="15" s="1"/>
  <c r="I57" i="15"/>
  <c r="K57" i="15"/>
  <c r="K56" i="15" s="1"/>
  <c r="O57" i="15"/>
  <c r="O56" i="15" s="1"/>
  <c r="Q57" i="15"/>
  <c r="V57" i="15"/>
  <c r="V56" i="15" s="1"/>
  <c r="G61" i="15"/>
  <c r="I61" i="15"/>
  <c r="K61" i="15"/>
  <c r="M61" i="15"/>
  <c r="O61" i="15"/>
  <c r="Q61" i="15"/>
  <c r="V61" i="15"/>
  <c r="G66" i="15"/>
  <c r="M66" i="15" s="1"/>
  <c r="I66" i="15"/>
  <c r="K66" i="15"/>
  <c r="O66" i="15"/>
  <c r="Q66" i="15"/>
  <c r="V66" i="15"/>
  <c r="G71" i="15"/>
  <c r="I71" i="15"/>
  <c r="I56" i="15" s="1"/>
  <c r="K71" i="15"/>
  <c r="M71" i="15"/>
  <c r="O71" i="15"/>
  <c r="Q71" i="15"/>
  <c r="Q56" i="15" s="1"/>
  <c r="V71" i="15"/>
  <c r="G75" i="15"/>
  <c r="M75" i="15" s="1"/>
  <c r="I75" i="15"/>
  <c r="K75" i="15"/>
  <c r="O75" i="15"/>
  <c r="Q75" i="15"/>
  <c r="V75" i="15"/>
  <c r="G77" i="15"/>
  <c r="I77" i="15"/>
  <c r="K77" i="15"/>
  <c r="M77" i="15"/>
  <c r="O77" i="15"/>
  <c r="Q77" i="15"/>
  <c r="V77" i="15"/>
  <c r="G92" i="15"/>
  <c r="M92" i="15" s="1"/>
  <c r="I92" i="15"/>
  <c r="K92" i="15"/>
  <c r="O92" i="15"/>
  <c r="Q92" i="15"/>
  <c r="V92" i="15"/>
  <c r="G96" i="15"/>
  <c r="I96" i="15"/>
  <c r="K96" i="15"/>
  <c r="M96" i="15"/>
  <c r="O96" i="15"/>
  <c r="Q96" i="15"/>
  <c r="V96" i="15"/>
  <c r="G103" i="15"/>
  <c r="M103" i="15" s="1"/>
  <c r="I103" i="15"/>
  <c r="K103" i="15"/>
  <c r="O103" i="15"/>
  <c r="Q103" i="15"/>
  <c r="V103" i="15"/>
  <c r="G107" i="15"/>
  <c r="I107" i="15"/>
  <c r="K107" i="15"/>
  <c r="M107" i="15"/>
  <c r="O107" i="15"/>
  <c r="Q107" i="15"/>
  <c r="V107" i="15"/>
  <c r="G118" i="15"/>
  <c r="M118" i="15" s="1"/>
  <c r="I118" i="15"/>
  <c r="K118" i="15"/>
  <c r="O118" i="15"/>
  <c r="Q118" i="15"/>
  <c r="V118" i="15"/>
  <c r="G130" i="15"/>
  <c r="I130" i="15"/>
  <c r="K130" i="15"/>
  <c r="M130" i="15"/>
  <c r="O130" i="15"/>
  <c r="Q130" i="15"/>
  <c r="V130" i="15"/>
  <c r="G136" i="15"/>
  <c r="M136" i="15" s="1"/>
  <c r="I136" i="15"/>
  <c r="K136" i="15"/>
  <c r="O136" i="15"/>
  <c r="Q136" i="15"/>
  <c r="V136" i="15"/>
  <c r="G144" i="15"/>
  <c r="I144" i="15"/>
  <c r="K144" i="15"/>
  <c r="M144" i="15"/>
  <c r="O144" i="15"/>
  <c r="Q144" i="15"/>
  <c r="V144" i="15"/>
  <c r="G149" i="15"/>
  <c r="M149" i="15" s="1"/>
  <c r="I149" i="15"/>
  <c r="K149" i="15"/>
  <c r="O149" i="15"/>
  <c r="Q149" i="15"/>
  <c r="V149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1" i="15"/>
  <c r="M161" i="15" s="1"/>
  <c r="I161" i="15"/>
  <c r="K161" i="15"/>
  <c r="O161" i="15"/>
  <c r="Q161" i="15"/>
  <c r="V161" i="15"/>
  <c r="G166" i="15"/>
  <c r="I166" i="15"/>
  <c r="K166" i="15"/>
  <c r="M166" i="15"/>
  <c r="O166" i="15"/>
  <c r="Q166" i="15"/>
  <c r="V166" i="15"/>
  <c r="G169" i="15"/>
  <c r="M169" i="15" s="1"/>
  <c r="I169" i="15"/>
  <c r="K169" i="15"/>
  <c r="O169" i="15"/>
  <c r="Q169" i="15"/>
  <c r="V169" i="15"/>
  <c r="G183" i="15"/>
  <c r="I183" i="15"/>
  <c r="K183" i="15"/>
  <c r="M183" i="15"/>
  <c r="O183" i="15"/>
  <c r="Q183" i="15"/>
  <c r="V183" i="15"/>
  <c r="G193" i="15"/>
  <c r="M193" i="15" s="1"/>
  <c r="I193" i="15"/>
  <c r="K193" i="15"/>
  <c r="O193" i="15"/>
  <c r="Q193" i="15"/>
  <c r="V193" i="15"/>
  <c r="G205" i="15"/>
  <c r="I205" i="15"/>
  <c r="K205" i="15"/>
  <c r="M205" i="15"/>
  <c r="O205" i="15"/>
  <c r="Q205" i="15"/>
  <c r="V205" i="15"/>
  <c r="G211" i="15"/>
  <c r="I211" i="15"/>
  <c r="I210" i="15" s="1"/>
  <c r="K211" i="15"/>
  <c r="M211" i="15"/>
  <c r="O211" i="15"/>
  <c r="Q211" i="15"/>
  <c r="Q210" i="15" s="1"/>
  <c r="V211" i="15"/>
  <c r="G214" i="15"/>
  <c r="G210" i="15" s="1"/>
  <c r="I214" i="15"/>
  <c r="K214" i="15"/>
  <c r="O214" i="15"/>
  <c r="O210" i="15" s="1"/>
  <c r="Q214" i="15"/>
  <c r="V214" i="15"/>
  <c r="G221" i="15"/>
  <c r="I221" i="15"/>
  <c r="K221" i="15"/>
  <c r="M221" i="15"/>
  <c r="O221" i="15"/>
  <c r="Q221" i="15"/>
  <c r="V221" i="15"/>
  <c r="G227" i="15"/>
  <c r="M227" i="15" s="1"/>
  <c r="I227" i="15"/>
  <c r="K227" i="15"/>
  <c r="K210" i="15" s="1"/>
  <c r="O227" i="15"/>
  <c r="Q227" i="15"/>
  <c r="V227" i="15"/>
  <c r="V210" i="15" s="1"/>
  <c r="G236" i="15"/>
  <c r="I236" i="15"/>
  <c r="K236" i="15"/>
  <c r="M236" i="15"/>
  <c r="O236" i="15"/>
  <c r="Q236" i="15"/>
  <c r="V236" i="15"/>
  <c r="G246" i="15"/>
  <c r="M246" i="15" s="1"/>
  <c r="I246" i="15"/>
  <c r="K246" i="15"/>
  <c r="O246" i="15"/>
  <c r="Q246" i="15"/>
  <c r="V246" i="15"/>
  <c r="G257" i="15"/>
  <c r="I257" i="15"/>
  <c r="K257" i="15"/>
  <c r="M257" i="15"/>
  <c r="O257" i="15"/>
  <c r="Q257" i="15"/>
  <c r="V257" i="15"/>
  <c r="G262" i="15"/>
  <c r="M262" i="15" s="1"/>
  <c r="I262" i="15"/>
  <c r="K262" i="15"/>
  <c r="O262" i="15"/>
  <c r="Q262" i="15"/>
  <c r="V262" i="15"/>
  <c r="G268" i="15"/>
  <c r="I268" i="15"/>
  <c r="K268" i="15"/>
  <c r="M268" i="15"/>
  <c r="O268" i="15"/>
  <c r="Q268" i="15"/>
  <c r="V268" i="15"/>
  <c r="G274" i="15"/>
  <c r="I274" i="15"/>
  <c r="I273" i="15" s="1"/>
  <c r="K274" i="15"/>
  <c r="M274" i="15"/>
  <c r="O274" i="15"/>
  <c r="Q274" i="15"/>
  <c r="Q273" i="15" s="1"/>
  <c r="V274" i="15"/>
  <c r="G277" i="15"/>
  <c r="M277" i="15" s="1"/>
  <c r="I277" i="15"/>
  <c r="K277" i="15"/>
  <c r="K273" i="15" s="1"/>
  <c r="O277" i="15"/>
  <c r="Q277" i="15"/>
  <c r="V277" i="15"/>
  <c r="V273" i="15" s="1"/>
  <c r="G279" i="15"/>
  <c r="I279" i="15"/>
  <c r="K279" i="15"/>
  <c r="M279" i="15"/>
  <c r="O279" i="15"/>
  <c r="Q279" i="15"/>
  <c r="V279" i="15"/>
  <c r="G282" i="15"/>
  <c r="M282" i="15" s="1"/>
  <c r="I282" i="15"/>
  <c r="K282" i="15"/>
  <c r="O282" i="15"/>
  <c r="O273" i="15" s="1"/>
  <c r="Q282" i="15"/>
  <c r="V282" i="15"/>
  <c r="G285" i="15"/>
  <c r="I285" i="15"/>
  <c r="K285" i="15"/>
  <c r="M285" i="15"/>
  <c r="O285" i="15"/>
  <c r="Q285" i="15"/>
  <c r="V285" i="15"/>
  <c r="G287" i="15"/>
  <c r="M287" i="15" s="1"/>
  <c r="I287" i="15"/>
  <c r="K287" i="15"/>
  <c r="O287" i="15"/>
  <c r="Q287" i="15"/>
  <c r="V287" i="15"/>
  <c r="G293" i="15"/>
  <c r="G292" i="15" s="1"/>
  <c r="I293" i="15"/>
  <c r="K293" i="15"/>
  <c r="K292" i="15" s="1"/>
  <c r="O293" i="15"/>
  <c r="O292" i="15" s="1"/>
  <c r="Q293" i="15"/>
  <c r="V293" i="15"/>
  <c r="V292" i="15" s="1"/>
  <c r="G295" i="15"/>
  <c r="I295" i="15"/>
  <c r="I292" i="15" s="1"/>
  <c r="K295" i="15"/>
  <c r="M295" i="15"/>
  <c r="O295" i="15"/>
  <c r="Q295" i="15"/>
  <c r="Q292" i="15" s="1"/>
  <c r="V295" i="15"/>
  <c r="G299" i="15"/>
  <c r="M299" i="15" s="1"/>
  <c r="I299" i="15"/>
  <c r="K299" i="15"/>
  <c r="O299" i="15"/>
  <c r="Q299" i="15"/>
  <c r="V299" i="15"/>
  <c r="G305" i="15"/>
  <c r="G304" i="15" s="1"/>
  <c r="I305" i="15"/>
  <c r="K305" i="15"/>
  <c r="K304" i="15" s="1"/>
  <c r="O305" i="15"/>
  <c r="O304" i="15" s="1"/>
  <c r="Q305" i="15"/>
  <c r="V305" i="15"/>
  <c r="V304" i="15" s="1"/>
  <c r="G308" i="15"/>
  <c r="I308" i="15"/>
  <c r="I304" i="15" s="1"/>
  <c r="K308" i="15"/>
  <c r="M308" i="15"/>
  <c r="O308" i="15"/>
  <c r="Q308" i="15"/>
  <c r="Q304" i="15" s="1"/>
  <c r="V308" i="15"/>
  <c r="G311" i="15"/>
  <c r="M311" i="15" s="1"/>
  <c r="I311" i="15"/>
  <c r="K311" i="15"/>
  <c r="O311" i="15"/>
  <c r="Q311" i="15"/>
  <c r="V311" i="15"/>
  <c r="G314" i="15"/>
  <c r="I314" i="15"/>
  <c r="K314" i="15"/>
  <c r="M314" i="15"/>
  <c r="O314" i="15"/>
  <c r="Q314" i="15"/>
  <c r="V314" i="15"/>
  <c r="G317" i="15"/>
  <c r="M317" i="15" s="1"/>
  <c r="I317" i="15"/>
  <c r="K317" i="15"/>
  <c r="O317" i="15"/>
  <c r="Q317" i="15"/>
  <c r="V317" i="15"/>
  <c r="G320" i="15"/>
  <c r="I320" i="15"/>
  <c r="K320" i="15"/>
  <c r="M320" i="15"/>
  <c r="O320" i="15"/>
  <c r="Q320" i="15"/>
  <c r="V320" i="15"/>
  <c r="G322" i="15"/>
  <c r="M322" i="15" s="1"/>
  <c r="I322" i="15"/>
  <c r="K322" i="15"/>
  <c r="O322" i="15"/>
  <c r="Q322" i="15"/>
  <c r="V322" i="15"/>
  <c r="G324" i="15"/>
  <c r="I324" i="15"/>
  <c r="K324" i="15"/>
  <c r="M324" i="15"/>
  <c r="O324" i="15"/>
  <c r="Q324" i="15"/>
  <c r="V324" i="15"/>
  <c r="G327" i="15"/>
  <c r="M327" i="15" s="1"/>
  <c r="I327" i="15"/>
  <c r="K327" i="15"/>
  <c r="O327" i="15"/>
  <c r="Q327" i="15"/>
  <c r="V327" i="15"/>
  <c r="G329" i="15"/>
  <c r="I329" i="15"/>
  <c r="K329" i="15"/>
  <c r="M329" i="15"/>
  <c r="O329" i="15"/>
  <c r="Q329" i="15"/>
  <c r="V329" i="15"/>
  <c r="G331" i="15"/>
  <c r="M331" i="15" s="1"/>
  <c r="I331" i="15"/>
  <c r="K331" i="15"/>
  <c r="O331" i="15"/>
  <c r="Q331" i="15"/>
  <c r="V331" i="15"/>
  <c r="G337" i="15"/>
  <c r="G336" i="15" s="1"/>
  <c r="I337" i="15"/>
  <c r="K337" i="15"/>
  <c r="K336" i="15" s="1"/>
  <c r="O337" i="15"/>
  <c r="O336" i="15" s="1"/>
  <c r="Q337" i="15"/>
  <c r="V337" i="15"/>
  <c r="V336" i="15" s="1"/>
  <c r="G339" i="15"/>
  <c r="I339" i="15"/>
  <c r="I336" i="15" s="1"/>
  <c r="K339" i="15"/>
  <c r="M339" i="15"/>
  <c r="O339" i="15"/>
  <c r="Q339" i="15"/>
  <c r="Q336" i="15" s="1"/>
  <c r="V339" i="15"/>
  <c r="G341" i="15"/>
  <c r="M341" i="15" s="1"/>
  <c r="I341" i="15"/>
  <c r="K341" i="15"/>
  <c r="O341" i="15"/>
  <c r="Q341" i="15"/>
  <c r="V341" i="15"/>
  <c r="G343" i="15"/>
  <c r="I343" i="15"/>
  <c r="K343" i="15"/>
  <c r="M343" i="15"/>
  <c r="O343" i="15"/>
  <c r="Q343" i="15"/>
  <c r="V343" i="15"/>
  <c r="G345" i="15"/>
  <c r="M345" i="15" s="1"/>
  <c r="I345" i="15"/>
  <c r="K345" i="15"/>
  <c r="O345" i="15"/>
  <c r="Q345" i="15"/>
  <c r="V345" i="15"/>
  <c r="G347" i="15"/>
  <c r="I347" i="15"/>
  <c r="K347" i="15"/>
  <c r="M347" i="15"/>
  <c r="O347" i="15"/>
  <c r="Q347" i="15"/>
  <c r="V347" i="15"/>
  <c r="G349" i="15"/>
  <c r="M349" i="15" s="1"/>
  <c r="I349" i="15"/>
  <c r="K349" i="15"/>
  <c r="O349" i="15"/>
  <c r="Q349" i="15"/>
  <c r="V349" i="15"/>
  <c r="G351" i="15"/>
  <c r="I351" i="15"/>
  <c r="K351" i="15"/>
  <c r="M351" i="15"/>
  <c r="O351" i="15"/>
  <c r="Q351" i="15"/>
  <c r="V351" i="15"/>
  <c r="G356" i="15"/>
  <c r="O356" i="15"/>
  <c r="G357" i="15"/>
  <c r="I357" i="15"/>
  <c r="I356" i="15" s="1"/>
  <c r="K357" i="15"/>
  <c r="M357" i="15"/>
  <c r="O357" i="15"/>
  <c r="Q357" i="15"/>
  <c r="Q356" i="15" s="1"/>
  <c r="V357" i="15"/>
  <c r="G359" i="15"/>
  <c r="M359" i="15" s="1"/>
  <c r="I359" i="15"/>
  <c r="K359" i="15"/>
  <c r="K356" i="15" s="1"/>
  <c r="O359" i="15"/>
  <c r="Q359" i="15"/>
  <c r="V359" i="15"/>
  <c r="V356" i="15" s="1"/>
  <c r="G362" i="15"/>
  <c r="I362" i="15"/>
  <c r="K362" i="15"/>
  <c r="M362" i="15"/>
  <c r="O362" i="15"/>
  <c r="Q362" i="15"/>
  <c r="V362" i="15"/>
  <c r="G364" i="15"/>
  <c r="K364" i="15"/>
  <c r="O364" i="15"/>
  <c r="V364" i="15"/>
  <c r="G365" i="15"/>
  <c r="I365" i="15"/>
  <c r="I364" i="15" s="1"/>
  <c r="K365" i="15"/>
  <c r="M365" i="15"/>
  <c r="M364" i="15" s="1"/>
  <c r="O365" i="15"/>
  <c r="Q365" i="15"/>
  <c r="Q364" i="15" s="1"/>
  <c r="V365" i="15"/>
  <c r="G368" i="15"/>
  <c r="I368" i="15"/>
  <c r="I367" i="15" s="1"/>
  <c r="K368" i="15"/>
  <c r="M368" i="15"/>
  <c r="O368" i="15"/>
  <c r="Q368" i="15"/>
  <c r="Q367" i="15" s="1"/>
  <c r="V368" i="15"/>
  <c r="G375" i="15"/>
  <c r="G367" i="15" s="1"/>
  <c r="I375" i="15"/>
  <c r="K375" i="15"/>
  <c r="O375" i="15"/>
  <c r="O367" i="15" s="1"/>
  <c r="Q375" i="15"/>
  <c r="V375" i="15"/>
  <c r="G377" i="15"/>
  <c r="I377" i="15"/>
  <c r="K377" i="15"/>
  <c r="M377" i="15"/>
  <c r="O377" i="15"/>
  <c r="Q377" i="15"/>
  <c r="V377" i="15"/>
  <c r="G380" i="15"/>
  <c r="M380" i="15" s="1"/>
  <c r="I380" i="15"/>
  <c r="K380" i="15"/>
  <c r="K367" i="15" s="1"/>
  <c r="O380" i="15"/>
  <c r="Q380" i="15"/>
  <c r="V380" i="15"/>
  <c r="V367" i="15" s="1"/>
  <c r="G382" i="15"/>
  <c r="I382" i="15"/>
  <c r="K382" i="15"/>
  <c r="M382" i="15"/>
  <c r="O382" i="15"/>
  <c r="Q382" i="15"/>
  <c r="V382" i="15"/>
  <c r="G387" i="15"/>
  <c r="M387" i="15" s="1"/>
  <c r="I387" i="15"/>
  <c r="K387" i="15"/>
  <c r="O387" i="15"/>
  <c r="Q387" i="15"/>
  <c r="V387" i="15"/>
  <c r="G390" i="15"/>
  <c r="I390" i="15"/>
  <c r="K390" i="15"/>
  <c r="M390" i="15"/>
  <c r="O390" i="15"/>
  <c r="Q390" i="15"/>
  <c r="V390" i="15"/>
  <c r="G394" i="15"/>
  <c r="M394" i="15" s="1"/>
  <c r="I394" i="15"/>
  <c r="K394" i="15"/>
  <c r="O394" i="15"/>
  <c r="Q394" i="15"/>
  <c r="V394" i="15"/>
  <c r="G398" i="15"/>
  <c r="I398" i="15"/>
  <c r="K398" i="15"/>
  <c r="M398" i="15"/>
  <c r="O398" i="15"/>
  <c r="Q398" i="15"/>
  <c r="V398" i="15"/>
  <c r="G403" i="15"/>
  <c r="M403" i="15" s="1"/>
  <c r="I403" i="15"/>
  <c r="K403" i="15"/>
  <c r="O403" i="15"/>
  <c r="Q403" i="15"/>
  <c r="V403" i="15"/>
  <c r="G407" i="15"/>
  <c r="I407" i="15"/>
  <c r="K407" i="15"/>
  <c r="M407" i="15"/>
  <c r="O407" i="15"/>
  <c r="Q407" i="15"/>
  <c r="V407" i="15"/>
  <c r="G411" i="15"/>
  <c r="M411" i="15" s="1"/>
  <c r="I411" i="15"/>
  <c r="K411" i="15"/>
  <c r="O411" i="15"/>
  <c r="Q411" i="15"/>
  <c r="V411" i="15"/>
  <c r="AE416" i="15"/>
  <c r="AF416" i="15"/>
  <c r="G462" i="14"/>
  <c r="BA246" i="14"/>
  <c r="BA231" i="14"/>
  <c r="BA48" i="14"/>
  <c r="G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G18" i="14"/>
  <c r="AF462" i="14" s="1"/>
  <c r="I18" i="14"/>
  <c r="K18" i="14"/>
  <c r="O18" i="14"/>
  <c r="O8" i="14" s="1"/>
  <c r="Q18" i="14"/>
  <c r="V18" i="14"/>
  <c r="G22" i="14"/>
  <c r="I22" i="14"/>
  <c r="O22" i="14"/>
  <c r="Q22" i="14"/>
  <c r="G23" i="14"/>
  <c r="I23" i="14"/>
  <c r="K23" i="14"/>
  <c r="K22" i="14" s="1"/>
  <c r="M23" i="14"/>
  <c r="M22" i="14" s="1"/>
  <c r="O23" i="14"/>
  <c r="Q23" i="14"/>
  <c r="V23" i="14"/>
  <c r="V22" i="14" s="1"/>
  <c r="G25" i="14"/>
  <c r="I25" i="14"/>
  <c r="K25" i="14"/>
  <c r="M25" i="14"/>
  <c r="O25" i="14"/>
  <c r="Q25" i="14"/>
  <c r="V25" i="14"/>
  <c r="G28" i="14"/>
  <c r="O28" i="14"/>
  <c r="G29" i="14"/>
  <c r="M29" i="14" s="1"/>
  <c r="M28" i="14" s="1"/>
  <c r="I29" i="14"/>
  <c r="I28" i="14" s="1"/>
  <c r="K29" i="14"/>
  <c r="K28" i="14" s="1"/>
  <c r="O29" i="14"/>
  <c r="Q29" i="14"/>
  <c r="Q28" i="14" s="1"/>
  <c r="V29" i="14"/>
  <c r="V28" i="14" s="1"/>
  <c r="G32" i="14"/>
  <c r="I32" i="14"/>
  <c r="K32" i="14"/>
  <c r="O32" i="14"/>
  <c r="Q32" i="14"/>
  <c r="V32" i="14"/>
  <c r="G33" i="14"/>
  <c r="I33" i="14"/>
  <c r="K33" i="14"/>
  <c r="M33" i="14"/>
  <c r="M32" i="14" s="1"/>
  <c r="O33" i="14"/>
  <c r="Q33" i="14"/>
  <c r="V33" i="14"/>
  <c r="G36" i="14"/>
  <c r="K36" i="14"/>
  <c r="O36" i="14"/>
  <c r="V36" i="14"/>
  <c r="G37" i="14"/>
  <c r="M37" i="14" s="1"/>
  <c r="M36" i="14" s="1"/>
  <c r="I37" i="14"/>
  <c r="I36" i="14" s="1"/>
  <c r="K37" i="14"/>
  <c r="O37" i="14"/>
  <c r="Q37" i="14"/>
  <c r="Q36" i="14" s="1"/>
  <c r="V37" i="14"/>
  <c r="G39" i="14"/>
  <c r="I39" i="14"/>
  <c r="K39" i="14"/>
  <c r="O39" i="14"/>
  <c r="Q39" i="14"/>
  <c r="V39" i="14"/>
  <c r="G40" i="14"/>
  <c r="I40" i="14"/>
  <c r="K40" i="14"/>
  <c r="M40" i="14"/>
  <c r="M39" i="14" s="1"/>
  <c r="O40" i="14"/>
  <c r="Q40" i="14"/>
  <c r="V40" i="14"/>
  <c r="G42" i="14"/>
  <c r="K42" i="14"/>
  <c r="O42" i="14"/>
  <c r="V42" i="14"/>
  <c r="G43" i="14"/>
  <c r="M43" i="14" s="1"/>
  <c r="M42" i="14" s="1"/>
  <c r="I43" i="14"/>
  <c r="I42" i="14" s="1"/>
  <c r="K43" i="14"/>
  <c r="O43" i="14"/>
  <c r="Q43" i="14"/>
  <c r="Q42" i="14" s="1"/>
  <c r="V43" i="14"/>
  <c r="G47" i="14"/>
  <c r="I47" i="14"/>
  <c r="I46" i="14" s="1"/>
  <c r="K47" i="14"/>
  <c r="M47" i="14"/>
  <c r="O47" i="14"/>
  <c r="Q47" i="14"/>
  <c r="Q46" i="14" s="1"/>
  <c r="V47" i="14"/>
  <c r="G51" i="14"/>
  <c r="G46" i="14" s="1"/>
  <c r="I51" i="14"/>
  <c r="K51" i="14"/>
  <c r="O51" i="14"/>
  <c r="O46" i="14" s="1"/>
  <c r="Q51" i="14"/>
  <c r="V51" i="14"/>
  <c r="G54" i="14"/>
  <c r="I54" i="14"/>
  <c r="K54" i="14"/>
  <c r="M54" i="14"/>
  <c r="O54" i="14"/>
  <c r="Q54" i="14"/>
  <c r="V54" i="14"/>
  <c r="G58" i="14"/>
  <c r="M58" i="14" s="1"/>
  <c r="I58" i="14"/>
  <c r="K58" i="14"/>
  <c r="K46" i="14" s="1"/>
  <c r="O58" i="14"/>
  <c r="Q58" i="14"/>
  <c r="V58" i="14"/>
  <c r="V46" i="14" s="1"/>
  <c r="G62" i="14"/>
  <c r="I62" i="14"/>
  <c r="K62" i="14"/>
  <c r="M62" i="14"/>
  <c r="O62" i="14"/>
  <c r="Q62" i="14"/>
  <c r="V62" i="14"/>
  <c r="G64" i="14"/>
  <c r="M64" i="14" s="1"/>
  <c r="I64" i="14"/>
  <c r="K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I70" i="14"/>
  <c r="Q70" i="14"/>
  <c r="G71" i="14"/>
  <c r="G70" i="14" s="1"/>
  <c r="I71" i="14"/>
  <c r="K71" i="14"/>
  <c r="K70" i="14" s="1"/>
  <c r="O71" i="14"/>
  <c r="O70" i="14" s="1"/>
  <c r="Q71" i="14"/>
  <c r="V71" i="14"/>
  <c r="V70" i="14" s="1"/>
  <c r="G77" i="14"/>
  <c r="M77" i="14" s="1"/>
  <c r="I77" i="14"/>
  <c r="K77" i="14"/>
  <c r="K76" i="14" s="1"/>
  <c r="O77" i="14"/>
  <c r="Q77" i="14"/>
  <c r="V77" i="14"/>
  <c r="V76" i="14" s="1"/>
  <c r="G83" i="14"/>
  <c r="I83" i="14"/>
  <c r="K83" i="14"/>
  <c r="M83" i="14"/>
  <c r="O83" i="14"/>
  <c r="Q83" i="14"/>
  <c r="V83" i="14"/>
  <c r="G87" i="14"/>
  <c r="M87" i="14" s="1"/>
  <c r="I87" i="14"/>
  <c r="K87" i="14"/>
  <c r="O87" i="14"/>
  <c r="O76" i="14" s="1"/>
  <c r="Q87" i="14"/>
  <c r="V87" i="14"/>
  <c r="G90" i="14"/>
  <c r="M90" i="14" s="1"/>
  <c r="I90" i="14"/>
  <c r="I76" i="14" s="1"/>
  <c r="K90" i="14"/>
  <c r="O90" i="14"/>
  <c r="Q90" i="14"/>
  <c r="Q76" i="14" s="1"/>
  <c r="V90" i="14"/>
  <c r="G92" i="14"/>
  <c r="M92" i="14" s="1"/>
  <c r="I92" i="14"/>
  <c r="K92" i="14"/>
  <c r="O92" i="14"/>
  <c r="Q92" i="14"/>
  <c r="V92" i="14"/>
  <c r="G99" i="14"/>
  <c r="I99" i="14"/>
  <c r="K99" i="14"/>
  <c r="M99" i="14"/>
  <c r="O99" i="14"/>
  <c r="Q99" i="14"/>
  <c r="V99" i="14"/>
  <c r="G102" i="14"/>
  <c r="M102" i="14" s="1"/>
  <c r="I102" i="14"/>
  <c r="K102" i="14"/>
  <c r="O102" i="14"/>
  <c r="Q102" i="14"/>
  <c r="V102" i="14"/>
  <c r="G104" i="14"/>
  <c r="M104" i="14" s="1"/>
  <c r="I104" i="14"/>
  <c r="K104" i="14"/>
  <c r="O104" i="14"/>
  <c r="Q104" i="14"/>
  <c r="V104" i="14"/>
  <c r="G112" i="14"/>
  <c r="M112" i="14" s="1"/>
  <c r="I112" i="14"/>
  <c r="K112" i="14"/>
  <c r="O112" i="14"/>
  <c r="Q112" i="14"/>
  <c r="V112" i="14"/>
  <c r="G118" i="14"/>
  <c r="I118" i="14"/>
  <c r="K118" i="14"/>
  <c r="M118" i="14"/>
  <c r="O118" i="14"/>
  <c r="Q118" i="14"/>
  <c r="V118" i="14"/>
  <c r="G122" i="14"/>
  <c r="M122" i="14" s="1"/>
  <c r="I122" i="14"/>
  <c r="K122" i="14"/>
  <c r="O122" i="14"/>
  <c r="Q122" i="14"/>
  <c r="V122" i="14"/>
  <c r="G128" i="14"/>
  <c r="M128" i="14" s="1"/>
  <c r="I128" i="14"/>
  <c r="K128" i="14"/>
  <c r="O128" i="14"/>
  <c r="Q128" i="14"/>
  <c r="V128" i="14"/>
  <c r="G146" i="14"/>
  <c r="M146" i="14" s="1"/>
  <c r="I146" i="14"/>
  <c r="K146" i="14"/>
  <c r="O146" i="14"/>
  <c r="Q146" i="14"/>
  <c r="V146" i="14"/>
  <c r="G166" i="14"/>
  <c r="I166" i="14"/>
  <c r="K166" i="14"/>
  <c r="M166" i="14"/>
  <c r="O166" i="14"/>
  <c r="Q166" i="14"/>
  <c r="V166" i="14"/>
  <c r="G175" i="14"/>
  <c r="M175" i="14" s="1"/>
  <c r="I175" i="14"/>
  <c r="K175" i="14"/>
  <c r="O175" i="14"/>
  <c r="Q175" i="14"/>
  <c r="V175" i="14"/>
  <c r="G178" i="14"/>
  <c r="M178" i="14" s="1"/>
  <c r="I178" i="14"/>
  <c r="K178" i="14"/>
  <c r="O178" i="14"/>
  <c r="Q178" i="14"/>
  <c r="V178" i="14"/>
  <c r="G180" i="14"/>
  <c r="M180" i="14" s="1"/>
  <c r="I180" i="14"/>
  <c r="K180" i="14"/>
  <c r="O180" i="14"/>
  <c r="Q180" i="14"/>
  <c r="V180" i="14"/>
  <c r="G189" i="14"/>
  <c r="I189" i="14"/>
  <c r="K189" i="14"/>
  <c r="M189" i="14"/>
  <c r="O189" i="14"/>
  <c r="Q189" i="14"/>
  <c r="V189" i="14"/>
  <c r="G192" i="14"/>
  <c r="M192" i="14" s="1"/>
  <c r="I192" i="14"/>
  <c r="K192" i="14"/>
  <c r="O192" i="14"/>
  <c r="Q192" i="14"/>
  <c r="V192" i="14"/>
  <c r="G195" i="14"/>
  <c r="M195" i="14" s="1"/>
  <c r="I195" i="14"/>
  <c r="K195" i="14"/>
  <c r="O195" i="14"/>
  <c r="Q195" i="14"/>
  <c r="V195" i="14"/>
  <c r="G200" i="14"/>
  <c r="M200" i="14" s="1"/>
  <c r="I200" i="14"/>
  <c r="K200" i="14"/>
  <c r="O200" i="14"/>
  <c r="Q200" i="14"/>
  <c r="V200" i="14"/>
  <c r="G212" i="14"/>
  <c r="I212" i="14"/>
  <c r="K212" i="14"/>
  <c r="M212" i="14"/>
  <c r="O212" i="14"/>
  <c r="Q212" i="14"/>
  <c r="V212" i="14"/>
  <c r="G224" i="14"/>
  <c r="M224" i="14" s="1"/>
  <c r="I224" i="14"/>
  <c r="K224" i="14"/>
  <c r="O224" i="14"/>
  <c r="Q224" i="14"/>
  <c r="V224" i="14"/>
  <c r="G230" i="14"/>
  <c r="M230" i="14" s="1"/>
  <c r="I230" i="14"/>
  <c r="K230" i="14"/>
  <c r="K229" i="14" s="1"/>
  <c r="O230" i="14"/>
  <c r="Q230" i="14"/>
  <c r="V230" i="14"/>
  <c r="V229" i="14" s="1"/>
  <c r="G236" i="14"/>
  <c r="I236" i="14"/>
  <c r="K236" i="14"/>
  <c r="M236" i="14"/>
  <c r="O236" i="14"/>
  <c r="Q236" i="14"/>
  <c r="V236" i="14"/>
  <c r="G239" i="14"/>
  <c r="G229" i="14" s="1"/>
  <c r="I239" i="14"/>
  <c r="K239" i="14"/>
  <c r="O239" i="14"/>
  <c r="O229" i="14" s="1"/>
  <c r="Q239" i="14"/>
  <c r="V239" i="14"/>
  <c r="G245" i="14"/>
  <c r="M245" i="14" s="1"/>
  <c r="I245" i="14"/>
  <c r="I229" i="14" s="1"/>
  <c r="K245" i="14"/>
  <c r="O245" i="14"/>
  <c r="Q245" i="14"/>
  <c r="Q229" i="14" s="1"/>
  <c r="V245" i="14"/>
  <c r="G248" i="14"/>
  <c r="M248" i="14" s="1"/>
  <c r="I248" i="14"/>
  <c r="K248" i="14"/>
  <c r="O248" i="14"/>
  <c r="Q248" i="14"/>
  <c r="V248" i="14"/>
  <c r="G262" i="14"/>
  <c r="I262" i="14"/>
  <c r="K262" i="14"/>
  <c r="M262" i="14"/>
  <c r="O262" i="14"/>
  <c r="Q262" i="14"/>
  <c r="V262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G272" i="14"/>
  <c r="M272" i="14" s="1"/>
  <c r="I272" i="14"/>
  <c r="K272" i="14"/>
  <c r="O272" i="14"/>
  <c r="Q272" i="14"/>
  <c r="V272" i="14"/>
  <c r="G275" i="14"/>
  <c r="I275" i="14"/>
  <c r="K275" i="14"/>
  <c r="M275" i="14"/>
  <c r="O275" i="14"/>
  <c r="Q275" i="14"/>
  <c r="V275" i="14"/>
  <c r="G283" i="14"/>
  <c r="M283" i="14" s="1"/>
  <c r="I283" i="14"/>
  <c r="K283" i="14"/>
  <c r="O283" i="14"/>
  <c r="Q283" i="14"/>
  <c r="V283" i="14"/>
  <c r="G294" i="14"/>
  <c r="M294" i="14" s="1"/>
  <c r="I294" i="14"/>
  <c r="K294" i="14"/>
  <c r="O294" i="14"/>
  <c r="Q294" i="14"/>
  <c r="V294" i="14"/>
  <c r="G297" i="14"/>
  <c r="M297" i="14" s="1"/>
  <c r="I297" i="14"/>
  <c r="K297" i="14"/>
  <c r="O297" i="14"/>
  <c r="Q297" i="14"/>
  <c r="V297" i="14"/>
  <c r="G300" i="14"/>
  <c r="I300" i="14"/>
  <c r="K300" i="14"/>
  <c r="M300" i="14"/>
  <c r="O300" i="14"/>
  <c r="Q300" i="14"/>
  <c r="V300" i="14"/>
  <c r="G305" i="14"/>
  <c r="G306" i="14"/>
  <c r="M306" i="14" s="1"/>
  <c r="I306" i="14"/>
  <c r="I305" i="14" s="1"/>
  <c r="K306" i="14"/>
  <c r="O306" i="14"/>
  <c r="Q306" i="14"/>
  <c r="Q305" i="14" s="1"/>
  <c r="V306" i="14"/>
  <c r="G309" i="14"/>
  <c r="M309" i="14" s="1"/>
  <c r="I309" i="14"/>
  <c r="K309" i="14"/>
  <c r="K305" i="14" s="1"/>
  <c r="O309" i="14"/>
  <c r="Q309" i="14"/>
  <c r="V309" i="14"/>
  <c r="V305" i="14" s="1"/>
  <c r="G316" i="14"/>
  <c r="I316" i="14"/>
  <c r="K316" i="14"/>
  <c r="M316" i="14"/>
  <c r="O316" i="14"/>
  <c r="Q316" i="14"/>
  <c r="V316" i="14"/>
  <c r="G320" i="14"/>
  <c r="M320" i="14" s="1"/>
  <c r="I320" i="14"/>
  <c r="K320" i="14"/>
  <c r="O320" i="14"/>
  <c r="O305" i="14" s="1"/>
  <c r="Q320" i="14"/>
  <c r="V320" i="14"/>
  <c r="G324" i="14"/>
  <c r="M324" i="14" s="1"/>
  <c r="I324" i="14"/>
  <c r="K324" i="14"/>
  <c r="O324" i="14"/>
  <c r="Q324" i="14"/>
  <c r="V324" i="14"/>
  <c r="G326" i="14"/>
  <c r="M326" i="14" s="1"/>
  <c r="I326" i="14"/>
  <c r="K326" i="14"/>
  <c r="O326" i="14"/>
  <c r="Q326" i="14"/>
  <c r="V326" i="14"/>
  <c r="G329" i="14"/>
  <c r="I329" i="14"/>
  <c r="K329" i="14"/>
  <c r="M329" i="14"/>
  <c r="O329" i="14"/>
  <c r="Q329" i="14"/>
  <c r="V329" i="14"/>
  <c r="G332" i="14"/>
  <c r="M332" i="14" s="1"/>
  <c r="I332" i="14"/>
  <c r="K332" i="14"/>
  <c r="O332" i="14"/>
  <c r="Q332" i="14"/>
  <c r="V332" i="14"/>
  <c r="G338" i="14"/>
  <c r="M338" i="14" s="1"/>
  <c r="I338" i="14"/>
  <c r="K338" i="14"/>
  <c r="K337" i="14" s="1"/>
  <c r="O338" i="14"/>
  <c r="Q338" i="14"/>
  <c r="V338" i="14"/>
  <c r="V337" i="14" s="1"/>
  <c r="G340" i="14"/>
  <c r="I340" i="14"/>
  <c r="K340" i="14"/>
  <c r="M340" i="14"/>
  <c r="O340" i="14"/>
  <c r="Q340" i="14"/>
  <c r="V340" i="14"/>
  <c r="G353" i="14"/>
  <c r="G337" i="14" s="1"/>
  <c r="I353" i="14"/>
  <c r="K353" i="14"/>
  <c r="O353" i="14"/>
  <c r="O337" i="14" s="1"/>
  <c r="Q353" i="14"/>
  <c r="V353" i="14"/>
  <c r="G357" i="14"/>
  <c r="M357" i="14" s="1"/>
  <c r="I357" i="14"/>
  <c r="I337" i="14" s="1"/>
  <c r="K357" i="14"/>
  <c r="O357" i="14"/>
  <c r="Q357" i="14"/>
  <c r="Q337" i="14" s="1"/>
  <c r="V357" i="14"/>
  <c r="G360" i="14"/>
  <c r="M360" i="14" s="1"/>
  <c r="I360" i="14"/>
  <c r="K360" i="14"/>
  <c r="O360" i="14"/>
  <c r="Q360" i="14"/>
  <c r="V360" i="14"/>
  <c r="G366" i="14"/>
  <c r="G365" i="14" s="1"/>
  <c r="I366" i="14"/>
  <c r="K366" i="14"/>
  <c r="O366" i="14"/>
  <c r="O365" i="14" s="1"/>
  <c r="Q366" i="14"/>
  <c r="V366" i="14"/>
  <c r="G370" i="14"/>
  <c r="M370" i="14" s="1"/>
  <c r="I370" i="14"/>
  <c r="I365" i="14" s="1"/>
  <c r="K370" i="14"/>
  <c r="O370" i="14"/>
  <c r="Q370" i="14"/>
  <c r="Q365" i="14" s="1"/>
  <c r="V370" i="14"/>
  <c r="G374" i="14"/>
  <c r="M374" i="14" s="1"/>
  <c r="I374" i="14"/>
  <c r="K374" i="14"/>
  <c r="K365" i="14" s="1"/>
  <c r="O374" i="14"/>
  <c r="Q374" i="14"/>
  <c r="V374" i="14"/>
  <c r="V365" i="14" s="1"/>
  <c r="G377" i="14"/>
  <c r="I377" i="14"/>
  <c r="K377" i="14"/>
  <c r="M377" i="14"/>
  <c r="O377" i="14"/>
  <c r="Q377" i="14"/>
  <c r="V377" i="14"/>
  <c r="G380" i="14"/>
  <c r="M380" i="14" s="1"/>
  <c r="I380" i="14"/>
  <c r="K380" i="14"/>
  <c r="O380" i="14"/>
  <c r="Q380" i="14"/>
  <c r="V380" i="14"/>
  <c r="G383" i="14"/>
  <c r="M383" i="14" s="1"/>
  <c r="I383" i="14"/>
  <c r="K383" i="14"/>
  <c r="O383" i="14"/>
  <c r="Q383" i="14"/>
  <c r="V383" i="14"/>
  <c r="G386" i="14"/>
  <c r="M386" i="14" s="1"/>
  <c r="I386" i="14"/>
  <c r="K386" i="14"/>
  <c r="O386" i="14"/>
  <c r="Q386" i="14"/>
  <c r="V386" i="14"/>
  <c r="G388" i="14"/>
  <c r="I388" i="14"/>
  <c r="K388" i="14"/>
  <c r="M388" i="14"/>
  <c r="O388" i="14"/>
  <c r="Q388" i="14"/>
  <c r="V388" i="14"/>
  <c r="G390" i="14"/>
  <c r="M390" i="14" s="1"/>
  <c r="I390" i="14"/>
  <c r="K390" i="14"/>
  <c r="O390" i="14"/>
  <c r="Q390" i="14"/>
  <c r="V390" i="14"/>
  <c r="G392" i="14"/>
  <c r="M392" i="14" s="1"/>
  <c r="I392" i="14"/>
  <c r="K392" i="14"/>
  <c r="O392" i="14"/>
  <c r="Q392" i="14"/>
  <c r="V392" i="14"/>
  <c r="G394" i="14"/>
  <c r="M394" i="14" s="1"/>
  <c r="I394" i="14"/>
  <c r="K394" i="14"/>
  <c r="O394" i="14"/>
  <c r="Q394" i="14"/>
  <c r="V394" i="14"/>
  <c r="G396" i="14"/>
  <c r="I396" i="14"/>
  <c r="K396" i="14"/>
  <c r="M396" i="14"/>
  <c r="O396" i="14"/>
  <c r="Q396" i="14"/>
  <c r="V396" i="14"/>
  <c r="G401" i="14"/>
  <c r="G402" i="14"/>
  <c r="M402" i="14" s="1"/>
  <c r="I402" i="14"/>
  <c r="I401" i="14" s="1"/>
  <c r="K402" i="14"/>
  <c r="O402" i="14"/>
  <c r="Q402" i="14"/>
  <c r="Q401" i="14" s="1"/>
  <c r="V402" i="14"/>
  <c r="G404" i="14"/>
  <c r="M404" i="14" s="1"/>
  <c r="I404" i="14"/>
  <c r="K404" i="14"/>
  <c r="K401" i="14" s="1"/>
  <c r="O404" i="14"/>
  <c r="Q404" i="14"/>
  <c r="V404" i="14"/>
  <c r="V401" i="14" s="1"/>
  <c r="G406" i="14"/>
  <c r="I406" i="14"/>
  <c r="K406" i="14"/>
  <c r="M406" i="14"/>
  <c r="O406" i="14"/>
  <c r="Q406" i="14"/>
  <c r="V406" i="14"/>
  <c r="G408" i="14"/>
  <c r="M408" i="14" s="1"/>
  <c r="I408" i="14"/>
  <c r="K408" i="14"/>
  <c r="O408" i="14"/>
  <c r="O401" i="14" s="1"/>
  <c r="Q408" i="14"/>
  <c r="V408" i="14"/>
  <c r="G409" i="14"/>
  <c r="I409" i="14"/>
  <c r="O409" i="14"/>
  <c r="Q409" i="14"/>
  <c r="G410" i="14"/>
  <c r="M410" i="14" s="1"/>
  <c r="M409" i="14" s="1"/>
  <c r="I410" i="14"/>
  <c r="K410" i="14"/>
  <c r="K409" i="14" s="1"/>
  <c r="O410" i="14"/>
  <c r="Q410" i="14"/>
  <c r="V410" i="14"/>
  <c r="V409" i="14" s="1"/>
  <c r="G412" i="14"/>
  <c r="I412" i="14"/>
  <c r="K412" i="14"/>
  <c r="M412" i="14"/>
  <c r="O412" i="14"/>
  <c r="Q412" i="14"/>
  <c r="V412" i="14"/>
  <c r="G414" i="14"/>
  <c r="G415" i="14"/>
  <c r="M415" i="14" s="1"/>
  <c r="I415" i="14"/>
  <c r="I414" i="14" s="1"/>
  <c r="K415" i="14"/>
  <c r="O415" i="14"/>
  <c r="Q415" i="14"/>
  <c r="Q414" i="14" s="1"/>
  <c r="V415" i="14"/>
  <c r="G423" i="14"/>
  <c r="M423" i="14" s="1"/>
  <c r="I423" i="14"/>
  <c r="K423" i="14"/>
  <c r="K414" i="14" s="1"/>
  <c r="O423" i="14"/>
  <c r="Q423" i="14"/>
  <c r="V423" i="14"/>
  <c r="V414" i="14" s="1"/>
  <c r="G425" i="14"/>
  <c r="I425" i="14"/>
  <c r="K425" i="14"/>
  <c r="M425" i="14"/>
  <c r="O425" i="14"/>
  <c r="Q425" i="14"/>
  <c r="V425" i="14"/>
  <c r="G431" i="14"/>
  <c r="M431" i="14" s="1"/>
  <c r="I431" i="14"/>
  <c r="K431" i="14"/>
  <c r="O431" i="14"/>
  <c r="O414" i="14" s="1"/>
  <c r="Q431" i="14"/>
  <c r="V431" i="14"/>
  <c r="G436" i="14"/>
  <c r="M436" i="14" s="1"/>
  <c r="I436" i="14"/>
  <c r="K436" i="14"/>
  <c r="O436" i="14"/>
  <c r="Q436" i="14"/>
  <c r="V436" i="14"/>
  <c r="G438" i="14"/>
  <c r="M438" i="14" s="1"/>
  <c r="I438" i="14"/>
  <c r="K438" i="14"/>
  <c r="O438" i="14"/>
  <c r="Q438" i="14"/>
  <c r="V438" i="14"/>
  <c r="G440" i="14"/>
  <c r="I440" i="14"/>
  <c r="K440" i="14"/>
  <c r="M440" i="14"/>
  <c r="O440" i="14"/>
  <c r="Q440" i="14"/>
  <c r="V440" i="14"/>
  <c r="G444" i="14"/>
  <c r="M444" i="14" s="1"/>
  <c r="I444" i="14"/>
  <c r="K444" i="14"/>
  <c r="O444" i="14"/>
  <c r="Q444" i="14"/>
  <c r="V444" i="14"/>
  <c r="G449" i="14"/>
  <c r="M449" i="14" s="1"/>
  <c r="I449" i="14"/>
  <c r="K449" i="14"/>
  <c r="O449" i="14"/>
  <c r="Q449" i="14"/>
  <c r="V449" i="14"/>
  <c r="G453" i="14"/>
  <c r="M453" i="14" s="1"/>
  <c r="I453" i="14"/>
  <c r="K453" i="14"/>
  <c r="O453" i="14"/>
  <c r="Q453" i="14"/>
  <c r="V453" i="14"/>
  <c r="G457" i="14"/>
  <c r="I457" i="14"/>
  <c r="K457" i="14"/>
  <c r="M457" i="14"/>
  <c r="O457" i="14"/>
  <c r="Q457" i="14"/>
  <c r="V457" i="14"/>
  <c r="AE462" i="14"/>
  <c r="G383" i="13"/>
  <c r="BA213" i="13"/>
  <c r="BA44" i="13"/>
  <c r="BA35" i="13"/>
  <c r="BA31" i="13"/>
  <c r="G9" i="13"/>
  <c r="G8" i="13" s="1"/>
  <c r="I9" i="13"/>
  <c r="I8" i="13" s="1"/>
  <c r="K9" i="13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8" i="13"/>
  <c r="I18" i="13"/>
  <c r="K18" i="13"/>
  <c r="K8" i="13" s="1"/>
  <c r="M18" i="13"/>
  <c r="O18" i="13"/>
  <c r="Q18" i="13"/>
  <c r="V18" i="13"/>
  <c r="V8" i="13" s="1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V26" i="13"/>
  <c r="G29" i="13"/>
  <c r="I29" i="13"/>
  <c r="O29" i="13"/>
  <c r="Q29" i="13"/>
  <c r="G30" i="13"/>
  <c r="I30" i="13"/>
  <c r="K30" i="13"/>
  <c r="K29" i="13" s="1"/>
  <c r="M30" i="13"/>
  <c r="M29" i="13" s="1"/>
  <c r="O30" i="13"/>
  <c r="Q30" i="13"/>
  <c r="V30" i="13"/>
  <c r="V29" i="13" s="1"/>
  <c r="G34" i="13"/>
  <c r="I34" i="13"/>
  <c r="K34" i="13"/>
  <c r="M34" i="13"/>
  <c r="O34" i="13"/>
  <c r="Q34" i="13"/>
  <c r="V34" i="13"/>
  <c r="G38" i="13"/>
  <c r="O38" i="13"/>
  <c r="G39" i="13"/>
  <c r="M39" i="13" s="1"/>
  <c r="M38" i="13" s="1"/>
  <c r="I39" i="13"/>
  <c r="I38" i="13" s="1"/>
  <c r="K39" i="13"/>
  <c r="K38" i="13" s="1"/>
  <c r="O39" i="13"/>
  <c r="Q39" i="13"/>
  <c r="Q38" i="13" s="1"/>
  <c r="V39" i="13"/>
  <c r="V38" i="13" s="1"/>
  <c r="K42" i="13"/>
  <c r="V42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O42" i="13" s="1"/>
  <c r="Q46" i="13"/>
  <c r="V46" i="13"/>
  <c r="G50" i="13"/>
  <c r="M50" i="13" s="1"/>
  <c r="I50" i="13"/>
  <c r="I42" i="13" s="1"/>
  <c r="K50" i="13"/>
  <c r="O50" i="13"/>
  <c r="Q50" i="13"/>
  <c r="Q42" i="13" s="1"/>
  <c r="V50" i="13"/>
  <c r="G51" i="13"/>
  <c r="I51" i="13"/>
  <c r="K51" i="13"/>
  <c r="O51" i="13"/>
  <c r="Q51" i="13"/>
  <c r="V51" i="13"/>
  <c r="G52" i="13"/>
  <c r="I52" i="13"/>
  <c r="K52" i="13"/>
  <c r="M52" i="13"/>
  <c r="M51" i="13" s="1"/>
  <c r="O52" i="13"/>
  <c r="Q52" i="13"/>
  <c r="V52" i="13"/>
  <c r="G57" i="13"/>
  <c r="G58" i="13"/>
  <c r="M58" i="13" s="1"/>
  <c r="I58" i="13"/>
  <c r="I57" i="13" s="1"/>
  <c r="K58" i="13"/>
  <c r="O58" i="13"/>
  <c r="Q58" i="13"/>
  <c r="Q57" i="13" s="1"/>
  <c r="V58" i="13"/>
  <c r="G61" i="13"/>
  <c r="M61" i="13" s="1"/>
  <c r="I61" i="13"/>
  <c r="K61" i="13"/>
  <c r="K57" i="13" s="1"/>
  <c r="O61" i="13"/>
  <c r="Q61" i="13"/>
  <c r="V61" i="13"/>
  <c r="V57" i="13" s="1"/>
  <c r="G65" i="13"/>
  <c r="I65" i="13"/>
  <c r="K65" i="13"/>
  <c r="M65" i="13"/>
  <c r="O65" i="13"/>
  <c r="Q65" i="13"/>
  <c r="V65" i="13"/>
  <c r="G73" i="13"/>
  <c r="M73" i="13" s="1"/>
  <c r="I73" i="13"/>
  <c r="K73" i="13"/>
  <c r="O73" i="13"/>
  <c r="O57" i="13" s="1"/>
  <c r="Q73" i="13"/>
  <c r="V73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8" i="13"/>
  <c r="I88" i="13"/>
  <c r="K88" i="13"/>
  <c r="M88" i="13"/>
  <c r="O88" i="13"/>
  <c r="Q88" i="13"/>
  <c r="V88" i="13"/>
  <c r="G98" i="13"/>
  <c r="M98" i="13" s="1"/>
  <c r="I98" i="13"/>
  <c r="K98" i="13"/>
  <c r="O98" i="13"/>
  <c r="Q98" i="13"/>
  <c r="V98" i="13"/>
  <c r="G102" i="13"/>
  <c r="M102" i="13" s="1"/>
  <c r="I102" i="13"/>
  <c r="K102" i="13"/>
  <c r="O102" i="13"/>
  <c r="Q102" i="13"/>
  <c r="V102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9" i="13"/>
  <c r="M119" i="13" s="1"/>
  <c r="I119" i="13"/>
  <c r="K119" i="13"/>
  <c r="O119" i="13"/>
  <c r="Q119" i="13"/>
  <c r="V119" i="13"/>
  <c r="G124" i="13"/>
  <c r="M124" i="13" s="1"/>
  <c r="I124" i="13"/>
  <c r="K124" i="13"/>
  <c r="O124" i="13"/>
  <c r="Q124" i="13"/>
  <c r="V124" i="13"/>
  <c r="G136" i="13"/>
  <c r="M136" i="13" s="1"/>
  <c r="I136" i="13"/>
  <c r="K136" i="13"/>
  <c r="O136" i="13"/>
  <c r="Q136" i="13"/>
  <c r="V136" i="13"/>
  <c r="G153" i="13"/>
  <c r="I153" i="13"/>
  <c r="K153" i="13"/>
  <c r="M153" i="13"/>
  <c r="O153" i="13"/>
  <c r="Q153" i="13"/>
  <c r="V153" i="13"/>
  <c r="G159" i="13"/>
  <c r="M159" i="13" s="1"/>
  <c r="I159" i="13"/>
  <c r="K159" i="13"/>
  <c r="O159" i="13"/>
  <c r="Q159" i="13"/>
  <c r="V159" i="13"/>
  <c r="G165" i="13"/>
  <c r="M165" i="13" s="1"/>
  <c r="I165" i="13"/>
  <c r="K165" i="13"/>
  <c r="O165" i="13"/>
  <c r="Q165" i="13"/>
  <c r="V165" i="13"/>
  <c r="G173" i="13"/>
  <c r="M173" i="13" s="1"/>
  <c r="I173" i="13"/>
  <c r="K173" i="13"/>
  <c r="O173" i="13"/>
  <c r="Q173" i="13"/>
  <c r="V173" i="13"/>
  <c r="G175" i="13"/>
  <c r="I175" i="13"/>
  <c r="K175" i="13"/>
  <c r="M175" i="13"/>
  <c r="O175" i="13"/>
  <c r="Q175" i="13"/>
  <c r="V175" i="13"/>
  <c r="G178" i="13"/>
  <c r="M178" i="13" s="1"/>
  <c r="I178" i="13"/>
  <c r="K178" i="13"/>
  <c r="O178" i="13"/>
  <c r="Q178" i="13"/>
  <c r="V178" i="13"/>
  <c r="G188" i="13"/>
  <c r="M188" i="13" s="1"/>
  <c r="I188" i="13"/>
  <c r="K188" i="13"/>
  <c r="O188" i="13"/>
  <c r="Q188" i="13"/>
  <c r="V188" i="13"/>
  <c r="G197" i="13"/>
  <c r="M197" i="13" s="1"/>
  <c r="I197" i="13"/>
  <c r="K197" i="13"/>
  <c r="O197" i="13"/>
  <c r="Q197" i="13"/>
  <c r="V197" i="13"/>
  <c r="G206" i="13"/>
  <c r="I206" i="13"/>
  <c r="K206" i="13"/>
  <c r="M206" i="13"/>
  <c r="O206" i="13"/>
  <c r="Q206" i="13"/>
  <c r="V206" i="13"/>
  <c r="G212" i="13"/>
  <c r="M212" i="13" s="1"/>
  <c r="I212" i="13"/>
  <c r="I211" i="13" s="1"/>
  <c r="K212" i="13"/>
  <c r="O212" i="13"/>
  <c r="Q212" i="13"/>
  <c r="Q211" i="13" s="1"/>
  <c r="V212" i="13"/>
  <c r="G215" i="13"/>
  <c r="M215" i="13" s="1"/>
  <c r="I215" i="13"/>
  <c r="K215" i="13"/>
  <c r="K211" i="13" s="1"/>
  <c r="O215" i="13"/>
  <c r="Q215" i="13"/>
  <c r="V215" i="13"/>
  <c r="V211" i="13" s="1"/>
  <c r="G218" i="13"/>
  <c r="I218" i="13"/>
  <c r="K218" i="13"/>
  <c r="M218" i="13"/>
  <c r="O218" i="13"/>
  <c r="Q218" i="13"/>
  <c r="V218" i="13"/>
  <c r="G222" i="13"/>
  <c r="M222" i="13" s="1"/>
  <c r="I222" i="13"/>
  <c r="K222" i="13"/>
  <c r="O222" i="13"/>
  <c r="O211" i="13" s="1"/>
  <c r="Q222" i="13"/>
  <c r="V222" i="13"/>
  <c r="G226" i="13"/>
  <c r="M226" i="13" s="1"/>
  <c r="I226" i="13"/>
  <c r="K226" i="13"/>
  <c r="O226" i="13"/>
  <c r="Q226" i="13"/>
  <c r="V226" i="13"/>
  <c r="G235" i="13"/>
  <c r="M235" i="13" s="1"/>
  <c r="I235" i="13"/>
  <c r="K235" i="13"/>
  <c r="O235" i="13"/>
  <c r="Q235" i="13"/>
  <c r="V235" i="13"/>
  <c r="G239" i="13"/>
  <c r="I239" i="13"/>
  <c r="K239" i="13"/>
  <c r="M239" i="13"/>
  <c r="O239" i="13"/>
  <c r="Q239" i="13"/>
  <c r="V239" i="13"/>
  <c r="G244" i="13"/>
  <c r="M244" i="13" s="1"/>
  <c r="I244" i="13"/>
  <c r="K244" i="13"/>
  <c r="O244" i="13"/>
  <c r="Q244" i="13"/>
  <c r="V244" i="13"/>
  <c r="G249" i="13"/>
  <c r="M249" i="13" s="1"/>
  <c r="I249" i="13"/>
  <c r="K249" i="13"/>
  <c r="O249" i="13"/>
  <c r="Q249" i="13"/>
  <c r="V249" i="13"/>
  <c r="G255" i="13"/>
  <c r="M255" i="13" s="1"/>
  <c r="I255" i="13"/>
  <c r="K255" i="13"/>
  <c r="O255" i="13"/>
  <c r="Q255" i="13"/>
  <c r="V255" i="13"/>
  <c r="G261" i="13"/>
  <c r="G260" i="13" s="1"/>
  <c r="I261" i="13"/>
  <c r="K261" i="13"/>
  <c r="O261" i="13"/>
  <c r="O260" i="13" s="1"/>
  <c r="Q261" i="13"/>
  <c r="V261" i="13"/>
  <c r="G265" i="13"/>
  <c r="M265" i="13" s="1"/>
  <c r="I265" i="13"/>
  <c r="I260" i="13" s="1"/>
  <c r="K265" i="13"/>
  <c r="O265" i="13"/>
  <c r="Q265" i="13"/>
  <c r="Q260" i="13" s="1"/>
  <c r="V265" i="13"/>
  <c r="G270" i="13"/>
  <c r="M270" i="13" s="1"/>
  <c r="I270" i="13"/>
  <c r="K270" i="13"/>
  <c r="K260" i="13" s="1"/>
  <c r="O270" i="13"/>
  <c r="Q270" i="13"/>
  <c r="V270" i="13"/>
  <c r="V260" i="13" s="1"/>
  <c r="G272" i="13"/>
  <c r="I272" i="13"/>
  <c r="K272" i="13"/>
  <c r="M272" i="13"/>
  <c r="O272" i="13"/>
  <c r="Q272" i="13"/>
  <c r="V272" i="13"/>
  <c r="G274" i="13"/>
  <c r="M274" i="13" s="1"/>
  <c r="I274" i="13"/>
  <c r="K274" i="13"/>
  <c r="O274" i="13"/>
  <c r="Q274" i="13"/>
  <c r="V274" i="13"/>
  <c r="G277" i="13"/>
  <c r="M277" i="13" s="1"/>
  <c r="I277" i="13"/>
  <c r="K277" i="13"/>
  <c r="O277" i="13"/>
  <c r="Q277" i="13"/>
  <c r="V277" i="13"/>
  <c r="G283" i="13"/>
  <c r="I283" i="13"/>
  <c r="K283" i="13"/>
  <c r="M283" i="13"/>
  <c r="O283" i="13"/>
  <c r="Q283" i="13"/>
  <c r="V283" i="13"/>
  <c r="G285" i="13"/>
  <c r="G282" i="13" s="1"/>
  <c r="I285" i="13"/>
  <c r="K285" i="13"/>
  <c r="O285" i="13"/>
  <c r="O282" i="13" s="1"/>
  <c r="Q285" i="13"/>
  <c r="V285" i="13"/>
  <c r="G287" i="13"/>
  <c r="M287" i="13" s="1"/>
  <c r="I287" i="13"/>
  <c r="I282" i="13" s="1"/>
  <c r="K287" i="13"/>
  <c r="O287" i="13"/>
  <c r="Q287" i="13"/>
  <c r="Q282" i="13" s="1"/>
  <c r="V287" i="13"/>
  <c r="G289" i="13"/>
  <c r="M289" i="13" s="1"/>
  <c r="I289" i="13"/>
  <c r="K289" i="13"/>
  <c r="K282" i="13" s="1"/>
  <c r="O289" i="13"/>
  <c r="Q289" i="13"/>
  <c r="V289" i="13"/>
  <c r="V282" i="13" s="1"/>
  <c r="G292" i="13"/>
  <c r="G291" i="13" s="1"/>
  <c r="I292" i="13"/>
  <c r="K292" i="13"/>
  <c r="O292" i="13"/>
  <c r="O291" i="13" s="1"/>
  <c r="Q292" i="13"/>
  <c r="V292" i="13"/>
  <c r="G294" i="13"/>
  <c r="M294" i="13" s="1"/>
  <c r="I294" i="13"/>
  <c r="I291" i="13" s="1"/>
  <c r="K294" i="13"/>
  <c r="O294" i="13"/>
  <c r="Q294" i="13"/>
  <c r="Q291" i="13" s="1"/>
  <c r="V294" i="13"/>
  <c r="G297" i="13"/>
  <c r="M297" i="13" s="1"/>
  <c r="I297" i="13"/>
  <c r="K297" i="13"/>
  <c r="K291" i="13" s="1"/>
  <c r="O297" i="13"/>
  <c r="Q297" i="13"/>
  <c r="V297" i="13"/>
  <c r="V291" i="13" s="1"/>
  <c r="G303" i="13"/>
  <c r="G302" i="13" s="1"/>
  <c r="I303" i="13"/>
  <c r="K303" i="13"/>
  <c r="O303" i="13"/>
  <c r="O302" i="13" s="1"/>
  <c r="Q303" i="13"/>
  <c r="V303" i="13"/>
  <c r="G306" i="13"/>
  <c r="M306" i="13" s="1"/>
  <c r="I306" i="13"/>
  <c r="I302" i="13" s="1"/>
  <c r="K306" i="13"/>
  <c r="O306" i="13"/>
  <c r="Q306" i="13"/>
  <c r="Q302" i="13" s="1"/>
  <c r="V306" i="13"/>
  <c r="G309" i="13"/>
  <c r="M309" i="13" s="1"/>
  <c r="I309" i="13"/>
  <c r="K309" i="13"/>
  <c r="K302" i="13" s="1"/>
  <c r="O309" i="13"/>
  <c r="Q309" i="13"/>
  <c r="V309" i="13"/>
  <c r="V302" i="13" s="1"/>
  <c r="G311" i="13"/>
  <c r="I311" i="13"/>
  <c r="K311" i="13"/>
  <c r="M311" i="13"/>
  <c r="O311" i="13"/>
  <c r="Q311" i="13"/>
  <c r="V311" i="13"/>
  <c r="G313" i="13"/>
  <c r="M313" i="13" s="1"/>
  <c r="I313" i="13"/>
  <c r="K313" i="13"/>
  <c r="O313" i="13"/>
  <c r="Q313" i="13"/>
  <c r="V313" i="13"/>
  <c r="I318" i="13"/>
  <c r="Q318" i="13"/>
  <c r="G319" i="13"/>
  <c r="M319" i="13" s="1"/>
  <c r="I319" i="13"/>
  <c r="K319" i="13"/>
  <c r="K318" i="13" s="1"/>
  <c r="O319" i="13"/>
  <c r="Q319" i="13"/>
  <c r="V319" i="13"/>
  <c r="V318" i="13" s="1"/>
  <c r="G322" i="13"/>
  <c r="I322" i="13"/>
  <c r="K322" i="13"/>
  <c r="M322" i="13"/>
  <c r="O322" i="13"/>
  <c r="Q322" i="13"/>
  <c r="V322" i="13"/>
  <c r="G324" i="13"/>
  <c r="G318" i="13" s="1"/>
  <c r="I324" i="13"/>
  <c r="K324" i="13"/>
  <c r="O324" i="13"/>
  <c r="O318" i="13" s="1"/>
  <c r="Q324" i="13"/>
  <c r="V324" i="13"/>
  <c r="G329" i="13"/>
  <c r="I329" i="13"/>
  <c r="O329" i="13"/>
  <c r="Q329" i="13"/>
  <c r="G330" i="13"/>
  <c r="M330" i="13" s="1"/>
  <c r="M329" i="13" s="1"/>
  <c r="I330" i="13"/>
  <c r="K330" i="13"/>
  <c r="K329" i="13" s="1"/>
  <c r="O330" i="13"/>
  <c r="Q330" i="13"/>
  <c r="V330" i="13"/>
  <c r="V329" i="13" s="1"/>
  <c r="G332" i="13"/>
  <c r="I332" i="13"/>
  <c r="K332" i="13"/>
  <c r="M332" i="13"/>
  <c r="O332" i="13"/>
  <c r="Q332" i="13"/>
  <c r="V332" i="13"/>
  <c r="G334" i="13"/>
  <c r="G335" i="13"/>
  <c r="M335" i="13" s="1"/>
  <c r="I335" i="13"/>
  <c r="I334" i="13" s="1"/>
  <c r="K335" i="13"/>
  <c r="O335" i="13"/>
  <c r="Q335" i="13"/>
  <c r="Q334" i="13" s="1"/>
  <c r="V335" i="13"/>
  <c r="G342" i="13"/>
  <c r="M342" i="13" s="1"/>
  <c r="I342" i="13"/>
  <c r="K342" i="13"/>
  <c r="K334" i="13" s="1"/>
  <c r="O342" i="13"/>
  <c r="Q342" i="13"/>
  <c r="V342" i="13"/>
  <c r="V334" i="13" s="1"/>
  <c r="G344" i="13"/>
  <c r="I344" i="13"/>
  <c r="K344" i="13"/>
  <c r="M344" i="13"/>
  <c r="O344" i="13"/>
  <c r="Q344" i="13"/>
  <c r="V344" i="13"/>
  <c r="G348" i="13"/>
  <c r="M348" i="13" s="1"/>
  <c r="I348" i="13"/>
  <c r="K348" i="13"/>
  <c r="O348" i="13"/>
  <c r="O334" i="13" s="1"/>
  <c r="Q348" i="13"/>
  <c r="V348" i="13"/>
  <c r="G354" i="13"/>
  <c r="M354" i="13" s="1"/>
  <c r="I354" i="13"/>
  <c r="K354" i="13"/>
  <c r="O354" i="13"/>
  <c r="Q354" i="13"/>
  <c r="V354" i="13"/>
  <c r="G357" i="13"/>
  <c r="M357" i="13" s="1"/>
  <c r="I357" i="13"/>
  <c r="K357" i="13"/>
  <c r="O357" i="13"/>
  <c r="Q357" i="13"/>
  <c r="V357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70" i="13"/>
  <c r="M370" i="13" s="1"/>
  <c r="I370" i="13"/>
  <c r="K370" i="13"/>
  <c r="O370" i="13"/>
  <c r="Q370" i="13"/>
  <c r="V370" i="13"/>
  <c r="G374" i="13"/>
  <c r="M374" i="13" s="1"/>
  <c r="I374" i="13"/>
  <c r="K374" i="13"/>
  <c r="O374" i="13"/>
  <c r="Q374" i="13"/>
  <c r="V374" i="13"/>
  <c r="G378" i="13"/>
  <c r="I378" i="13"/>
  <c r="K378" i="13"/>
  <c r="M378" i="13"/>
  <c r="O378" i="13"/>
  <c r="Q378" i="13"/>
  <c r="V378" i="13"/>
  <c r="AE383" i="13"/>
  <c r="G23" i="12"/>
  <c r="BA21" i="12"/>
  <c r="BA18" i="12"/>
  <c r="BA14" i="12"/>
  <c r="BA12" i="12"/>
  <c r="BA10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O8" i="12" s="1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K19" i="12"/>
  <c r="V19" i="12"/>
  <c r="G20" i="12"/>
  <c r="G19" i="12" s="1"/>
  <c r="I20" i="12"/>
  <c r="I19" i="12" s="1"/>
  <c r="K20" i="12"/>
  <c r="M20" i="12"/>
  <c r="M19" i="12" s="1"/>
  <c r="O20" i="12"/>
  <c r="O19" i="12" s="1"/>
  <c r="Q20" i="12"/>
  <c r="Q19" i="12" s="1"/>
  <c r="V20" i="12"/>
  <c r="AE23" i="12"/>
  <c r="AF23" i="12"/>
  <c r="I20" i="1"/>
  <c r="I19" i="1"/>
  <c r="I18" i="1"/>
  <c r="I17" i="1"/>
  <c r="I16" i="1"/>
  <c r="I82" i="1"/>
  <c r="J81" i="1" s="1"/>
  <c r="F51" i="1"/>
  <c r="G51" i="1"/>
  <c r="G25" i="1" s="1"/>
  <c r="A25" i="1" s="1"/>
  <c r="G26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58" i="1" l="1"/>
  <c r="J61" i="1"/>
  <c r="J79" i="1"/>
  <c r="J65" i="1"/>
  <c r="J73" i="1"/>
  <c r="J59" i="1"/>
  <c r="J67" i="1"/>
  <c r="J71" i="1"/>
  <c r="J77" i="1"/>
  <c r="J63" i="1"/>
  <c r="J69" i="1"/>
  <c r="J75" i="1"/>
  <c r="J60" i="1"/>
  <c r="J62" i="1"/>
  <c r="J64" i="1"/>
  <c r="J66" i="1"/>
  <c r="J68" i="1"/>
  <c r="J70" i="1"/>
  <c r="J72" i="1"/>
  <c r="J74" i="1"/>
  <c r="J76" i="1"/>
  <c r="J78" i="1"/>
  <c r="J80" i="1"/>
  <c r="G28" i="1"/>
  <c r="A26" i="1"/>
  <c r="G23" i="1"/>
  <c r="M20" i="16"/>
  <c r="M12" i="16"/>
  <c r="M8" i="16" s="1"/>
  <c r="M273" i="15"/>
  <c r="M356" i="15"/>
  <c r="M56" i="15"/>
  <c r="M24" i="15"/>
  <c r="G273" i="15"/>
  <c r="G24" i="15"/>
  <c r="M375" i="15"/>
  <c r="M367" i="15" s="1"/>
  <c r="M337" i="15"/>
  <c r="M336" i="15" s="1"/>
  <c r="M305" i="15"/>
  <c r="M304" i="15" s="1"/>
  <c r="M293" i="15"/>
  <c r="M292" i="15" s="1"/>
  <c r="M214" i="15"/>
  <c r="M210" i="15" s="1"/>
  <c r="G56" i="15"/>
  <c r="M51" i="15"/>
  <c r="M50" i="15" s="1"/>
  <c r="M414" i="14"/>
  <c r="M305" i="14"/>
  <c r="M76" i="14"/>
  <c r="M401" i="14"/>
  <c r="M8" i="14"/>
  <c r="M366" i="14"/>
  <c r="M365" i="14" s="1"/>
  <c r="M353" i="14"/>
  <c r="M337" i="14" s="1"/>
  <c r="M239" i="14"/>
  <c r="M229" i="14" s="1"/>
  <c r="G76" i="14"/>
  <c r="M71" i="14"/>
  <c r="M70" i="14" s="1"/>
  <c r="M51" i="14"/>
  <c r="M46" i="14" s="1"/>
  <c r="M18" i="14"/>
  <c r="M42" i="13"/>
  <c r="M334" i="13"/>
  <c r="M211" i="13"/>
  <c r="M57" i="13"/>
  <c r="G211" i="13"/>
  <c r="M324" i="13"/>
  <c r="M318" i="13" s="1"/>
  <c r="M292" i="13"/>
  <c r="M291" i="13" s="1"/>
  <c r="M9" i="13"/>
  <c r="M8" i="13" s="1"/>
  <c r="G42" i="13"/>
  <c r="M303" i="13"/>
  <c r="M302" i="13" s="1"/>
  <c r="M285" i="13"/>
  <c r="M282" i="13" s="1"/>
  <c r="M261" i="13"/>
  <c r="M260" i="13" s="1"/>
  <c r="AF383" i="13"/>
  <c r="M8" i="12"/>
  <c r="I21" i="1"/>
  <c r="J50" i="1"/>
  <c r="J46" i="1"/>
  <c r="J40" i="1"/>
  <c r="J49" i="1"/>
  <c r="J39" i="1"/>
  <c r="J51" i="1" s="1"/>
  <c r="J47" i="1"/>
  <c r="J43" i="1"/>
  <c r="J41" i="1"/>
  <c r="J48" i="1"/>
  <c r="J44" i="1"/>
  <c r="J45" i="1"/>
  <c r="H51" i="1"/>
  <c r="J82" i="1" l="1"/>
  <c r="A23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5763EE61-CBDF-4076-81B1-959D1194E3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592044-BE61-453F-8FAA-BE5A68EE00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19306F23-72C3-4E07-8FAF-ECFED70294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6418EF-63B7-4F75-8585-A1AF82CA66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99229C2-AD3C-4EF3-8068-F6B574C6B0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9E1308-2FBD-42A2-9072-B65FBCE7F5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95A7225-EA43-4429-91C5-A9BB17C275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034D13-BB40-43A0-9507-453BC54565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C8E75C01-4FA3-4E3A-A4CB-2A1FB0B1D4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6CF205-FF12-4D95-A0AB-29D24C7326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<sst xmlns="http://schemas.openxmlformats.org/spreadsheetml/2006/main" count="4664" uniqueCount="1089">
  <si>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</si>
  <si>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</si>
  <si>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</si>
  <si>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</si>
  <si>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</si>
  <si>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</si>
  <si>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</si>
  <si>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</si>
  <si>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</si>
  <si>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</si>
  <si>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</si>
  <si>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</si>
  <si>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</si>
  <si>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</si>
  <si>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</si>
  <si>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</si>
  <si>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</si>
  <si>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</si>
  <si>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</si>
  <si>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</si>
  <si>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</si>
  <si>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</si>
  <si>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</si>
  <si>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</si>
  <si>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</si>
  <si>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</si>
  <si>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</si>
  <si>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</si>
  <si>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</si>
  <si>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</si>
  <si>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</si>
  <si>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</si>
  <si>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</si>
  <si>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</si>
  <si>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</si>
  <si>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</si>
  <si>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</si>
  <si>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</si>
  <si>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</si>
  <si>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</si>
  <si>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</si>
  <si>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</si>
  <si>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</si>
  <si>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www.rozpocet-stavby.cz</t>
  </si>
  <si>
    <t>078_2021</t>
  </si>
  <si>
    <t>REKONSTRUKCE PLOCHÉ STŘECHY BLOKU "D" VŠ KOLEJÍ J. A. KOMENSKÉHO, UL. KOHOUTOVA, BRNO</t>
  </si>
  <si>
    <t>Mendelova univerzita v Brně</t>
  </si>
  <si>
    <t>Zemědělská 1665/1</t>
  </si>
  <si>
    <t>Brno-Černá Pole</t>
  </si>
  <si>
    <t>61300</t>
  </si>
  <si>
    <t>62156489</t>
  </si>
  <si>
    <t>CZ62156489</t>
  </si>
  <si>
    <t>MENHIR projekt, s.r.o.</t>
  </si>
  <si>
    <t>Horní 729/32</t>
  </si>
  <si>
    <t>Brno-Štýřice</t>
  </si>
  <si>
    <t>63900</t>
  </si>
  <si>
    <t>63470250</t>
  </si>
  <si>
    <t>CZ63470250</t>
  </si>
  <si>
    <t>Stavba</t>
  </si>
  <si>
    <t>Ostatní a vedlejší náklady</t>
  </si>
  <si>
    <t>01</t>
  </si>
  <si>
    <t>ON, VN</t>
  </si>
  <si>
    <t>Stavební objekt</t>
  </si>
  <si>
    <t>SO 01</t>
  </si>
  <si>
    <t>Administrativní budova</t>
  </si>
  <si>
    <t>D.1.1</t>
  </si>
  <si>
    <t>Architektonicko - stavební řešení</t>
  </si>
  <si>
    <t>SO 02</t>
  </si>
  <si>
    <t>Spojovací krček</t>
  </si>
  <si>
    <t>SO 03</t>
  </si>
  <si>
    <t>Hlavní objekt</t>
  </si>
  <si>
    <t>SO xx</t>
  </si>
  <si>
    <t>Hromosvod pro SO 01 - 03</t>
  </si>
  <si>
    <t>Hromosvod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</si>
  <si>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</si>
  <si>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</si>
  <si>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</si>
  <si>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</si>
  <si>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</si>
  <si>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</si>
  <si>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</si>
  <si>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</si>
  <si>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</si>
  <si>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</si>
  <si>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</si>
  <si>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</si>
  <si>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</si>
  <si>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</si>
  <si>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</si>
  <si>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</si>
  <si>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</si>
  <si>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</si>
  <si>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</si>
  <si>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</si>
  <si>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</si>
  <si>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</si>
  <si>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</si>
  <si>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</si>
  <si>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</si>
  <si>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</si>
  <si>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</si>
  <si>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</si>
  <si>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</si>
  <si>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</si>
  <si>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</si>
  <si>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</si>
  <si>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</si>
  <si>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</si>
  <si>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</si>
  <si>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</si>
  <si>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</si>
  <si>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</si>
  <si>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</si>
  <si>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</si>
  <si>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</si>
  <si>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</si>
  <si>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</si>
  <si>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</si>
  <si>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</si>
  <si>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</si>
  <si>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</si>
  <si>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</si>
  <si>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</si>
  <si>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</si>
  <si>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</si>
  <si>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</si>
  <si>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</si>
  <si>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</si>
  <si>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</si>
  <si>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</si>
  <si>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</si>
  <si>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</si>
  <si>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</si>
  <si>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</si>
  <si>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</si>
  <si>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</si>
  <si>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</si>
  <si>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</si>
  <si>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</si>
  <si>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</si>
  <si>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</si>
  <si>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</si>
  <si>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</si>
  <si>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</si>
  <si>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</si>
  <si>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</si>
  <si>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</si>
  <si>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</si>
  <si>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</si>
  <si>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</si>
  <si>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</si>
  <si>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</si>
  <si>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</si>
  <si>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</si>
  <si>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</si>
  <si>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</si>
  <si>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</si>
  <si>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</si>
  <si>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</t>
  </si>
  <si>
    <t>Indiv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</si>
  <si>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</si>
  <si>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</si>
  <si>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</si>
  <si>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</si>
  <si>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</si>
  <si>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</si>
  <si>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</si>
  <si>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</si>
  <si>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</si>
  <si>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</si>
  <si>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</si>
  <si>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</si>
  <si>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</si>
  <si>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00523  xx</t>
  </si>
  <si>
    <t>Revize a předání do užívání Záchytného systému proti pádu osob na střechách</t>
  </si>
  <si>
    <t>Vlastní</t>
  </si>
  <si>
    <t>POL99_8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</si>
  <si>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</si>
  <si>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</si>
  <si>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</si>
  <si>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</si>
  <si>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</si>
  <si>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</si>
  <si>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</si>
  <si>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</si>
  <si>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</si>
  <si>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</si>
  <si>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</si>
  <si>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</si>
  <si>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</si>
  <si>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</si>
  <si>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</si>
  <si>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>B12 - 4x dlaždice 400 x 400 mm : 0,4*0,4*4</t>
  </si>
  <si>
    <t>VV</t>
  </si>
  <si>
    <t>171203111R00</t>
  </si>
  <si>
    <t>Uložení výkopku bez zhutnění v rovině nebo na svahu do 1:5</t>
  </si>
  <si>
    <t>m3</t>
  </si>
  <si>
    <t>823-1</t>
  </si>
  <si>
    <t>hrubé rozhrnutí,</t>
  </si>
  <si>
    <t xml:space="preserve">nová skladba S1 - substrát : </t>
  </si>
  <si>
    <t>vodorovná plocha -  area : 835,0*0,08</t>
  </si>
  <si>
    <t xml:space="preserve"> - světlík : -93,0*0,08</t>
  </si>
  <si>
    <t xml:space="preserve"> - vpusti : -0,8*0,8*4*0,08</t>
  </si>
  <si>
    <t>180407111RT1</t>
  </si>
  <si>
    <t>Položení travního koberce se zalitím koberce po položení , bez dodávky koberce</t>
  </si>
  <si>
    <t xml:space="preserve">nová skladba S1 - předpěstovaná rohož : </t>
  </si>
  <si>
    <t>vodorovná plocha -  area : 835,0</t>
  </si>
  <si>
    <t xml:space="preserve"> - světlík : -93,0</t>
  </si>
  <si>
    <t xml:space="preserve"> - vpusti : -0,8*0,8*4</t>
  </si>
  <si>
    <t>00590010R</t>
  </si>
  <si>
    <t>travní koberec š = 110,0 cm; l = 200,0 cm; složení rozchodník</t>
  </si>
  <si>
    <t>SPCM</t>
  </si>
  <si>
    <t>Specifikace</t>
  </si>
  <si>
    <t>POL3_</t>
  </si>
  <si>
    <t>Odkaz na mn. položky pořadí 3 : 739,44000</t>
  </si>
  <si>
    <t>Koeficient ztratné: 0,02</t>
  </si>
  <si>
    <t>10371505R</t>
  </si>
  <si>
    <t>substrát pro zakládání střešních zahrad a vegetačních střech s výškou vegetačního substrátu od 60 do 200 mm; balení balení po 2 m3</t>
  </si>
  <si>
    <t>Odkaz na mn. položky pořadí 2 : 59,15520</t>
  </si>
  <si>
    <t>Koeficient ztratné: 0,03</t>
  </si>
  <si>
    <t>631571005R00</t>
  </si>
  <si>
    <t>Násyp pod podlahy z kameniva z kameniva_x000D_
 z kačírku frakce 22-32 mm</t>
  </si>
  <si>
    <t>801-1</t>
  </si>
  <si>
    <t>pod mazaniny a dlažby, popř. na plochých střechách, vodorovný nebo ve spádu, s udusáním a urovnáním povrchu,</t>
  </si>
  <si>
    <t xml:space="preserve">nová skladba S1 - kačírek tl. 120 mm : </t>
  </si>
  <si>
    <t>celá plocha - zelená plocha : (908,1-739,44)*0,12</t>
  </si>
  <si>
    <t>631571010R00</t>
  </si>
  <si>
    <t>Násyp pod podlahy z kameniva bez dodávky materiálu_x000D_
 bez určení tloušťky</t>
  </si>
  <si>
    <t xml:space="preserve">B21 - vrácení stávající skladby pro montáž kotvících bodů - násyp 80 - 170 mm : </t>
  </si>
  <si>
    <t>800 x 800 mm ....... 14 ks : 0,8*0,8*14*0,16</t>
  </si>
  <si>
    <t>952902110R00</t>
  </si>
  <si>
    <t>Čištění budov zametáním v místnostech, chodbách, na schodišti a na půdě</t>
  </si>
  <si>
    <t>801-4</t>
  </si>
  <si>
    <t xml:space="preserve">N15 - očištění stávajícícch vrstev před pokládkou nových vrstev : </t>
  </si>
  <si>
    <t>vodorovná plocha vč. plochy atiky : 971,0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</si>
  <si>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</si>
  <si>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</si>
  <si>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</si>
  <si>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</si>
  <si>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B1 - demontáž střešního světlíku - bourání podezdívka cca 200 mm : 0,2*(1,0+1,2)*2</t>
  </si>
  <si>
    <t>965082932RT2</t>
  </si>
  <si>
    <t>Odstranění násypu pod podlahami a ochranného na střechách tloušťky do 200 mm, plochy do 2 m2</t>
  </si>
  <si>
    <t>bez dmtž hmotnosti - vrací se ...</t>
  </si>
  <si>
    <t xml:space="preserve">B21 - odstranění stávající skladby pro montáž kotvících bodů - násyp 80 - 170 mm : </t>
  </si>
  <si>
    <t>B1</t>
  </si>
  <si>
    <t>Demontáž ocel. střešního výlezu 1000 x 1200 mm</t>
  </si>
  <si>
    <t>ks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</si>
  <si>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</si>
  <si>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</si>
  <si>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</si>
  <si>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</si>
  <si>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</si>
  <si>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</si>
  <si>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</si>
  <si>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4,5,6,9, : </t>
  </si>
  <si>
    <t>Součet: : 54,46299</t>
  </si>
  <si>
    <t>113108305R00</t>
  </si>
  <si>
    <t>Odstranění podkladů nebo krytů živičných, v ploše jednotlivě do 50 m2, tloušťka vrstvy 50 mm</t>
  </si>
  <si>
    <t xml:space="preserve">B21 - odstranění stávající skladby pro montáž kotvících bodů - litý asfalt : </t>
  </si>
  <si>
    <t>800 x 800 mm ....... 14 ks : 0,8*0,8*14</t>
  </si>
  <si>
    <t>711748088R00</t>
  </si>
  <si>
    <t>Provedení detailů pásy přitavením opracování ostatní kotevních prostupů</t>
  </si>
  <si>
    <t>kus</t>
  </si>
  <si>
    <t>800-711</t>
  </si>
  <si>
    <t xml:space="preserve">opracování kotevních bodů záchytného systému : </t>
  </si>
  <si>
    <t>Odkaz na mn. položky pořadí 64 : 14,00000</t>
  </si>
  <si>
    <t>Koeficient dva pásy: 1</t>
  </si>
  <si>
    <t>712300832R00</t>
  </si>
  <si>
    <t xml:space="preserve">Odstranění povlakové krytiny a mechu na střechách plochých do 10° povlakové krytiny_x000D_
 dvouvrstvé,  </t>
  </si>
  <si>
    <t xml:space="preserve">B4 - bouraná část stávající skladba SS2 - 2x asf. pás - area : </t>
  </si>
  <si>
    <t xml:space="preserve">  - světlík : -4,94*13,67</t>
  </si>
  <si>
    <t xml:space="preserve">svislé plochy : </t>
  </si>
  <si>
    <t>atika : 0,4*(24,81+36,85)*2</t>
  </si>
  <si>
    <t>světlík : 0,7*(4,94+13,67)*2</t>
  </si>
  <si>
    <t>výlez : 0,3*(1,2+1,0)*2</t>
  </si>
  <si>
    <t>712300832RT1</t>
  </si>
  <si>
    <t>Odstranění povlakové krytiny a mechu na střechách plochých do 10° povlakové krytiny_x000D_
 dvouvrstvé, z ploch jednotlivě do 10 m</t>
  </si>
  <si>
    <t xml:space="preserve">B21 - odstranění stávající skladby pro montáž kotvících bodů : </t>
  </si>
  <si>
    <t>712300833RT1</t>
  </si>
  <si>
    <t>Odstranění povlakové krytiny a mechu na střechách plochých do 10° povlakové krytiny_x000D_
 třívrstvé, z ploch jednotlivě do 10 m</t>
  </si>
  <si>
    <t>Odkaz na mn. položky pořadí 16 : 8,96000</t>
  </si>
  <si>
    <t>712311101RZ1</t>
  </si>
  <si>
    <t>Povlakové krytiny střech do 10° za studena nátěrem 1 x, penetračním nebo asfaltovým lakem, včetně dodávky materiálu</t>
  </si>
  <si>
    <t xml:space="preserve">N16 - po montáži kotvících bodů - doplnění chybějící ponechané vrstvy ve složení : </t>
  </si>
  <si>
    <t xml:space="preserve">zpětný zásyp, EPS cca 80 mm, 1x samolepící pás : </t>
  </si>
  <si>
    <t xml:space="preserve">nová skladba S1 + S2 - nejspodnější vrstva nové skladby : </t>
  </si>
  <si>
    <t>vodorovná plocha - area vč. atiky : 971,0</t>
  </si>
  <si>
    <t xml:space="preserve"> - světlík : -4,94*13,67</t>
  </si>
  <si>
    <t xml:space="preserve">nová skladba S1 + S2 - samolepící pás : </t>
  </si>
  <si>
    <t>vodorovná plocha - mezi atikami - area : 908,1</t>
  </si>
  <si>
    <t>712341559RT1</t>
  </si>
  <si>
    <t>Povlakové krytiny střech do 10° pásy přitavením v celé ploše, 1 vrstva, bez dodávky pásu</t>
  </si>
  <si>
    <t xml:space="preserve">nová skladba S1 + S2 - pás na samolepícím pásu : </t>
  </si>
  <si>
    <t xml:space="preserve">nová skladba S1 + S2 - pás proti prorůstání kořínků : </t>
  </si>
  <si>
    <t>712348101RT3</t>
  </si>
  <si>
    <t>Doplňkové konstrukce k povlakovým krytinám z asfaltových pásů Komínek odvětrání kanalizace, průměru 110 mm, s manžetou z modifikovaného asfaltového pásu</t>
  </si>
  <si>
    <t>včetně dodávek výrobků</t>
  </si>
  <si>
    <t>Osazení a ukotvení komínku, přitavení těsnicí manžety.</t>
  </si>
  <si>
    <t>OV/06 : 5</t>
  </si>
  <si>
    <t>712351111RT2</t>
  </si>
  <si>
    <t>Povlakové krytiny střech do 10° samolepicími pásy 1 vrstva, včetně dodávky samolepicího asfaltového pásu</t>
  </si>
  <si>
    <t>712391171RZ5</t>
  </si>
  <si>
    <t>Textílie na střechách do 10° podkladní, včetně dodávky netkané polypropylénové textílie plošné hmotnosti 300 g/m2</t>
  </si>
  <si>
    <t xml:space="preserve">nová skladba S1 + S2 - textilie pod hydroakumulační vrstvou : </t>
  </si>
  <si>
    <t>712391172Rxx</t>
  </si>
  <si>
    <t>Textílie na střechách do 10° ochranná, včetně dodávky netkané polypropylénové textílie plošné hmotnosti 400 g/m2</t>
  </si>
  <si>
    <t xml:space="preserve">nová skladba S1 - textilie nad hydroakumulační vrstvou : </t>
  </si>
  <si>
    <t>svisle na kačírkovou lištu : 0,1*176,0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</si>
  <si>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</si>
  <si>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</si>
  <si>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</si>
  <si>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712811101RZ1</t>
  </si>
  <si>
    <t>Samostatné vytažení izolačního povlaku za studena nátěrem 1 x, penetračním lakem (ALP), včetně dodávky materiálu</t>
  </si>
  <si>
    <t>na konstrukce převyšující úroveň střechy,</t>
  </si>
  <si>
    <t xml:space="preserve">vytažení izolace na okolní kce : </t>
  </si>
  <si>
    <t>atika : 0,5*(24,81+36,85)*2</t>
  </si>
  <si>
    <t>atika : 0,35*(24,81+36,85)*2</t>
  </si>
  <si>
    <t>světlík : 0,45*(4,94+13,67)*2</t>
  </si>
  <si>
    <t>výlez : 0,2*(1,2+1,0)*2</t>
  </si>
  <si>
    <t>712841559RT1</t>
  </si>
  <si>
    <t>Samostatné vytažení izol. povlaku pásy přitavením v celé ploše, 1 vrstva, materiál ve specifikaci</t>
  </si>
  <si>
    <t>712851559RZ2</t>
  </si>
  <si>
    <t>Samostatné vytažení izolace, samolepicími pásy 1 vrstva, včetně dodávky modifikovaného asfaltového pásu</t>
  </si>
  <si>
    <t>712997001R00</t>
  </si>
  <si>
    <t>Přilepení polystyrenových klínů do asfaltu</t>
  </si>
  <si>
    <t>m</t>
  </si>
  <si>
    <t>atika : (24,81+36,85)*2</t>
  </si>
  <si>
    <t>světlík : (4,94+13,67)*2</t>
  </si>
  <si>
    <t>výlez : (1,2+1,0)*2</t>
  </si>
  <si>
    <t>712300831Rxx</t>
  </si>
  <si>
    <t>Oddělení ( očištění ) polystyrenu od asf. pásů, pro bezplatné předání demontovaného EPS bez příměsí</t>
  </si>
  <si>
    <t>K/02</t>
  </si>
  <si>
    <t>Lišta kačírková okrajová; hliník; tl = 0,7 mm; h = 120 mm; základna 100 mm; s otvory, D+M, dle výpisu klemp. výrobků</t>
  </si>
  <si>
    <t>K/02 : 176,0</t>
  </si>
  <si>
    <t>28375980R</t>
  </si>
  <si>
    <t>klín atikový pěnový polystyren; š = 50,0 mm; v = 50 mm; l = 1 000 mm</t>
  </si>
  <si>
    <t>Odkaz na mn. položky pořadí 28 : 164,94000</t>
  </si>
  <si>
    <t>628522534R</t>
  </si>
  <si>
    <t>pás izolační z modifikovaného asfaltu barva modrozelený; natavitelný; nosná vložka polyesterové rouno; horní strana posyp - břidlice; spodní strana PE fólie; tl. 5,3 mm</t>
  </si>
  <si>
    <t>roti prorůstání kořenů</t>
  </si>
  <si>
    <t>Koeficient prořez a přeložení: 0,15</t>
  </si>
  <si>
    <t>62852265R</t>
  </si>
  <si>
    <t>pás izolační z modifikovaného asfaltu natavitelný, mechanicky kotvený; nosná vložka skelná tkanina; horní strana jemný minerální posyp; spodní strana PE fólie; tl. 4,0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</si>
  <si>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</si>
  <si>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</si>
  <si>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 + vytažení izolace na okolní kce : </t>
  </si>
  <si>
    <t>998712102R00</t>
  </si>
  <si>
    <t>Přesun hmot pro povlakové krytiny v objektech výšky přes 6 do 12 m</t>
  </si>
  <si>
    <t>50 m vodorovně</t>
  </si>
  <si>
    <t xml:space="preserve">14,18,19,20,21,22,23,24,25,26,27,28,30,31,32,33,34, : </t>
  </si>
  <si>
    <t>Součet: : 23,75479</t>
  </si>
  <si>
    <t>622315512Rxx</t>
  </si>
  <si>
    <t>Zateplení suterénu polysterenem EPS 100, tloušťky 100 mm</t>
  </si>
  <si>
    <t>nanesení lepicího tmelu na izolační desky, nalepení desek a zajištění talířovými hmoždinkami (6 ks/m2). Bez povrchové úpravy desek.</t>
  </si>
  <si>
    <t>zateplení atiky z boku : 0,6*(24,71+36,75)*2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</si>
  <si>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</si>
  <si>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</si>
  <si>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</si>
  <si>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713104211R00</t>
  </si>
  <si>
    <t>Odstranění tepelné izolace z desek, lamel, rohoží, pásů a foukané izolace plochých střech, připevněné drátem, přibitím, přeistřelením nebo na trny, z desek z expandovaného polystyrenu, tloušťky do 100 mm</t>
  </si>
  <si>
    <t xml:space="preserve">odstranění tepelné izolace atik : </t>
  </si>
  <si>
    <t>atika z boku : 0,6*(24,8+36,85)*2</t>
  </si>
  <si>
    <t>atika zhora : 0,3*(25,76+37,8)*2</t>
  </si>
  <si>
    <t>713104212R00</t>
  </si>
  <si>
    <t>Odstranění tepelné izolace z desek, lamel, rohoží, pásů a foukané izolace plochých střech, připevněné drátem, přibitím, přeistřelením nebo na trny, z desek z expandovaného polystyrenu, tloušťky od 100 mm do 200 mm</t>
  </si>
  <si>
    <t xml:space="preserve">B4 - bouraná část stávající skladba SS2 - TI EPS tl. 140 mm - area : </t>
  </si>
  <si>
    <t>vodorovná plocha : 915,0</t>
  </si>
  <si>
    <t>713141125R00</t>
  </si>
  <si>
    <t>Montáž tepelné izolace plochých střech desky, na lepidlo</t>
  </si>
  <si>
    <t>Včetně očištění podkladu od nesoudržných vrstev.</t>
  </si>
  <si>
    <t xml:space="preserve">nová skladba S1 + S2 - spádové klíny 20 - 80 mm : </t>
  </si>
  <si>
    <t>na atice - spádové klíny - viz detail : 0,4*(25,76+37,8)*2</t>
  </si>
  <si>
    <t xml:space="preserve">nová skladba S1 + S2 - TI tl. 160 mm z EPS 150 : </t>
  </si>
  <si>
    <t>713141151R00</t>
  </si>
  <si>
    <t>Montáž tepelné izolace plochých střech kladená na sucho, jednovrstvá</t>
  </si>
  <si>
    <t>28375704R</t>
  </si>
  <si>
    <t>deska izolační stabilizovaná; pěnový polystyren; rovná hrana; součinitel tepelné vodivosti 0,037 W/mK; obj. hmotnost 20,00 kg/m3</t>
  </si>
  <si>
    <t>800 x 800 mm ....... 14 ks : 0,8*0,8*14*0,08</t>
  </si>
  <si>
    <t>Koeficient prořez: 0,02</t>
  </si>
  <si>
    <t>28375705R</t>
  </si>
  <si>
    <t>deska izolační stabilizovaná; pěnový polystyren; rovná hrana; součinitel tepelné vodivosti 0,035 W/mK; obj. hmotnost 25,00 kg/m3</t>
  </si>
  <si>
    <t>vodorovná plocha - mezi atikami - area : 908,1*0,16</t>
  </si>
  <si>
    <t xml:space="preserve"> - světlík : -4,94*13,67*0,16</t>
  </si>
  <si>
    <t>28375971R</t>
  </si>
  <si>
    <t>deska spádová, klín EPS 100; pěnový polystyren; součinitel tepelné vodivosti 0,037 W/mK</t>
  </si>
  <si>
    <t xml:space="preserve">nová skladba S1 + S2 - spádové klíny 20 - 100 mm : </t>
  </si>
  <si>
    <t>vodorovná plocha - mezi atikami - area : 908,1*0,065</t>
  </si>
  <si>
    <t xml:space="preserve"> - světlík : -4,94*13,67*0,065</t>
  </si>
  <si>
    <t>na atice - spádové klíny - viz detail : 0,4*(25,76+37,8)*2*0,09</t>
  </si>
  <si>
    <t>998713102R00</t>
  </si>
  <si>
    <t>Přesun hmot pro izolace tepelné v objektech výšky do 12 m</t>
  </si>
  <si>
    <t xml:space="preserve">36,40,42,43,44, : </t>
  </si>
  <si>
    <t>Součet: : 5,81810</t>
  </si>
  <si>
    <t>721171809R00</t>
  </si>
  <si>
    <t>Demontáž potrubí z novodurových trub přes D 114 mm do D 160 mm</t>
  </si>
  <si>
    <t>800-721</t>
  </si>
  <si>
    <t>odpadního nebo připojovacího,</t>
  </si>
  <si>
    <t>B2 - demontáž větracích komínků kanalizace : 0,5*5</t>
  </si>
  <si>
    <t>B3 - demontáž provětrávacích komínků : 0,5*17</t>
  </si>
  <si>
    <t>721176115R00</t>
  </si>
  <si>
    <t>Potrubí HT odpadní svislé vnější průměr D 110 mm, tloušťka stěny 2,7 mm, DN 100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</si>
  <si>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</si>
  <si>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</si>
  <si>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</si>
  <si>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ke komínkům OV/06 - prodloužení potrubí přes izolaci : 0,5*5</t>
  </si>
  <si>
    <t>721210822R00</t>
  </si>
  <si>
    <t>Demontáž vpusti střešní , DN 100</t>
  </si>
  <si>
    <t>B13 : 5</t>
  </si>
  <si>
    <t>721231179R00</t>
  </si>
  <si>
    <t>Střešní vtoky šachta pro souvrství "zelené" střechy, s pochůzím poklopem, 300x300x130 mm, včetně dodávky materiálu</t>
  </si>
  <si>
    <t>Odkaz na mn. položky pořadí 50 : 5,00000</t>
  </si>
  <si>
    <t>OV/04</t>
  </si>
  <si>
    <t>Vtok střešní sanační D 110 mm, D+M, dle výpisu ostatních výrobků</t>
  </si>
  <si>
    <t>dle výpisu ostatních výrobků ( OV/04 ) s bitumenovým límcem !!!</t>
  </si>
  <si>
    <t>OV/04 : 5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</si>
  <si>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</si>
  <si>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</si>
  <si>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</si>
  <si>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 xml:space="preserve">47,49,50, : </t>
  </si>
  <si>
    <t>Součet: : 0,02983</t>
  </si>
  <si>
    <t>B10</t>
  </si>
  <si>
    <t>Demontáž a uskladnění stávající venkovní klimatizační jednotky, podkladních beton. dlaždic, rozvodů Cu potrubí, el., odsátí chladiva, včetně přesunů</t>
  </si>
  <si>
    <t>B10 : 2</t>
  </si>
  <si>
    <t>B11</t>
  </si>
  <si>
    <t>Demontáž a uskladnění stávající venkovní jednotky tepel. čerpadla, podkladních beton. dlaždic, rozvodů Cu potrubí, el., odsátí chladiva, včetně přesunů</t>
  </si>
  <si>
    <t>B11 : 1</t>
  </si>
  <si>
    <t>N2</t>
  </si>
  <si>
    <t>Zpětná montáž stávající venkovní klimatizační jednotky, podkladních beton. dlaždic, rozvodů Cu potrubí, el., doplnění chladiva, zprovoznění chlazení, včetně přesunů</t>
  </si>
  <si>
    <t>N3</t>
  </si>
  <si>
    <t>Zpětná montáž stávající venkovní jednotky tepel. čerpadla, podkladních beton. dlaždic, rozvodů Cu potrubí, el., doplnění chladiva, zprovoznění tepl. čerpadla, včetně přesunů</t>
  </si>
  <si>
    <t>762395000R00</t>
  </si>
  <si>
    <t>Spojovací a ochranné prostředky svory, prkna, hřebíky, pásová ocel, vruty, impregnace</t>
  </si>
  <si>
    <t>800-762</t>
  </si>
  <si>
    <t>pro osb desky na atikách : 119,4928*0,022</t>
  </si>
  <si>
    <t>762441112RT4</t>
  </si>
  <si>
    <t>Obložení atiky s dodávkou dřevoštěpkových desek, tloušťky 22 mm, 1 vrstva, upevněním šroubováním</t>
  </si>
  <si>
    <t>spodní osb deska na atice - viz detail : 0,42*(25,76+37,8)*2</t>
  </si>
  <si>
    <t>horní osb deska na atice - viz detail : 0,52*(25,76+37,8)*2</t>
  </si>
  <si>
    <t>998762102R00</t>
  </si>
  <si>
    <t>Přesun hmot pro konstrukce tesařské v objektech výšky do 12 m</t>
  </si>
  <si>
    <t xml:space="preserve">56,57, : </t>
  </si>
  <si>
    <t>Součet: : 1,73964</t>
  </si>
  <si>
    <t>764812320R00</t>
  </si>
  <si>
    <t xml:space="preserve">Oplechování  okapů střech z živičné krytiny, z lakovaného pozinkovaného plechu, rš 250 mm, dodávka a montáž </t>
  </si>
  <si>
    <t>800-764</t>
  </si>
  <si>
    <t>včetně zhotovení rohů, spojů a dilatací</t>
  </si>
  <si>
    <t>K/01.3 - pomocný kotvící plech : 127,2</t>
  </si>
  <si>
    <t>764817163R00</t>
  </si>
  <si>
    <t xml:space="preserve">Oplechování  zdí (atik), z lakovaného pozinkovaného plechu, rš 630 mm, dodávka a montáž </t>
  </si>
  <si>
    <t>K/01.1 - atikový plech : 127,2</t>
  </si>
  <si>
    <t>764814533R00</t>
  </si>
  <si>
    <t>Závětrná lišta  , z lakovaného pozinkovaného plechu, rš 330 mm, dodávka a montáž</t>
  </si>
  <si>
    <t>K/01.2 - krycí maska atiky : 127,2</t>
  </si>
  <si>
    <t>764430850R00</t>
  </si>
  <si>
    <t>Demontáž oplechování zdí a nadezdívek rš 600 mm</t>
  </si>
  <si>
    <t>B8 : (25,76+37,8)*2</t>
  </si>
  <si>
    <t>998764102R00</t>
  </si>
  <si>
    <t>Přesun hmot pro konstrukce klempířské v objektech výšky do 12 m</t>
  </si>
  <si>
    <t xml:space="preserve">59,60,61, : </t>
  </si>
  <si>
    <t>Součet: : 0,66144</t>
  </si>
  <si>
    <t>767842380RT1</t>
  </si>
  <si>
    <t>Ochranný systém proti pádu osob nerezový kotvicí bod, délky 800 mm, osazený do betonové střechy minimální tloušťky 80 mm na chemické kotvy</t>
  </si>
  <si>
    <t>800-767</t>
  </si>
  <si>
    <t>dle výpisu zámečnických výrobků Z/02</t>
  </si>
  <si>
    <t>Z/02 : 14</t>
  </si>
  <si>
    <t>OV/05</t>
  </si>
  <si>
    <t>Střešní výlez 900 x 700 mm, dle výpisu ostatních výrobků, D+M</t>
  </si>
  <si>
    <t>OV/05 : 1</t>
  </si>
  <si>
    <t>998767102R00</t>
  </si>
  <si>
    <t>Přesun hmot pro kovové stavební doplňk. konstrukce v objektech výšky do 12 m</t>
  </si>
  <si>
    <t xml:space="preserve">64,65, : </t>
  </si>
  <si>
    <t>Součet: : 0,05752</t>
  </si>
  <si>
    <t>B14</t>
  </si>
  <si>
    <t>Demontáž a uskladnění stávajícího stojanu s anténou, podkladních beton. dlaždic, odpojení rozvodů el., včetně přesunů po budově</t>
  </si>
  <si>
    <t>B14 : 1</t>
  </si>
  <si>
    <t>N5</t>
  </si>
  <si>
    <t>Zpětná montáž stávajícího stojanu s anténou, podkladních beton. dlaždic, repase stojanu- nový nátěr, zapojení rozvodů el., oživení, včetně přesunů</t>
  </si>
  <si>
    <t>979990001R00</t>
  </si>
  <si>
    <t>Poplatek za skládku stavební suti</t>
  </si>
  <si>
    <t>RTS 20/ I</t>
  </si>
  <si>
    <t>suť celkem : 17,64698</t>
  </si>
  <si>
    <t xml:space="preserve">- ostatní odpad : </t>
  </si>
  <si>
    <t>Odkaz na mn. položky pořadí 70 : 0,98560*-1</t>
  </si>
  <si>
    <t>Odkaz na mn. položky pořadí 71 : 10,01676*-1</t>
  </si>
  <si>
    <t>Odkaz na mn. položky pořadí 72 : 3,78557*-1</t>
  </si>
  <si>
    <t>Odkaz na mn. položky pořadí 73 : 0,11418*-1</t>
  </si>
  <si>
    <t>979990112R00</t>
  </si>
  <si>
    <t>Poplatek za skládku obalovaný asfalt , skupina 17 09 04 z Katalogu odpadů</t>
  </si>
  <si>
    <t>Odkaz na dem. hmot. položky pořadí 13 : 0,98560</t>
  </si>
  <si>
    <t>979990121R00</t>
  </si>
  <si>
    <t>Poplatek za skládku asfaltové pásy, skupina 17 03 02 z Katalogu odpadů</t>
  </si>
  <si>
    <t>Odkaz na dem. hmot. položky pořadí 15 : 9,80172</t>
  </si>
  <si>
    <t>Odkaz na dem. hmot. položky pořadí 16 : 0,08960</t>
  </si>
  <si>
    <t>Odkaz na dem. hmot. položky pořadí 17 : 0,12544</t>
  </si>
  <si>
    <t>979990143R00</t>
  </si>
  <si>
    <t>Poplatek za skládku polystyren, skupina 17 06 04 z Katalogu odpadů</t>
  </si>
  <si>
    <t>bude předáno k bezpletné recyklaci</t>
  </si>
  <si>
    <t xml:space="preserve">bude předáno k bezpletné recyklaci : </t>
  </si>
  <si>
    <t>Odkaz na dem. hmot. položky pořadí 37 : 0,01792</t>
  </si>
  <si>
    <t>Odkaz na dem. hmot. položky pořadí 38 : 0,24217</t>
  </si>
  <si>
    <t>Odkaz na dem. hmot. položky pořadí 39 : 3,52548</t>
  </si>
  <si>
    <t>979990191R00</t>
  </si>
  <si>
    <t>Poplatek za skládku plastové výrobky, skupina 17 02 03 z Katalogu odpadů</t>
  </si>
  <si>
    <t>Odkaz na dem. hmot. položky pořadí 46 : 0,02893</t>
  </si>
  <si>
    <t>Odkaz na dem. hmot. položky pořadí 48 : 0,08525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</si>
  <si>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</si>
  <si>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</si>
  <si>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</si>
  <si>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</si>
  <si>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</si>
  <si>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1,9,11,13,15,16,17,29,37,38,39,46,48,62, : </t>
  </si>
  <si>
    <t>Součet: : 21,50009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</si>
  <si>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</si>
  <si>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</si>
  <si>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</si>
  <si>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</si>
  <si>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</si>
  <si>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</si>
  <si>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</si>
  <si>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150,50065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</si>
  <si>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</si>
  <si>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</si>
  <si>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</si>
  <si>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</si>
  <si>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</si>
  <si>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</si>
  <si>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</si>
  <si>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N9 - zazdívka otvoru stávaj. přepadu ( 2x - z každé strany 1x ) : 2</t>
  </si>
  <si>
    <t>310271425R00</t>
  </si>
  <si>
    <t>Zazdívka otvorů z pórobetonových tvárnic plochy do 0,25 m2, tloušťka zdiva 250 mm</t>
  </si>
  <si>
    <t>ve zdivu nadzákladovém, včetně pomocného pracovního lešení</t>
  </si>
  <si>
    <t>N12 - prostor stávajícího vtoku zazdít + omítka fasádní : 1</t>
  </si>
  <si>
    <t>342255024R00</t>
  </si>
  <si>
    <t>Příčky z cihel a tvárnic nepálených příčky z příčkovek pórobetonových tloušťky 100 mm</t>
  </si>
  <si>
    <t>včetně pomocného lešení</t>
  </si>
  <si>
    <t>N7 - obezdění stávajících komínů : 1,0*(1,5+0,63)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</si>
  <si>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</si>
  <si>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</si>
  <si>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</si>
  <si>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</si>
  <si>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N7 - obezdění stávajících komínů : 1,0*2</t>
  </si>
  <si>
    <t>342264098RT2</t>
  </si>
  <si>
    <t>Příplatky k podhledům sádrokartonovým příplatek k podhledu sádrokartonovému za plochu přes 2 do 5 m2</t>
  </si>
  <si>
    <t>Odkaz na mn. položky pořadí 6 : 3,91000</t>
  </si>
  <si>
    <t>416021124Rxx</t>
  </si>
  <si>
    <t>Podhled SDK, 1x deska, tloušťky 12,5 mm, protipožární impregnovaná, bez izolace, samonosný rošt z CW 50</t>
  </si>
  <si>
    <t>s úpravou rohů, koutů a hran konstrukcí, přebroušení a tmelení spár,</t>
  </si>
  <si>
    <t>N18 - podhled v kotelně : 3,4*1,15</t>
  </si>
  <si>
    <t>612445301R00</t>
  </si>
  <si>
    <t>Omítky a stěrky sádrové ze suchých směsí stěrka sádrová, tloušťky 1 mm</t>
  </si>
  <si>
    <t>s penetrací podkladu</t>
  </si>
  <si>
    <t>622471103Rxx</t>
  </si>
  <si>
    <t>Omítka stěn vnější vápenocemenntová , stupeň složitosti , postřik, jádro (20 mm), štuk, fasádní nátěr</t>
  </si>
  <si>
    <t>Agregovaná položka</t>
  </si>
  <si>
    <t>POL2_</t>
  </si>
  <si>
    <t>malá plocha !!!!</t>
  </si>
  <si>
    <t>N12 - prostor stávajícího vtoku zazdít + omítka fasádní : 0,5</t>
  </si>
  <si>
    <t>641960000R00</t>
  </si>
  <si>
    <t>Těsnění spár otvorových prvků PU pěnou</t>
  </si>
  <si>
    <t>N19 ( 2x ) : 1,2</t>
  </si>
  <si>
    <t>941955003R00</t>
  </si>
  <si>
    <t>Lešení lehké pracovní pomocné pomocné, o výšce lešeňové podlahy přes 1,9 do 2,5 m</t>
  </si>
  <si>
    <t>800-3</t>
  </si>
  <si>
    <t>N19 a N12 : 6,0</t>
  </si>
  <si>
    <t>vodorovná plocha vč. plochy atiky : 5,9*11,6</t>
  </si>
  <si>
    <t>B5 - bourání podezdívky světlíku : 0,35*3,7</t>
  </si>
  <si>
    <t xml:space="preserve">   + boky ( area ) : 0,75*2</t>
  </si>
  <si>
    <t>965041421R00</t>
  </si>
  <si>
    <t>Bourání podkladů pod dlažby nebo litých celistvých dlažeb a mazanin  lehčených, tloušťky přes 100 mm, plochy do 1 m2</t>
  </si>
  <si>
    <t xml:space="preserve">B21 - odstranění stávající skladby pro montáž kotvících bodů - lehčený beton : </t>
  </si>
  <si>
    <t>800 x 800 mm ....... 1 ks : 0,8*0,8*1*0,125</t>
  </si>
  <si>
    <t>965043341R00</t>
  </si>
  <si>
    <t>Bourání podkladů pod dlažby nebo litých celistvých dlažeb a mazanin  betonových s potěrem nebo teracem, tloušťky do 100 mm, plochy přes 4 m2</t>
  </si>
  <si>
    <t xml:space="preserve">B4 - bouraná část stávající skladba SS3 - potěr 35,0 mm : </t>
  </si>
  <si>
    <t>vodorovná plocha vč. plochy atiky : 5,85*6,93*0,035</t>
  </si>
  <si>
    <t xml:space="preserve">  - světlík : -3,7*1,3*0,035</t>
  </si>
  <si>
    <t>965082933R00</t>
  </si>
  <si>
    <t>Odstranění násypu pod podlahami a ochranného na střechách tloušťky do 200 mm, plochy přes 2 m2</t>
  </si>
  <si>
    <t xml:space="preserve">B4 - bouraná část stávající skladba SS3 - zhutněný pískový násyp 80 - 175 mm : </t>
  </si>
  <si>
    <t>vodorovná plocha vč. plochy atiky : 5,85*6,93*0,13</t>
  </si>
  <si>
    <t xml:space="preserve">  - světlík : -3,7*1,3*0,13</t>
  </si>
  <si>
    <t>970031080R00</t>
  </si>
  <si>
    <t>Jádrové vrtání, kruhové prostupy v cihelném zdivu jádrové vrtání, do D 80 mm</t>
  </si>
  <si>
    <t>B23 - prostup atikou pro potrubí D 75 mm : 0,5+0,25</t>
  </si>
  <si>
    <t>970031130R00</t>
  </si>
  <si>
    <t>Jádrové vrtání, kruhové prostupy v cihelném zdivu jádrové vrtání, do D 130 mm</t>
  </si>
  <si>
    <t>B7 - prostup atikami pro potrubí D 110 mm : 0,71</t>
  </si>
  <si>
    <t>970031160R00</t>
  </si>
  <si>
    <t>Jádrové vrtání, kruhové prostupy v cihelném zdivu jádrové vrtání, do D 160 mm</t>
  </si>
  <si>
    <t>B25 - prostup zdivem D 150 mm : 0,3</t>
  </si>
  <si>
    <t>970051160R00</t>
  </si>
  <si>
    <t>Jádrové vrtání, kruhové prostupy v železobetonu jádrové vrtání , do D 160 mm</t>
  </si>
  <si>
    <t>B22 - prostup střešním panelem D 150 mm : 0,15</t>
  </si>
  <si>
    <t>999281105R00</t>
  </si>
  <si>
    <t xml:space="preserve">Přesun hmot pro opravy a údržbu objektů pro opravy a údržbu dosavadních objektů včetně vnějších plášťů_x000D_
 výšky do 6 m,  </t>
  </si>
  <si>
    <t xml:space="preserve">1,2,3,4,6,7,10,12, : </t>
  </si>
  <si>
    <t>Součet: : 0,39168</t>
  </si>
  <si>
    <t>800 x 800 mm ....... 1 ks : 0,8*0,8*1</t>
  </si>
  <si>
    <t xml:space="preserve">B4 - bouraná část stávající skladba SS3 - litý asfalt : </t>
  </si>
  <si>
    <t>vodorovná plocha vč. plochy atiky : 5,85*6,93</t>
  </si>
  <si>
    <t xml:space="preserve">  - světlík : -3,7*1,3</t>
  </si>
  <si>
    <t>Odkaz na mn. položky pořadí 84 : 1,00000</t>
  </si>
  <si>
    <t>712300831R00</t>
  </si>
  <si>
    <t xml:space="preserve">Odstranění povlakové krytiny a mechu na střechách plochých do 10° povlakové krytiny_x000D_
 jednovrstvé,  </t>
  </si>
  <si>
    <t xml:space="preserve">B4 - bouraná část stávající skladba SS3 - 1x asf. pás - area : </t>
  </si>
  <si>
    <t>Odkaz na mn. položky pořadí 25 : 47,16050</t>
  </si>
  <si>
    <t>712300831RT1</t>
  </si>
  <si>
    <t>Odstranění povlakové krytiny a mechu na střechách plochých do 10° povlakové krytiny_x000D_
 jednovrstvé, z ploch jednotlivě do 10 m</t>
  </si>
  <si>
    <t>Odkaz na mn. položky pořadí 26 : 0,64000</t>
  </si>
  <si>
    <t xml:space="preserve">B4 - bouraná část stávající skladba SS3 - 2x asf. pás - area : </t>
  </si>
  <si>
    <t>vodorovná plocha vč. plochy atiky : 5,85*6,73</t>
  </si>
  <si>
    <t>atika a okolní stěny : 0,4*(6,8+5,8)*2</t>
  </si>
  <si>
    <t>světlík : 0,4*(3,7+1,3+1,3)</t>
  </si>
  <si>
    <t xml:space="preserve">EPS cca 200 mm, 1x samolepící pás : </t>
  </si>
  <si>
    <t>nová skladba S3 + S4 - nejspodnější vrstva nové skladby vč. atik : 7,51*5,9</t>
  </si>
  <si>
    <t>nová skladba S3 + S4 - samolep. vč. atik : 7,51*5,9</t>
  </si>
  <si>
    <t>nová skladba S5 - nejspodnější vrstva nové skladby vč. atik : 4,02*5,9+1,9*0,3</t>
  </si>
  <si>
    <t>nová skladba S5 - samolep. vč. atik : 4,02*5,9+1,9*0,3</t>
  </si>
  <si>
    <t>nová skladba S3 + S4 - nejvrchnější vrstva nové skladby vč. atik : 7,51*5,9</t>
  </si>
  <si>
    <t>nová skladba S5 - na nejspodnější vrstvě nové skladby vč. atik : 4,02*5,9+1,9*0,3</t>
  </si>
  <si>
    <t>nová skladba S5 - na nejvrchnější vrstva nové skladby vč. atik : 4,02*5,9+1,9*0,3</t>
  </si>
  <si>
    <t>OV/06 : 1</t>
  </si>
  <si>
    <t xml:space="preserve">nová skladba S3 + S4 - nejspodnější vrstva nové skladby vč. atik : </t>
  </si>
  <si>
    <t xml:space="preserve">svislé vytažení na okolní kce : </t>
  </si>
  <si>
    <t>na středovou atiku a "komíny" : 0,8*(5,3+1,5+0,8)</t>
  </si>
  <si>
    <t>na stěnu sous. objektu bez atiky : 0,5*7,5</t>
  </si>
  <si>
    <t>na atiku u fasády : 0,5*5,75</t>
  </si>
  <si>
    <t>na atiku stěny s komíny : 0,5*5,5</t>
  </si>
  <si>
    <t xml:space="preserve">nová skladba S3 + S4 - pod samolep. : </t>
  </si>
  <si>
    <t>na středovou atiku a "komíny" : 0,6*(5,13+1,38+0,78)</t>
  </si>
  <si>
    <t>na stěnu sous. objektu bez atiky : 0,3*7,5</t>
  </si>
  <si>
    <t>na atiku u fasády : 0,3*5,65</t>
  </si>
  <si>
    <t>na atiku stěny s komíny : 0,3*5,36</t>
  </si>
  <si>
    <t xml:space="preserve">nová skladba S5 - nejspodnější vrstva : </t>
  </si>
  <si>
    <t>svislé vytažení na okolní kce : 0,22*(4,03+5,9+1,31+0,3+1,9+0,3+0,83+5,9)</t>
  </si>
  <si>
    <t xml:space="preserve">nová skladba S5 - samolep. : </t>
  </si>
  <si>
    <t>svislé vytažení na okolní kce : 0,3*(4,03+5,9+1,31+0,3+1,9+0,3+0,83+5,9)</t>
  </si>
  <si>
    <t xml:space="preserve">nová skladba S3 + S4 - nejspodnější vrstva nové skladby : </t>
  </si>
  <si>
    <t xml:space="preserve">nová skladba S3 + S4 - nejvrchnější vrstva nové skladby : </t>
  </si>
  <si>
    <t xml:space="preserve">nová skladba S5 - na nejspodnější vrstvě : </t>
  </si>
  <si>
    <t xml:space="preserve">nová skladba S5 - nejvrchnější vrstva : </t>
  </si>
  <si>
    <t xml:space="preserve">nová skladba S3 + S4 - samolep. : </t>
  </si>
  <si>
    <t>nižší střecha : (5,65+6,77)*2</t>
  </si>
  <si>
    <t>vyšší střecha : (2,62+6,2)*2</t>
  </si>
  <si>
    <t>711747288Rxx</t>
  </si>
  <si>
    <t>Ukončení potrubí bitumenovou těsnící manžetou, D do 200 mm</t>
  </si>
  <si>
    <t>přechod potrubí N10 atikami : 1</t>
  </si>
  <si>
    <t>712xxxxxxx</t>
  </si>
  <si>
    <t>Kotvení asf. pásu do nosné kce ( beton ), 4 kotvy / m2, včetně dodávky kotev</t>
  </si>
  <si>
    <t>přes stávající skladbu SS4 - tloušťka skladby cca 250 mm</t>
  </si>
  <si>
    <t>nová skladba S5 - nejspodnější vrstva nové skladby : 4,02*5,9+1,9*0,3</t>
  </si>
  <si>
    <t>Odkaz na mn. položky pořadí 35 : 42,48000</t>
  </si>
  <si>
    <t>nová skladba S5 - nejspodnější vrstva nové skladby vč. atik - vodorovně : 4,02*5,9+1,9*0,3</t>
  </si>
  <si>
    <t>62852630R</t>
  </si>
  <si>
    <t>pás asfaltový pro speciální použití barva šedá; natavitelný; nosná vložka skelná tkanina; horní strana posyp - břidlice, PP fólie; spodní strana PE fólie; tl. 4,2 mm</t>
  </si>
  <si>
    <t>nová skladba S3 + S4 - nejvrchnější vrstva nové skladby vč. atik - vodorovně : 7,51*5,9</t>
  </si>
  <si>
    <t>nová skladba S5 - na nejvrchnější vrstva nové skladby vč. atik - vodorovně : 4,02*5,9+1,9*0,3</t>
  </si>
  <si>
    <t>998712101R00</t>
  </si>
  <si>
    <t>Přesun hmot pro povlakové krytiny v objektech výšky do 6 m</t>
  </si>
  <si>
    <t xml:space="preserve">22,28,29,30,31,32,33,34,35,36,38,39,40,41,42, : </t>
  </si>
  <si>
    <t>Součet: : 1,50075</t>
  </si>
  <si>
    <t xml:space="preserve">zateplení atiky z boku : </t>
  </si>
  <si>
    <t>středová atika : 1,0*5,7</t>
  </si>
  <si>
    <t>atika u fasády - nižší střecha : 0,6*5,8</t>
  </si>
  <si>
    <t>boční stěna u fasády s komíny : 0,6*(6,9+0,8+0,25)</t>
  </si>
  <si>
    <t xml:space="preserve">B21 - odstranění stávající skladby pro montáž kotvících bodů - EPS tl. 30 mm : </t>
  </si>
  <si>
    <t xml:space="preserve">B21 - odstranění stávající skladby pro montáž kotvících bodů - EPS tl. 140 mm : </t>
  </si>
  <si>
    <t xml:space="preserve">B4 - bouraná část stávající skladba SS3 - EPS 140 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</si>
  <si>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</si>
  <si>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</si>
  <si>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</si>
  <si>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N8 - prostor mezi svislým zatepelním přilehlého objektu a střešním pláštěm doplněn XPS cca tl. 100 mm : 0,5*(0,85+0,42+1,9+0,42+8,31+11,6)</t>
  </si>
  <si>
    <t>nová skladba S3 + S4 - spádové klíny 20 - 90 mm : 6,75*5,65</t>
  </si>
  <si>
    <t xml:space="preserve"> - "komíny" : -0,8*1,38</t>
  </si>
  <si>
    <t>nová skladba S3 + S4 - TI EPS 100 - tl. 160 mm : 6,75*5,65</t>
  </si>
  <si>
    <t xml:space="preserve">    + na atice z hora - spádové klíny : 0,31*5,9</t>
  </si>
  <si>
    <t>0,25*(5,9+5,4)</t>
  </si>
  <si>
    <t xml:space="preserve">   + na "komínech" - spádové klíny : 0,8*1,38</t>
  </si>
  <si>
    <t>nová skladba S5 - spádové klíny 20 - 50 mm : 3,13*5,9+1,9*0,3</t>
  </si>
  <si>
    <t>nová skladba S5 - TI EPS 100 - tl. 160 : 3,13*5,9+1,9*0,3</t>
  </si>
  <si>
    <t xml:space="preserve">nová skladba S5 - na atikách z hora - spádové klíny : </t>
  </si>
  <si>
    <t>atika u fasády : 0,76*(5,9+0,18)</t>
  </si>
  <si>
    <t>atika středová : 0,63*(5,9+0,8)</t>
  </si>
  <si>
    <t>713392611R00</t>
  </si>
  <si>
    <t>Izolace tepelné těles-doplňky a konstrukční části výplň otvorů (materiál ve specifikaci)_x000D_
 pásy nebo nebo jinými vláknitými materiály cpaním</t>
  </si>
  <si>
    <t>N7 - obezdění stávajících komínů - vyplnění vatou : 0,53*1,38*1,0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</si>
  <si>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</si>
  <si>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</si>
  <si>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</si>
  <si>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</si>
  <si>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izolace potrubí od vpusti v kotelně : 0,2*3,14*4,0</t>
  </si>
  <si>
    <t>28375464R</t>
  </si>
  <si>
    <t>deska izolační tepelně izol.; extrudovaný polystyren; povrch strukturovaný; rovná hrana; tl. 100,0 mm; součinitel tepelné vodivosti 0,036 W/mK; R = 2,564 m2K/W; obj. hmotnost 35,00 kg/m3</t>
  </si>
  <si>
    <t>Odkaz na mn. položky pořadí 47 : 11,75000</t>
  </si>
  <si>
    <t>Koeficient prořez: 0,05</t>
  </si>
  <si>
    <t>800 x 800 mm ....... 1 ks : 0,8*0,8*1*0,2</t>
  </si>
  <si>
    <t>nová skladba S3 + S4 - TI EPS 100 - tl. 160 mm : 6,75*5,65*0,16</t>
  </si>
  <si>
    <t xml:space="preserve"> - "komíny" : -0,8*1,38*0,16</t>
  </si>
  <si>
    <t>nová skladba S5 - TI EPS 100 - tl. 160 : (3,13*5,9+1,9*0,3)*0,16</t>
  </si>
  <si>
    <t>nová skladba S3 + S4 - spádové klíny 20 - 90 mm : 6,75*5,65*0,06</t>
  </si>
  <si>
    <t xml:space="preserve"> - "komíny" : -0,8*1,38*0,06</t>
  </si>
  <si>
    <t xml:space="preserve">    + na atice z hora - spádové klíny : 0,31*5,9*0,17</t>
  </si>
  <si>
    <t>0,25*(5,9+5,4)*0,11</t>
  </si>
  <si>
    <t xml:space="preserve">   + na "komínech" - spádové klíny : 0,8*1,38*0,11</t>
  </si>
  <si>
    <t>nová skladba S5 - spádové klíny 20 - 50 mm : (3,13*5,9+1,9*0,3)*0,04</t>
  </si>
  <si>
    <t>atika u fasády : 0,76*(5,9+0,18)*0,12</t>
  </si>
  <si>
    <t>atika středová : 0,63*(5,9+0,8)*0,12</t>
  </si>
  <si>
    <t>631508596R</t>
  </si>
  <si>
    <t>rohož, pas izolační skelná vlna; tl. 200,0 mm; součinitel tepelné vodivosti 0,033 W/mK; R = 6,050 m2K/W; obj. hmotnost 12,00 kg/m3; hydrofobizováno</t>
  </si>
  <si>
    <t>N7 - obezdění stávajících komínů - vyplnění vatou : 0,53*1,38*5,0</t>
  </si>
  <si>
    <t>63154125.AR</t>
  </si>
  <si>
    <t>rohož, pas izolační skružovatelný lamelový, pro tech. zařízení; minerální vlákno; tl. 40,0 mm; kašírování Al fólie vyztužená mřížkou; obj. hmotnost 40,00 kg/m3; hydrofobizováno</t>
  </si>
  <si>
    <t>Odkaz na mn. položky pořadí 51 : 2,51200</t>
  </si>
  <si>
    <t>Koeficient prořez: 0,15</t>
  </si>
  <si>
    <t>998713101R00</t>
  </si>
  <si>
    <t>Přesun hmot pro izolace tepelné v objektech výšky do 6 m</t>
  </si>
  <si>
    <t xml:space="preserve">44,47,48,51,52,53,54,55,56, : </t>
  </si>
  <si>
    <t>Součet: : 0,52995</t>
  </si>
  <si>
    <t>B2 - demontáž větracích komínků kanalizace : 0,5*1</t>
  </si>
  <si>
    <t>ke komínkům OV/06 - prodloužení potrubí přes izolaci : 0,5*1</t>
  </si>
  <si>
    <t>od střešní vpusti v kotelně a venku do gajgru- svislé : 3,0</t>
  </si>
  <si>
    <t>od střešní vpusti v kotelně a venku do gajgru- vodorovné : 0,9</t>
  </si>
  <si>
    <t>721176124R00</t>
  </si>
  <si>
    <t>Potrubí HT svodné (ležaté) v zemi vnější průměr D 75 mm, tloušťka stěny 2,7 mm, DN 70</t>
  </si>
  <si>
    <t>Potrubí včetně tvarovek. Bez zednických výpomocí.</t>
  </si>
  <si>
    <t>N11 - potrubí od vpustí : 0,1+1,3+0,1+1,1</t>
  </si>
  <si>
    <t>721176125R00</t>
  </si>
  <si>
    <t>Potrubí HT svodné (ležaté) v zemi vnější průměr D 110 mm, tloušťka stěny 2,7 mm, DN 100</t>
  </si>
  <si>
    <t>N10 - potrubí od vpustí : 0,1+0,6+1,1</t>
  </si>
  <si>
    <t>N19</t>
  </si>
  <si>
    <t>Manžeta PVC na trubku D 75 mm - na fasádě, D+M</t>
  </si>
  <si>
    <t>N19 : 2</t>
  </si>
  <si>
    <t>OV/03</t>
  </si>
  <si>
    <t>Střešní vtok D 110/75 mm, boční vývod, D+M, dle výpisu ostatních výrobků</t>
  </si>
  <si>
    <t>dle výpisu ostatních výrobků OV/03, 2x D 75 mm, 1x D 110 mm</t>
  </si>
  <si>
    <t>OV/03 ( 2x D 75 mm, 1x D 110 mm ) : 3</t>
  </si>
  <si>
    <t>OV/08</t>
  </si>
  <si>
    <t>dle výpisu ostatních výrobků OV/08, D 110 mm</t>
  </si>
  <si>
    <t>OV/08 : 1</t>
  </si>
  <si>
    <t>998721101R00</t>
  </si>
  <si>
    <t>Přesun hmot pro vnitřní kanalizaci v objektech výšky do 6 m</t>
  </si>
  <si>
    <t xml:space="preserve">59,60,61,62,63,64, : </t>
  </si>
  <si>
    <t>Součet: : 0,01767</t>
  </si>
  <si>
    <t>pro osb desky na atikách : 19,555*0,022</t>
  </si>
  <si>
    <t>N7 - obezdění stávajících komínů - zakrytí osb deskou : 1,5*0,8</t>
  </si>
  <si>
    <t xml:space="preserve">atika vyšší střechy - u fasády : </t>
  </si>
  <si>
    <t>spodní osb deska na atice - viz detail : 0,51*5,9</t>
  </si>
  <si>
    <t>horní osb deska na atice - viz detail : 0,62*5,9</t>
  </si>
  <si>
    <t xml:space="preserve">středové atiky : </t>
  </si>
  <si>
    <t>horní osb deska na atice - viz detail : (0,5+0,4)*5,9</t>
  </si>
  <si>
    <t>spodní osb deska na atice - viz detail : 0,25*5,9</t>
  </si>
  <si>
    <t>horní osb deska na atice - viz detail : 0,35*5,9</t>
  </si>
  <si>
    <t xml:space="preserve">boční atika - u komínů : </t>
  </si>
  <si>
    <t>spodní osb deska na atice - viz detail : 0,15*(5,5+0,8+0,3)</t>
  </si>
  <si>
    <t>horní osb deska na atice - viz detail : 0,28*(5,5+0,8+0,3)</t>
  </si>
  <si>
    <t>763613131RT1</t>
  </si>
  <si>
    <t>Montáž záklop stropů, z desek tl. do 18 mm, na sraz, šroubováním, bez dodávky desky</t>
  </si>
  <si>
    <t>800-763</t>
  </si>
  <si>
    <t>vč. dodávky a montáže spojovacího materiálu</t>
  </si>
  <si>
    <t>kotveno do ocel. rámu - výrobek Z/06, včetně spojovacího materiálu</t>
  </si>
  <si>
    <t>N6 - záklop stropu ( na ocel. rám Z/06 ) : 3,4*1,15</t>
  </si>
  <si>
    <t>60624195R</t>
  </si>
  <si>
    <t>překližka vodovzdorná; fólie oboustranně hladká; BR; tl = 18,0 mm; š = 2 500 mm; h = 1 250,0 mm; počet vrstev 11</t>
  </si>
  <si>
    <t>Odkaz na mn. položky pořadí 68 : 3,91000</t>
  </si>
  <si>
    <t>Koeficient prořez: 0,3</t>
  </si>
  <si>
    <t xml:space="preserve">66,67,68,69, : </t>
  </si>
  <si>
    <t>Součet: : 0,36274</t>
  </si>
  <si>
    <t>K/03.3 - pomocný kotvící plech : 5,9</t>
  </si>
  <si>
    <t>K/09.3 - pomocný kotvící plech : 5,9</t>
  </si>
  <si>
    <t>764817148R00</t>
  </si>
  <si>
    <t xml:space="preserve">Oplechování  zdí (atik), z lakovaného pozinkovaného plechu, rš 480 mm, dodávka a montáž </t>
  </si>
  <si>
    <t>K/03.1 - atikový plech : 5,9</t>
  </si>
  <si>
    <t>K/06 : 5,4</t>
  </si>
  <si>
    <t>764817160Rxx</t>
  </si>
  <si>
    <t>Oplechování  zdí (atik), dilatační z lakovaného pozinkovaného plechu, rš 1190 mm, dodávka a montáž</t>
  </si>
  <si>
    <t>K/05 : 5,9</t>
  </si>
  <si>
    <t>764817175R00</t>
  </si>
  <si>
    <t xml:space="preserve">Oplechování  zdí (atik), z lakovaného pozinkovaného plechu, rš 750 mm, dodávka a montáž </t>
  </si>
  <si>
    <t>K/09.1 - atikový plech : 5,9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</si>
  <si>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</si>
  <si>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</si>
  <si>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</si>
  <si>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z kotelny do gajgru : 0,6</t>
  </si>
  <si>
    <t>K/03.2 - krycí maska atiky : 5,9</t>
  </si>
  <si>
    <t>K/09.2 - krycí maska atiky : 5,9</t>
  </si>
  <si>
    <t>764353850R00</t>
  </si>
  <si>
    <t>Demontáž žlabů nadřímsových čtyřhranných v lůžku, rš 600 mm, sklonu do 30°</t>
  </si>
  <si>
    <t>B9 - dmtž zaatikového žlabu : 5,9</t>
  </si>
  <si>
    <t>B8 : 5,93+8,56+5,75+5,75+3,08+5,9+0,33</t>
  </si>
  <si>
    <t>764454801R00</t>
  </si>
  <si>
    <t>Demontáž odpadních trub nebo součástí trub kruhových , o průměru 75 a 100 mm</t>
  </si>
  <si>
    <t>B24 - svod : 3,0</t>
  </si>
  <si>
    <t>K/07</t>
  </si>
  <si>
    <t>Oplechování komínů 1400 x 800 mm, Pz lakovaný plechu, D+M, dle výpisu klempířských výrobků</t>
  </si>
  <si>
    <t>K/07 : 1</t>
  </si>
  <si>
    <t>K/13</t>
  </si>
  <si>
    <t>Přítlačná lišta z lakovaného Pz plechu, rš 65 mm, D+M</t>
  </si>
  <si>
    <t>K/13 : 11,0+11,0+0,42+0,42</t>
  </si>
  <si>
    <t>998764101R00</t>
  </si>
  <si>
    <t>Přesun hmot pro konstrukce klempířské v objektech výšky do 6 m</t>
  </si>
  <si>
    <t xml:space="preserve">71,72,73,74,75,76,80,81, : </t>
  </si>
  <si>
    <t>Součet: : 0,16708</t>
  </si>
  <si>
    <t>767842350RT1</t>
  </si>
  <si>
    <t>Ochranný systém proti pádu osob nerezový kotvicí bod, délky 500 mm, osazený do betonové střechy minimální tloušťky 80 mm na chemické kotvy</t>
  </si>
  <si>
    <t>Z/05 : 1</t>
  </si>
  <si>
    <t>767842370RT1</t>
  </si>
  <si>
    <t>Ochranný systém proti pádu osob nerezový kotvicí bod, délky 700 mm, osazený do betonové střechy minimální tloušťky 80 mm na chemické kotvy</t>
  </si>
  <si>
    <t>Z/03 : 1</t>
  </si>
  <si>
    <t>767996802R00</t>
  </si>
  <si>
    <t>Demontáž ostatních doplňků staveb atypických konstrukcí_x000D_
 o hmotnosti přes 50 do 100 kg</t>
  </si>
  <si>
    <t>kg</t>
  </si>
  <si>
    <t>B5 - dmtž ocel. kce vč. krytiny z drátkoskla - odhad : 70,0</t>
  </si>
  <si>
    <t>Z/06</t>
  </si>
  <si>
    <t>Rošt ocelový, kotvený do panelu, celk. rozměr 3400 x 1150 mm, vč. kotvení a povrchové úpravy, D+M, dle výpisu zámečnických výrobků</t>
  </si>
  <si>
    <t>784191201R00</t>
  </si>
  <si>
    <t>Příprava povrchu Penetrace (napouštění) podkladu disperzní, jednonásobná</t>
  </si>
  <si>
    <t>800-784</t>
  </si>
  <si>
    <t>Odkaz na mn. položky pořadí 88 : 43,61500</t>
  </si>
  <si>
    <t>784195212R00</t>
  </si>
  <si>
    <t>Malby z malířských směsí otěruvzdorných,  , bělost 82 %, dvojnásobné</t>
  </si>
  <si>
    <t>kotelna - strop : 6,71*6,5</t>
  </si>
  <si>
    <t>suť celkem : 15,75599</t>
  </si>
  <si>
    <t>Odkaz na mn. položky pořadí 90 : 4,00076*-1</t>
  </si>
  <si>
    <t>Odkaz na mn. položky pořadí 91 : 0,77377*-1</t>
  </si>
  <si>
    <t>Odkaz na mn. položky pořadí 92 : 0,15268*-1</t>
  </si>
  <si>
    <t>Odkaz na mn. položky pořadí 93 : 0,07000*-1</t>
  </si>
  <si>
    <t>Odkaz na mn. položky pořadí 94 : 0,00132*-1</t>
  </si>
  <si>
    <t>Odkaz na dem. hmot. položky pořadí 21 : 4,00076</t>
  </si>
  <si>
    <t>Odkaz na dem. hmot. položky pořadí 23 : 0,28296</t>
  </si>
  <si>
    <t>Odkaz na dem. hmot. položky pořadí 24 : 0,00384</t>
  </si>
  <si>
    <t>Odkaz na dem. hmot. položky pořadí 25 : 0,47161</t>
  </si>
  <si>
    <t>Odkaz na dem. hmot. položky pořadí 26 : 0,00640</t>
  </si>
  <si>
    <t>Odkaz na dem. hmot. položky pořadí 27 : 0,00896</t>
  </si>
  <si>
    <t>Odkaz na dem. hmot. položky pořadí 45 : 0,00138</t>
  </si>
  <si>
    <t>Odkaz na dem. hmot. položky pořadí 46 : 0,15130</t>
  </si>
  <si>
    <t>979990163R00</t>
  </si>
  <si>
    <t>Poplatek za skládku plast+sklo, skupina 17 02 03 a 17 02 02 z Katalogu odpadů</t>
  </si>
  <si>
    <t>Odkaz na dem. hmot. položky pořadí 85 : 0,07000</t>
  </si>
  <si>
    <t>Odkaz na dem. hmot. položky pořadí 58 : 0,00132</t>
  </si>
  <si>
    <t xml:space="preserve">12,13,14,15,16,17,18,19,21,23,24,25,26,27,37,45,46,58,77,78,79,85, : </t>
  </si>
  <si>
    <t>Součet: : 15,75599</t>
  </si>
  <si>
    <t>Součet: : 110,29191</t>
  </si>
  <si>
    <t>Součet: : 31,51198</t>
  </si>
  <si>
    <t xml:space="preserve">B21 - vrácení stávající skladby pro montáž kotvících bodů - násyp 50 - 220 mm : </t>
  </si>
  <si>
    <t>800 x 800 mm ....... 26 ks : 0,8*0,8*26*0,2</t>
  </si>
  <si>
    <t>800 x 800 mm ....... 4 ks - SS5 : 0,8*0,8*4*0,075</t>
  </si>
  <si>
    <t>S7 - zásypu nevyužívaných patek - násyyp v patkách ( řez C-C ) tl. cca 100 mm : 0,8*1,2*2*0,1</t>
  </si>
  <si>
    <t>1,05*1,1*6*0,1</t>
  </si>
  <si>
    <t>1,1*1,2*1*0,1</t>
  </si>
  <si>
    <t xml:space="preserve">N15 - očištění stávajícícch vrstev před pokládkou nových vrstev - area vč. atik : </t>
  </si>
  <si>
    <t>střechy výlezů : 39,8*2</t>
  </si>
  <si>
    <t>hl. střecha : 1609,0</t>
  </si>
  <si>
    <t>- výlezy : -36,4*2</t>
  </si>
  <si>
    <t>B17 - bourání nevyužívaných patek : 0,4*(0,8+1,2)*2*2</t>
  </si>
  <si>
    <t>0,4*(1,05+1,1)*2*6</t>
  </si>
  <si>
    <t>0,4*(1,1+1,2)*2*1</t>
  </si>
  <si>
    <t>965043331R00</t>
  </si>
  <si>
    <t>Bourání podkladů pod dlažby nebo litých celistvých dlažeb a mazanin  betonových s potěrem nebo teracem, tloušťky do 100 mm, plochy do 4 m2</t>
  </si>
  <si>
    <t>B17 - bourání nevyužívaných patek : 0,8*1,2*2*0,1</t>
  </si>
  <si>
    <t>965082922R00</t>
  </si>
  <si>
    <t>Odstranění násypu pod podlahami a ochranného na střechách tloušťky do 100 mm, plochy do 2 m2</t>
  </si>
  <si>
    <t xml:space="preserve">B21 - odstranění stávající skladby pro montáž kotvících bodů - násyp 50 - 220 mm : </t>
  </si>
  <si>
    <t>965082923R00</t>
  </si>
  <si>
    <t>Odstranění násypu pod podlahami a ochranného na střechách tloušťky do 100 mm, plochy přes 2 m2</t>
  </si>
  <si>
    <t>bouraná skladba SS1 - kačírek tl. 60 mm - area : 1535,0*0,06</t>
  </si>
  <si>
    <t>- výlezy : -36,4*2*0,06</t>
  </si>
  <si>
    <t>- B17 nevyužívané patky : 0,8*1,2*2*0,06</t>
  </si>
  <si>
    <t>1,05*1,1*6*0,06</t>
  </si>
  <si>
    <t>1,1*1,2*1*0,06</t>
  </si>
  <si>
    <t>800 x 800 mm ....... 26 ks - SS1 : 0,8*0,8*26*0,2</t>
  </si>
  <si>
    <t>965082941R00</t>
  </si>
  <si>
    <t>Odstranění násypu pod podlahami a ochranného na střechách tloušťky přes 200 mm, jakékoliv plochy</t>
  </si>
  <si>
    <t>B17 - bourání nevyužívaných patek - násyyp v patkách ( řez C-C ) : 0,5*0,9*2*0,4</t>
  </si>
  <si>
    <t>0,75*0,8*6*0,4</t>
  </si>
  <si>
    <t>0,8*0,9*1*0,4</t>
  </si>
  <si>
    <t>999281111R00</t>
  </si>
  <si>
    <t xml:space="preserve">Přesun hmot pro opravy a údržbu objektů pro opravy a údržbu dosavadních objektů včetně vnějších plášťů_x000D_
 výšky do 25 m,  </t>
  </si>
  <si>
    <t xml:space="preserve">3, : </t>
  </si>
  <si>
    <t>Součet: : 0,01029</t>
  </si>
  <si>
    <t>800 x 800 mm ....... 26 ks - SS1 : 0,8*0,8*26</t>
  </si>
  <si>
    <t>800 x 800 mm ....... 4 ks - SS5 : 0,8*0,8*4</t>
  </si>
  <si>
    <t>Odkaz na mn. položky pořadí 62 : 4,00000</t>
  </si>
  <si>
    <t>Odkaz na mn. položky pořadí 63 : 26,00000</t>
  </si>
  <si>
    <t>bouraná skladba SS1 - fólie + podkl. geotextilie - vč. atik - area : 1609,0</t>
  </si>
  <si>
    <t xml:space="preserve"> + svisle stěny atiky : 0,35*(86,25+7,61+0,3+2,6+0,3+7,61)*2</t>
  </si>
  <si>
    <t xml:space="preserve"> + svisle stěny výlezů ( 2x ) : 0,6*(0,9+1,35+5,8+1,05+2,6+4,0+7,5+3,73)*2</t>
  </si>
  <si>
    <t>Odkaz na mn. položky pořadí 13 : 19,20000</t>
  </si>
  <si>
    <t xml:space="preserve">skladba S8 - výlezy ( 2x ) : </t>
  </si>
  <si>
    <t>vodorovně vč. atik - area : 39,75*2</t>
  </si>
  <si>
    <t xml:space="preserve">skladby S6 + S7 - spodní vrstvy : </t>
  </si>
  <si>
    <t>vodorovně vč. atik - area : 1609,0</t>
  </si>
  <si>
    <t xml:space="preserve"> - stávaj. instalační šachty : -1,15*1,0*22</t>
  </si>
  <si>
    <t xml:space="preserve">skladby S6 + S7 - samolep. : </t>
  </si>
  <si>
    <t xml:space="preserve">skladby S6 + S7 - poslední vrstva : </t>
  </si>
  <si>
    <t>712341559RT2</t>
  </si>
  <si>
    <t>Povlakové krytiny střech do 10° pásy přitavením v celé ploše, 2 vrstvy, bez dodávky pásu</t>
  </si>
  <si>
    <t>OV/06 : 2</t>
  </si>
  <si>
    <t>S7 - zásypu nevyužívaných patek - doplnění chybějící : 0,8*1,2*2</t>
  </si>
  <si>
    <t>1,05*1,1*6</t>
  </si>
  <si>
    <t>1,1*1,2*1</t>
  </si>
  <si>
    <t>svisle na atiky : 0,2*(7,1+4,9)*2*2</t>
  </si>
  <si>
    <t>svisle na atiky : 0,45*(86,25+7,61+0,3+2,6+0,3+7,61)</t>
  </si>
  <si>
    <t>svisle na stěny výlezů : 0,3*(0,9+1,35+5,8+1,05+2,6+4,0+7,5+3,73)*2</t>
  </si>
  <si>
    <t>svisle na stěny stávaj. instalačních šachet : 0,3*(1,15+1,0)*2*22</t>
  </si>
  <si>
    <t>svisle na atiky : 0,35*(86,05+7,41+0,3+2,8+0,3+7,41)*2</t>
  </si>
  <si>
    <t>svisle na stěny výlezů : 0,4*(0,9+1,35+5,8+1,05+2,6+4,0+7,5+3,73)*2</t>
  </si>
  <si>
    <t>svisle na stěny stávaj. instalačních šachet : 0,2*(1,15+1,0)*2*22</t>
  </si>
  <si>
    <t>712841559RT2</t>
  </si>
  <si>
    <t>Samostatné vytažení izol. povlaku pásy přitavením v celé ploše, 2 vrstvy, materiál ve specifikaci</t>
  </si>
  <si>
    <t>svisle na atiky : (86,05+7,41+0,3+2,8+0,3+7,41)*2</t>
  </si>
  <si>
    <t>svisle na stěny výlezů : (0,9+1,35+5,8+1,05+2,6+4,0+7,5+3,73)*2</t>
  </si>
  <si>
    <t>svisle na stěny stávaj. instalačních šachet : (1,15+1,0)*2*22</t>
  </si>
  <si>
    <t>711747288xxx</t>
  </si>
  <si>
    <t>Opracování prostupů, pásy + bitumenová těsnící manžeta , D do 200 mm</t>
  </si>
  <si>
    <t>stávající instalační šachty - větrací potrubí ZTI D 110 mm : 22</t>
  </si>
  <si>
    <t>711747388Rxx</t>
  </si>
  <si>
    <t>Opracování prostupů, pásy + bitumenová těsnící manžeta , D do 500 mm</t>
  </si>
  <si>
    <t>stávající instalační šachty - VZT potrubí D 250 mm : 22</t>
  </si>
  <si>
    <t>Odkaz na mn. položky pořadí 35 : 187,30000</t>
  </si>
  <si>
    <t>Odkaz na mn. položky pořadí 36 : 1485,17000</t>
  </si>
  <si>
    <t>skladba S8 - výlezy ( 2x ) : 34,8*2</t>
  </si>
  <si>
    <t>skladby S6 + S7 - hl. střecha : 1514,0</t>
  </si>
  <si>
    <t xml:space="preserve"> - výlezy : -36,4*2</t>
  </si>
  <si>
    <t>Odkaz na mn. položky pořadí 24 : 357,00000</t>
  </si>
  <si>
    <t>998712103R00</t>
  </si>
  <si>
    <t>Přesun hmot pro povlakové krytiny v objektech výšky přes 12 do 24 m</t>
  </si>
  <si>
    <t xml:space="preserve">11,15,16,17,18,19,20,21,22,23,24,25,26,28,29,30,31,32, : </t>
  </si>
  <si>
    <t>Součet: : 35,38988</t>
  </si>
  <si>
    <t>zateplení atiky z boku : 0,55*(86,25+7,41+0,3+2,8+0,3+7,41)*2</t>
  </si>
  <si>
    <t>atika z boku : 0,5*(86,25+7,6+0,3+2,6+0,3+7,6)*2</t>
  </si>
  <si>
    <t>atika zhora : 0,3*(86,95+8,3+0,3+1,9+8,3)*2</t>
  </si>
  <si>
    <t xml:space="preserve">B21 - odstranění stávající skladby pro montáž kotvících bodů - TI 90 mm : </t>
  </si>
  <si>
    <t>bouraná skladba SS1 - kačírek tl. 60 mm - area : 1535,0</t>
  </si>
  <si>
    <t>- výlezy : -7,5*4,0*2</t>
  </si>
  <si>
    <t>- B17 nevyužívané patky : 0,8*1,2*2</t>
  </si>
  <si>
    <t>skladby S6 + S7 - spádové klíny 20 - 100 mm : 1514,0</t>
  </si>
  <si>
    <t>spádové klíny na atice : 0,31*(86,95+8,31+0,3+1,9+0,3+8,31)*2</t>
  </si>
  <si>
    <t>skladby S6 + S7 - EPS 150 tl. 160 mm : 1514,0</t>
  </si>
  <si>
    <t xml:space="preserve">zpětný zásyp, EPS cca 120 mm, 1x samolepící pás : </t>
  </si>
  <si>
    <t>S7 - nevyužívaných patek - doplnění chybějící ponechané vrstvy : 0,8*1,2*2*0,1</t>
  </si>
  <si>
    <t>800 x 800 mm ....... 26 ks : 0,8*0,8*26*0,12</t>
  </si>
  <si>
    <t>800 x 800 mm ....... 4 ks - SS5 : 0,8*0,8*4*0,08</t>
  </si>
  <si>
    <t>B17 - nevyužívaných patek - doplnění chybějící ponechané vrstvy : 0,8*1,2*2*0,1</t>
  </si>
  <si>
    <t>skladby S6 + S7 - EPS 150 tl. 160 mm : 1514,0*0,16</t>
  </si>
  <si>
    <t>- výlezy : -36,4*2*0,16</t>
  </si>
  <si>
    <t xml:space="preserve"> - stávaj. instalační šachty : -1,15*1,0*22*0,16</t>
  </si>
  <si>
    <t>skladby S6 + S7 - spádové klíny 20 - 100 mm : 1514,0*0,065</t>
  </si>
  <si>
    <t>- výlezy : -36,4*2*0,065</t>
  </si>
  <si>
    <t xml:space="preserve"> - stávaj. instalační šachty : -1,15*1,0*22*0,065</t>
  </si>
  <si>
    <t>spádové klíny na atice : 0,31*(86,95+8,31+0,3+1,9+0,3+8,31)*2*0,11</t>
  </si>
  <si>
    <t>998713103R00</t>
  </si>
  <si>
    <t>Přesun hmot pro izolace tepelné v objektech výšky do 24 m</t>
  </si>
  <si>
    <t xml:space="preserve">34,37,39,40,41, : </t>
  </si>
  <si>
    <t>Součet: : 9,75001</t>
  </si>
  <si>
    <t>B2 - demontáž větracích komínků kanalizace : 0,5*24</t>
  </si>
  <si>
    <t>B13 : 2+8</t>
  </si>
  <si>
    <t>OV/01</t>
  </si>
  <si>
    <t>dle výpisu ostatních výrobků ( OV/01 ) s bitumenovým límcem !!!</t>
  </si>
  <si>
    <t>OV/01 : 8</t>
  </si>
  <si>
    <t>OV/02</t>
  </si>
  <si>
    <t>dle výpisu ostatních výrobků OV/02, D 110 mm</t>
  </si>
  <si>
    <t>OV/02 : 2</t>
  </si>
  <si>
    <t>OV/07</t>
  </si>
  <si>
    <t>PVC ventilační hlavice pro ukončení odvětrání kanalizace DN 110 mm, D+M, dle výpisu ostatních výrobků</t>
  </si>
  <si>
    <t>OV/07 : 22</t>
  </si>
  <si>
    <t>998721103R00</t>
  </si>
  <si>
    <t>Přesun hmot pro vnitřní kanalizaci v objektech výšky do 24 m</t>
  </si>
  <si>
    <t xml:space="preserve">45,46,47, : </t>
  </si>
  <si>
    <t>Součet: : 0,02808</t>
  </si>
  <si>
    <t>pro osb desky na atikách : 180,1622*0,022</t>
  </si>
  <si>
    <t>spodní osb deska na atice - viz detail : 0,31*(86,95+8,31+0,3+1,9+0,3+8,31)*2</t>
  </si>
  <si>
    <t>horní osb deska na atice - viz detail : 0,42*(86,95+8,31+0,3+1,9+0,3+8,31)*2</t>
  </si>
  <si>
    <t>na stávající instalační šachty ( N20 ) : 1,15*1,0*22</t>
  </si>
  <si>
    <t>998762103R00</t>
  </si>
  <si>
    <t>Přesun hmot pro konstrukce tesařské v objektech výšky do 24 m</t>
  </si>
  <si>
    <t xml:space="preserve">49,50, : </t>
  </si>
  <si>
    <t>Součet: : 2,62290</t>
  </si>
  <si>
    <t>K/10.3 - pomocný kotvící plech : 213,0</t>
  </si>
  <si>
    <t>764817133R00</t>
  </si>
  <si>
    <t xml:space="preserve">Oplechování  zdí (atik), z lakovaného pozinkovaného plechu, rš 330 mm, dodávka a montáž </t>
  </si>
  <si>
    <t>K/11 : 11,8</t>
  </si>
  <si>
    <t>764817138R00</t>
  </si>
  <si>
    <t xml:space="preserve">Oplechování  zdí (atik), z lakovaného pozinkovaného plechu, rš 380 mm, dodávka a montáž </t>
  </si>
  <si>
    <t>K/12 : 26,5*2</t>
  </si>
  <si>
    <t>764817153R00</t>
  </si>
  <si>
    <t xml:space="preserve">Oplechování  zdí (atik), z lakovaného pozinkovaného plechu, rš 530 mm, dodávka a montáž </t>
  </si>
  <si>
    <t>K/10.1 - atikový plech : 213,0</t>
  </si>
  <si>
    <t>K/08 : 6,2</t>
  </si>
  <si>
    <t>K/10.2 - krycí maska atiky : 213,0</t>
  </si>
  <si>
    <t>764430810R00</t>
  </si>
  <si>
    <t>Demontáž oplechování zdí a nadezdívek rš do 250 mm</t>
  </si>
  <si>
    <t>atiky zábradlí u výlezů : 5,9*2</t>
  </si>
  <si>
    <t>764430840R00</t>
  </si>
  <si>
    <t>Demontáž oplechování zdí a nadezdívek rš od 330 do 500 mm</t>
  </si>
  <si>
    <t>atiky výlezů : (7,55+5,35)*2*2</t>
  </si>
  <si>
    <t>atika hl. střechy : (87,0+18,56)*2</t>
  </si>
  <si>
    <t>B16 - výlezy : 3,1*2</t>
  </si>
  <si>
    <t>K/13 : 71,5-22,84</t>
  </si>
  <si>
    <t>998764103R00</t>
  </si>
  <si>
    <t>Přesun hmot pro konstrukce klempířské v objektech výšky do 24 m</t>
  </si>
  <si>
    <t xml:space="preserve">52,53,54,55,56,57,61, : </t>
  </si>
  <si>
    <t>Součet: : 1,24132</t>
  </si>
  <si>
    <t>Z/05 : 4</t>
  </si>
  <si>
    <t>Z/03 : 26</t>
  </si>
  <si>
    <t>767849118R00</t>
  </si>
  <si>
    <t xml:space="preserve">Ochranný systém proti pádu osob nerezové lano, průměr 8 mm,  </t>
  </si>
  <si>
    <t>Z/04 : 18,0</t>
  </si>
  <si>
    <t>767996801R00</t>
  </si>
  <si>
    <t>Demontáž ostatních doplňků staveb atypických konstrukcí_x000D_
 o hmotnosti přes 20 do 50 kg</t>
  </si>
  <si>
    <t>B18 - odřezání ocel. stávajících ocel. stupňů : 10,0*2</t>
  </si>
  <si>
    <t>Demontáž a uskladnění stávajících pororoštových stupňů, včetně podkladních beton. dlaždic, včetně přesunů po budově</t>
  </si>
  <si>
    <t>B19 - celkem 3 ks ( 1x u komínů, 2x u výlezu ) : 3</t>
  </si>
  <si>
    <t>N13</t>
  </si>
  <si>
    <t>Očištění a zpětná montáž stávajících pororoštových stupňů, včetně podkladních beton. dlaždic, včetně přesunů po budově</t>
  </si>
  <si>
    <t>Z/01</t>
  </si>
  <si>
    <t>Ocelové schodiště vč. povrchové úpravy ( zinkování ) a beton. dlaždic, D+M, dle výpisu zámečnických výrobků</t>
  </si>
  <si>
    <t>Z/01 : 2</t>
  </si>
  <si>
    <t>998767103R00</t>
  </si>
  <si>
    <t>Přesun hmot pro kovové stavební doplňk. konstrukce v objektech výšky do 24 m</t>
  </si>
  <si>
    <t xml:space="preserve">63,64,65,66,69, : </t>
  </si>
  <si>
    <t>Součet: : 0,26790</t>
  </si>
  <si>
    <t>783201811R00</t>
  </si>
  <si>
    <t>Odstranění nátěrů z kovových doplňk.konstrukcí oškrabáním</t>
  </si>
  <si>
    <t>800-783</t>
  </si>
  <si>
    <t>N4 - zábradlí u střešních výlezů : 3,0</t>
  </si>
  <si>
    <t>783225600R00</t>
  </si>
  <si>
    <t xml:space="preserve">Nátěry kov.stavebních doplňk.konstrukcí syntetické 2x email,  </t>
  </si>
  <si>
    <t>včetně pomocného lešení.</t>
  </si>
  <si>
    <t>Odkaz na mn. položky pořadí 70 : 3,00000</t>
  </si>
  <si>
    <t>783226100R00</t>
  </si>
  <si>
    <t xml:space="preserve">Nátěry kov.stavebních doplňk.konstrukcí syntetické základní,  </t>
  </si>
  <si>
    <t>B20+N14</t>
  </si>
  <si>
    <t>Demontáž a zpětná montáž (přeložení) stávajícího hliníkového kabelového vedení na nový střešní plášť, včetně přesunů po budově</t>
  </si>
  <si>
    <t>kpl</t>
  </si>
  <si>
    <t>R-položka</t>
  </si>
  <si>
    <t>POL12_1</t>
  </si>
  <si>
    <t>suť celkem : 165,09813</t>
  </si>
  <si>
    <t>Odkaz na mn. položky pořadí 76 : 0,46080*-1</t>
  </si>
  <si>
    <t>Odkaz na mn. položky pořadí 77 : 16,41785*-1</t>
  </si>
  <si>
    <t>Odkaz na mn. položky pořadí 78 : 6,58288*-1</t>
  </si>
  <si>
    <t>Odkaz na mn. položky pořadí 79 : 0,20206*-1</t>
  </si>
  <si>
    <t>Odkaz na dem. hmot. položky pořadí 10 : 2,11200</t>
  </si>
  <si>
    <t>Odkaz na dem. hmot. položky pořadí 13 : 0,19200</t>
  </si>
  <si>
    <t>Odkaz na dem. hmot. položky pořadí 14 : 0,26880</t>
  </si>
  <si>
    <t>979990122R00</t>
  </si>
  <si>
    <t>Poplatek za skládku PVC střešní krytina, skupina 17 02 03 z Katalogu odpadů</t>
  </si>
  <si>
    <t>Odkaz na dem. hmot. položky pořadí 12 : 16,41785</t>
  </si>
  <si>
    <t>Odkaz na dem. hmot. položky pořadí 34 : 0,40457</t>
  </si>
  <si>
    <t>Odkaz na dem. hmot. položky pořadí 35 : 6,17831</t>
  </si>
  <si>
    <t>Odkaz na dem. hmot. položky pořadí 42 : 0,03156</t>
  </si>
  <si>
    <t>Odkaz na dem. hmot. položky pořadí 43 : 0,17050</t>
  </si>
  <si>
    <t xml:space="preserve">3,4,5,6,7,8,10,12,13,14,27,35,36,43,44,58,59,60,66, : </t>
  </si>
  <si>
    <t>Součet: : 175,13295</t>
  </si>
  <si>
    <t>Součet: : 875,66475</t>
  </si>
  <si>
    <t>Součet: : 1225,93064</t>
  </si>
  <si>
    <t>Součet: : 2101,59539</t>
  </si>
  <si>
    <t>Pol__0001</t>
  </si>
  <si>
    <t>Vodič AlMgSi D=8mm</t>
  </si>
  <si>
    <t>POL1_1</t>
  </si>
  <si>
    <t>Pol__0002</t>
  </si>
  <si>
    <t>Svorka křížová, SK</t>
  </si>
  <si>
    <t>Pol__0003</t>
  </si>
  <si>
    <t>Svorka spojovací, SS</t>
  </si>
  <si>
    <t>Pol__0004</t>
  </si>
  <si>
    <t>Svorka univerzální / okapová SU / SO - vední na atice</t>
  </si>
  <si>
    <t>Pol__0005</t>
  </si>
  <si>
    <t>Držák stěnový (násdtavby)</t>
  </si>
  <si>
    <t>Pol__0006</t>
  </si>
  <si>
    <t>Svorka pásková (na potrubí)</t>
  </si>
  <si>
    <t>Pol__0007</t>
  </si>
  <si>
    <t>Podpěra vedení pro ploché střechy PV21d</t>
  </si>
  <si>
    <t>Pol__0008</t>
  </si>
  <si>
    <t>Označovací štítek, OS</t>
  </si>
  <si>
    <t>Pol__0009</t>
  </si>
  <si>
    <t>Uchování použitelného materiálu</t>
  </si>
  <si>
    <t>hod</t>
  </si>
  <si>
    <t>Pol__0010</t>
  </si>
  <si>
    <t>Uchování použitelného materiálu, skladování</t>
  </si>
  <si>
    <t>dní</t>
  </si>
  <si>
    <t>Pol__0011</t>
  </si>
  <si>
    <t>Likvidace materiálu</t>
  </si>
  <si>
    <t>Pol__0012</t>
  </si>
  <si>
    <t>Montáž opraveného systému</t>
  </si>
  <si>
    <t>Pol__0013</t>
  </si>
  <si>
    <t>Doprava, příprava materiálu</t>
  </si>
  <si>
    <t>Pol__0014</t>
  </si>
  <si>
    <t>Neočekávatelné nutné práce</t>
  </si>
  <si>
    <t>Pol__0015</t>
  </si>
  <si>
    <t>Revize, celý objekt ( SO 01 až SO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</si>
</sst>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0" t="s">
        <v>39</v>
      </c>
      <c r="B2" s="70"/>
      <c r="C2" s="70"/>
      <c r="D2" s="70"/>
      <c r="E2" s="70"/>
      <c r="F2" s="70"/>
      <c r="G2" s="70"/>
    </row>
  </sheetData>
  <sheetProtection algorithmName="SHA-512" hashValue="zlq/1izgpNjtL46jML+Cha1MqYSzliDh7ssKoQHmbWUne12/nj/3QN9TDnRzlZyJXJ21nFGCWhhffpH0xjpGcg==" saltValue="LNjFBDXusPHYKth46gHLz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1" t="s">
        <v>41</v>
      </c>
      <c r="C1" s="72"/>
      <c r="D1" s="72"/>
      <c r="E1" s="72"/>
      <c r="F1" s="72"/>
      <c r="G1" s="72"/>
      <c r="H1" s="72"/>
      <c r="I1" s="72"/>
      <c r="J1" s="73"/>
    </row>
    <row r="2" spans="1:15" ht="36" customHeight="1" x14ac:dyDescent="0.2">
      <c r="A2" s="2"/>
      <c r="B2" s="102" t="s">
        <v>22</v>
      </c>
      <c r="C2" s="103"/>
      <c r="D2" s="104" t="s">
        <v>44</v>
      </c>
      <c r="E2" s="105" t="s">
        <v>45</v>
      </c>
      <c r="F2" s="106"/>
      <c r="G2" s="106"/>
      <c r="H2" s="106"/>
      <c r="I2" s="106"/>
      <c r="J2" s="107"/>
      <c r="O2" s="1"/>
    </row>
    <row r="3" spans="1:15" ht="27" hidden="1" customHeight="1" x14ac:dyDescent="0.2">
      <c r="A3" s="2"/>
      <c r="B3" s="108"/>
      <c r="C3" s="103"/>
      <c r="D3" s="109"/>
      <c r="E3" s="110"/>
      <c r="F3" s="111"/>
      <c r="G3" s="111"/>
      <c r="H3" s="111"/>
      <c r="I3" s="111"/>
      <c r="J3" s="112"/>
    </row>
    <row r="4" spans="1:15" ht="23.25" customHeight="1" x14ac:dyDescent="0.2">
      <c r="A4" s="2"/>
      <c r="B4" s="113"/>
      <c r="C4" s="114"/>
      <c r="D4" s="115"/>
      <c r="E4" s="116"/>
      <c r="F4" s="116"/>
      <c r="G4" s="116"/>
      <c r="H4" s="116"/>
      <c r="I4" s="116"/>
      <c r="J4" s="117"/>
    </row>
    <row r="5" spans="1:15" ht="24" customHeight="1" x14ac:dyDescent="0.2">
      <c r="A5" s="2"/>
      <c r="B5" s="30" t="s">
        <v>42</v>
      </c>
      <c r="D5" s="118" t="s">
        <v>46</v>
      </c>
      <c r="E5" s="85"/>
      <c r="F5" s="85"/>
      <c r="G5" s="85"/>
      <c r="H5" s="18" t="s">
        <v>40</v>
      </c>
      <c r="I5" s="122" t="s">
        <v>50</v>
      </c>
      <c r="J5" s="8"/>
    </row>
    <row r="6" spans="1:15" ht="15.75" customHeight="1" x14ac:dyDescent="0.2">
      <c r="A6" s="2"/>
      <c r="B6" s="27"/>
      <c r="C6" s="52"/>
      <c r="D6" s="119" t="s">
        <v>47</v>
      </c>
      <c r="E6" s="86"/>
      <c r="F6" s="86"/>
      <c r="G6" s="86"/>
      <c r="H6" s="18" t="s">
        <v>34</v>
      </c>
      <c r="I6" s="122" t="s">
        <v>51</v>
      </c>
      <c r="J6" s="8"/>
    </row>
    <row r="7" spans="1:15" ht="15.75" customHeight="1" x14ac:dyDescent="0.2">
      <c r="A7" s="2"/>
      <c r="B7" s="28"/>
      <c r="C7" s="53"/>
      <c r="D7" s="121" t="s">
        <v>49</v>
      </c>
      <c r="E7" s="120" t="s">
        <v>48</v>
      </c>
      <c r="F7" s="87"/>
      <c r="G7" s="87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3" t="s">
        <v>52</v>
      </c>
      <c r="H8" s="18" t="s">
        <v>40</v>
      </c>
      <c r="I8" s="122" t="s">
        <v>56</v>
      </c>
      <c r="J8" s="8"/>
    </row>
    <row r="9" spans="1:15" ht="15.75" hidden="1" customHeight="1" x14ac:dyDescent="0.2">
      <c r="A9" s="2"/>
      <c r="B9" s="2"/>
      <c r="D9" s="123" t="s">
        <v>53</v>
      </c>
      <c r="H9" s="18" t="s">
        <v>34</v>
      </c>
      <c r="I9" s="122" t="s">
        <v>57</v>
      </c>
      <c r="J9" s="8"/>
    </row>
    <row r="10" spans="1:15" ht="15.75" hidden="1" customHeight="1" x14ac:dyDescent="0.2">
      <c r="A10" s="2"/>
      <c r="B10" s="34"/>
      <c r="C10" s="53"/>
      <c r="D10" s="121" t="s">
        <v>55</v>
      </c>
      <c r="E10" s="124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5"/>
      <c r="E11" s="125"/>
      <c r="F11" s="125"/>
      <c r="G11" s="125"/>
      <c r="H11" s="18" t="s">
        <v>40</v>
      </c>
      <c r="I11" s="130"/>
      <c r="J11" s="8"/>
    </row>
    <row r="12" spans="1:15" ht="15.75" customHeight="1" x14ac:dyDescent="0.2">
      <c r="A12" s="2"/>
      <c r="B12" s="27"/>
      <c r="C12" s="52"/>
      <c r="D12" s="126"/>
      <c r="E12" s="126"/>
      <c r="F12" s="126"/>
      <c r="G12" s="126"/>
      <c r="H12" s="18" t="s">
        <v>34</v>
      </c>
      <c r="I12" s="130"/>
      <c r="J12" s="8"/>
    </row>
    <row r="13" spans="1:15" ht="15.75" customHeight="1" x14ac:dyDescent="0.2">
      <c r="A13" s="2"/>
      <c r="B13" s="28"/>
      <c r="C13" s="53"/>
      <c r="D13" s="129"/>
      <c r="E13" s="127"/>
      <c r="F13" s="128"/>
      <c r="G13" s="128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259" t="s">
        <v>43</v>
      </c>
      <c r="E14" s="259"/>
      <c r="F14" s="259"/>
      <c r="G14" s="259"/>
      <c r="H14" s="44"/>
      <c r="I14" s="43"/>
      <c r="J14" s="45"/>
    </row>
    <row r="15" spans="1:15" ht="32.25" customHeight="1" x14ac:dyDescent="0.2">
      <c r="A15" s="2"/>
      <c r="B15" s="34" t="s">
        <v>32</v>
      </c>
      <c r="C15" s="55"/>
      <c r="D15" s="51"/>
      <c r="E15" s="80"/>
      <c r="F15" s="80"/>
      <c r="G15" s="81"/>
      <c r="H15" s="81"/>
      <c r="I15" s="81" t="s">
        <v>29</v>
      </c>
      <c r="J15" s="82"/>
    </row>
    <row r="16" spans="1:15" ht="23.25" customHeight="1" x14ac:dyDescent="0.2">
      <c r="A16" s="192" t="s">
        <v>24</v>
      </c>
      <c r="B16" s="37" t="s">
        <v>24</v>
      </c>
      <c r="C16" s="56"/>
      <c r="D16" s="57"/>
      <c r="E16" s="77"/>
      <c r="F16" s="78"/>
      <c r="G16" s="77"/>
      <c r="H16" s="78"/>
      <c r="I16" s="77">
        <f>SUMIF(F58:F81,A16,I58:I81)+SUMIF(F58:F81,"PSU",I58:I81)</f>
        <v>0</v>
      </c>
      <c r="J16" s="79"/>
    </row>
    <row r="17" spans="1:10" ht="23.25" customHeight="1" x14ac:dyDescent="0.2">
      <c r="A17" s="192" t="s">
        <v>25</v>
      </c>
      <c r="B17" s="37" t="s">
        <v>25</v>
      </c>
      <c r="C17" s="56"/>
      <c r="D17" s="57"/>
      <c r="E17" s="77"/>
      <c r="F17" s="78"/>
      <c r="G17" s="77"/>
      <c r="H17" s="78"/>
      <c r="I17" s="77">
        <f>SUMIF(F58:F81,A17,I58:I81)</f>
        <v>0</v>
      </c>
      <c r="J17" s="79"/>
    </row>
    <row r="18" spans="1:10" ht="23.25" customHeight="1" x14ac:dyDescent="0.2">
      <c r="A18" s="192" t="s">
        <v>26</v>
      </c>
      <c r="B18" s="37" t="s">
        <v>26</v>
      </c>
      <c r="C18" s="56"/>
      <c r="D18" s="57"/>
      <c r="E18" s="77"/>
      <c r="F18" s="78"/>
      <c r="G18" s="77"/>
      <c r="H18" s="78"/>
      <c r="I18" s="77">
        <f>SUMIF(F58:F81,A18,I58:I81)</f>
        <v>0</v>
      </c>
      <c r="J18" s="79"/>
    </row>
    <row r="19" spans="1:10" ht="23.25" customHeight="1" x14ac:dyDescent="0.2">
      <c r="A19" s="192" t="s">
        <v>123</v>
      </c>
      <c r="B19" s="37" t="s">
        <v>27</v>
      </c>
      <c r="C19" s="56"/>
      <c r="D19" s="57"/>
      <c r="E19" s="77"/>
      <c r="F19" s="78"/>
      <c r="G19" s="77"/>
      <c r="H19" s="78"/>
      <c r="I19" s="77">
        <f>SUMIF(F58:F81,A19,I58:I81)</f>
        <v>0</v>
      </c>
      <c r="J19" s="79"/>
    </row>
    <row r="20" spans="1:10" ht="23.25" customHeight="1" x14ac:dyDescent="0.2">
      <c r="A20" s="192" t="s">
        <v>124</v>
      </c>
      <c r="B20" s="37" t="s">
        <v>28</v>
      </c>
      <c r="C20" s="56"/>
      <c r="D20" s="57"/>
      <c r="E20" s="77"/>
      <c r="F20" s="78"/>
      <c r="G20" s="77"/>
      <c r="H20" s="78"/>
      <c r="I20" s="77">
        <f>SUMIF(F58:F81,A20,I58:I81)</f>
        <v>0</v>
      </c>
      <c r="J20" s="79"/>
    </row>
    <row r="21" spans="1:10" ht="23.25" customHeight="1" x14ac:dyDescent="0.2">
      <c r="A21" s="2"/>
      <c r="B21" s="47" t="s">
        <v>29</v>
      </c>
      <c r="C21" s="58"/>
      <c r="D21" s="59"/>
      <c r="E21" s="83"/>
      <c r="F21" s="84"/>
      <c r="G21" s="83"/>
      <c r="H21" s="84"/>
      <c r="I21" s="83">
        <f>SUM(I16:J20)</f>
        <v>0</v>
      </c>
      <c r="J21" s="93"/>
    </row>
    <row r="22" spans="1:10" ht="33" customHeight="1" x14ac:dyDescent="0.2">
      <c r="A22" s="2"/>
      <c r="B22" s="41" t="s">
        <v>33</v>
      </c>
      <c r="C22" s="56"/>
      <c r="D22" s="57"/>
      <c r="E22" s="60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6"/>
      <c r="D23" s="57"/>
      <c r="E23" s="61">
        <v>15</v>
      </c>
      <c r="F23" s="38" t="s">
        <v>0</v>
      </c>
      <c r="G23" s="91">
        <f>ZakladDPHSniVypocet</f>
        <v>0</v>
      </c>
      <c r="H23" s="92"/>
      <c r="I23" s="9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6"/>
      <c r="D24" s="57"/>
      <c r="E24" s="61">
        <f>SazbaDPH1</f>
        <v>15</v>
      </c>
      <c r="F24" s="38" t="s">
        <v>0</v>
      </c>
      <c r="G24" s="89">
        <f>A23</f>
        <v>0</v>
      </c>
      <c r="H24" s="90"/>
      <c r="I24" s="9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6"/>
      <c r="D25" s="57"/>
      <c r="E25" s="61">
        <v>21</v>
      </c>
      <c r="F25" s="38" t="s">
        <v>0</v>
      </c>
      <c r="G25" s="91">
        <f>ZakladDPHZaklVypocet</f>
        <v>0</v>
      </c>
      <c r="H25" s="92"/>
      <c r="I25" s="9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2"/>
      <c r="D26" s="51"/>
      <c r="E26" s="63">
        <f>SazbaDPH2</f>
        <v>21</v>
      </c>
      <c r="F26" s="29" t="s">
        <v>0</v>
      </c>
      <c r="G26" s="74">
        <f>A25</f>
        <v>0</v>
      </c>
      <c r="H26" s="75"/>
      <c r="I26" s="7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4"/>
      <c r="D27" s="65"/>
      <c r="E27" s="64"/>
      <c r="F27" s="16"/>
      <c r="G27" s="76">
        <f>CenaCelkem-(ZakladDPHSni+DPHSni+ZakladDPHZakl+DPHZakl)</f>
        <v>0</v>
      </c>
      <c r="H27" s="76"/>
      <c r="I27" s="76"/>
      <c r="J27" s="40" t="str">
        <f t="shared" si="0"/>
        <v>CZK</v>
      </c>
    </row>
    <row r="28" spans="1:10" ht="27.75" hidden="1" customHeight="1" thickBot="1" x14ac:dyDescent="0.25">
      <c r="A28" s="2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2" t="s">
        <v>35</v>
      </c>
      <c r="C29" s="168"/>
      <c r="D29" s="168"/>
      <c r="E29" s="168"/>
      <c r="F29" s="169"/>
      <c r="G29" s="170">
        <f>A27</f>
        <v>0</v>
      </c>
      <c r="H29" s="170"/>
      <c r="I29" s="170"/>
      <c r="J29" s="171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6" t="s">
        <v>11</v>
      </c>
      <c r="D32" s="67"/>
      <c r="E32" s="67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8"/>
      <c r="D34" s="94"/>
      <c r="E34" s="95"/>
      <c r="G34" s="96"/>
      <c r="H34" s="97"/>
      <c r="I34" s="97"/>
      <c r="J34" s="24"/>
    </row>
    <row r="35" spans="1:10" ht="12.75" customHeight="1" x14ac:dyDescent="0.2">
      <c r="A35" s="2"/>
      <c r="B35" s="2"/>
      <c r="D35" s="88" t="s">
        <v>2</v>
      </c>
      <c r="E35" s="88"/>
      <c r="H35" s="10" t="s">
        <v>3</v>
      </c>
      <c r="J35" s="9"/>
    </row>
    <row r="36" spans="1:10" ht="13.5" customHeight="1" thickBot="1" x14ac:dyDescent="0.25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customHeight="1" x14ac:dyDescent="0.2">
      <c r="B37" s="134" t="s">
        <v>16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">
      <c r="A38" s="133" t="s">
        <v>37</v>
      </c>
      <c r="B38" s="138" t="s">
        <v>17</v>
      </c>
      <c r="C38" s="139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 x14ac:dyDescent="0.2">
      <c r="A39" s="133">
        <v>1</v>
      </c>
      <c r="B39" s="143" t="s">
        <v>58</v>
      </c>
      <c r="C39" s="144"/>
      <c r="D39" s="144"/>
      <c r="E39" s="144"/>
      <c r="F39" s="145">
        <f>'099 01 Naklady'!AE23+'SO 01 D.1.1 Pol'!AE383+'SO 02 D.1.1 Pol'!AE462+'SO 03 D.1.1 Pol'!AE416+'SO xx 01 Pol'!AE25</f>
        <v>0</v>
      </c>
      <c r="G39" s="146">
        <f>'099 01 Naklady'!AF23+'SO 01 D.1.1 Pol'!AF383+'SO 02 D.1.1 Pol'!AF462+'SO 03 D.1.1 Pol'!AF416+'SO xx 01 Pol'!AF25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3">
        <v>2</v>
      </c>
      <c r="B40" s="149"/>
      <c r="C40" s="150" t="s">
        <v>59</v>
      </c>
      <c r="D40" s="150"/>
      <c r="E40" s="150"/>
      <c r="F40" s="151">
        <f>'099 01 Naklady'!AE23</f>
        <v>0</v>
      </c>
      <c r="G40" s="152">
        <f>'099 01 Naklady'!AF23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customHeight="1" x14ac:dyDescent="0.2">
      <c r="A41" s="133">
        <v>3</v>
      </c>
      <c r="B41" s="154" t="s">
        <v>60</v>
      </c>
      <c r="C41" s="144" t="s">
        <v>61</v>
      </c>
      <c r="D41" s="144"/>
      <c r="E41" s="144"/>
      <c r="F41" s="155">
        <f>'099 01 Naklady'!AE23</f>
        <v>0</v>
      </c>
      <c r="G41" s="147">
        <f>'099 01 Naklady'!AF23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3">
        <v>2</v>
      </c>
      <c r="B42" s="149"/>
      <c r="C42" s="150" t="s">
        <v>62</v>
      </c>
      <c r="D42" s="150"/>
      <c r="E42" s="150"/>
      <c r="F42" s="151"/>
      <c r="G42" s="152"/>
      <c r="H42" s="152">
        <f>(F42*SazbaDPH1/100)+(G42*SazbaDPH2/100)</f>
        <v>0</v>
      </c>
      <c r="I42" s="152"/>
      <c r="J42" s="153"/>
    </row>
    <row r="43" spans="1:10" ht="25.5" customHeight="1" x14ac:dyDescent="0.2">
      <c r="A43" s="133">
        <v>2</v>
      </c>
      <c r="B43" s="149" t="s">
        <v>63</v>
      </c>
      <c r="C43" s="150" t="s">
        <v>64</v>
      </c>
      <c r="D43" s="150"/>
      <c r="E43" s="150"/>
      <c r="F43" s="151">
        <f>'SO 01 D.1.1 Pol'!AE383</f>
        <v>0</v>
      </c>
      <c r="G43" s="152">
        <f>'SO 01 D.1.1 Pol'!AF383</f>
        <v>0</v>
      </c>
      <c r="H43" s="152">
        <f>(F43*SazbaDPH1/100)+(G43*SazbaDPH2/100)</f>
        <v>0</v>
      </c>
      <c r="I43" s="152">
        <f>F43+G43+H43</f>
        <v>0</v>
      </c>
      <c r="J43" s="153" t="str">
        <f>IF(CenaCelkemVypocet=0,"",I43/CenaCelkemVypocet*100)</f>
        <v/>
      </c>
    </row>
    <row r="44" spans="1:10" ht="25.5" customHeight="1" x14ac:dyDescent="0.2">
      <c r="A44" s="133">
        <v>3</v>
      </c>
      <c r="B44" s="154" t="s">
        <v>65</v>
      </c>
      <c r="C44" s="144" t="s">
        <v>66</v>
      </c>
      <c r="D44" s="144"/>
      <c r="E44" s="144"/>
      <c r="F44" s="155">
        <f>'SO 01 D.1.1 Pol'!AE383</f>
        <v>0</v>
      </c>
      <c r="G44" s="147">
        <f>'SO 01 D.1.1 Pol'!AF383</f>
        <v>0</v>
      </c>
      <c r="H44" s="147">
        <f>(F44*SazbaDPH1/100)+(G44*SazbaDPH2/100)</f>
        <v>0</v>
      </c>
      <c r="I44" s="147">
        <f>F44+G44+H44</f>
        <v>0</v>
      </c>
      <c r="J44" s="148" t="str">
        <f>IF(CenaCelkemVypocet=0,"",I44/CenaCelkemVypocet*100)</f>
        <v/>
      </c>
    </row>
    <row r="45" spans="1:10" ht="25.5" customHeight="1" x14ac:dyDescent="0.2">
      <c r="A45" s="133">
        <v>2</v>
      </c>
      <c r="B45" s="149" t="s">
        <v>67</v>
      </c>
      <c r="C45" s="150" t="s">
        <v>68</v>
      </c>
      <c r="D45" s="150"/>
      <c r="E45" s="150"/>
      <c r="F45" s="151">
        <f>'SO 02 D.1.1 Pol'!AE462</f>
        <v>0</v>
      </c>
      <c r="G45" s="152">
        <f>'SO 02 D.1.1 Pol'!AF462</f>
        <v>0</v>
      </c>
      <c r="H45" s="152">
        <f>(F45*SazbaDPH1/100)+(G45*SazbaDPH2/100)</f>
        <v>0</v>
      </c>
      <c r="I45" s="152">
        <f>F45+G45+H45</f>
        <v>0</v>
      </c>
      <c r="J45" s="153" t="str">
        <f>IF(CenaCelkemVypocet=0,"",I45/CenaCelkemVypocet*100)</f>
        <v/>
      </c>
    </row>
    <row r="46" spans="1:10" ht="25.5" customHeight="1" x14ac:dyDescent="0.2">
      <c r="A46" s="133">
        <v>3</v>
      </c>
      <c r="B46" s="154" t="s">
        <v>65</v>
      </c>
      <c r="C46" s="144" t="s">
        <v>66</v>
      </c>
      <c r="D46" s="144"/>
      <c r="E46" s="144"/>
      <c r="F46" s="155">
        <f>'SO 02 D.1.1 Pol'!AE462</f>
        <v>0</v>
      </c>
      <c r="G46" s="147">
        <f>'SO 02 D.1.1 Pol'!AF462</f>
        <v>0</v>
      </c>
      <c r="H46" s="147">
        <f>(F46*SazbaDPH1/100)+(G46*SazbaDPH2/100)</f>
        <v>0</v>
      </c>
      <c r="I46" s="147">
        <f>F46+G46+H46</f>
        <v>0</v>
      </c>
      <c r="J46" s="148" t="str">
        <f>IF(CenaCelkemVypocet=0,"",I46/CenaCelkemVypocet*100)</f>
        <v/>
      </c>
    </row>
    <row r="47" spans="1:10" ht="25.5" customHeight="1" x14ac:dyDescent="0.2">
      <c r="A47" s="133">
        <v>2</v>
      </c>
      <c r="B47" s="149" t="s">
        <v>69</v>
      </c>
      <c r="C47" s="150" t="s">
        <v>70</v>
      </c>
      <c r="D47" s="150"/>
      <c r="E47" s="150"/>
      <c r="F47" s="151">
        <f>'SO 03 D.1.1 Pol'!AE416</f>
        <v>0</v>
      </c>
      <c r="G47" s="152">
        <f>'SO 03 D.1.1 Pol'!AF416</f>
        <v>0</v>
      </c>
      <c r="H47" s="152">
        <f>(F47*SazbaDPH1/100)+(G47*SazbaDPH2/100)</f>
        <v>0</v>
      </c>
      <c r="I47" s="152">
        <f>F47+G47+H47</f>
        <v>0</v>
      </c>
      <c r="J47" s="153" t="str">
        <f>IF(CenaCelkemVypocet=0,"",I47/CenaCelkemVypocet*100)</f>
        <v/>
      </c>
    </row>
    <row r="48" spans="1:10" ht="25.5" customHeight="1" x14ac:dyDescent="0.2">
      <c r="A48" s="133">
        <v>3</v>
      </c>
      <c r="B48" s="154" t="s">
        <v>65</v>
      </c>
      <c r="C48" s="144" t="s">
        <v>66</v>
      </c>
      <c r="D48" s="144"/>
      <c r="E48" s="144"/>
      <c r="F48" s="155">
        <f>'SO 03 D.1.1 Pol'!AE416</f>
        <v>0</v>
      </c>
      <c r="G48" s="147">
        <f>'SO 03 D.1.1 Pol'!AF416</f>
        <v>0</v>
      </c>
      <c r="H48" s="147">
        <f>(F48*SazbaDPH1/100)+(G48*SazbaDPH2/100)</f>
        <v>0</v>
      </c>
      <c r="I48" s="147">
        <f>F48+G48+H48</f>
        <v>0</v>
      </c>
      <c r="J48" s="148" t="str">
        <f>IF(CenaCelkemVypocet=0,"",I48/CenaCelkemVypocet*100)</f>
        <v/>
      </c>
    </row>
    <row r="49" spans="1:10" ht="25.5" customHeight="1" x14ac:dyDescent="0.2">
      <c r="A49" s="133">
        <v>2</v>
      </c>
      <c r="B49" s="149" t="s">
        <v>71</v>
      </c>
      <c r="C49" s="150" t="s">
        <v>72</v>
      </c>
      <c r="D49" s="150"/>
      <c r="E49" s="150"/>
      <c r="F49" s="151">
        <f>'SO xx 01 Pol'!AE25</f>
        <v>0</v>
      </c>
      <c r="G49" s="152">
        <f>'SO xx 01 Pol'!AF25</f>
        <v>0</v>
      </c>
      <c r="H49" s="152">
        <f>(F49*SazbaDPH1/100)+(G49*SazbaDPH2/100)</f>
        <v>0</v>
      </c>
      <c r="I49" s="152">
        <f>F49+G49+H49</f>
        <v>0</v>
      </c>
      <c r="J49" s="153" t="str">
        <f>IF(CenaCelkemVypocet=0,"",I49/CenaCelkemVypocet*100)</f>
        <v/>
      </c>
    </row>
    <row r="50" spans="1:10" ht="25.5" customHeight="1" x14ac:dyDescent="0.2">
      <c r="A50" s="133">
        <v>3</v>
      </c>
      <c r="B50" s="154" t="s">
        <v>60</v>
      </c>
      <c r="C50" s="144" t="s">
        <v>73</v>
      </c>
      <c r="D50" s="144"/>
      <c r="E50" s="144"/>
      <c r="F50" s="155">
        <f>'SO xx 01 Pol'!AE25</f>
        <v>0</v>
      </c>
      <c r="G50" s="147">
        <f>'SO xx 01 Pol'!AF25</f>
        <v>0</v>
      </c>
      <c r="H50" s="147">
        <f>(F50*SazbaDPH1/100)+(G50*SazbaDPH2/100)</f>
        <v>0</v>
      </c>
      <c r="I50" s="147">
        <f>F50+G50+H50</f>
        <v>0</v>
      </c>
      <c r="J50" s="148" t="str">
        <f>IF(CenaCelkemVypocet=0,"",I50/CenaCelkemVypocet*100)</f>
        <v/>
      </c>
    </row>
    <row r="51" spans="1:10" ht="25.5" customHeight="1" x14ac:dyDescent="0.2">
      <c r="A51" s="133"/>
      <c r="B51" s="156" t="s">
        <v>74</v>
      </c>
      <c r="C51" s="157"/>
      <c r="D51" s="157"/>
      <c r="E51" s="158"/>
      <c r="F51" s="159">
        <f>SUMIF(A39:A50,"=1",F39:F50)</f>
        <v>0</v>
      </c>
      <c r="G51" s="160">
        <f>SUMIF(A39:A50,"=1",G39:G50)</f>
        <v>0</v>
      </c>
      <c r="H51" s="160">
        <f>SUMIF(A39:A50,"=1",H39:H50)</f>
        <v>0</v>
      </c>
      <c r="I51" s="160">
        <f>SUMIF(A39:A50,"=1",I39:I50)</f>
        <v>0</v>
      </c>
      <c r="J51" s="161">
        <f>SUMIF(A39:A50,"=1",J39:J50)</f>
        <v>0</v>
      </c>
    </row>
    <row r="55" spans="1:10" ht="15.75" x14ac:dyDescent="0.25">
      <c r="B55" s="172" t="s">
        <v>76</v>
      </c>
    </row>
    <row r="57" spans="1:10" ht="25.5" customHeight="1" x14ac:dyDescent="0.2">
      <c r="A57" s="174"/>
      <c r="B57" s="177" t="s">
        <v>17</v>
      </c>
      <c r="C57" s="177" t="s">
        <v>5</v>
      </c>
      <c r="D57" s="178"/>
      <c r="E57" s="178"/>
      <c r="F57" s="179" t="s">
        <v>77</v>
      </c>
      <c r="G57" s="179"/>
      <c r="H57" s="179"/>
      <c r="I57" s="179" t="s">
        <v>29</v>
      </c>
      <c r="J57" s="179" t="s">
        <v>0</v>
      </c>
    </row>
    <row r="58" spans="1:10" ht="36.75" customHeight="1" x14ac:dyDescent="0.2">
      <c r="A58" s="175"/>
      <c r="B58" s="180" t="s">
        <v>78</v>
      </c>
      <c r="C58" s="181" t="s">
        <v>79</v>
      </c>
      <c r="D58" s="182"/>
      <c r="E58" s="182"/>
      <c r="F58" s="188" t="s">
        <v>24</v>
      </c>
      <c r="G58" s="189"/>
      <c r="H58" s="189"/>
      <c r="I58" s="189">
        <f>'SO 01 D.1.1 Pol'!G8</f>
        <v>0</v>
      </c>
      <c r="J58" s="186" t="str">
        <f>IF(I82=0,"",I58/I82*100)</f>
        <v/>
      </c>
    </row>
    <row r="59" spans="1:10" ht="36.75" customHeight="1" x14ac:dyDescent="0.2">
      <c r="A59" s="175"/>
      <c r="B59" s="180" t="s">
        <v>80</v>
      </c>
      <c r="C59" s="181" t="s">
        <v>81</v>
      </c>
      <c r="D59" s="182"/>
      <c r="E59" s="182"/>
      <c r="F59" s="188" t="s">
        <v>24</v>
      </c>
      <c r="G59" s="189"/>
      <c r="H59" s="189"/>
      <c r="I59" s="189">
        <f>'SO 02 D.1.1 Pol'!G8</f>
        <v>0</v>
      </c>
      <c r="J59" s="186" t="str">
        <f>IF(I82=0,"",I59/I82*100)</f>
        <v/>
      </c>
    </row>
    <row r="60" spans="1:10" ht="36.75" customHeight="1" x14ac:dyDescent="0.2">
      <c r="A60" s="175"/>
      <c r="B60" s="180" t="s">
        <v>82</v>
      </c>
      <c r="C60" s="181" t="s">
        <v>83</v>
      </c>
      <c r="D60" s="182"/>
      <c r="E60" s="182"/>
      <c r="F60" s="188" t="s">
        <v>24</v>
      </c>
      <c r="G60" s="189"/>
      <c r="H60" s="189"/>
      <c r="I60" s="189">
        <f>'SO 02 D.1.1 Pol'!G22</f>
        <v>0</v>
      </c>
      <c r="J60" s="186" t="str">
        <f>IF(I82=0,"",I60/I82*100)</f>
        <v/>
      </c>
    </row>
    <row r="61" spans="1:10" ht="36.75" customHeight="1" x14ac:dyDescent="0.2">
      <c r="A61" s="175"/>
      <c r="B61" s="180" t="s">
        <v>84</v>
      </c>
      <c r="C61" s="181" t="s">
        <v>85</v>
      </c>
      <c r="D61" s="182"/>
      <c r="E61" s="182"/>
      <c r="F61" s="188" t="s">
        <v>24</v>
      </c>
      <c r="G61" s="189"/>
      <c r="H61" s="189"/>
      <c r="I61" s="189">
        <f>'SO 02 D.1.1 Pol'!G28</f>
        <v>0</v>
      </c>
      <c r="J61" s="186" t="str">
        <f>IF(I82=0,"",I61/I82*100)</f>
        <v/>
      </c>
    </row>
    <row r="62" spans="1:10" ht="36.75" customHeight="1" x14ac:dyDescent="0.2">
      <c r="A62" s="175"/>
      <c r="B62" s="180" t="s">
        <v>86</v>
      </c>
      <c r="C62" s="181" t="s">
        <v>87</v>
      </c>
      <c r="D62" s="182"/>
      <c r="E62" s="182"/>
      <c r="F62" s="188" t="s">
        <v>24</v>
      </c>
      <c r="G62" s="189"/>
      <c r="H62" s="189"/>
      <c r="I62" s="189">
        <f>'SO 02 D.1.1 Pol'!G32</f>
        <v>0</v>
      </c>
      <c r="J62" s="186" t="str">
        <f>IF(I82=0,"",I62/I82*100)</f>
        <v/>
      </c>
    </row>
    <row r="63" spans="1:10" ht="36.75" customHeight="1" x14ac:dyDescent="0.2">
      <c r="A63" s="175"/>
      <c r="B63" s="180" t="s">
        <v>88</v>
      </c>
      <c r="C63" s="181" t="s">
        <v>89</v>
      </c>
      <c r="D63" s="182"/>
      <c r="E63" s="182"/>
      <c r="F63" s="188" t="s">
        <v>24</v>
      </c>
      <c r="G63" s="189"/>
      <c r="H63" s="189"/>
      <c r="I63" s="189">
        <f>'SO 01 D.1.1 Pol'!G29+'SO 03 D.1.1 Pol'!G8</f>
        <v>0</v>
      </c>
      <c r="J63" s="186" t="str">
        <f>IF(I82=0,"",I63/I82*100)</f>
        <v/>
      </c>
    </row>
    <row r="64" spans="1:10" ht="36.75" customHeight="1" x14ac:dyDescent="0.2">
      <c r="A64" s="175"/>
      <c r="B64" s="180" t="s">
        <v>90</v>
      </c>
      <c r="C64" s="181" t="s">
        <v>91</v>
      </c>
      <c r="D64" s="182"/>
      <c r="E64" s="182"/>
      <c r="F64" s="188" t="s">
        <v>24</v>
      </c>
      <c r="G64" s="189"/>
      <c r="H64" s="189"/>
      <c r="I64" s="189">
        <f>'SO 02 D.1.1 Pol'!G36</f>
        <v>0</v>
      </c>
      <c r="J64" s="186" t="str">
        <f>IF(I82=0,"",I64/I82*100)</f>
        <v/>
      </c>
    </row>
    <row r="65" spans="1:10" ht="36.75" customHeight="1" x14ac:dyDescent="0.2">
      <c r="A65" s="175"/>
      <c r="B65" s="180" t="s">
        <v>92</v>
      </c>
      <c r="C65" s="181" t="s">
        <v>93</v>
      </c>
      <c r="D65" s="182"/>
      <c r="E65" s="182"/>
      <c r="F65" s="188" t="s">
        <v>24</v>
      </c>
      <c r="G65" s="189"/>
      <c r="H65" s="189"/>
      <c r="I65" s="189">
        <f>'SO 02 D.1.1 Pol'!G39</f>
        <v>0</v>
      </c>
      <c r="J65" s="186" t="str">
        <f>IF(I82=0,"",I65/I82*100)</f>
        <v/>
      </c>
    </row>
    <row r="66" spans="1:10" ht="36.75" customHeight="1" x14ac:dyDescent="0.2">
      <c r="A66" s="175"/>
      <c r="B66" s="180" t="s">
        <v>94</v>
      </c>
      <c r="C66" s="181" t="s">
        <v>95</v>
      </c>
      <c r="D66" s="182"/>
      <c r="E66" s="182"/>
      <c r="F66" s="188" t="s">
        <v>24</v>
      </c>
      <c r="G66" s="189"/>
      <c r="H66" s="189"/>
      <c r="I66" s="189">
        <f>'SO 01 D.1.1 Pol'!G38+'SO 02 D.1.1 Pol'!G42+'SO 03 D.1.1 Pol'!G18</f>
        <v>0</v>
      </c>
      <c r="J66" s="186" t="str">
        <f>IF(I82=0,"",I66/I82*100)</f>
        <v/>
      </c>
    </row>
    <row r="67" spans="1:10" ht="36.75" customHeight="1" x14ac:dyDescent="0.2">
      <c r="A67" s="175"/>
      <c r="B67" s="180" t="s">
        <v>96</v>
      </c>
      <c r="C67" s="181" t="s">
        <v>97</v>
      </c>
      <c r="D67" s="182"/>
      <c r="E67" s="182"/>
      <c r="F67" s="188" t="s">
        <v>24</v>
      </c>
      <c r="G67" s="189"/>
      <c r="H67" s="189"/>
      <c r="I67" s="189">
        <f>'SO 01 D.1.1 Pol'!G42+'SO 02 D.1.1 Pol'!G46+'SO 03 D.1.1 Pol'!G24</f>
        <v>0</v>
      </c>
      <c r="J67" s="186" t="str">
        <f>IF(I82=0,"",I67/I82*100)</f>
        <v/>
      </c>
    </row>
    <row r="68" spans="1:10" ht="36.75" customHeight="1" x14ac:dyDescent="0.2">
      <c r="A68" s="175"/>
      <c r="B68" s="180" t="s">
        <v>98</v>
      </c>
      <c r="C68" s="181" t="s">
        <v>99</v>
      </c>
      <c r="D68" s="182"/>
      <c r="E68" s="182"/>
      <c r="F68" s="188" t="s">
        <v>24</v>
      </c>
      <c r="G68" s="189"/>
      <c r="H68" s="189"/>
      <c r="I68" s="189">
        <f>'SO 01 D.1.1 Pol'!G51+'SO 02 D.1.1 Pol'!G70+'SO 03 D.1.1 Pol'!G50</f>
        <v>0</v>
      </c>
      <c r="J68" s="186" t="str">
        <f>IF(I82=0,"",I68/I82*100)</f>
        <v/>
      </c>
    </row>
    <row r="69" spans="1:10" ht="36.75" customHeight="1" x14ac:dyDescent="0.2">
      <c r="A69" s="175"/>
      <c r="B69" s="180" t="s">
        <v>100</v>
      </c>
      <c r="C69" s="181" t="s">
        <v>101</v>
      </c>
      <c r="D69" s="182"/>
      <c r="E69" s="182"/>
      <c r="F69" s="188" t="s">
        <v>25</v>
      </c>
      <c r="G69" s="189"/>
      <c r="H69" s="189"/>
      <c r="I69" s="189">
        <f>'SO 01 D.1.1 Pol'!G57+'SO 02 D.1.1 Pol'!G76+'SO 03 D.1.1 Pol'!G56</f>
        <v>0</v>
      </c>
      <c r="J69" s="186" t="str">
        <f>IF(I82=0,"",I69/I82*100)</f>
        <v/>
      </c>
    </row>
    <row r="70" spans="1:10" ht="36.75" customHeight="1" x14ac:dyDescent="0.2">
      <c r="A70" s="175"/>
      <c r="B70" s="180" t="s">
        <v>102</v>
      </c>
      <c r="C70" s="181" t="s">
        <v>103</v>
      </c>
      <c r="D70" s="182"/>
      <c r="E70" s="182"/>
      <c r="F70" s="188" t="s">
        <v>25</v>
      </c>
      <c r="G70" s="189"/>
      <c r="H70" s="189"/>
      <c r="I70" s="189">
        <f>'SO 01 D.1.1 Pol'!G211+'SO 02 D.1.1 Pol'!G229+'SO 03 D.1.1 Pol'!G210</f>
        <v>0</v>
      </c>
      <c r="J70" s="186" t="str">
        <f>IF(I82=0,"",I70/I82*100)</f>
        <v/>
      </c>
    </row>
    <row r="71" spans="1:10" ht="36.75" customHeight="1" x14ac:dyDescent="0.2">
      <c r="A71" s="175"/>
      <c r="B71" s="180" t="s">
        <v>104</v>
      </c>
      <c r="C71" s="181" t="s">
        <v>105</v>
      </c>
      <c r="D71" s="182"/>
      <c r="E71" s="182"/>
      <c r="F71" s="188" t="s">
        <v>25</v>
      </c>
      <c r="G71" s="189"/>
      <c r="H71" s="189"/>
      <c r="I71" s="189">
        <f>'SO 01 D.1.1 Pol'!G260+'SO 02 D.1.1 Pol'!G305+'SO 03 D.1.1 Pol'!G273</f>
        <v>0</v>
      </c>
      <c r="J71" s="186" t="str">
        <f>IF(I82=0,"",I71/I82*100)</f>
        <v/>
      </c>
    </row>
    <row r="72" spans="1:10" ht="36.75" customHeight="1" x14ac:dyDescent="0.2">
      <c r="A72" s="175"/>
      <c r="B72" s="180" t="s">
        <v>106</v>
      </c>
      <c r="C72" s="181" t="s">
        <v>107</v>
      </c>
      <c r="D72" s="182"/>
      <c r="E72" s="182"/>
      <c r="F72" s="188" t="s">
        <v>25</v>
      </c>
      <c r="G72" s="189"/>
      <c r="H72" s="189"/>
      <c r="I72" s="189">
        <f>'SO 01 D.1.1 Pol'!G282</f>
        <v>0</v>
      </c>
      <c r="J72" s="186" t="str">
        <f>IF(I82=0,"",I72/I82*100)</f>
        <v/>
      </c>
    </row>
    <row r="73" spans="1:10" ht="36.75" customHeight="1" x14ac:dyDescent="0.2">
      <c r="A73" s="175"/>
      <c r="B73" s="180" t="s">
        <v>108</v>
      </c>
      <c r="C73" s="181" t="s">
        <v>109</v>
      </c>
      <c r="D73" s="182"/>
      <c r="E73" s="182"/>
      <c r="F73" s="188" t="s">
        <v>25</v>
      </c>
      <c r="G73" s="189"/>
      <c r="H73" s="189"/>
      <c r="I73" s="189">
        <f>'SO 01 D.1.1 Pol'!G291+'SO 02 D.1.1 Pol'!G337+'SO 03 D.1.1 Pol'!G292</f>
        <v>0</v>
      </c>
      <c r="J73" s="186" t="str">
        <f>IF(I82=0,"",I73/I82*100)</f>
        <v/>
      </c>
    </row>
    <row r="74" spans="1:10" ht="36.75" customHeight="1" x14ac:dyDescent="0.2">
      <c r="A74" s="175"/>
      <c r="B74" s="180" t="s">
        <v>110</v>
      </c>
      <c r="C74" s="181" t="s">
        <v>111</v>
      </c>
      <c r="D74" s="182"/>
      <c r="E74" s="182"/>
      <c r="F74" s="188" t="s">
        <v>25</v>
      </c>
      <c r="G74" s="189"/>
      <c r="H74" s="189"/>
      <c r="I74" s="189">
        <f>'SO 01 D.1.1 Pol'!G302+'SO 02 D.1.1 Pol'!G365+'SO 03 D.1.1 Pol'!G304</f>
        <v>0</v>
      </c>
      <c r="J74" s="186" t="str">
        <f>IF(I82=0,"",I74/I82*100)</f>
        <v/>
      </c>
    </row>
    <row r="75" spans="1:10" ht="36.75" customHeight="1" x14ac:dyDescent="0.2">
      <c r="A75" s="175"/>
      <c r="B75" s="180" t="s">
        <v>112</v>
      </c>
      <c r="C75" s="181" t="s">
        <v>113</v>
      </c>
      <c r="D75" s="182"/>
      <c r="E75" s="182"/>
      <c r="F75" s="188" t="s">
        <v>25</v>
      </c>
      <c r="G75" s="189"/>
      <c r="H75" s="189"/>
      <c r="I75" s="189">
        <f>'SO 01 D.1.1 Pol'!G318+'SO 02 D.1.1 Pol'!G401+'SO 03 D.1.1 Pol'!G336</f>
        <v>0</v>
      </c>
      <c r="J75" s="186" t="str">
        <f>IF(I82=0,"",I75/I82*100)</f>
        <v/>
      </c>
    </row>
    <row r="76" spans="1:10" ht="36.75" customHeight="1" x14ac:dyDescent="0.2">
      <c r="A76" s="175"/>
      <c r="B76" s="180" t="s">
        <v>114</v>
      </c>
      <c r="C76" s="181" t="s">
        <v>115</v>
      </c>
      <c r="D76" s="182"/>
      <c r="E76" s="182"/>
      <c r="F76" s="188" t="s">
        <v>25</v>
      </c>
      <c r="G76" s="189"/>
      <c r="H76" s="189"/>
      <c r="I76" s="189">
        <f>'SO 03 D.1.1 Pol'!G356</f>
        <v>0</v>
      </c>
      <c r="J76" s="186" t="str">
        <f>IF(I82=0,"",I76/I82*100)</f>
        <v/>
      </c>
    </row>
    <row r="77" spans="1:10" ht="36.75" customHeight="1" x14ac:dyDescent="0.2">
      <c r="A77" s="175"/>
      <c r="B77" s="180" t="s">
        <v>116</v>
      </c>
      <c r="C77" s="181" t="s">
        <v>117</v>
      </c>
      <c r="D77" s="182"/>
      <c r="E77" s="182"/>
      <c r="F77" s="188" t="s">
        <v>25</v>
      </c>
      <c r="G77" s="189"/>
      <c r="H77" s="189"/>
      <c r="I77" s="189">
        <f>'SO 02 D.1.1 Pol'!G409</f>
        <v>0</v>
      </c>
      <c r="J77" s="186" t="str">
        <f>IF(I82=0,"",I77/I82*100)</f>
        <v/>
      </c>
    </row>
    <row r="78" spans="1:10" ht="36.75" customHeight="1" x14ac:dyDescent="0.2">
      <c r="A78" s="175"/>
      <c r="B78" s="180" t="s">
        <v>118</v>
      </c>
      <c r="C78" s="181" t="s">
        <v>119</v>
      </c>
      <c r="D78" s="182"/>
      <c r="E78" s="182"/>
      <c r="F78" s="188" t="s">
        <v>26</v>
      </c>
      <c r="G78" s="189"/>
      <c r="H78" s="189"/>
      <c r="I78" s="189">
        <f>'SO 01 D.1.1 Pol'!G329+'SO 03 D.1.1 Pol'!G364+'SO xx 01 Pol'!G8</f>
        <v>0</v>
      </c>
      <c r="J78" s="186" t="str">
        <f>IF(I82=0,"",I78/I82*100)</f>
        <v/>
      </c>
    </row>
    <row r="79" spans="1:10" ht="36.75" customHeight="1" x14ac:dyDescent="0.2">
      <c r="A79" s="175"/>
      <c r="B79" s="180" t="s">
        <v>120</v>
      </c>
      <c r="C79" s="181" t="s">
        <v>121</v>
      </c>
      <c r="D79" s="182"/>
      <c r="E79" s="182"/>
      <c r="F79" s="188" t="s">
        <v>122</v>
      </c>
      <c r="G79" s="189"/>
      <c r="H79" s="189"/>
      <c r="I79" s="189">
        <f>'SO 01 D.1.1 Pol'!G334+'SO 02 D.1.1 Pol'!G414+'SO 03 D.1.1 Pol'!G367</f>
        <v>0</v>
      </c>
      <c r="J79" s="186" t="str">
        <f>IF(I82=0,"",I79/I82*100)</f>
        <v/>
      </c>
    </row>
    <row r="80" spans="1:10" ht="36.75" customHeight="1" x14ac:dyDescent="0.2">
      <c r="A80" s="175"/>
      <c r="B80" s="180" t="s">
        <v>123</v>
      </c>
      <c r="C80" s="181" t="s">
        <v>27</v>
      </c>
      <c r="D80" s="182"/>
      <c r="E80" s="182"/>
      <c r="F80" s="188" t="s">
        <v>123</v>
      </c>
      <c r="G80" s="189"/>
      <c r="H80" s="189"/>
      <c r="I80" s="189">
        <f>'099 01 Naklady'!G8</f>
        <v>0</v>
      </c>
      <c r="J80" s="186" t="str">
        <f>IF(I82=0,"",I80/I82*100)</f>
        <v/>
      </c>
    </row>
    <row r="81" spans="1:10" ht="36.75" customHeight="1" x14ac:dyDescent="0.2">
      <c r="A81" s="175"/>
      <c r="B81" s="180" t="s">
        <v>124</v>
      </c>
      <c r="C81" s="181" t="s">
        <v>28</v>
      </c>
      <c r="D81" s="182"/>
      <c r="E81" s="182"/>
      <c r="F81" s="188" t="s">
        <v>124</v>
      </c>
      <c r="G81" s="189"/>
      <c r="H81" s="189"/>
      <c r="I81" s="189">
        <f>'099 01 Naklady'!G19</f>
        <v>0</v>
      </c>
      <c r="J81" s="186" t="str">
        <f>IF(I82=0,"",I81/I82*100)</f>
        <v/>
      </c>
    </row>
    <row r="82" spans="1:10" ht="25.5" customHeight="1" x14ac:dyDescent="0.2">
      <c r="A82" s="176"/>
      <c r="B82" s="183" t="s">
        <v>1</v>
      </c>
      <c r="C82" s="184"/>
      <c r="D82" s="185"/>
      <c r="E82" s="185"/>
      <c r="F82" s="190"/>
      <c r="G82" s="191"/>
      <c r="H82" s="191"/>
      <c r="I82" s="191">
        <f>SUM(I58:I81)</f>
        <v>0</v>
      </c>
      <c r="J82" s="187">
        <f>SUM(J58:J81)</f>
        <v>0</v>
      </c>
    </row>
    <row r="83" spans="1:10" x14ac:dyDescent="0.2">
      <c r="F83" s="131"/>
      <c r="G83" s="131"/>
      <c r="H83" s="131"/>
      <c r="I83" s="131"/>
      <c r="J83" s="132"/>
    </row>
    <row r="84" spans="1:10" x14ac:dyDescent="0.2">
      <c r="F84" s="131"/>
      <c r="G84" s="131"/>
      <c r="H84" s="131"/>
      <c r="I84" s="131"/>
      <c r="J84" s="132"/>
    </row>
    <row r="85" spans="1:10" x14ac:dyDescent="0.2">
      <c r="F85" s="131"/>
      <c r="G85" s="131"/>
      <c r="H85" s="131"/>
      <c r="I85" s="131"/>
      <c r="J85" s="132"/>
    </row>
  </sheetData>
  <sheetProtection algorithmName="SHA-512" hashValue="/9C+N8ucx5McGJYjy6umVxjYhENg32U80dkw8OgkYdMExBmFTCf1EhGYav5FPeaP2GSIKQmqldSwgsFrCFUwmA==" saltValue="L+/0BMqiTAsyG+G6Kh9RH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D14:G1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8" t="s">
        <v>6</v>
      </c>
      <c r="B1" s="98"/>
      <c r="C1" s="99"/>
      <c r="D1" s="98"/>
      <c r="E1" s="98"/>
      <c r="F1" s="98"/>
      <c r="G1" s="98"/>
    </row>
    <row r="2" spans="1:7" ht="24.95" customHeight="1" x14ac:dyDescent="0.2">
      <c r="A2" s="49" t="s">
        <v>7</v>
      </c>
      <c r="B2" s="48"/>
      <c r="C2" s="100"/>
      <c r="D2" s="100"/>
      <c r="E2" s="100"/>
      <c r="F2" s="100"/>
      <c r="G2" s="101"/>
    </row>
    <row r="3" spans="1:7" ht="24.95" customHeight="1" x14ac:dyDescent="0.2">
      <c r="A3" s="49" t="s">
        <v>8</v>
      </c>
      <c r="B3" s="48"/>
      <c r="C3" s="100"/>
      <c r="D3" s="100"/>
      <c r="E3" s="100"/>
      <c r="F3" s="100"/>
      <c r="G3" s="101"/>
    </row>
    <row r="4" spans="1:7" ht="24.95" customHeight="1" x14ac:dyDescent="0.2">
      <c r="A4" s="49" t="s">
        <v>9</v>
      </c>
      <c r="B4" s="48"/>
      <c r="C4" s="100"/>
      <c r="D4" s="100"/>
      <c r="E4" s="100"/>
      <c r="F4" s="100"/>
      <c r="G4" s="101"/>
    </row>
    <row r="5" spans="1:7" x14ac:dyDescent="0.2">
      <c r="B5" s="4"/>
      <c r="C5" s="5"/>
      <c r="D5" s="6"/>
    </row>
  </sheetData>
  <sheetProtection algorithmName="SHA-512" hashValue="5p/doktgRyl0DeyacMSgoAih1yQ4jL/SwLq0RpxUyXANr0+KOsD8JGExwhG4LcJX6lixT/7VS0CFTF2jUO8e4Q==" saltValue="q/WH+z/gDMw0JyZV/QLW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9060-E847-4171-86F0-F79CBF4DB7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125</v>
      </c>
      <c r="B1" s="193"/>
      <c r="C1" s="193"/>
      <c r="D1" s="193"/>
      <c r="E1" s="193"/>
      <c r="F1" s="193"/>
      <c r="G1" s="193"/>
      <c r="AG1" t="s">
        <v>126</v>
      </c>
    </row>
    <row r="2" spans="1:60" ht="24.95" customHeight="1" x14ac:dyDescent="0.2">
      <c r="A2" s="194" t="s">
        <v>7</v>
      </c>
      <c r="B2" s="48" t="s">
        <v>44</v>
      </c>
      <c r="C2" s="197" t="s">
        <v>45</v>
      </c>
      <c r="D2" s="195"/>
      <c r="E2" s="195"/>
      <c r="F2" s="195"/>
      <c r="G2" s="196"/>
      <c r="AG2" t="s">
        <v>127</v>
      </c>
    </row>
    <row r="3" spans="1:60" ht="24.95" customHeight="1" x14ac:dyDescent="0.2">
      <c r="A3" s="194" t="s">
        <v>8</v>
      </c>
      <c r="B3" s="48" t="s">
        <v>128</v>
      </c>
      <c r="C3" s="197" t="s">
        <v>59</v>
      </c>
      <c r="D3" s="195"/>
      <c r="E3" s="195"/>
      <c r="F3" s="195"/>
      <c r="G3" s="196"/>
      <c r="AC3" s="173" t="s">
        <v>129</v>
      </c>
      <c r="AG3" t="s">
        <v>130</v>
      </c>
    </row>
    <row r="4" spans="1:60" ht="24.95" customHeight="1" x14ac:dyDescent="0.2">
      <c r="A4" s="198" t="s">
        <v>9</v>
      </c>
      <c r="B4" s="199" t="s">
        <v>60</v>
      </c>
      <c r="C4" s="200" t="s">
        <v>61</v>
      </c>
      <c r="D4" s="201"/>
      <c r="E4" s="201"/>
      <c r="F4" s="201"/>
      <c r="G4" s="202"/>
      <c r="AG4" t="s">
        <v>131</v>
      </c>
    </row>
    <row r="5" spans="1:60" x14ac:dyDescent="0.2">
      <c r="D5" s="10"/>
    </row>
    <row r="6" spans="1:60" ht="38.25" x14ac:dyDescent="0.2">
      <c r="A6" s="204" t="s">
        <v>132</v>
      </c>
      <c r="B6" s="206" t="s">
        <v>133</v>
      </c>
      <c r="C6" s="206" t="s">
        <v>134</v>
      </c>
      <c r="D6" s="205" t="s">
        <v>135</v>
      </c>
      <c r="E6" s="204" t="s">
        <v>136</v>
      </c>
      <c r="F6" s="203" t="s">
        <v>137</v>
      </c>
      <c r="G6" s="204" t="s">
        <v>29</v>
      </c>
      <c r="H6" s="207" t="s">
        <v>30</v>
      </c>
      <c r="I6" s="207" t="s">
        <v>138</v>
      </c>
      <c r="J6" s="207" t="s">
        <v>31</v>
      </c>
      <c r="K6" s="207" t="s">
        <v>139</v>
      </c>
      <c r="L6" s="207" t="s">
        <v>140</v>
      </c>
      <c r="M6" s="207" t="s">
        <v>141</v>
      </c>
      <c r="N6" s="207" t="s">
        <v>142</v>
      </c>
      <c r="O6" s="207" t="s">
        <v>143</v>
      </c>
      <c r="P6" s="207" t="s">
        <v>144</v>
      </c>
      <c r="Q6" s="207" t="s">
        <v>145</v>
      </c>
      <c r="R6" s="207" t="s">
        <v>146</v>
      </c>
      <c r="S6" s="207" t="s">
        <v>147</v>
      </c>
      <c r="T6" s="207" t="s">
        <v>148</v>
      </c>
      <c r="U6" s="207" t="s">
        <v>149</v>
      </c>
      <c r="V6" s="207" t="s">
        <v>150</v>
      </c>
      <c r="W6" s="207" t="s">
        <v>151</v>
      </c>
      <c r="X6" s="207" t="s">
        <v>152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19" t="s">
        <v>153</v>
      </c>
      <c r="B8" s="220" t="s">
        <v>123</v>
      </c>
      <c r="C8" s="235" t="s">
        <v>27</v>
      </c>
      <c r="D8" s="221"/>
      <c r="E8" s="222"/>
      <c r="F8" s="223"/>
      <c r="G8" s="223">
        <f>SUMIF(AG9:AG18,"&lt;&gt;NOR",G9:G18)</f>
        <v>0</v>
      </c>
      <c r="H8" s="223"/>
      <c r="I8" s="223">
        <f>SUM(I9:I18)</f>
        <v>0</v>
      </c>
      <c r="J8" s="223"/>
      <c r="K8" s="223">
        <f>SUM(K9:K18)</f>
        <v>0</v>
      </c>
      <c r="L8" s="223"/>
      <c r="M8" s="223">
        <f>SUM(M9:M18)</f>
        <v>0</v>
      </c>
      <c r="N8" s="223"/>
      <c r="O8" s="223">
        <f>SUM(O9:O18)</f>
        <v>0</v>
      </c>
      <c r="P8" s="223"/>
      <c r="Q8" s="223">
        <f>SUM(Q9:Q18)</f>
        <v>0</v>
      </c>
      <c r="R8" s="223"/>
      <c r="S8" s="223"/>
      <c r="T8" s="224"/>
      <c r="U8" s="218"/>
      <c r="V8" s="218">
        <f>SUM(V9:V18)</f>
        <v>0</v>
      </c>
      <c r="W8" s="218"/>
      <c r="X8" s="218"/>
      <c r="AG8" t="s">
        <v>154</v>
      </c>
    </row>
    <row r="9" spans="1:60" outlineLevel="1" x14ac:dyDescent="0.2">
      <c r="A9" s="225">
        <v>1</v>
      </c>
      <c r="B9" s="226" t="s">
        <v>155</v>
      </c>
      <c r="C9" s="236" t="s">
        <v>156</v>
      </c>
      <c r="D9" s="227" t="s">
        <v>157</v>
      </c>
      <c r="E9" s="228">
        <v>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158</v>
      </c>
      <c r="T9" s="231" t="s">
        <v>159</v>
      </c>
      <c r="U9" s="217">
        <v>0</v>
      </c>
      <c r="V9" s="217">
        <f>ROUND(E9*U9,2)</f>
        <v>0</v>
      </c>
      <c r="W9" s="217"/>
      <c r="X9" s="217" t="s">
        <v>160</v>
      </c>
      <c r="Y9" s="208"/>
      <c r="Z9" s="208"/>
      <c r="AA9" s="208"/>
      <c r="AB9" s="208"/>
      <c r="AC9" s="208"/>
      <c r="AD9" s="208"/>
      <c r="AE9" s="208"/>
      <c r="AF9" s="208"/>
      <c r="AG9" s="208" t="s">
        <v>161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 x14ac:dyDescent="0.2">
      <c r="A10" s="215"/>
      <c r="B10" s="216"/>
      <c r="C10" s="237" t="s">
        <v>162</v>
      </c>
      <c r="D10" s="233"/>
      <c r="E10" s="233"/>
      <c r="F10" s="233"/>
      <c r="G10" s="233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08"/>
      <c r="Z10" s="208"/>
      <c r="AA10" s="208"/>
      <c r="AB10" s="208"/>
      <c r="AC10" s="208"/>
      <c r="AD10" s="208"/>
      <c r="AE10" s="208"/>
      <c r="AF10" s="208"/>
      <c r="AG10" s="208" t="s">
        <v>163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25">
        <v>2</v>
      </c>
      <c r="B11" s="226" t="s">
        <v>164</v>
      </c>
      <c r="C11" s="236" t="s">
        <v>165</v>
      </c>
      <c r="D11" s="227" t="s">
        <v>157</v>
      </c>
      <c r="E11" s="228">
        <v>1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21</v>
      </c>
      <c r="M11" s="230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0"/>
      <c r="S11" s="230" t="s">
        <v>158</v>
      </c>
      <c r="T11" s="231" t="s">
        <v>159</v>
      </c>
      <c r="U11" s="217">
        <v>0</v>
      </c>
      <c r="V11" s="217">
        <f>ROUND(E11*U11,2)</f>
        <v>0</v>
      </c>
      <c r="W11" s="217"/>
      <c r="X11" s="217" t="s">
        <v>160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161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33.75" outlineLevel="1" x14ac:dyDescent="0.2">
      <c r="A12" s="215"/>
      <c r="B12" s="216"/>
      <c r="C12" s="237" t="s">
        <v>166</v>
      </c>
      <c r="D12" s="233"/>
      <c r="E12" s="233"/>
      <c r="F12" s="233"/>
      <c r="G12" s="233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08"/>
      <c r="Z12" s="208"/>
      <c r="AA12" s="208"/>
      <c r="AB12" s="208"/>
      <c r="AC12" s="208"/>
      <c r="AD12" s="208"/>
      <c r="AE12" s="208"/>
      <c r="AF12" s="208"/>
      <c r="AG12" s="208" t="s">
        <v>163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32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25">
        <v>3</v>
      </c>
      <c r="B13" s="226" t="s">
        <v>167</v>
      </c>
      <c r="C13" s="236" t="s">
        <v>168</v>
      </c>
      <c r="D13" s="227" t="s">
        <v>157</v>
      </c>
      <c r="E13" s="228">
        <v>1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158</v>
      </c>
      <c r="T13" s="231" t="s">
        <v>159</v>
      </c>
      <c r="U13" s="217">
        <v>0</v>
      </c>
      <c r="V13" s="217">
        <f>ROUND(E13*U13,2)</f>
        <v>0</v>
      </c>
      <c r="W13" s="217"/>
      <c r="X13" s="217" t="s">
        <v>160</v>
      </c>
      <c r="Y13" s="208"/>
      <c r="Z13" s="208"/>
      <c r="AA13" s="208"/>
      <c r="AB13" s="208"/>
      <c r="AC13" s="208"/>
      <c r="AD13" s="208"/>
      <c r="AE13" s="208"/>
      <c r="AF13" s="208"/>
      <c r="AG13" s="208" t="s">
        <v>161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1" x14ac:dyDescent="0.2">
      <c r="A14" s="215"/>
      <c r="B14" s="216"/>
      <c r="C14" s="237" t="s">
        <v>169</v>
      </c>
      <c r="D14" s="233"/>
      <c r="E14" s="233"/>
      <c r="F14" s="233"/>
      <c r="G14" s="233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08"/>
      <c r="Z14" s="208"/>
      <c r="AA14" s="208"/>
      <c r="AB14" s="208"/>
      <c r="AC14" s="208"/>
      <c r="AD14" s="208"/>
      <c r="AE14" s="208"/>
      <c r="AF14" s="208"/>
      <c r="AG14" s="208" t="s">
        <v>163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32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25">
        <v>4</v>
      </c>
      <c r="B15" s="226" t="s">
        <v>170</v>
      </c>
      <c r="C15" s="236" t="s">
        <v>171</v>
      </c>
      <c r="D15" s="227" t="s">
        <v>157</v>
      </c>
      <c r="E15" s="228">
        <v>1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158</v>
      </c>
      <c r="T15" s="231" t="s">
        <v>159</v>
      </c>
      <c r="U15" s="217">
        <v>0</v>
      </c>
      <c r="V15" s="217">
        <f>ROUND(E15*U15,2)</f>
        <v>0</v>
      </c>
      <c r="W15" s="217"/>
      <c r="X15" s="217" t="s">
        <v>160</v>
      </c>
      <c r="Y15" s="208"/>
      <c r="Z15" s="208"/>
      <c r="AA15" s="208"/>
      <c r="AB15" s="208"/>
      <c r="AC15" s="208"/>
      <c r="AD15" s="208"/>
      <c r="AE15" s="208"/>
      <c r="AF15" s="208"/>
      <c r="AG15" s="208" t="s">
        <v>161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37" t="s">
        <v>172</v>
      </c>
      <c r="D16" s="233"/>
      <c r="E16" s="233"/>
      <c r="F16" s="233"/>
      <c r="G16" s="233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08"/>
      <c r="Z16" s="208"/>
      <c r="AA16" s="208"/>
      <c r="AB16" s="208"/>
      <c r="AC16" s="208"/>
      <c r="AD16" s="208"/>
      <c r="AE16" s="208"/>
      <c r="AF16" s="208"/>
      <c r="AG16" s="208" t="s">
        <v>163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25">
        <v>5</v>
      </c>
      <c r="B17" s="226" t="s">
        <v>173</v>
      </c>
      <c r="C17" s="236" t="s">
        <v>174</v>
      </c>
      <c r="D17" s="227" t="s">
        <v>157</v>
      </c>
      <c r="E17" s="228">
        <v>1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175</v>
      </c>
      <c r="T17" s="231" t="s">
        <v>159</v>
      </c>
      <c r="U17" s="217">
        <v>0</v>
      </c>
      <c r="V17" s="217">
        <f>ROUND(E17*U17,2)</f>
        <v>0</v>
      </c>
      <c r="W17" s="217"/>
      <c r="X17" s="217" t="s">
        <v>160</v>
      </c>
      <c r="Y17" s="208"/>
      <c r="Z17" s="208"/>
      <c r="AA17" s="208"/>
      <c r="AB17" s="208"/>
      <c r="AC17" s="208"/>
      <c r="AD17" s="208"/>
      <c r="AE17" s="208"/>
      <c r="AF17" s="208"/>
      <c r="AG17" s="208" t="s">
        <v>176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22.5" outlineLevel="1" x14ac:dyDescent="0.2">
      <c r="A18" s="215"/>
      <c r="B18" s="216"/>
      <c r="C18" s="237" t="s">
        <v>177</v>
      </c>
      <c r="D18" s="233"/>
      <c r="E18" s="233"/>
      <c r="F18" s="233"/>
      <c r="G18" s="233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08"/>
      <c r="Z18" s="208"/>
      <c r="AA18" s="208"/>
      <c r="AB18" s="208"/>
      <c r="AC18" s="208"/>
      <c r="AD18" s="208"/>
      <c r="AE18" s="208"/>
      <c r="AF18" s="208"/>
      <c r="AG18" s="208" t="s">
        <v>163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32" t="str">
        <f>C18</f>
        <v>Náklady zhotovitele, související s prováděním zkoušek a revizí předepsaných technickými normami nebo objednatelem a které jsou pro provedení díla nezbytné.</v>
      </c>
      <c r="BB18" s="208"/>
      <c r="BC18" s="208"/>
      <c r="BD18" s="208"/>
      <c r="BE18" s="208"/>
      <c r="BF18" s="208"/>
      <c r="BG18" s="208"/>
      <c r="BH18" s="208"/>
    </row>
    <row r="19" spans="1:60" x14ac:dyDescent="0.2">
      <c r="A19" s="219" t="s">
        <v>153</v>
      </c>
      <c r="B19" s="220" t="s">
        <v>124</v>
      </c>
      <c r="C19" s="235" t="s">
        <v>28</v>
      </c>
      <c r="D19" s="221"/>
      <c r="E19" s="222"/>
      <c r="F19" s="223"/>
      <c r="G19" s="223">
        <f>SUMIF(AG20:AG21,"&lt;&gt;NOR",G20:G21)</f>
        <v>0</v>
      </c>
      <c r="H19" s="223"/>
      <c r="I19" s="223">
        <f>SUM(I20:I21)</f>
        <v>0</v>
      </c>
      <c r="J19" s="223"/>
      <c r="K19" s="223">
        <f>SUM(K20:K21)</f>
        <v>0</v>
      </c>
      <c r="L19" s="223"/>
      <c r="M19" s="223">
        <f>SUM(M20:M21)</f>
        <v>0</v>
      </c>
      <c r="N19" s="223"/>
      <c r="O19" s="223">
        <f>SUM(O20:O21)</f>
        <v>0</v>
      </c>
      <c r="P19" s="223"/>
      <c r="Q19" s="223">
        <f>SUM(Q20:Q21)</f>
        <v>0</v>
      </c>
      <c r="R19" s="223"/>
      <c r="S19" s="223"/>
      <c r="T19" s="224"/>
      <c r="U19" s="218"/>
      <c r="V19" s="218">
        <f>SUM(V20:V21)</f>
        <v>0</v>
      </c>
      <c r="W19" s="218"/>
      <c r="X19" s="218"/>
      <c r="AG19" t="s">
        <v>154</v>
      </c>
    </row>
    <row r="20" spans="1:60" outlineLevel="1" x14ac:dyDescent="0.2">
      <c r="A20" s="225">
        <v>6</v>
      </c>
      <c r="B20" s="226" t="s">
        <v>178</v>
      </c>
      <c r="C20" s="236" t="s">
        <v>179</v>
      </c>
      <c r="D20" s="227" t="s">
        <v>157</v>
      </c>
      <c r="E20" s="228">
        <v>1</v>
      </c>
      <c r="F20" s="229"/>
      <c r="G20" s="230">
        <f>ROUND(E20*F20,2)</f>
        <v>0</v>
      </c>
      <c r="H20" s="229"/>
      <c r="I20" s="230">
        <f>ROUND(E20*H20,2)</f>
        <v>0</v>
      </c>
      <c r="J20" s="229"/>
      <c r="K20" s="230">
        <f>ROUND(E20*J20,2)</f>
        <v>0</v>
      </c>
      <c r="L20" s="230">
        <v>21</v>
      </c>
      <c r="M20" s="230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0"/>
      <c r="S20" s="230" t="s">
        <v>158</v>
      </c>
      <c r="T20" s="231" t="s">
        <v>159</v>
      </c>
      <c r="U20" s="217">
        <v>0</v>
      </c>
      <c r="V20" s="217">
        <f>ROUND(E20*U20,2)</f>
        <v>0</v>
      </c>
      <c r="W20" s="217"/>
      <c r="X20" s="217" t="s">
        <v>160</v>
      </c>
      <c r="Y20" s="208"/>
      <c r="Z20" s="208"/>
      <c r="AA20" s="208"/>
      <c r="AB20" s="208"/>
      <c r="AC20" s="208"/>
      <c r="AD20" s="208"/>
      <c r="AE20" s="208"/>
      <c r="AF20" s="208"/>
      <c r="AG20" s="208" t="s">
        <v>176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37" t="s">
        <v>180</v>
      </c>
      <c r="D21" s="233"/>
      <c r="E21" s="233"/>
      <c r="F21" s="233"/>
      <c r="G21" s="233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08"/>
      <c r="Z21" s="208"/>
      <c r="AA21" s="208"/>
      <c r="AB21" s="208"/>
      <c r="AC21" s="208"/>
      <c r="AD21" s="208"/>
      <c r="AE21" s="208"/>
      <c r="AF21" s="208"/>
      <c r="AG21" s="208" t="s">
        <v>163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32" t="str">
        <f>C21</f>
        <v>Náklady na vyhotovení dokumentace skutečného provedení stavby a její předání objednateli v požadované formě a požadovaném počtu.</v>
      </c>
      <c r="BB21" s="208"/>
      <c r="BC21" s="208"/>
      <c r="BD21" s="208"/>
      <c r="BE21" s="208"/>
      <c r="BF21" s="208"/>
      <c r="BG21" s="208"/>
      <c r="BH21" s="208"/>
    </row>
    <row r="22" spans="1:60" x14ac:dyDescent="0.2">
      <c r="A22" s="3"/>
      <c r="B22" s="4"/>
      <c r="C22" s="23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140</v>
      </c>
    </row>
    <row r="23" spans="1:60" x14ac:dyDescent="0.2">
      <c r="A23" s="211"/>
      <c r="B23" s="212" t="s">
        <v>29</v>
      </c>
      <c r="C23" s="239"/>
      <c r="D23" s="213"/>
      <c r="E23" s="214"/>
      <c r="F23" s="214"/>
      <c r="G23" s="234">
        <f>G8+G19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181</v>
      </c>
    </row>
    <row r="24" spans="1:60" x14ac:dyDescent="0.2">
      <c r="C24" s="240"/>
      <c r="D24" s="10"/>
      <c r="AG24" t="s">
        <v>182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zFMwlvUFpqj0YeyuBnCIFhbHpkqYr/w8OGlBK1Pcex/Sbu+9M3HztPMYG4ggDZAxaRLxrD3BLklhlPw2ZbAGA==" saltValue="7DPLvdIACX3/91eo7WmEzA==" spinCount="100000" sheet="1"/>
  <mergeCells count="10">
    <mergeCell ref="C14:G14"/>
    <mergeCell ref="C16:G16"/>
    <mergeCell ref="C18:G18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F514-B693-4412-82C6-F399B228BE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183</v>
      </c>
      <c r="B1" s="193"/>
      <c r="C1" s="193"/>
      <c r="D1" s="193"/>
      <c r="E1" s="193"/>
      <c r="F1" s="193"/>
      <c r="G1" s="193"/>
      <c r="AG1" t="s">
        <v>126</v>
      </c>
    </row>
    <row r="2" spans="1:60" ht="24.95" customHeight="1" x14ac:dyDescent="0.2">
      <c r="A2" s="194" t="s">
        <v>7</v>
      </c>
      <c r="B2" s="48" t="s">
        <v>44</v>
      </c>
      <c r="C2" s="197" t="s">
        <v>45</v>
      </c>
      <c r="D2" s="195"/>
      <c r="E2" s="195"/>
      <c r="F2" s="195"/>
      <c r="G2" s="196"/>
      <c r="AG2" t="s">
        <v>127</v>
      </c>
    </row>
    <row r="3" spans="1:60" ht="24.95" customHeight="1" x14ac:dyDescent="0.2">
      <c r="A3" s="194" t="s">
        <v>8</v>
      </c>
      <c r="B3" s="48" t="s">
        <v>63</v>
      </c>
      <c r="C3" s="197" t="s">
        <v>64</v>
      </c>
      <c r="D3" s="195"/>
      <c r="E3" s="195"/>
      <c r="F3" s="195"/>
      <c r="G3" s="196"/>
      <c r="AC3" s="173" t="s">
        <v>127</v>
      </c>
      <c r="AG3" t="s">
        <v>130</v>
      </c>
    </row>
    <row r="4" spans="1:60" ht="24.95" customHeight="1" x14ac:dyDescent="0.2">
      <c r="A4" s="198" t="s">
        <v>9</v>
      </c>
      <c r="B4" s="199" t="s">
        <v>65</v>
      </c>
      <c r="C4" s="200" t="s">
        <v>66</v>
      </c>
      <c r="D4" s="201"/>
      <c r="E4" s="201"/>
      <c r="F4" s="201"/>
      <c r="G4" s="202"/>
      <c r="AG4" t="s">
        <v>131</v>
      </c>
    </row>
    <row r="5" spans="1:60" x14ac:dyDescent="0.2">
      <c r="D5" s="10"/>
    </row>
    <row r="6" spans="1:60" ht="38.25" x14ac:dyDescent="0.2">
      <c r="A6" s="204" t="s">
        <v>132</v>
      </c>
      <c r="B6" s="206" t="s">
        <v>133</v>
      </c>
      <c r="C6" s="206" t="s">
        <v>134</v>
      </c>
      <c r="D6" s="205" t="s">
        <v>135</v>
      </c>
      <c r="E6" s="204" t="s">
        <v>136</v>
      </c>
      <c r="F6" s="203" t="s">
        <v>137</v>
      </c>
      <c r="G6" s="204" t="s">
        <v>29</v>
      </c>
      <c r="H6" s="207" t="s">
        <v>30</v>
      </c>
      <c r="I6" s="207" t="s">
        <v>138</v>
      </c>
      <c r="J6" s="207" t="s">
        <v>31</v>
      </c>
      <c r="K6" s="207" t="s">
        <v>139</v>
      </c>
      <c r="L6" s="207" t="s">
        <v>140</v>
      </c>
      <c r="M6" s="207" t="s">
        <v>141</v>
      </c>
      <c r="N6" s="207" t="s">
        <v>142</v>
      </c>
      <c r="O6" s="207" t="s">
        <v>143</v>
      </c>
      <c r="P6" s="207" t="s">
        <v>144</v>
      </c>
      <c r="Q6" s="207" t="s">
        <v>145</v>
      </c>
      <c r="R6" s="207" t="s">
        <v>146</v>
      </c>
      <c r="S6" s="207" t="s">
        <v>147</v>
      </c>
      <c r="T6" s="207" t="s">
        <v>148</v>
      </c>
      <c r="U6" s="207" t="s">
        <v>149</v>
      </c>
      <c r="V6" s="207" t="s">
        <v>150</v>
      </c>
      <c r="W6" s="207" t="s">
        <v>151</v>
      </c>
      <c r="X6" s="207" t="s">
        <v>152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19" t="s">
        <v>153</v>
      </c>
      <c r="B8" s="220" t="s">
        <v>78</v>
      </c>
      <c r="C8" s="235" t="s">
        <v>79</v>
      </c>
      <c r="D8" s="221"/>
      <c r="E8" s="222"/>
      <c r="F8" s="223"/>
      <c r="G8" s="223">
        <f>SUMIF(AG9:AG28,"&lt;&gt;NOR",G9:G28)</f>
        <v>0</v>
      </c>
      <c r="H8" s="223"/>
      <c r="I8" s="223">
        <f>SUM(I9:I28)</f>
        <v>0</v>
      </c>
      <c r="J8" s="223"/>
      <c r="K8" s="223">
        <f>SUM(K9:K28)</f>
        <v>0</v>
      </c>
      <c r="L8" s="223"/>
      <c r="M8" s="223">
        <f>SUM(M9:M28)</f>
        <v>0</v>
      </c>
      <c r="N8" s="223"/>
      <c r="O8" s="223">
        <f>SUM(O9:O28)</f>
        <v>22.08</v>
      </c>
      <c r="P8" s="223"/>
      <c r="Q8" s="223">
        <f>SUM(Q9:Q28)</f>
        <v>0.09</v>
      </c>
      <c r="R8" s="223"/>
      <c r="S8" s="223"/>
      <c r="T8" s="224"/>
      <c r="U8" s="218"/>
      <c r="V8" s="218">
        <f>SUM(V9:V28)</f>
        <v>168.93</v>
      </c>
      <c r="W8" s="218"/>
      <c r="X8" s="218"/>
      <c r="AG8" t="s">
        <v>154</v>
      </c>
    </row>
    <row r="9" spans="1:60" ht="22.5" outlineLevel="1" x14ac:dyDescent="0.2">
      <c r="A9" s="225">
        <v>1</v>
      </c>
      <c r="B9" s="226" t="s">
        <v>184</v>
      </c>
      <c r="C9" s="236" t="s">
        <v>185</v>
      </c>
      <c r="D9" s="227" t="s">
        <v>186</v>
      </c>
      <c r="E9" s="228">
        <v>0.64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0.13800000000000001</v>
      </c>
      <c r="Q9" s="230">
        <f>ROUND(E9*P9,2)</f>
        <v>0.09</v>
      </c>
      <c r="R9" s="230" t="s">
        <v>187</v>
      </c>
      <c r="S9" s="230" t="s">
        <v>158</v>
      </c>
      <c r="T9" s="231" t="s">
        <v>158</v>
      </c>
      <c r="U9" s="217">
        <v>0.16</v>
      </c>
      <c r="V9" s="217">
        <f>ROUND(E9*U9,2)</f>
        <v>0.1</v>
      </c>
      <c r="W9" s="217"/>
      <c r="X9" s="217" t="s">
        <v>188</v>
      </c>
      <c r="Y9" s="208"/>
      <c r="Z9" s="208"/>
      <c r="AA9" s="208"/>
      <c r="AB9" s="208"/>
      <c r="AC9" s="208"/>
      <c r="AD9" s="208"/>
      <c r="AE9" s="208"/>
      <c r="AF9" s="208"/>
      <c r="AG9" s="208" t="s">
        <v>189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4" t="s">
        <v>190</v>
      </c>
      <c r="D10" s="245"/>
      <c r="E10" s="245"/>
      <c r="F10" s="245"/>
      <c r="G10" s="245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08"/>
      <c r="Z10" s="208"/>
      <c r="AA10" s="208"/>
      <c r="AB10" s="208"/>
      <c r="AC10" s="208"/>
      <c r="AD10" s="208"/>
      <c r="AE10" s="208"/>
      <c r="AF10" s="208"/>
      <c r="AG10" s="208" t="s">
        <v>191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5" t="s">
        <v>192</v>
      </c>
      <c r="D11" s="241"/>
      <c r="E11" s="242">
        <v>0.64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08"/>
      <c r="Z11" s="208"/>
      <c r="AA11" s="208"/>
      <c r="AB11" s="208"/>
      <c r="AC11" s="208"/>
      <c r="AD11" s="208"/>
      <c r="AE11" s="208"/>
      <c r="AF11" s="208"/>
      <c r="AG11" s="208" t="s">
        <v>193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25">
        <v>2</v>
      </c>
      <c r="B12" s="226" t="s">
        <v>194</v>
      </c>
      <c r="C12" s="236" t="s">
        <v>195</v>
      </c>
      <c r="D12" s="227" t="s">
        <v>196</v>
      </c>
      <c r="E12" s="228">
        <v>59.155200000000001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21</v>
      </c>
      <c r="M12" s="230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0" t="s">
        <v>197</v>
      </c>
      <c r="S12" s="230" t="s">
        <v>158</v>
      </c>
      <c r="T12" s="231" t="s">
        <v>158</v>
      </c>
      <c r="U12" s="217">
        <v>1.1040000000000001</v>
      </c>
      <c r="V12" s="217">
        <f>ROUND(E12*U12,2)</f>
        <v>65.31</v>
      </c>
      <c r="W12" s="217"/>
      <c r="X12" s="217" t="s">
        <v>188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189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4" t="s">
        <v>198</v>
      </c>
      <c r="D13" s="245"/>
      <c r="E13" s="245"/>
      <c r="F13" s="245"/>
      <c r="G13" s="245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08"/>
      <c r="Z13" s="208"/>
      <c r="AA13" s="208"/>
      <c r="AB13" s="208"/>
      <c r="AC13" s="208"/>
      <c r="AD13" s="208"/>
      <c r="AE13" s="208"/>
      <c r="AF13" s="208"/>
      <c r="AG13" s="208" t="s">
        <v>191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5" t="s">
        <v>199</v>
      </c>
      <c r="D14" s="241"/>
      <c r="E14" s="242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08"/>
      <c r="Z14" s="208"/>
      <c r="AA14" s="208"/>
      <c r="AB14" s="208"/>
      <c r="AC14" s="208"/>
      <c r="AD14" s="208"/>
      <c r="AE14" s="208"/>
      <c r="AF14" s="208"/>
      <c r="AG14" s="208" t="s">
        <v>193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5" t="s">
        <v>200</v>
      </c>
      <c r="D15" s="241"/>
      <c r="E15" s="242">
        <v>66.8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08"/>
      <c r="Z15" s="208"/>
      <c r="AA15" s="208"/>
      <c r="AB15" s="208"/>
      <c r="AC15" s="208"/>
      <c r="AD15" s="208"/>
      <c r="AE15" s="208"/>
      <c r="AF15" s="208"/>
      <c r="AG15" s="208" t="s">
        <v>193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5" t="s">
        <v>201</v>
      </c>
      <c r="D16" s="241"/>
      <c r="E16" s="242">
        <v>-7.44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08"/>
      <c r="Z16" s="208"/>
      <c r="AA16" s="208"/>
      <c r="AB16" s="208"/>
      <c r="AC16" s="208"/>
      <c r="AD16" s="208"/>
      <c r="AE16" s="208"/>
      <c r="AF16" s="208"/>
      <c r="AG16" s="208" t="s">
        <v>193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5" t="s">
        <v>202</v>
      </c>
      <c r="D17" s="241"/>
      <c r="E17" s="242">
        <v>-0.20480000000000001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08"/>
      <c r="Z17" s="208"/>
      <c r="AA17" s="208"/>
      <c r="AB17" s="208"/>
      <c r="AC17" s="208"/>
      <c r="AD17" s="208"/>
      <c r="AE17" s="208"/>
      <c r="AF17" s="208"/>
      <c r="AG17" s="208" t="s">
        <v>193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25">
        <v>3</v>
      </c>
      <c r="B18" s="226" t="s">
        <v>203</v>
      </c>
      <c r="C18" s="236" t="s">
        <v>204</v>
      </c>
      <c r="D18" s="227" t="s">
        <v>186</v>
      </c>
      <c r="E18" s="228">
        <v>739.44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 t="s">
        <v>197</v>
      </c>
      <c r="S18" s="230" t="s">
        <v>158</v>
      </c>
      <c r="T18" s="231" t="s">
        <v>158</v>
      </c>
      <c r="U18" s="217">
        <v>0.14000000000000001</v>
      </c>
      <c r="V18" s="217">
        <f>ROUND(E18*U18,2)</f>
        <v>103.52</v>
      </c>
      <c r="W18" s="217"/>
      <c r="X18" s="217" t="s">
        <v>188</v>
      </c>
      <c r="Y18" s="208"/>
      <c r="Z18" s="208"/>
      <c r="AA18" s="208"/>
      <c r="AB18" s="208"/>
      <c r="AC18" s="208"/>
      <c r="AD18" s="208"/>
      <c r="AE18" s="208"/>
      <c r="AF18" s="208"/>
      <c r="AG18" s="208" t="s">
        <v>189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15"/>
      <c r="B19" s="216"/>
      <c r="C19" s="255" t="s">
        <v>205</v>
      </c>
      <c r="D19" s="241"/>
      <c r="E19" s="242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08"/>
      <c r="Z19" s="208"/>
      <c r="AA19" s="208"/>
      <c r="AB19" s="208"/>
      <c r="AC19" s="208"/>
      <c r="AD19" s="208"/>
      <c r="AE19" s="208"/>
      <c r="AF19" s="208"/>
      <c r="AG19" s="208" t="s">
        <v>193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15"/>
      <c r="B20" s="216"/>
      <c r="C20" s="255" t="s">
        <v>206</v>
      </c>
      <c r="D20" s="241"/>
      <c r="E20" s="242">
        <v>835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08"/>
      <c r="Z20" s="208"/>
      <c r="AA20" s="208"/>
      <c r="AB20" s="208"/>
      <c r="AC20" s="208"/>
      <c r="AD20" s="208"/>
      <c r="AE20" s="208"/>
      <c r="AF20" s="208"/>
      <c r="AG20" s="208" t="s">
        <v>193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5" t="s">
        <v>207</v>
      </c>
      <c r="D21" s="241"/>
      <c r="E21" s="242">
        <v>-93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08"/>
      <c r="Z21" s="208"/>
      <c r="AA21" s="208"/>
      <c r="AB21" s="208"/>
      <c r="AC21" s="208"/>
      <c r="AD21" s="208"/>
      <c r="AE21" s="208"/>
      <c r="AF21" s="208"/>
      <c r="AG21" s="208" t="s">
        <v>193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15"/>
      <c r="B22" s="216"/>
      <c r="C22" s="255" t="s">
        <v>208</v>
      </c>
      <c r="D22" s="241"/>
      <c r="E22" s="242">
        <v>-2.56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08"/>
      <c r="Z22" s="208"/>
      <c r="AA22" s="208"/>
      <c r="AB22" s="208"/>
      <c r="AC22" s="208"/>
      <c r="AD22" s="208"/>
      <c r="AE22" s="208"/>
      <c r="AF22" s="208"/>
      <c r="AG22" s="208" t="s">
        <v>193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25">
        <v>4</v>
      </c>
      <c r="B23" s="226" t="s">
        <v>209</v>
      </c>
      <c r="C23" s="236" t="s">
        <v>210</v>
      </c>
      <c r="D23" s="227" t="s">
        <v>186</v>
      </c>
      <c r="E23" s="228">
        <v>754.22879999999998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21</v>
      </c>
      <c r="M23" s="230">
        <f>G23*(1+L23/100)</f>
        <v>0</v>
      </c>
      <c r="N23" s="230">
        <v>1E-3</v>
      </c>
      <c r="O23" s="230">
        <f>ROUND(E23*N23,2)</f>
        <v>0.75</v>
      </c>
      <c r="P23" s="230">
        <v>0</v>
      </c>
      <c r="Q23" s="230">
        <f>ROUND(E23*P23,2)</f>
        <v>0</v>
      </c>
      <c r="R23" s="230" t="s">
        <v>211</v>
      </c>
      <c r="S23" s="230" t="s">
        <v>158</v>
      </c>
      <c r="T23" s="231" t="s">
        <v>158</v>
      </c>
      <c r="U23" s="217">
        <v>0</v>
      </c>
      <c r="V23" s="217">
        <f>ROUND(E23*U23,2)</f>
        <v>0</v>
      </c>
      <c r="W23" s="217"/>
      <c r="X23" s="217" t="s">
        <v>212</v>
      </c>
      <c r="Y23" s="208"/>
      <c r="Z23" s="208"/>
      <c r="AA23" s="208"/>
      <c r="AB23" s="208"/>
      <c r="AC23" s="208"/>
      <c r="AD23" s="208"/>
      <c r="AE23" s="208"/>
      <c r="AF23" s="208"/>
      <c r="AG23" s="208" t="s">
        <v>213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5" t="s">
        <v>214</v>
      </c>
      <c r="D24" s="241"/>
      <c r="E24" s="242">
        <v>739.44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08"/>
      <c r="Z24" s="208"/>
      <c r="AA24" s="208"/>
      <c r="AB24" s="208"/>
      <c r="AC24" s="208"/>
      <c r="AD24" s="208"/>
      <c r="AE24" s="208"/>
      <c r="AF24" s="208"/>
      <c r="AG24" s="208" t="s">
        <v>193</v>
      </c>
      <c r="AH24" s="208">
        <v>5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15"/>
      <c r="B25" s="216"/>
      <c r="C25" s="256" t="s">
        <v>215</v>
      </c>
      <c r="D25" s="243"/>
      <c r="E25" s="244">
        <v>14.7888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08"/>
      <c r="Z25" s="208"/>
      <c r="AA25" s="208"/>
      <c r="AB25" s="208"/>
      <c r="AC25" s="208"/>
      <c r="AD25" s="208"/>
      <c r="AE25" s="208"/>
      <c r="AF25" s="208"/>
      <c r="AG25" s="208" t="s">
        <v>193</v>
      </c>
      <c r="AH25" s="208">
        <v>4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 x14ac:dyDescent="0.2">
      <c r="A26" s="225">
        <v>5</v>
      </c>
      <c r="B26" s="226" t="s">
        <v>216</v>
      </c>
      <c r="C26" s="236" t="s">
        <v>217</v>
      </c>
      <c r="D26" s="227" t="s">
        <v>196</v>
      </c>
      <c r="E26" s="228">
        <v>60.929859999999998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21</v>
      </c>
      <c r="M26" s="230">
        <f>G26*(1+L26/100)</f>
        <v>0</v>
      </c>
      <c r="N26" s="230">
        <v>0.35</v>
      </c>
      <c r="O26" s="230">
        <f>ROUND(E26*N26,2)</f>
        <v>21.33</v>
      </c>
      <c r="P26" s="230">
        <v>0</v>
      </c>
      <c r="Q26" s="230">
        <f>ROUND(E26*P26,2)</f>
        <v>0</v>
      </c>
      <c r="R26" s="230" t="s">
        <v>211</v>
      </c>
      <c r="S26" s="230" t="s">
        <v>158</v>
      </c>
      <c r="T26" s="231" t="s">
        <v>158</v>
      </c>
      <c r="U26" s="217">
        <v>0</v>
      </c>
      <c r="V26" s="217">
        <f>ROUND(E26*U26,2)</f>
        <v>0</v>
      </c>
      <c r="W26" s="217"/>
      <c r="X26" s="217" t="s">
        <v>212</v>
      </c>
      <c r="Y26" s="208"/>
      <c r="Z26" s="208"/>
      <c r="AA26" s="208"/>
      <c r="AB26" s="208"/>
      <c r="AC26" s="208"/>
      <c r="AD26" s="208"/>
      <c r="AE26" s="208"/>
      <c r="AF26" s="208"/>
      <c r="AG26" s="208" t="s">
        <v>213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5" t="s">
        <v>218</v>
      </c>
      <c r="D27" s="241"/>
      <c r="E27" s="242">
        <v>59.155200000000001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08"/>
      <c r="Z27" s="208"/>
      <c r="AA27" s="208"/>
      <c r="AB27" s="208"/>
      <c r="AC27" s="208"/>
      <c r="AD27" s="208"/>
      <c r="AE27" s="208"/>
      <c r="AF27" s="208"/>
      <c r="AG27" s="208" t="s">
        <v>193</v>
      </c>
      <c r="AH27" s="208">
        <v>5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6" t="s">
        <v>219</v>
      </c>
      <c r="D28" s="243"/>
      <c r="E28" s="244">
        <v>1.7746599999999999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08"/>
      <c r="Z28" s="208"/>
      <c r="AA28" s="208"/>
      <c r="AB28" s="208"/>
      <c r="AC28" s="208"/>
      <c r="AD28" s="208"/>
      <c r="AE28" s="208"/>
      <c r="AF28" s="208"/>
      <c r="AG28" s="208" t="s">
        <v>193</v>
      </c>
      <c r="AH28" s="208">
        <v>4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x14ac:dyDescent="0.2">
      <c r="A29" s="219" t="s">
        <v>153</v>
      </c>
      <c r="B29" s="220" t="s">
        <v>88</v>
      </c>
      <c r="C29" s="235" t="s">
        <v>89</v>
      </c>
      <c r="D29" s="221"/>
      <c r="E29" s="222"/>
      <c r="F29" s="223"/>
      <c r="G29" s="223">
        <f>SUMIF(AG30:AG37,"&lt;&gt;NOR",G30:G37)</f>
        <v>0</v>
      </c>
      <c r="H29" s="223"/>
      <c r="I29" s="223">
        <f>SUM(I30:I37)</f>
        <v>0</v>
      </c>
      <c r="J29" s="223"/>
      <c r="K29" s="223">
        <f>SUM(K30:K37)</f>
        <v>0</v>
      </c>
      <c r="L29" s="223"/>
      <c r="M29" s="223">
        <f>SUM(M30:M37)</f>
        <v>0</v>
      </c>
      <c r="N29" s="223"/>
      <c r="O29" s="223">
        <f>SUM(O30:O37)</f>
        <v>32.380000000000003</v>
      </c>
      <c r="P29" s="223"/>
      <c r="Q29" s="223">
        <f>SUM(Q30:Q37)</f>
        <v>0</v>
      </c>
      <c r="R29" s="223"/>
      <c r="S29" s="223"/>
      <c r="T29" s="224"/>
      <c r="U29" s="218"/>
      <c r="V29" s="218">
        <f>SUM(V30:V37)</f>
        <v>39.79</v>
      </c>
      <c r="W29" s="218"/>
      <c r="X29" s="218"/>
      <c r="AG29" t="s">
        <v>154</v>
      </c>
    </row>
    <row r="30" spans="1:60" ht="22.5" outlineLevel="1" x14ac:dyDescent="0.2">
      <c r="A30" s="225">
        <v>6</v>
      </c>
      <c r="B30" s="226" t="s">
        <v>220</v>
      </c>
      <c r="C30" s="236" t="s">
        <v>221</v>
      </c>
      <c r="D30" s="227" t="s">
        <v>196</v>
      </c>
      <c r="E30" s="228">
        <v>20.2392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21</v>
      </c>
      <c r="M30" s="230">
        <f>G30*(1+L30/100)</f>
        <v>0</v>
      </c>
      <c r="N30" s="230">
        <v>1.6</v>
      </c>
      <c r="O30" s="230">
        <f>ROUND(E30*N30,2)</f>
        <v>32.380000000000003</v>
      </c>
      <c r="P30" s="230">
        <v>0</v>
      </c>
      <c r="Q30" s="230">
        <f>ROUND(E30*P30,2)</f>
        <v>0</v>
      </c>
      <c r="R30" s="230" t="s">
        <v>222</v>
      </c>
      <c r="S30" s="230" t="s">
        <v>158</v>
      </c>
      <c r="T30" s="231" t="s">
        <v>158</v>
      </c>
      <c r="U30" s="217">
        <v>1.8360000000000001</v>
      </c>
      <c r="V30" s="217">
        <f>ROUND(E30*U30,2)</f>
        <v>37.159999999999997</v>
      </c>
      <c r="W30" s="217"/>
      <c r="X30" s="217" t="s">
        <v>188</v>
      </c>
      <c r="Y30" s="208"/>
      <c r="Z30" s="208"/>
      <c r="AA30" s="208"/>
      <c r="AB30" s="208"/>
      <c r="AC30" s="208"/>
      <c r="AD30" s="208"/>
      <c r="AE30" s="208"/>
      <c r="AF30" s="208"/>
      <c r="AG30" s="208" t="s">
        <v>189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4" t="s">
        <v>223</v>
      </c>
      <c r="D31" s="245"/>
      <c r="E31" s="245"/>
      <c r="F31" s="245"/>
      <c r="G31" s="245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08"/>
      <c r="Z31" s="208"/>
      <c r="AA31" s="208"/>
      <c r="AB31" s="208"/>
      <c r="AC31" s="208"/>
      <c r="AD31" s="208"/>
      <c r="AE31" s="208"/>
      <c r="AF31" s="208"/>
      <c r="AG31" s="208" t="s">
        <v>191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32" t="str">
        <f>C31</f>
        <v>pod mazaniny a dlažby, popř. na plochých střechách, vodorovný nebo ve spádu, s udusáním a urovnáním povrchu,</v>
      </c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5" t="s">
        <v>224</v>
      </c>
      <c r="D32" s="241"/>
      <c r="E32" s="242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08"/>
      <c r="Z32" s="208"/>
      <c r="AA32" s="208"/>
      <c r="AB32" s="208"/>
      <c r="AC32" s="208"/>
      <c r="AD32" s="208"/>
      <c r="AE32" s="208"/>
      <c r="AF32" s="208"/>
      <c r="AG32" s="208" t="s">
        <v>193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5" t="s">
        <v>225</v>
      </c>
      <c r="D33" s="241"/>
      <c r="E33" s="242">
        <v>20.2392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08"/>
      <c r="Z33" s="208"/>
      <c r="AA33" s="208"/>
      <c r="AB33" s="208"/>
      <c r="AC33" s="208"/>
      <c r="AD33" s="208"/>
      <c r="AE33" s="208"/>
      <c r="AF33" s="208"/>
      <c r="AG33" s="208" t="s">
        <v>193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2.5" outlineLevel="1" x14ac:dyDescent="0.2">
      <c r="A34" s="225">
        <v>7</v>
      </c>
      <c r="B34" s="226" t="s">
        <v>226</v>
      </c>
      <c r="C34" s="236" t="s">
        <v>227</v>
      </c>
      <c r="D34" s="227" t="s">
        <v>196</v>
      </c>
      <c r="E34" s="228">
        <v>1.4336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 t="s">
        <v>222</v>
      </c>
      <c r="S34" s="230" t="s">
        <v>158</v>
      </c>
      <c r="T34" s="231" t="s">
        <v>158</v>
      </c>
      <c r="U34" s="217">
        <v>1.8360000000000001</v>
      </c>
      <c r="V34" s="217">
        <f>ROUND(E34*U34,2)</f>
        <v>2.63</v>
      </c>
      <c r="W34" s="217"/>
      <c r="X34" s="217" t="s">
        <v>188</v>
      </c>
      <c r="Y34" s="208"/>
      <c r="Z34" s="208"/>
      <c r="AA34" s="208"/>
      <c r="AB34" s="208"/>
      <c r="AC34" s="208"/>
      <c r="AD34" s="208"/>
      <c r="AE34" s="208"/>
      <c r="AF34" s="208"/>
      <c r="AG34" s="208" t="s">
        <v>189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54" t="s">
        <v>223</v>
      </c>
      <c r="D35" s="245"/>
      <c r="E35" s="245"/>
      <c r="F35" s="245"/>
      <c r="G35" s="245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08"/>
      <c r="Z35" s="208"/>
      <c r="AA35" s="208"/>
      <c r="AB35" s="208"/>
      <c r="AC35" s="208"/>
      <c r="AD35" s="208"/>
      <c r="AE35" s="208"/>
      <c r="AF35" s="208"/>
      <c r="AG35" s="208" t="s">
        <v>191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32" t="str">
        <f>C35</f>
        <v>pod mazaniny a dlažby, popř. na plochých střechách, vodorovný nebo ve spádu, s udusáním a urovnáním povrchu,</v>
      </c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15"/>
      <c r="B36" s="216"/>
      <c r="C36" s="255" t="s">
        <v>228</v>
      </c>
      <c r="D36" s="241"/>
      <c r="E36" s="242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08"/>
      <c r="Z36" s="208"/>
      <c r="AA36" s="208"/>
      <c r="AB36" s="208"/>
      <c r="AC36" s="208"/>
      <c r="AD36" s="208"/>
      <c r="AE36" s="208"/>
      <c r="AF36" s="208"/>
      <c r="AG36" s="208" t="s">
        <v>193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15"/>
      <c r="B37" s="216"/>
      <c r="C37" s="255" t="s">
        <v>229</v>
      </c>
      <c r="D37" s="241"/>
      <c r="E37" s="242">
        <v>1.4336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08"/>
      <c r="Z37" s="208"/>
      <c r="AA37" s="208"/>
      <c r="AB37" s="208"/>
      <c r="AC37" s="208"/>
      <c r="AD37" s="208"/>
      <c r="AE37" s="208"/>
      <c r="AF37" s="208"/>
      <c r="AG37" s="208" t="s">
        <v>193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x14ac:dyDescent="0.2">
      <c r="A38" s="219" t="s">
        <v>153</v>
      </c>
      <c r="B38" s="220" t="s">
        <v>94</v>
      </c>
      <c r="C38" s="235" t="s">
        <v>95</v>
      </c>
      <c r="D38" s="221"/>
      <c r="E38" s="222"/>
      <c r="F38" s="223"/>
      <c r="G38" s="223">
        <f>SUMIF(AG39:AG41,"&lt;&gt;NOR",G39:G41)</f>
        <v>0</v>
      </c>
      <c r="H38" s="223"/>
      <c r="I38" s="223">
        <f>SUM(I39:I41)</f>
        <v>0</v>
      </c>
      <c r="J38" s="223"/>
      <c r="K38" s="223">
        <f>SUM(K39:K41)</f>
        <v>0</v>
      </c>
      <c r="L38" s="223"/>
      <c r="M38" s="223">
        <f>SUM(M39:M41)</f>
        <v>0</v>
      </c>
      <c r="N38" s="223"/>
      <c r="O38" s="223">
        <f>SUM(O39:O41)</f>
        <v>0</v>
      </c>
      <c r="P38" s="223"/>
      <c r="Q38" s="223">
        <f>SUM(Q39:Q41)</f>
        <v>0</v>
      </c>
      <c r="R38" s="223"/>
      <c r="S38" s="223"/>
      <c r="T38" s="224"/>
      <c r="U38" s="218"/>
      <c r="V38" s="218">
        <f>SUM(V39:V41)</f>
        <v>14.57</v>
      </c>
      <c r="W38" s="218"/>
      <c r="X38" s="218"/>
      <c r="AG38" t="s">
        <v>154</v>
      </c>
    </row>
    <row r="39" spans="1:60" outlineLevel="1" x14ac:dyDescent="0.2">
      <c r="A39" s="225">
        <v>8</v>
      </c>
      <c r="B39" s="226" t="s">
        <v>230</v>
      </c>
      <c r="C39" s="236" t="s">
        <v>231</v>
      </c>
      <c r="D39" s="227" t="s">
        <v>186</v>
      </c>
      <c r="E39" s="228">
        <v>971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 t="s">
        <v>232</v>
      </c>
      <c r="S39" s="230" t="s">
        <v>158</v>
      </c>
      <c r="T39" s="231" t="s">
        <v>158</v>
      </c>
      <c r="U39" s="217">
        <v>1.4999999999999999E-2</v>
      </c>
      <c r="V39" s="217">
        <f>ROUND(E39*U39,2)</f>
        <v>14.57</v>
      </c>
      <c r="W39" s="217"/>
      <c r="X39" s="217" t="s">
        <v>188</v>
      </c>
      <c r="Y39" s="208"/>
      <c r="Z39" s="208"/>
      <c r="AA39" s="208"/>
      <c r="AB39" s="208"/>
      <c r="AC39" s="208"/>
      <c r="AD39" s="208"/>
      <c r="AE39" s="208"/>
      <c r="AF39" s="208"/>
      <c r="AG39" s="208" t="s">
        <v>189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5" t="s">
        <v>233</v>
      </c>
      <c r="D40" s="241"/>
      <c r="E40" s="242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08"/>
      <c r="Z40" s="208"/>
      <c r="AA40" s="208"/>
      <c r="AB40" s="208"/>
      <c r="AC40" s="208"/>
      <c r="AD40" s="208"/>
      <c r="AE40" s="208"/>
      <c r="AF40" s="208"/>
      <c r="AG40" s="208" t="s">
        <v>193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5" t="s">
        <v>234</v>
      </c>
      <c r="D41" s="241"/>
      <c r="E41" s="242">
        <v>971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08"/>
      <c r="Z41" s="208"/>
      <c r="AA41" s="208"/>
      <c r="AB41" s="208"/>
      <c r="AC41" s="208"/>
      <c r="AD41" s="208"/>
      <c r="AE41" s="208"/>
      <c r="AF41" s="208"/>
      <c r="AG41" s="208" t="s">
        <v>193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x14ac:dyDescent="0.2">
      <c r="A42" s="219" t="s">
        <v>153</v>
      </c>
      <c r="B42" s="220" t="s">
        <v>96</v>
      </c>
      <c r="C42" s="235" t="s">
        <v>97</v>
      </c>
      <c r="D42" s="221"/>
      <c r="E42" s="222"/>
      <c r="F42" s="223"/>
      <c r="G42" s="223">
        <f>SUMIF(AG43:AG50,"&lt;&gt;NOR",G43:G50)</f>
        <v>0</v>
      </c>
      <c r="H42" s="223"/>
      <c r="I42" s="223">
        <f>SUM(I43:I50)</f>
        <v>0</v>
      </c>
      <c r="J42" s="223"/>
      <c r="K42" s="223">
        <f>SUM(K43:K50)</f>
        <v>0</v>
      </c>
      <c r="L42" s="223"/>
      <c r="M42" s="223">
        <f>SUM(M43:M50)</f>
        <v>0</v>
      </c>
      <c r="N42" s="223"/>
      <c r="O42" s="223">
        <f>SUM(O43:O50)</f>
        <v>0</v>
      </c>
      <c r="P42" s="223"/>
      <c r="Q42" s="223">
        <f>SUM(Q43:Q50)</f>
        <v>0.31000000000000005</v>
      </c>
      <c r="R42" s="223"/>
      <c r="S42" s="223"/>
      <c r="T42" s="224"/>
      <c r="U42" s="218"/>
      <c r="V42" s="218">
        <f>SUM(V43:V50)</f>
        <v>1.93</v>
      </c>
      <c r="W42" s="218"/>
      <c r="X42" s="218"/>
      <c r="AG42" t="s">
        <v>154</v>
      </c>
    </row>
    <row r="43" spans="1:60" outlineLevel="1" x14ac:dyDescent="0.2">
      <c r="A43" s="225">
        <v>9</v>
      </c>
      <c r="B43" s="226" t="s">
        <v>235</v>
      </c>
      <c r="C43" s="236" t="s">
        <v>236</v>
      </c>
      <c r="D43" s="227" t="s">
        <v>186</v>
      </c>
      <c r="E43" s="228">
        <v>0.88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21</v>
      </c>
      <c r="M43" s="230">
        <f>G43*(1+L43/100)</f>
        <v>0</v>
      </c>
      <c r="N43" s="230">
        <v>6.7000000000000002E-4</v>
      </c>
      <c r="O43" s="230">
        <f>ROUND(E43*N43,2)</f>
        <v>0</v>
      </c>
      <c r="P43" s="230">
        <v>0.31900000000000001</v>
      </c>
      <c r="Q43" s="230">
        <f>ROUND(E43*P43,2)</f>
        <v>0.28000000000000003</v>
      </c>
      <c r="R43" s="230" t="s">
        <v>237</v>
      </c>
      <c r="S43" s="230" t="s">
        <v>158</v>
      </c>
      <c r="T43" s="231" t="s">
        <v>158</v>
      </c>
      <c r="U43" s="217">
        <v>0.317</v>
      </c>
      <c r="V43" s="217">
        <f>ROUND(E43*U43,2)</f>
        <v>0.28000000000000003</v>
      </c>
      <c r="W43" s="217"/>
      <c r="X43" s="217" t="s">
        <v>188</v>
      </c>
      <c r="Y43" s="208"/>
      <c r="Z43" s="208"/>
      <c r="AA43" s="208"/>
      <c r="AB43" s="208"/>
      <c r="AC43" s="208"/>
      <c r="AD43" s="208"/>
      <c r="AE43" s="208"/>
      <c r="AF43" s="208"/>
      <c r="AG43" s="208" t="s">
        <v>189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2.5" outlineLevel="1" x14ac:dyDescent="0.2">
      <c r="A44" s="215"/>
      <c r="B44" s="216"/>
      <c r="C44" s="254" t="s">
        <v>238</v>
      </c>
      <c r="D44" s="245"/>
      <c r="E44" s="245"/>
      <c r="F44" s="245"/>
      <c r="G44" s="245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08"/>
      <c r="Z44" s="208"/>
      <c r="AA44" s="208"/>
      <c r="AB44" s="208"/>
      <c r="AC44" s="208"/>
      <c r="AD44" s="208"/>
      <c r="AE44" s="208"/>
      <c r="AF44" s="208"/>
      <c r="AG44" s="208" t="s">
        <v>191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32" t="str">
        <f>C44</f>
        <v>nebo vybourání otvorů průřezové plochy přes 4 m2 v příčkách, včetně pomocného lešení o výšce podlahy do 1900 mm a pro zatížení do 1,5 kPa  (150 kg/m2),</v>
      </c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5" t="s">
        <v>239</v>
      </c>
      <c r="D45" s="241"/>
      <c r="E45" s="242">
        <v>0.88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08"/>
      <c r="Z45" s="208"/>
      <c r="AA45" s="208"/>
      <c r="AB45" s="208"/>
      <c r="AC45" s="208"/>
      <c r="AD45" s="208"/>
      <c r="AE45" s="208"/>
      <c r="AF45" s="208"/>
      <c r="AG45" s="208" t="s">
        <v>193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2.5" outlineLevel="1" x14ac:dyDescent="0.2">
      <c r="A46" s="225">
        <v>10</v>
      </c>
      <c r="B46" s="226" t="s">
        <v>240</v>
      </c>
      <c r="C46" s="236" t="s">
        <v>241</v>
      </c>
      <c r="D46" s="227" t="s">
        <v>196</v>
      </c>
      <c r="E46" s="228">
        <v>1.4336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0" t="s">
        <v>237</v>
      </c>
      <c r="S46" s="230" t="s">
        <v>158</v>
      </c>
      <c r="T46" s="231" t="s">
        <v>158</v>
      </c>
      <c r="U46" s="217">
        <v>1.151</v>
      </c>
      <c r="V46" s="217">
        <f>ROUND(E46*U46,2)</f>
        <v>1.65</v>
      </c>
      <c r="W46" s="217"/>
      <c r="X46" s="217" t="s">
        <v>188</v>
      </c>
      <c r="Y46" s="208"/>
      <c r="Z46" s="208"/>
      <c r="AA46" s="208"/>
      <c r="AB46" s="208"/>
      <c r="AC46" s="208"/>
      <c r="AD46" s="208"/>
      <c r="AE46" s="208"/>
      <c r="AF46" s="208"/>
      <c r="AG46" s="208" t="s">
        <v>189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15"/>
      <c r="B47" s="216"/>
      <c r="C47" s="237" t="s">
        <v>242</v>
      </c>
      <c r="D47" s="233"/>
      <c r="E47" s="233"/>
      <c r="F47" s="233"/>
      <c r="G47" s="233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08"/>
      <c r="Z47" s="208"/>
      <c r="AA47" s="208"/>
      <c r="AB47" s="208"/>
      <c r="AC47" s="208"/>
      <c r="AD47" s="208"/>
      <c r="AE47" s="208"/>
      <c r="AF47" s="208"/>
      <c r="AG47" s="208" t="s">
        <v>163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5" t="s">
        <v>243</v>
      </c>
      <c r="D48" s="241"/>
      <c r="E48" s="242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08"/>
      <c r="Z48" s="208"/>
      <c r="AA48" s="208"/>
      <c r="AB48" s="208"/>
      <c r="AC48" s="208"/>
      <c r="AD48" s="208"/>
      <c r="AE48" s="208"/>
      <c r="AF48" s="208"/>
      <c r="AG48" s="208" t="s">
        <v>193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5" t="s">
        <v>229</v>
      </c>
      <c r="D49" s="241"/>
      <c r="E49" s="242">
        <v>1.4336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08"/>
      <c r="Z49" s="208"/>
      <c r="AA49" s="208"/>
      <c r="AB49" s="208"/>
      <c r="AC49" s="208"/>
      <c r="AD49" s="208"/>
      <c r="AE49" s="208"/>
      <c r="AF49" s="208"/>
      <c r="AG49" s="208" t="s">
        <v>193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46">
        <v>11</v>
      </c>
      <c r="B50" s="247" t="s">
        <v>244</v>
      </c>
      <c r="C50" s="257" t="s">
        <v>245</v>
      </c>
      <c r="D50" s="248" t="s">
        <v>246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0.03</v>
      </c>
      <c r="Q50" s="251">
        <f>ROUND(E50*P50,2)</f>
        <v>0.03</v>
      </c>
      <c r="R50" s="251"/>
      <c r="S50" s="251" t="s">
        <v>175</v>
      </c>
      <c r="T50" s="252" t="s">
        <v>159</v>
      </c>
      <c r="U50" s="217">
        <v>0</v>
      </c>
      <c r="V50" s="217">
        <f>ROUND(E50*U50,2)</f>
        <v>0</v>
      </c>
      <c r="W50" s="217"/>
      <c r="X50" s="217" t="s">
        <v>188</v>
      </c>
      <c r="Y50" s="208"/>
      <c r="Z50" s="208"/>
      <c r="AA50" s="208"/>
      <c r="AB50" s="208"/>
      <c r="AC50" s="208"/>
      <c r="AD50" s="208"/>
      <c r="AE50" s="208"/>
      <c r="AF50" s="208"/>
      <c r="AG50" s="208" t="s">
        <v>189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">
      <c r="A51" s="219" t="s">
        <v>153</v>
      </c>
      <c r="B51" s="220" t="s">
        <v>98</v>
      </c>
      <c r="C51" s="235" t="s">
        <v>99</v>
      </c>
      <c r="D51" s="221"/>
      <c r="E51" s="222"/>
      <c r="F51" s="223"/>
      <c r="G51" s="223">
        <f>SUMIF(AG52:AG56,"&lt;&gt;NOR",G52:G56)</f>
        <v>0</v>
      </c>
      <c r="H51" s="223"/>
      <c r="I51" s="223">
        <f>SUM(I52:I56)</f>
        <v>0</v>
      </c>
      <c r="J51" s="223"/>
      <c r="K51" s="223">
        <f>SUM(K52:K56)</f>
        <v>0</v>
      </c>
      <c r="L51" s="223"/>
      <c r="M51" s="223">
        <f>SUM(M52:M56)</f>
        <v>0</v>
      </c>
      <c r="N51" s="223"/>
      <c r="O51" s="223">
        <f>SUM(O52:O56)</f>
        <v>0</v>
      </c>
      <c r="P51" s="223"/>
      <c r="Q51" s="223">
        <f>SUM(Q52:Q56)</f>
        <v>0</v>
      </c>
      <c r="R51" s="223"/>
      <c r="S51" s="223"/>
      <c r="T51" s="224"/>
      <c r="U51" s="218"/>
      <c r="V51" s="218">
        <f>SUM(V52:V56)</f>
        <v>103.04</v>
      </c>
      <c r="W51" s="218"/>
      <c r="X51" s="218"/>
      <c r="AG51" t="s">
        <v>154</v>
      </c>
    </row>
    <row r="52" spans="1:60" ht="33.75" outlineLevel="1" x14ac:dyDescent="0.2">
      <c r="A52" s="225">
        <v>12</v>
      </c>
      <c r="B52" s="226" t="s">
        <v>247</v>
      </c>
      <c r="C52" s="236" t="s">
        <v>248</v>
      </c>
      <c r="D52" s="227" t="s">
        <v>249</v>
      </c>
      <c r="E52" s="228">
        <v>54.462989999999998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 t="s">
        <v>232</v>
      </c>
      <c r="S52" s="230" t="s">
        <v>158</v>
      </c>
      <c r="T52" s="231" t="s">
        <v>158</v>
      </c>
      <c r="U52" s="217">
        <v>1.8919999999999999</v>
      </c>
      <c r="V52" s="217">
        <f>ROUND(E52*U52,2)</f>
        <v>103.04</v>
      </c>
      <c r="W52" s="217"/>
      <c r="X52" s="217" t="s">
        <v>250</v>
      </c>
      <c r="Y52" s="208"/>
      <c r="Z52" s="208"/>
      <c r="AA52" s="208"/>
      <c r="AB52" s="208"/>
      <c r="AC52" s="208"/>
      <c r="AD52" s="208"/>
      <c r="AE52" s="208"/>
      <c r="AF52" s="208"/>
      <c r="AG52" s="208" t="s">
        <v>251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4" t="s">
        <v>252</v>
      </c>
      <c r="D53" s="245"/>
      <c r="E53" s="245"/>
      <c r="F53" s="245"/>
      <c r="G53" s="245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08"/>
      <c r="Z53" s="208"/>
      <c r="AA53" s="208"/>
      <c r="AB53" s="208"/>
      <c r="AC53" s="208"/>
      <c r="AD53" s="208"/>
      <c r="AE53" s="208"/>
      <c r="AF53" s="208"/>
      <c r="AG53" s="208" t="s">
        <v>191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5" t="s">
        <v>253</v>
      </c>
      <c r="D54" s="241"/>
      <c r="E54" s="242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08"/>
      <c r="Z54" s="208"/>
      <c r="AA54" s="208"/>
      <c r="AB54" s="208"/>
      <c r="AC54" s="208"/>
      <c r="AD54" s="208"/>
      <c r="AE54" s="208"/>
      <c r="AF54" s="208"/>
      <c r="AG54" s="208" t="s">
        <v>193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15"/>
      <c r="B55" s="216"/>
      <c r="C55" s="255" t="s">
        <v>254</v>
      </c>
      <c r="D55" s="241"/>
      <c r="E55" s="242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0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5" t="s">
        <v>255</v>
      </c>
      <c r="D56" s="241"/>
      <c r="E56" s="242">
        <v>54.462989999999998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08"/>
      <c r="Z56" s="208"/>
      <c r="AA56" s="208"/>
      <c r="AB56" s="208"/>
      <c r="AC56" s="208"/>
      <c r="AD56" s="208"/>
      <c r="AE56" s="208"/>
      <c r="AF56" s="208"/>
      <c r="AG56" s="208" t="s">
        <v>193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x14ac:dyDescent="0.2">
      <c r="A57" s="219" t="s">
        <v>153</v>
      </c>
      <c r="B57" s="220" t="s">
        <v>100</v>
      </c>
      <c r="C57" s="235" t="s">
        <v>101</v>
      </c>
      <c r="D57" s="221"/>
      <c r="E57" s="222"/>
      <c r="F57" s="223"/>
      <c r="G57" s="223">
        <f>SUMIF(AG58:AG210,"&lt;&gt;NOR",G58:G210)</f>
        <v>0</v>
      </c>
      <c r="H57" s="223"/>
      <c r="I57" s="223">
        <f>SUM(I58:I210)</f>
        <v>0</v>
      </c>
      <c r="J57" s="223"/>
      <c r="K57" s="223">
        <f>SUM(K58:K210)</f>
        <v>0</v>
      </c>
      <c r="L57" s="223"/>
      <c r="M57" s="223">
        <f>SUM(M58:M210)</f>
        <v>0</v>
      </c>
      <c r="N57" s="223"/>
      <c r="O57" s="223">
        <f>SUM(O58:O210)</f>
        <v>23.759999999999998</v>
      </c>
      <c r="P57" s="223"/>
      <c r="Q57" s="223">
        <f>SUM(Q58:Q210)</f>
        <v>16.78</v>
      </c>
      <c r="R57" s="223"/>
      <c r="S57" s="223"/>
      <c r="T57" s="224"/>
      <c r="U57" s="218"/>
      <c r="V57" s="218">
        <f>SUM(V58:V210)</f>
        <v>1438.2700000000002</v>
      </c>
      <c r="W57" s="218"/>
      <c r="X57" s="218"/>
      <c r="AG57" t="s">
        <v>154</v>
      </c>
    </row>
    <row r="58" spans="1:60" ht="22.5" outlineLevel="1" x14ac:dyDescent="0.2">
      <c r="A58" s="225">
        <v>13</v>
      </c>
      <c r="B58" s="226" t="s">
        <v>256</v>
      </c>
      <c r="C58" s="236" t="s">
        <v>257</v>
      </c>
      <c r="D58" s="227" t="s">
        <v>186</v>
      </c>
      <c r="E58" s="228">
        <v>8.9600000000000009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0.11</v>
      </c>
      <c r="Q58" s="230">
        <f>ROUND(E58*P58,2)</f>
        <v>0.99</v>
      </c>
      <c r="R58" s="230" t="s">
        <v>187</v>
      </c>
      <c r="S58" s="230" t="s">
        <v>158</v>
      </c>
      <c r="T58" s="231" t="s">
        <v>158</v>
      </c>
      <c r="U58" s="217">
        <v>0.2</v>
      </c>
      <c r="V58" s="217">
        <f>ROUND(E58*U58,2)</f>
        <v>1.79</v>
      </c>
      <c r="W58" s="217"/>
      <c r="X58" s="217" t="s">
        <v>188</v>
      </c>
      <c r="Y58" s="208"/>
      <c r="Z58" s="208"/>
      <c r="AA58" s="208"/>
      <c r="AB58" s="208"/>
      <c r="AC58" s="208"/>
      <c r="AD58" s="208"/>
      <c r="AE58" s="208"/>
      <c r="AF58" s="208"/>
      <c r="AG58" s="208" t="s">
        <v>189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5" t="s">
        <v>258</v>
      </c>
      <c r="D59" s="241"/>
      <c r="E59" s="242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08"/>
      <c r="Z59" s="208"/>
      <c r="AA59" s="208"/>
      <c r="AB59" s="208"/>
      <c r="AC59" s="208"/>
      <c r="AD59" s="208"/>
      <c r="AE59" s="208"/>
      <c r="AF59" s="208"/>
      <c r="AG59" s="208" t="s">
        <v>193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5" t="s">
        <v>259</v>
      </c>
      <c r="D60" s="241"/>
      <c r="E60" s="242">
        <v>8.9600000000000009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08"/>
      <c r="Z60" s="208"/>
      <c r="AA60" s="208"/>
      <c r="AB60" s="208"/>
      <c r="AC60" s="208"/>
      <c r="AD60" s="208"/>
      <c r="AE60" s="208"/>
      <c r="AF60" s="208"/>
      <c r="AG60" s="208" t="s">
        <v>193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25">
        <v>14</v>
      </c>
      <c r="B61" s="226" t="s">
        <v>260</v>
      </c>
      <c r="C61" s="236" t="s">
        <v>261</v>
      </c>
      <c r="D61" s="227" t="s">
        <v>262</v>
      </c>
      <c r="E61" s="228">
        <v>28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21</v>
      </c>
      <c r="M61" s="230">
        <f>G61*(1+L61/100)</f>
        <v>0</v>
      </c>
      <c r="N61" s="230">
        <v>3.0000000000000001E-5</v>
      </c>
      <c r="O61" s="230">
        <f>ROUND(E61*N61,2)</f>
        <v>0</v>
      </c>
      <c r="P61" s="230">
        <v>0</v>
      </c>
      <c r="Q61" s="230">
        <f>ROUND(E61*P61,2)</f>
        <v>0</v>
      </c>
      <c r="R61" s="230" t="s">
        <v>263</v>
      </c>
      <c r="S61" s="230" t="s">
        <v>158</v>
      </c>
      <c r="T61" s="231" t="s">
        <v>158</v>
      </c>
      <c r="U61" s="217">
        <v>0.16500000000000001</v>
      </c>
      <c r="V61" s="217">
        <f>ROUND(E61*U61,2)</f>
        <v>4.62</v>
      </c>
      <c r="W61" s="217"/>
      <c r="X61" s="217" t="s">
        <v>188</v>
      </c>
      <c r="Y61" s="208"/>
      <c r="Z61" s="208"/>
      <c r="AA61" s="208"/>
      <c r="AB61" s="208"/>
      <c r="AC61" s="208"/>
      <c r="AD61" s="208"/>
      <c r="AE61" s="208"/>
      <c r="AF61" s="208"/>
      <c r="AG61" s="208" t="s">
        <v>189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5" t="s">
        <v>264</v>
      </c>
      <c r="D62" s="241"/>
      <c r="E62" s="242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08"/>
      <c r="Z62" s="208"/>
      <c r="AA62" s="208"/>
      <c r="AB62" s="208"/>
      <c r="AC62" s="208"/>
      <c r="AD62" s="208"/>
      <c r="AE62" s="208"/>
      <c r="AF62" s="208"/>
      <c r="AG62" s="208" t="s">
        <v>193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5" t="s">
        <v>265</v>
      </c>
      <c r="D63" s="241"/>
      <c r="E63" s="242">
        <v>14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08"/>
      <c r="Z63" s="208"/>
      <c r="AA63" s="208"/>
      <c r="AB63" s="208"/>
      <c r="AC63" s="208"/>
      <c r="AD63" s="208"/>
      <c r="AE63" s="208"/>
      <c r="AF63" s="208"/>
      <c r="AG63" s="208" t="s">
        <v>193</v>
      </c>
      <c r="AH63" s="208">
        <v>5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6" t="s">
        <v>266</v>
      </c>
      <c r="D64" s="243"/>
      <c r="E64" s="244">
        <v>14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08"/>
      <c r="Z64" s="208"/>
      <c r="AA64" s="208"/>
      <c r="AB64" s="208"/>
      <c r="AC64" s="208"/>
      <c r="AD64" s="208"/>
      <c r="AE64" s="208"/>
      <c r="AF64" s="208"/>
      <c r="AG64" s="208" t="s">
        <v>193</v>
      </c>
      <c r="AH64" s="208">
        <v>4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33.75" outlineLevel="1" x14ac:dyDescent="0.2">
      <c r="A65" s="225">
        <v>15</v>
      </c>
      <c r="B65" s="226" t="s">
        <v>267</v>
      </c>
      <c r="C65" s="236" t="s">
        <v>268</v>
      </c>
      <c r="D65" s="227" t="s">
        <v>186</v>
      </c>
      <c r="E65" s="228">
        <v>980.17219999999998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0.01</v>
      </c>
      <c r="Q65" s="230">
        <f>ROUND(E65*P65,2)</f>
        <v>9.8000000000000007</v>
      </c>
      <c r="R65" s="230" t="s">
        <v>263</v>
      </c>
      <c r="S65" s="230" t="s">
        <v>158</v>
      </c>
      <c r="T65" s="231" t="s">
        <v>158</v>
      </c>
      <c r="U65" s="217">
        <v>0.06</v>
      </c>
      <c r="V65" s="217">
        <f>ROUND(E65*U65,2)</f>
        <v>58.81</v>
      </c>
      <c r="W65" s="217"/>
      <c r="X65" s="217" t="s">
        <v>188</v>
      </c>
      <c r="Y65" s="208"/>
      <c r="Z65" s="208"/>
      <c r="AA65" s="208"/>
      <c r="AB65" s="208"/>
      <c r="AC65" s="208"/>
      <c r="AD65" s="208"/>
      <c r="AE65" s="208"/>
      <c r="AF65" s="208"/>
      <c r="AG65" s="208" t="s">
        <v>189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15"/>
      <c r="B66" s="216"/>
      <c r="C66" s="255" t="s">
        <v>269</v>
      </c>
      <c r="D66" s="241"/>
      <c r="E66" s="242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08"/>
      <c r="Z66" s="208"/>
      <c r="AA66" s="208"/>
      <c r="AB66" s="208"/>
      <c r="AC66" s="208"/>
      <c r="AD66" s="208"/>
      <c r="AE66" s="208"/>
      <c r="AF66" s="208"/>
      <c r="AG66" s="208" t="s">
        <v>193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5" t="s">
        <v>234</v>
      </c>
      <c r="D67" s="241"/>
      <c r="E67" s="242">
        <v>971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08"/>
      <c r="Z67" s="208"/>
      <c r="AA67" s="208"/>
      <c r="AB67" s="208"/>
      <c r="AC67" s="208"/>
      <c r="AD67" s="208"/>
      <c r="AE67" s="208"/>
      <c r="AF67" s="208"/>
      <c r="AG67" s="208" t="s">
        <v>193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15"/>
      <c r="B68" s="216"/>
      <c r="C68" s="255" t="s">
        <v>270</v>
      </c>
      <c r="D68" s="241"/>
      <c r="E68" s="242">
        <v>-67.529799999999994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08"/>
      <c r="Z68" s="208"/>
      <c r="AA68" s="208"/>
      <c r="AB68" s="208"/>
      <c r="AC68" s="208"/>
      <c r="AD68" s="208"/>
      <c r="AE68" s="208"/>
      <c r="AF68" s="208"/>
      <c r="AG68" s="208" t="s">
        <v>193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5" t="s">
        <v>271</v>
      </c>
      <c r="D69" s="241"/>
      <c r="E69" s="242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08"/>
      <c r="Z69" s="208"/>
      <c r="AA69" s="208"/>
      <c r="AB69" s="208"/>
      <c r="AC69" s="208"/>
      <c r="AD69" s="208"/>
      <c r="AE69" s="208"/>
      <c r="AF69" s="208"/>
      <c r="AG69" s="208" t="s">
        <v>193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15"/>
      <c r="B70" s="216"/>
      <c r="C70" s="255" t="s">
        <v>272</v>
      </c>
      <c r="D70" s="241"/>
      <c r="E70" s="242">
        <v>49.328000000000003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08"/>
      <c r="Z70" s="208"/>
      <c r="AA70" s="208"/>
      <c r="AB70" s="208"/>
      <c r="AC70" s="208"/>
      <c r="AD70" s="208"/>
      <c r="AE70" s="208"/>
      <c r="AF70" s="208"/>
      <c r="AG70" s="208" t="s">
        <v>193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15"/>
      <c r="B71" s="216"/>
      <c r="C71" s="255" t="s">
        <v>273</v>
      </c>
      <c r="D71" s="241"/>
      <c r="E71" s="242">
        <v>26.053999999999998</v>
      </c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08"/>
      <c r="Z71" s="208"/>
      <c r="AA71" s="208"/>
      <c r="AB71" s="208"/>
      <c r="AC71" s="208"/>
      <c r="AD71" s="208"/>
      <c r="AE71" s="208"/>
      <c r="AF71" s="208"/>
      <c r="AG71" s="208" t="s">
        <v>193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5" t="s">
        <v>274</v>
      </c>
      <c r="D72" s="241"/>
      <c r="E72" s="242">
        <v>1.32</v>
      </c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08"/>
      <c r="Z72" s="208"/>
      <c r="AA72" s="208"/>
      <c r="AB72" s="208"/>
      <c r="AC72" s="208"/>
      <c r="AD72" s="208"/>
      <c r="AE72" s="208"/>
      <c r="AF72" s="208"/>
      <c r="AG72" s="208" t="s">
        <v>193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33.75" outlineLevel="1" x14ac:dyDescent="0.2">
      <c r="A73" s="225">
        <v>16</v>
      </c>
      <c r="B73" s="226" t="s">
        <v>275</v>
      </c>
      <c r="C73" s="236" t="s">
        <v>276</v>
      </c>
      <c r="D73" s="227" t="s">
        <v>186</v>
      </c>
      <c r="E73" s="228">
        <v>8.9600000000000009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21</v>
      </c>
      <c r="M73" s="230">
        <f>G73*(1+L73/100)</f>
        <v>0</v>
      </c>
      <c r="N73" s="230">
        <v>0</v>
      </c>
      <c r="O73" s="230">
        <f>ROUND(E73*N73,2)</f>
        <v>0</v>
      </c>
      <c r="P73" s="230">
        <v>0.01</v>
      </c>
      <c r="Q73" s="230">
        <f>ROUND(E73*P73,2)</f>
        <v>0.09</v>
      </c>
      <c r="R73" s="230" t="s">
        <v>263</v>
      </c>
      <c r="S73" s="230" t="s">
        <v>158</v>
      </c>
      <c r="T73" s="231" t="s">
        <v>158</v>
      </c>
      <c r="U73" s="217">
        <v>0.08</v>
      </c>
      <c r="V73" s="217">
        <f>ROUND(E73*U73,2)</f>
        <v>0.72</v>
      </c>
      <c r="W73" s="217"/>
      <c r="X73" s="217" t="s">
        <v>188</v>
      </c>
      <c r="Y73" s="208"/>
      <c r="Z73" s="208"/>
      <c r="AA73" s="208"/>
      <c r="AB73" s="208"/>
      <c r="AC73" s="208"/>
      <c r="AD73" s="208"/>
      <c r="AE73" s="208"/>
      <c r="AF73" s="208"/>
      <c r="AG73" s="208" t="s">
        <v>189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5" t="s">
        <v>277</v>
      </c>
      <c r="D74" s="241"/>
      <c r="E74" s="242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08"/>
      <c r="Z74" s="208"/>
      <c r="AA74" s="208"/>
      <c r="AB74" s="208"/>
      <c r="AC74" s="208"/>
      <c r="AD74" s="208"/>
      <c r="AE74" s="208"/>
      <c r="AF74" s="208"/>
      <c r="AG74" s="208" t="s">
        <v>193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15"/>
      <c r="B75" s="216"/>
      <c r="C75" s="255" t="s">
        <v>259</v>
      </c>
      <c r="D75" s="241"/>
      <c r="E75" s="242">
        <v>8.9600000000000009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08"/>
      <c r="Z75" s="208"/>
      <c r="AA75" s="208"/>
      <c r="AB75" s="208"/>
      <c r="AC75" s="208"/>
      <c r="AD75" s="208"/>
      <c r="AE75" s="208"/>
      <c r="AF75" s="208"/>
      <c r="AG75" s="208" t="s">
        <v>193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33.75" outlineLevel="1" x14ac:dyDescent="0.2">
      <c r="A76" s="225">
        <v>17</v>
      </c>
      <c r="B76" s="226" t="s">
        <v>278</v>
      </c>
      <c r="C76" s="236" t="s">
        <v>279</v>
      </c>
      <c r="D76" s="227" t="s">
        <v>186</v>
      </c>
      <c r="E76" s="228">
        <v>8.9600000000000009</v>
      </c>
      <c r="F76" s="229"/>
      <c r="G76" s="230">
        <f>ROUND(E76*F76,2)</f>
        <v>0</v>
      </c>
      <c r="H76" s="229"/>
      <c r="I76" s="230">
        <f>ROUND(E76*H76,2)</f>
        <v>0</v>
      </c>
      <c r="J76" s="229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1.4E-2</v>
      </c>
      <c r="Q76" s="230">
        <f>ROUND(E76*P76,2)</f>
        <v>0.13</v>
      </c>
      <c r="R76" s="230" t="s">
        <v>263</v>
      </c>
      <c r="S76" s="230" t="s">
        <v>158</v>
      </c>
      <c r="T76" s="231" t="s">
        <v>158</v>
      </c>
      <c r="U76" s="217">
        <v>8.5000000000000006E-2</v>
      </c>
      <c r="V76" s="217">
        <f>ROUND(E76*U76,2)</f>
        <v>0.76</v>
      </c>
      <c r="W76" s="217"/>
      <c r="X76" s="217" t="s">
        <v>188</v>
      </c>
      <c r="Y76" s="208"/>
      <c r="Z76" s="208"/>
      <c r="AA76" s="208"/>
      <c r="AB76" s="208"/>
      <c r="AC76" s="208"/>
      <c r="AD76" s="208"/>
      <c r="AE76" s="208"/>
      <c r="AF76" s="208"/>
      <c r="AG76" s="208" t="s">
        <v>189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">
      <c r="A77" s="215"/>
      <c r="B77" s="216"/>
      <c r="C77" s="255" t="s">
        <v>280</v>
      </c>
      <c r="D77" s="241"/>
      <c r="E77" s="242">
        <v>8.9600000000000009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08"/>
      <c r="Z77" s="208"/>
      <c r="AA77" s="208"/>
      <c r="AB77" s="208"/>
      <c r="AC77" s="208"/>
      <c r="AD77" s="208"/>
      <c r="AE77" s="208"/>
      <c r="AF77" s="208"/>
      <c r="AG77" s="208" t="s">
        <v>193</v>
      </c>
      <c r="AH77" s="208">
        <v>5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22.5" outlineLevel="1" x14ac:dyDescent="0.2">
      <c r="A78" s="225">
        <v>18</v>
      </c>
      <c r="B78" s="226" t="s">
        <v>281</v>
      </c>
      <c r="C78" s="236" t="s">
        <v>282</v>
      </c>
      <c r="D78" s="227" t="s">
        <v>186</v>
      </c>
      <c r="E78" s="228">
        <v>1753.0003999999999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21</v>
      </c>
      <c r="M78" s="230">
        <f>G78*(1+L78/100)</f>
        <v>0</v>
      </c>
      <c r="N78" s="230">
        <v>3.3E-4</v>
      </c>
      <c r="O78" s="230">
        <f>ROUND(E78*N78,2)</f>
        <v>0.57999999999999996</v>
      </c>
      <c r="P78" s="230">
        <v>0</v>
      </c>
      <c r="Q78" s="230">
        <f>ROUND(E78*P78,2)</f>
        <v>0</v>
      </c>
      <c r="R78" s="230" t="s">
        <v>263</v>
      </c>
      <c r="S78" s="230" t="s">
        <v>158</v>
      </c>
      <c r="T78" s="231" t="s">
        <v>158</v>
      </c>
      <c r="U78" s="217">
        <v>2.75E-2</v>
      </c>
      <c r="V78" s="217">
        <f>ROUND(E78*U78,2)</f>
        <v>48.21</v>
      </c>
      <c r="W78" s="217"/>
      <c r="X78" s="217" t="s">
        <v>188</v>
      </c>
      <c r="Y78" s="208"/>
      <c r="Z78" s="208"/>
      <c r="AA78" s="208"/>
      <c r="AB78" s="208"/>
      <c r="AC78" s="208"/>
      <c r="AD78" s="208"/>
      <c r="AE78" s="208"/>
      <c r="AF78" s="208"/>
      <c r="AG78" s="208" t="s">
        <v>189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5" t="s">
        <v>283</v>
      </c>
      <c r="D79" s="241"/>
      <c r="E79" s="242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08"/>
      <c r="Z79" s="208"/>
      <c r="AA79" s="208"/>
      <c r="AB79" s="208"/>
      <c r="AC79" s="208"/>
      <c r="AD79" s="208"/>
      <c r="AE79" s="208"/>
      <c r="AF79" s="208"/>
      <c r="AG79" s="208" t="s">
        <v>193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5" t="s">
        <v>284</v>
      </c>
      <c r="D80" s="241"/>
      <c r="E80" s="242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08"/>
      <c r="Z80" s="208"/>
      <c r="AA80" s="208"/>
      <c r="AB80" s="208"/>
      <c r="AC80" s="208"/>
      <c r="AD80" s="208"/>
      <c r="AE80" s="208"/>
      <c r="AF80" s="208"/>
      <c r="AG80" s="208" t="s">
        <v>193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5" t="s">
        <v>259</v>
      </c>
      <c r="D81" s="241"/>
      <c r="E81" s="242">
        <v>8.9600000000000009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08"/>
      <c r="Z81" s="208"/>
      <c r="AA81" s="208"/>
      <c r="AB81" s="208"/>
      <c r="AC81" s="208"/>
      <c r="AD81" s="208"/>
      <c r="AE81" s="208"/>
      <c r="AF81" s="208"/>
      <c r="AG81" s="208" t="s">
        <v>193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15"/>
      <c r="B82" s="216"/>
      <c r="C82" s="255" t="s">
        <v>285</v>
      </c>
      <c r="D82" s="241"/>
      <c r="E82" s="242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08"/>
      <c r="Z82" s="208"/>
      <c r="AA82" s="208"/>
      <c r="AB82" s="208"/>
      <c r="AC82" s="208"/>
      <c r="AD82" s="208"/>
      <c r="AE82" s="208"/>
      <c r="AF82" s="208"/>
      <c r="AG82" s="208" t="s">
        <v>193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15"/>
      <c r="B83" s="216"/>
      <c r="C83" s="255" t="s">
        <v>286</v>
      </c>
      <c r="D83" s="241"/>
      <c r="E83" s="242">
        <v>971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08"/>
      <c r="Z83" s="208"/>
      <c r="AA83" s="208"/>
      <c r="AB83" s="208"/>
      <c r="AC83" s="208"/>
      <c r="AD83" s="208"/>
      <c r="AE83" s="208"/>
      <c r="AF83" s="208"/>
      <c r="AG83" s="208" t="s">
        <v>193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5" t="s">
        <v>287</v>
      </c>
      <c r="D84" s="241"/>
      <c r="E84" s="242">
        <v>-67.529799999999994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08"/>
      <c r="Z84" s="208"/>
      <c r="AA84" s="208"/>
      <c r="AB84" s="208"/>
      <c r="AC84" s="208"/>
      <c r="AD84" s="208"/>
      <c r="AE84" s="208"/>
      <c r="AF84" s="208"/>
      <c r="AG84" s="208" t="s">
        <v>193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15"/>
      <c r="B85" s="216"/>
      <c r="C85" s="255" t="s">
        <v>288</v>
      </c>
      <c r="D85" s="241"/>
      <c r="E85" s="242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08"/>
      <c r="Z85" s="208"/>
      <c r="AA85" s="208"/>
      <c r="AB85" s="208"/>
      <c r="AC85" s="208"/>
      <c r="AD85" s="208"/>
      <c r="AE85" s="208"/>
      <c r="AF85" s="208"/>
      <c r="AG85" s="208" t="s">
        <v>193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5" t="s">
        <v>289</v>
      </c>
      <c r="D86" s="241"/>
      <c r="E86" s="242">
        <v>908.1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08"/>
      <c r="Z86" s="208"/>
      <c r="AA86" s="208"/>
      <c r="AB86" s="208"/>
      <c r="AC86" s="208"/>
      <c r="AD86" s="208"/>
      <c r="AE86" s="208"/>
      <c r="AF86" s="208"/>
      <c r="AG86" s="208" t="s">
        <v>193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15"/>
      <c r="B87" s="216"/>
      <c r="C87" s="255" t="s">
        <v>287</v>
      </c>
      <c r="D87" s="241"/>
      <c r="E87" s="242">
        <v>-67.529799999999994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08"/>
      <c r="Z87" s="208"/>
      <c r="AA87" s="208"/>
      <c r="AB87" s="208"/>
      <c r="AC87" s="208"/>
      <c r="AD87" s="208"/>
      <c r="AE87" s="208"/>
      <c r="AF87" s="208"/>
      <c r="AG87" s="208" t="s">
        <v>193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ht="22.5" outlineLevel="1" x14ac:dyDescent="0.2">
      <c r="A88" s="225">
        <v>19</v>
      </c>
      <c r="B88" s="226" t="s">
        <v>290</v>
      </c>
      <c r="C88" s="236" t="s">
        <v>291</v>
      </c>
      <c r="D88" s="227" t="s">
        <v>186</v>
      </c>
      <c r="E88" s="228">
        <v>2710.4106000000002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21</v>
      </c>
      <c r="M88" s="230">
        <f>G88*(1+L88/100)</f>
        <v>0</v>
      </c>
      <c r="N88" s="230">
        <v>3.5E-4</v>
      </c>
      <c r="O88" s="230">
        <f>ROUND(E88*N88,2)</f>
        <v>0.95</v>
      </c>
      <c r="P88" s="230">
        <v>0</v>
      </c>
      <c r="Q88" s="230">
        <f>ROUND(E88*P88,2)</f>
        <v>0</v>
      </c>
      <c r="R88" s="230" t="s">
        <v>263</v>
      </c>
      <c r="S88" s="230" t="s">
        <v>158</v>
      </c>
      <c r="T88" s="231" t="s">
        <v>158</v>
      </c>
      <c r="U88" s="217">
        <v>0.2</v>
      </c>
      <c r="V88" s="217">
        <f>ROUND(E88*U88,2)</f>
        <v>542.08000000000004</v>
      </c>
      <c r="W88" s="217"/>
      <c r="X88" s="217" t="s">
        <v>188</v>
      </c>
      <c r="Y88" s="208"/>
      <c r="Z88" s="208"/>
      <c r="AA88" s="208"/>
      <c r="AB88" s="208"/>
      <c r="AC88" s="208"/>
      <c r="AD88" s="208"/>
      <c r="AE88" s="208"/>
      <c r="AF88" s="208"/>
      <c r="AG88" s="208" t="s">
        <v>189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5" t="s">
        <v>285</v>
      </c>
      <c r="D89" s="241"/>
      <c r="E89" s="242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08"/>
      <c r="Z89" s="208"/>
      <c r="AA89" s="208"/>
      <c r="AB89" s="208"/>
      <c r="AC89" s="208"/>
      <c r="AD89" s="208"/>
      <c r="AE89" s="208"/>
      <c r="AF89" s="208"/>
      <c r="AG89" s="208" t="s">
        <v>193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5" t="s">
        <v>286</v>
      </c>
      <c r="D90" s="241"/>
      <c r="E90" s="242">
        <v>971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08"/>
      <c r="Z90" s="208"/>
      <c r="AA90" s="208"/>
      <c r="AB90" s="208"/>
      <c r="AC90" s="208"/>
      <c r="AD90" s="208"/>
      <c r="AE90" s="208"/>
      <c r="AF90" s="208"/>
      <c r="AG90" s="208" t="s">
        <v>193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/>
      <c r="B91" s="216"/>
      <c r="C91" s="255" t="s">
        <v>287</v>
      </c>
      <c r="D91" s="241"/>
      <c r="E91" s="242">
        <v>-67.529799999999994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08"/>
      <c r="Z91" s="208"/>
      <c r="AA91" s="208"/>
      <c r="AB91" s="208"/>
      <c r="AC91" s="208"/>
      <c r="AD91" s="208"/>
      <c r="AE91" s="208"/>
      <c r="AF91" s="208"/>
      <c r="AG91" s="208" t="s">
        <v>193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15"/>
      <c r="B92" s="216"/>
      <c r="C92" s="255" t="s">
        <v>292</v>
      </c>
      <c r="D92" s="241"/>
      <c r="E92" s="242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08"/>
      <c r="Z92" s="208"/>
      <c r="AA92" s="208"/>
      <c r="AB92" s="208"/>
      <c r="AC92" s="208"/>
      <c r="AD92" s="208"/>
      <c r="AE92" s="208"/>
      <c r="AF92" s="208"/>
      <c r="AG92" s="208" t="s">
        <v>193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15"/>
      <c r="B93" s="216"/>
      <c r="C93" s="255" t="s">
        <v>286</v>
      </c>
      <c r="D93" s="241"/>
      <c r="E93" s="242">
        <v>971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08"/>
      <c r="Z93" s="208"/>
      <c r="AA93" s="208"/>
      <c r="AB93" s="208"/>
      <c r="AC93" s="208"/>
      <c r="AD93" s="208"/>
      <c r="AE93" s="208"/>
      <c r="AF93" s="208"/>
      <c r="AG93" s="208" t="s">
        <v>193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5" t="s">
        <v>287</v>
      </c>
      <c r="D94" s="241"/>
      <c r="E94" s="242">
        <v>-67.529799999999994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08"/>
      <c r="Z94" s="208"/>
      <c r="AA94" s="208"/>
      <c r="AB94" s="208"/>
      <c r="AC94" s="208"/>
      <c r="AD94" s="208"/>
      <c r="AE94" s="208"/>
      <c r="AF94" s="208"/>
      <c r="AG94" s="208" t="s">
        <v>193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15"/>
      <c r="B95" s="216"/>
      <c r="C95" s="255" t="s">
        <v>293</v>
      </c>
      <c r="D95" s="241"/>
      <c r="E95" s="242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08"/>
      <c r="Z95" s="208"/>
      <c r="AA95" s="208"/>
      <c r="AB95" s="208"/>
      <c r="AC95" s="208"/>
      <c r="AD95" s="208"/>
      <c r="AE95" s="208"/>
      <c r="AF95" s="208"/>
      <c r="AG95" s="208" t="s">
        <v>193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15"/>
      <c r="B96" s="216"/>
      <c r="C96" s="255" t="s">
        <v>286</v>
      </c>
      <c r="D96" s="241"/>
      <c r="E96" s="242">
        <v>971</v>
      </c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08"/>
      <c r="Z96" s="208"/>
      <c r="AA96" s="208"/>
      <c r="AB96" s="208"/>
      <c r="AC96" s="208"/>
      <c r="AD96" s="208"/>
      <c r="AE96" s="208"/>
      <c r="AF96" s="208"/>
      <c r="AG96" s="208" t="s">
        <v>193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5" t="s">
        <v>287</v>
      </c>
      <c r="D97" s="241"/>
      <c r="E97" s="242">
        <v>-67.529799999999994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08"/>
      <c r="Z97" s="208"/>
      <c r="AA97" s="208"/>
      <c r="AB97" s="208"/>
      <c r="AC97" s="208"/>
      <c r="AD97" s="208"/>
      <c r="AE97" s="208"/>
      <c r="AF97" s="208"/>
      <c r="AG97" s="208" t="s">
        <v>193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ht="22.5" outlineLevel="1" x14ac:dyDescent="0.2">
      <c r="A98" s="225">
        <v>20</v>
      </c>
      <c r="B98" s="226" t="s">
        <v>294</v>
      </c>
      <c r="C98" s="236" t="s">
        <v>295</v>
      </c>
      <c r="D98" s="227" t="s">
        <v>262</v>
      </c>
      <c r="E98" s="228">
        <v>5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21</v>
      </c>
      <c r="M98" s="230">
        <f>G98*(1+L98/100)</f>
        <v>0</v>
      </c>
      <c r="N98" s="230">
        <v>3.2599999999999999E-3</v>
      </c>
      <c r="O98" s="230">
        <f>ROUND(E98*N98,2)</f>
        <v>0.02</v>
      </c>
      <c r="P98" s="230">
        <v>0</v>
      </c>
      <c r="Q98" s="230">
        <f>ROUND(E98*P98,2)</f>
        <v>0</v>
      </c>
      <c r="R98" s="230" t="s">
        <v>263</v>
      </c>
      <c r="S98" s="230" t="s">
        <v>158</v>
      </c>
      <c r="T98" s="231" t="s">
        <v>158</v>
      </c>
      <c r="U98" s="217">
        <v>0.6</v>
      </c>
      <c r="V98" s="217">
        <f>ROUND(E98*U98,2)</f>
        <v>3</v>
      </c>
      <c r="W98" s="217"/>
      <c r="X98" s="217" t="s">
        <v>188</v>
      </c>
      <c r="Y98" s="208"/>
      <c r="Z98" s="208"/>
      <c r="AA98" s="208"/>
      <c r="AB98" s="208"/>
      <c r="AC98" s="208"/>
      <c r="AD98" s="208"/>
      <c r="AE98" s="208"/>
      <c r="AF98" s="208"/>
      <c r="AG98" s="208" t="s">
        <v>189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15"/>
      <c r="B99" s="216"/>
      <c r="C99" s="254" t="s">
        <v>296</v>
      </c>
      <c r="D99" s="245"/>
      <c r="E99" s="245"/>
      <c r="F99" s="245"/>
      <c r="G99" s="245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08"/>
      <c r="Z99" s="208"/>
      <c r="AA99" s="208"/>
      <c r="AB99" s="208"/>
      <c r="AC99" s="208"/>
      <c r="AD99" s="208"/>
      <c r="AE99" s="208"/>
      <c r="AF99" s="208"/>
      <c r="AG99" s="208" t="s">
        <v>191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8" t="s">
        <v>297</v>
      </c>
      <c r="D100" s="253"/>
      <c r="E100" s="253"/>
      <c r="F100" s="253"/>
      <c r="G100" s="253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163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5" t="s">
        <v>298</v>
      </c>
      <c r="D101" s="241"/>
      <c r="E101" s="242">
        <v>5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193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22.5" outlineLevel="1" x14ac:dyDescent="0.2">
      <c r="A102" s="225">
        <v>21</v>
      </c>
      <c r="B102" s="226" t="s">
        <v>299</v>
      </c>
      <c r="C102" s="236" t="s">
        <v>300</v>
      </c>
      <c r="D102" s="227" t="s">
        <v>186</v>
      </c>
      <c r="E102" s="228">
        <v>849.53020000000004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21</v>
      </c>
      <c r="M102" s="230">
        <f>G102*(1+L102/100)</f>
        <v>0</v>
      </c>
      <c r="N102" s="230">
        <v>4.0299999999999997E-3</v>
      </c>
      <c r="O102" s="230">
        <f>ROUND(E102*N102,2)</f>
        <v>3.42</v>
      </c>
      <c r="P102" s="230">
        <v>0</v>
      </c>
      <c r="Q102" s="230">
        <f>ROUND(E102*P102,2)</f>
        <v>0</v>
      </c>
      <c r="R102" s="230" t="s">
        <v>263</v>
      </c>
      <c r="S102" s="230" t="s">
        <v>158</v>
      </c>
      <c r="T102" s="231" t="s">
        <v>158</v>
      </c>
      <c r="U102" s="217">
        <v>0.20699999999999999</v>
      </c>
      <c r="V102" s="217">
        <f>ROUND(E102*U102,2)</f>
        <v>175.85</v>
      </c>
      <c r="W102" s="217"/>
      <c r="X102" s="217" t="s">
        <v>188</v>
      </c>
      <c r="Y102" s="208"/>
      <c r="Z102" s="208"/>
      <c r="AA102" s="208"/>
      <c r="AB102" s="208"/>
      <c r="AC102" s="208"/>
      <c r="AD102" s="208"/>
      <c r="AE102" s="208"/>
      <c r="AF102" s="208"/>
      <c r="AG102" s="208" t="s">
        <v>189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15"/>
      <c r="B103" s="216"/>
      <c r="C103" s="255" t="s">
        <v>283</v>
      </c>
      <c r="D103" s="241"/>
      <c r="E103" s="242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193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15"/>
      <c r="B104" s="216"/>
      <c r="C104" s="255" t="s">
        <v>284</v>
      </c>
      <c r="D104" s="241"/>
      <c r="E104" s="242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193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">
      <c r="A105" s="215"/>
      <c r="B105" s="216"/>
      <c r="C105" s="255" t="s">
        <v>259</v>
      </c>
      <c r="D105" s="241"/>
      <c r="E105" s="242">
        <v>8.9600000000000009</v>
      </c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193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">
      <c r="A106" s="215"/>
      <c r="B106" s="216"/>
      <c r="C106" s="255" t="s">
        <v>288</v>
      </c>
      <c r="D106" s="241"/>
      <c r="E106" s="242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193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15"/>
      <c r="B107" s="216"/>
      <c r="C107" s="255" t="s">
        <v>289</v>
      </c>
      <c r="D107" s="241"/>
      <c r="E107" s="242">
        <v>908.1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193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15"/>
      <c r="B108" s="216"/>
      <c r="C108" s="255" t="s">
        <v>287</v>
      </c>
      <c r="D108" s="241"/>
      <c r="E108" s="242">
        <v>-67.529799999999994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193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ht="22.5" outlineLevel="1" x14ac:dyDescent="0.2">
      <c r="A109" s="225">
        <v>22</v>
      </c>
      <c r="B109" s="226" t="s">
        <v>301</v>
      </c>
      <c r="C109" s="236" t="s">
        <v>302</v>
      </c>
      <c r="D109" s="227" t="s">
        <v>186</v>
      </c>
      <c r="E109" s="228">
        <v>840.5702</v>
      </c>
      <c r="F109" s="229"/>
      <c r="G109" s="230">
        <f>ROUND(E109*F109,2)</f>
        <v>0</v>
      </c>
      <c r="H109" s="229"/>
      <c r="I109" s="230">
        <f>ROUND(E109*H109,2)</f>
        <v>0</v>
      </c>
      <c r="J109" s="229"/>
      <c r="K109" s="230">
        <f>ROUND(E109*J109,2)</f>
        <v>0</v>
      </c>
      <c r="L109" s="230">
        <v>21</v>
      </c>
      <c r="M109" s="230">
        <f>G109*(1+L109/100)</f>
        <v>0</v>
      </c>
      <c r="N109" s="230">
        <v>3.2000000000000003E-4</v>
      </c>
      <c r="O109" s="230">
        <f>ROUND(E109*N109,2)</f>
        <v>0.27</v>
      </c>
      <c r="P109" s="230">
        <v>0</v>
      </c>
      <c r="Q109" s="230">
        <f>ROUND(E109*P109,2)</f>
        <v>0</v>
      </c>
      <c r="R109" s="230" t="s">
        <v>263</v>
      </c>
      <c r="S109" s="230" t="s">
        <v>158</v>
      </c>
      <c r="T109" s="231" t="s">
        <v>158</v>
      </c>
      <c r="U109" s="217">
        <v>0.1</v>
      </c>
      <c r="V109" s="217">
        <f>ROUND(E109*U109,2)</f>
        <v>84.06</v>
      </c>
      <c r="W109" s="217"/>
      <c r="X109" s="217" t="s">
        <v>188</v>
      </c>
      <c r="Y109" s="208"/>
      <c r="Z109" s="208"/>
      <c r="AA109" s="208"/>
      <c r="AB109" s="208"/>
      <c r="AC109" s="208"/>
      <c r="AD109" s="208"/>
      <c r="AE109" s="208"/>
      <c r="AF109" s="208"/>
      <c r="AG109" s="208" t="s">
        <v>189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15"/>
      <c r="B110" s="216"/>
      <c r="C110" s="255" t="s">
        <v>303</v>
      </c>
      <c r="D110" s="241"/>
      <c r="E110" s="242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193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15"/>
      <c r="B111" s="216"/>
      <c r="C111" s="255" t="s">
        <v>289</v>
      </c>
      <c r="D111" s="241"/>
      <c r="E111" s="242">
        <v>908.1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193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15"/>
      <c r="B112" s="216"/>
      <c r="C112" s="255" t="s">
        <v>287</v>
      </c>
      <c r="D112" s="241"/>
      <c r="E112" s="242">
        <v>-67.529799999999994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193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2.5" outlineLevel="1" x14ac:dyDescent="0.2">
      <c r="A113" s="225">
        <v>23</v>
      </c>
      <c r="B113" s="226" t="s">
        <v>304</v>
      </c>
      <c r="C113" s="236" t="s">
        <v>305</v>
      </c>
      <c r="D113" s="227" t="s">
        <v>186</v>
      </c>
      <c r="E113" s="228">
        <v>757.04</v>
      </c>
      <c r="F113" s="229"/>
      <c r="G113" s="230">
        <f>ROUND(E113*F113,2)</f>
        <v>0</v>
      </c>
      <c r="H113" s="229"/>
      <c r="I113" s="230">
        <f>ROUND(E113*H113,2)</f>
        <v>0</v>
      </c>
      <c r="J113" s="229"/>
      <c r="K113" s="230">
        <f>ROUND(E113*J113,2)</f>
        <v>0</v>
      </c>
      <c r="L113" s="230">
        <v>21</v>
      </c>
      <c r="M113" s="230">
        <f>G113*(1+L113/100)</f>
        <v>0</v>
      </c>
      <c r="N113" s="230">
        <v>3.4000000000000002E-4</v>
      </c>
      <c r="O113" s="230">
        <f>ROUND(E113*N113,2)</f>
        <v>0.26</v>
      </c>
      <c r="P113" s="230">
        <v>0</v>
      </c>
      <c r="Q113" s="230">
        <f>ROUND(E113*P113,2)</f>
        <v>0</v>
      </c>
      <c r="R113" s="230" t="s">
        <v>263</v>
      </c>
      <c r="S113" s="230" t="s">
        <v>175</v>
      </c>
      <c r="T113" s="231" t="s">
        <v>159</v>
      </c>
      <c r="U113" s="217">
        <v>0.11765</v>
      </c>
      <c r="V113" s="217">
        <f>ROUND(E113*U113,2)</f>
        <v>89.07</v>
      </c>
      <c r="W113" s="217"/>
      <c r="X113" s="217" t="s">
        <v>188</v>
      </c>
      <c r="Y113" s="208"/>
      <c r="Z113" s="208"/>
      <c r="AA113" s="208"/>
      <c r="AB113" s="208"/>
      <c r="AC113" s="208"/>
      <c r="AD113" s="208"/>
      <c r="AE113" s="208"/>
      <c r="AF113" s="208"/>
      <c r="AG113" s="208" t="s">
        <v>189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15"/>
      <c r="B114" s="216"/>
      <c r="C114" s="255" t="s">
        <v>306</v>
      </c>
      <c r="D114" s="241"/>
      <c r="E114" s="242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193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15"/>
      <c r="B115" s="216"/>
      <c r="C115" s="255" t="s">
        <v>206</v>
      </c>
      <c r="D115" s="241"/>
      <c r="E115" s="242">
        <v>835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193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15"/>
      <c r="B116" s="216"/>
      <c r="C116" s="255" t="s">
        <v>207</v>
      </c>
      <c r="D116" s="241"/>
      <c r="E116" s="242">
        <v>-93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193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15"/>
      <c r="B117" s="216"/>
      <c r="C117" s="255" t="s">
        <v>208</v>
      </c>
      <c r="D117" s="241"/>
      <c r="E117" s="242">
        <v>-2.56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193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">
      <c r="A118" s="215"/>
      <c r="B118" s="216"/>
      <c r="C118" s="255" t="s">
        <v>307</v>
      </c>
      <c r="D118" s="241"/>
      <c r="E118" s="242">
        <v>17.600000000000001</v>
      </c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193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25">
        <v>24</v>
      </c>
      <c r="B119" s="226" t="s">
        <v>308</v>
      </c>
      <c r="C119" s="236" t="s">
        <v>309</v>
      </c>
      <c r="D119" s="227" t="s">
        <v>186</v>
      </c>
      <c r="E119" s="228">
        <v>840.5702</v>
      </c>
      <c r="F119" s="229"/>
      <c r="G119" s="230">
        <f>ROUND(E119*F119,2)</f>
        <v>0</v>
      </c>
      <c r="H119" s="229"/>
      <c r="I119" s="230">
        <f>ROUND(E119*H119,2)</f>
        <v>0</v>
      </c>
      <c r="J119" s="229"/>
      <c r="K119" s="230">
        <f>ROUND(E119*J119,2)</f>
        <v>0</v>
      </c>
      <c r="L119" s="230">
        <v>21</v>
      </c>
      <c r="M119" s="230">
        <f>G119*(1+L119/100)</f>
        <v>0</v>
      </c>
      <c r="N119" s="230">
        <v>7.1000000000000002E-4</v>
      </c>
      <c r="O119" s="230">
        <f>ROUND(E119*N119,2)</f>
        <v>0.6</v>
      </c>
      <c r="P119" s="230">
        <v>0</v>
      </c>
      <c r="Q119" s="230">
        <f>ROUND(E119*P119,2)</f>
        <v>0</v>
      </c>
      <c r="R119" s="230" t="s">
        <v>263</v>
      </c>
      <c r="S119" s="230" t="s">
        <v>158</v>
      </c>
      <c r="T119" s="231" t="s">
        <v>158</v>
      </c>
      <c r="U119" s="217">
        <v>0.28999999999999998</v>
      </c>
      <c r="V119" s="217">
        <f>ROUND(E119*U119,2)</f>
        <v>243.77</v>
      </c>
      <c r="W119" s="217"/>
      <c r="X119" s="217" t="s">
        <v>188</v>
      </c>
      <c r="Y119" s="208"/>
      <c r="Z119" s="208"/>
      <c r="AA119" s="208"/>
      <c r="AB119" s="208"/>
      <c r="AC119" s="208"/>
      <c r="AD119" s="208"/>
      <c r="AE119" s="208"/>
      <c r="AF119" s="208"/>
      <c r="AG119" s="208" t="s">
        <v>189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15"/>
      <c r="B120" s="216"/>
      <c r="C120" s="237" t="s">
        <v>310</v>
      </c>
      <c r="D120" s="233"/>
      <c r="E120" s="233"/>
      <c r="F120" s="233"/>
      <c r="G120" s="233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163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15"/>
      <c r="B121" s="216"/>
      <c r="C121" s="255" t="s">
        <v>303</v>
      </c>
      <c r="D121" s="241"/>
      <c r="E121" s="242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193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15"/>
      <c r="B122" s="216"/>
      <c r="C122" s="255" t="s">
        <v>289</v>
      </c>
      <c r="D122" s="241"/>
      <c r="E122" s="242">
        <v>908.1</v>
      </c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193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15"/>
      <c r="B123" s="216"/>
      <c r="C123" s="255" t="s">
        <v>287</v>
      </c>
      <c r="D123" s="241"/>
      <c r="E123" s="242">
        <v>-67.529799999999994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193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ht="22.5" outlineLevel="1" x14ac:dyDescent="0.2">
      <c r="A124" s="225">
        <v>25</v>
      </c>
      <c r="B124" s="226" t="s">
        <v>311</v>
      </c>
      <c r="C124" s="236" t="s">
        <v>312</v>
      </c>
      <c r="D124" s="227" t="s">
        <v>186</v>
      </c>
      <c r="E124" s="228">
        <v>149.82499999999999</v>
      </c>
      <c r="F124" s="229"/>
      <c r="G124" s="230">
        <f>ROUND(E124*F124,2)</f>
        <v>0</v>
      </c>
      <c r="H124" s="229"/>
      <c r="I124" s="230">
        <f>ROUND(E124*H124,2)</f>
        <v>0</v>
      </c>
      <c r="J124" s="229"/>
      <c r="K124" s="230">
        <f>ROUND(E124*J124,2)</f>
        <v>0</v>
      </c>
      <c r="L124" s="230">
        <v>21</v>
      </c>
      <c r="M124" s="230">
        <f>G124*(1+L124/100)</f>
        <v>0</v>
      </c>
      <c r="N124" s="230">
        <v>3.5E-4</v>
      </c>
      <c r="O124" s="230">
        <f>ROUND(E124*N124,2)</f>
        <v>0.05</v>
      </c>
      <c r="P124" s="230">
        <v>0</v>
      </c>
      <c r="Q124" s="230">
        <f>ROUND(E124*P124,2)</f>
        <v>0</v>
      </c>
      <c r="R124" s="230" t="s">
        <v>263</v>
      </c>
      <c r="S124" s="230" t="s">
        <v>158</v>
      </c>
      <c r="T124" s="231" t="s">
        <v>158</v>
      </c>
      <c r="U124" s="217">
        <v>3.5999999999999997E-2</v>
      </c>
      <c r="V124" s="217">
        <f>ROUND(E124*U124,2)</f>
        <v>5.39</v>
      </c>
      <c r="W124" s="217"/>
      <c r="X124" s="217" t="s">
        <v>188</v>
      </c>
      <c r="Y124" s="208"/>
      <c r="Z124" s="208"/>
      <c r="AA124" s="208"/>
      <c r="AB124" s="208"/>
      <c r="AC124" s="208"/>
      <c r="AD124" s="208"/>
      <c r="AE124" s="208"/>
      <c r="AF124" s="208"/>
      <c r="AG124" s="208" t="s">
        <v>189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4" t="s">
        <v>313</v>
      </c>
      <c r="D125" s="245"/>
      <c r="E125" s="245"/>
      <c r="F125" s="245"/>
      <c r="G125" s="245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191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15"/>
      <c r="B126" s="216"/>
      <c r="C126" s="255" t="s">
        <v>285</v>
      </c>
      <c r="D126" s="241"/>
      <c r="E126" s="242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193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5" t="s">
        <v>314</v>
      </c>
      <c r="D127" s="241"/>
      <c r="E127" s="242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193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15"/>
      <c r="B128" s="216"/>
      <c r="C128" s="255" t="s">
        <v>315</v>
      </c>
      <c r="D128" s="241"/>
      <c r="E128" s="242">
        <v>61.66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193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5" t="s">
        <v>273</v>
      </c>
      <c r="D129" s="241"/>
      <c r="E129" s="242">
        <v>26.053999999999998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193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">
      <c r="A130" s="215"/>
      <c r="B130" s="216"/>
      <c r="C130" s="255" t="s">
        <v>274</v>
      </c>
      <c r="D130" s="241"/>
      <c r="E130" s="242">
        <v>1.32</v>
      </c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193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15"/>
      <c r="B131" s="216"/>
      <c r="C131" s="255" t="s">
        <v>288</v>
      </c>
      <c r="D131" s="241"/>
      <c r="E131" s="242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193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5" t="s">
        <v>314</v>
      </c>
      <c r="D132" s="241"/>
      <c r="E132" s="242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193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5" t="s">
        <v>316</v>
      </c>
      <c r="D133" s="241"/>
      <c r="E133" s="242">
        <v>43.161999999999999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193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15"/>
      <c r="B134" s="216"/>
      <c r="C134" s="255" t="s">
        <v>317</v>
      </c>
      <c r="D134" s="241"/>
      <c r="E134" s="242">
        <v>16.748999999999999</v>
      </c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193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5" t="s">
        <v>318</v>
      </c>
      <c r="D135" s="241"/>
      <c r="E135" s="242">
        <v>0.88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193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2.5" outlineLevel="1" x14ac:dyDescent="0.2">
      <c r="A136" s="225">
        <v>26</v>
      </c>
      <c r="B136" s="226" t="s">
        <v>319</v>
      </c>
      <c r="C136" s="236" t="s">
        <v>320</v>
      </c>
      <c r="D136" s="227" t="s">
        <v>186</v>
      </c>
      <c r="E136" s="228">
        <v>210.61600000000001</v>
      </c>
      <c r="F136" s="229"/>
      <c r="G136" s="230">
        <f>ROUND(E136*F136,2)</f>
        <v>0</v>
      </c>
      <c r="H136" s="229"/>
      <c r="I136" s="230">
        <f>ROUND(E136*H136,2)</f>
        <v>0</v>
      </c>
      <c r="J136" s="229"/>
      <c r="K136" s="230">
        <f>ROUND(E136*J136,2)</f>
        <v>0</v>
      </c>
      <c r="L136" s="230">
        <v>21</v>
      </c>
      <c r="M136" s="230">
        <f>G136*(1+L136/100)</f>
        <v>0</v>
      </c>
      <c r="N136" s="230">
        <v>4.2000000000000002E-4</v>
      </c>
      <c r="O136" s="230">
        <f>ROUND(E136*N136,2)</f>
        <v>0.09</v>
      </c>
      <c r="P136" s="230">
        <v>0</v>
      </c>
      <c r="Q136" s="230">
        <f>ROUND(E136*P136,2)</f>
        <v>0</v>
      </c>
      <c r="R136" s="230" t="s">
        <v>263</v>
      </c>
      <c r="S136" s="230" t="s">
        <v>158</v>
      </c>
      <c r="T136" s="231" t="s">
        <v>158</v>
      </c>
      <c r="U136" s="217">
        <v>0.28999999999999998</v>
      </c>
      <c r="V136" s="217">
        <f>ROUND(E136*U136,2)</f>
        <v>61.08</v>
      </c>
      <c r="W136" s="217"/>
      <c r="X136" s="217" t="s">
        <v>188</v>
      </c>
      <c r="Y136" s="208"/>
      <c r="Z136" s="208"/>
      <c r="AA136" s="208"/>
      <c r="AB136" s="208"/>
      <c r="AC136" s="208"/>
      <c r="AD136" s="208"/>
      <c r="AE136" s="208"/>
      <c r="AF136" s="208"/>
      <c r="AG136" s="208" t="s">
        <v>189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4" t="s">
        <v>313</v>
      </c>
      <c r="D137" s="245"/>
      <c r="E137" s="245"/>
      <c r="F137" s="245"/>
      <c r="G137" s="245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191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15"/>
      <c r="B138" s="216"/>
      <c r="C138" s="255" t="s">
        <v>285</v>
      </c>
      <c r="D138" s="241"/>
      <c r="E138" s="242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193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5" t="s">
        <v>314</v>
      </c>
      <c r="D139" s="241"/>
      <c r="E139" s="242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08"/>
      <c r="Z139" s="208"/>
      <c r="AA139" s="208"/>
      <c r="AB139" s="208"/>
      <c r="AC139" s="208"/>
      <c r="AD139" s="208"/>
      <c r="AE139" s="208"/>
      <c r="AF139" s="208"/>
      <c r="AG139" s="208" t="s">
        <v>193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15"/>
      <c r="B140" s="216"/>
      <c r="C140" s="255" t="s">
        <v>315</v>
      </c>
      <c r="D140" s="241"/>
      <c r="E140" s="242">
        <v>61.66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193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15"/>
      <c r="B141" s="216"/>
      <c r="C141" s="255" t="s">
        <v>273</v>
      </c>
      <c r="D141" s="241"/>
      <c r="E141" s="242">
        <v>26.053999999999998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193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5" t="s">
        <v>274</v>
      </c>
      <c r="D142" s="241"/>
      <c r="E142" s="242">
        <v>1.32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08"/>
      <c r="Z142" s="208"/>
      <c r="AA142" s="208"/>
      <c r="AB142" s="208"/>
      <c r="AC142" s="208"/>
      <c r="AD142" s="208"/>
      <c r="AE142" s="208"/>
      <c r="AF142" s="208"/>
      <c r="AG142" s="208" t="s">
        <v>193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15"/>
      <c r="B143" s="216"/>
      <c r="C143" s="255" t="s">
        <v>292</v>
      </c>
      <c r="D143" s="241"/>
      <c r="E143" s="242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193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15"/>
      <c r="B144" s="216"/>
      <c r="C144" s="255" t="s">
        <v>314</v>
      </c>
      <c r="D144" s="241"/>
      <c r="E144" s="242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193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15"/>
      <c r="B145" s="216"/>
      <c r="C145" s="255" t="s">
        <v>316</v>
      </c>
      <c r="D145" s="241"/>
      <c r="E145" s="242">
        <v>43.161999999999999</v>
      </c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193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15"/>
      <c r="B146" s="216"/>
      <c r="C146" s="255" t="s">
        <v>317</v>
      </c>
      <c r="D146" s="241"/>
      <c r="E146" s="242">
        <v>16.748999999999999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193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15"/>
      <c r="B147" s="216"/>
      <c r="C147" s="255" t="s">
        <v>318</v>
      </c>
      <c r="D147" s="241"/>
      <c r="E147" s="242">
        <v>0.88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193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15"/>
      <c r="B148" s="216"/>
      <c r="C148" s="255" t="s">
        <v>293</v>
      </c>
      <c r="D148" s="241"/>
      <c r="E148" s="242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193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15"/>
      <c r="B149" s="216"/>
      <c r="C149" s="255" t="s">
        <v>314</v>
      </c>
      <c r="D149" s="241"/>
      <c r="E149" s="242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193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15"/>
      <c r="B150" s="216"/>
      <c r="C150" s="255" t="s">
        <v>316</v>
      </c>
      <c r="D150" s="241"/>
      <c r="E150" s="242">
        <v>43.161999999999999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193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15"/>
      <c r="B151" s="216"/>
      <c r="C151" s="255" t="s">
        <v>317</v>
      </c>
      <c r="D151" s="241"/>
      <c r="E151" s="242">
        <v>16.748999999999999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193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15"/>
      <c r="B152" s="216"/>
      <c r="C152" s="255" t="s">
        <v>318</v>
      </c>
      <c r="D152" s="241"/>
      <c r="E152" s="242">
        <v>0.88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193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ht="22.5" outlineLevel="1" x14ac:dyDescent="0.2">
      <c r="A153" s="225">
        <v>27</v>
      </c>
      <c r="B153" s="226" t="s">
        <v>321</v>
      </c>
      <c r="C153" s="236" t="s">
        <v>322</v>
      </c>
      <c r="D153" s="227" t="s">
        <v>186</v>
      </c>
      <c r="E153" s="228">
        <v>60.790999999999997</v>
      </c>
      <c r="F153" s="229"/>
      <c r="G153" s="230">
        <f>ROUND(E153*F153,2)</f>
        <v>0</v>
      </c>
      <c r="H153" s="229"/>
      <c r="I153" s="230">
        <f>ROUND(E153*H153,2)</f>
        <v>0</v>
      </c>
      <c r="J153" s="229"/>
      <c r="K153" s="230">
        <f>ROUND(E153*J153,2)</f>
        <v>0</v>
      </c>
      <c r="L153" s="230">
        <v>21</v>
      </c>
      <c r="M153" s="230">
        <f>G153*(1+L153/100)</f>
        <v>0</v>
      </c>
      <c r="N153" s="230">
        <v>4.0299999999999997E-3</v>
      </c>
      <c r="O153" s="230">
        <f>ROUND(E153*N153,2)</f>
        <v>0.24</v>
      </c>
      <c r="P153" s="230">
        <v>0</v>
      </c>
      <c r="Q153" s="230">
        <f>ROUND(E153*P153,2)</f>
        <v>0</v>
      </c>
      <c r="R153" s="230" t="s">
        <v>263</v>
      </c>
      <c r="S153" s="230" t="s">
        <v>158</v>
      </c>
      <c r="T153" s="231" t="s">
        <v>158</v>
      </c>
      <c r="U153" s="217">
        <v>0.28999999999999998</v>
      </c>
      <c r="V153" s="217">
        <f>ROUND(E153*U153,2)</f>
        <v>17.63</v>
      </c>
      <c r="W153" s="217"/>
      <c r="X153" s="217" t="s">
        <v>188</v>
      </c>
      <c r="Y153" s="208"/>
      <c r="Z153" s="208"/>
      <c r="AA153" s="208"/>
      <c r="AB153" s="208"/>
      <c r="AC153" s="208"/>
      <c r="AD153" s="208"/>
      <c r="AE153" s="208"/>
      <c r="AF153" s="208"/>
      <c r="AG153" s="208" t="s">
        <v>189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">
      <c r="A154" s="215"/>
      <c r="B154" s="216"/>
      <c r="C154" s="255" t="s">
        <v>288</v>
      </c>
      <c r="D154" s="241"/>
      <c r="E154" s="242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193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">
      <c r="A155" s="215"/>
      <c r="B155" s="216"/>
      <c r="C155" s="255" t="s">
        <v>314</v>
      </c>
      <c r="D155" s="241"/>
      <c r="E155" s="242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193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">
      <c r="A156" s="215"/>
      <c r="B156" s="216"/>
      <c r="C156" s="255" t="s">
        <v>316</v>
      </c>
      <c r="D156" s="241"/>
      <c r="E156" s="242">
        <v>43.161999999999999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193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15"/>
      <c r="B157" s="216"/>
      <c r="C157" s="255" t="s">
        <v>317</v>
      </c>
      <c r="D157" s="241"/>
      <c r="E157" s="242">
        <v>16.748999999999999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193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15"/>
      <c r="B158" s="216"/>
      <c r="C158" s="255" t="s">
        <v>318</v>
      </c>
      <c r="D158" s="241"/>
      <c r="E158" s="242">
        <v>0.88</v>
      </c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193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25">
        <v>28</v>
      </c>
      <c r="B159" s="226" t="s">
        <v>323</v>
      </c>
      <c r="C159" s="236" t="s">
        <v>324</v>
      </c>
      <c r="D159" s="227" t="s">
        <v>325</v>
      </c>
      <c r="E159" s="228">
        <v>164.94</v>
      </c>
      <c r="F159" s="229"/>
      <c r="G159" s="230">
        <f>ROUND(E159*F159,2)</f>
        <v>0</v>
      </c>
      <c r="H159" s="229"/>
      <c r="I159" s="230">
        <f>ROUND(E159*H159,2)</f>
        <v>0</v>
      </c>
      <c r="J159" s="229"/>
      <c r="K159" s="230">
        <f>ROUND(E159*J159,2)</f>
        <v>0</v>
      </c>
      <c r="L159" s="230">
        <v>21</v>
      </c>
      <c r="M159" s="230">
        <f>G159*(1+L159/100)</f>
        <v>0</v>
      </c>
      <c r="N159" s="230">
        <v>3.4000000000000002E-4</v>
      </c>
      <c r="O159" s="230">
        <f>ROUND(E159*N159,2)</f>
        <v>0.06</v>
      </c>
      <c r="P159" s="230">
        <v>0</v>
      </c>
      <c r="Q159" s="230">
        <f>ROUND(E159*P159,2)</f>
        <v>0</v>
      </c>
      <c r="R159" s="230" t="s">
        <v>263</v>
      </c>
      <c r="S159" s="230" t="s">
        <v>158</v>
      </c>
      <c r="T159" s="231" t="s">
        <v>158</v>
      </c>
      <c r="U159" s="217">
        <v>0.08</v>
      </c>
      <c r="V159" s="217">
        <f>ROUND(E159*U159,2)</f>
        <v>13.2</v>
      </c>
      <c r="W159" s="217"/>
      <c r="X159" s="217" t="s">
        <v>188</v>
      </c>
      <c r="Y159" s="208"/>
      <c r="Z159" s="208"/>
      <c r="AA159" s="208"/>
      <c r="AB159" s="208"/>
      <c r="AC159" s="208"/>
      <c r="AD159" s="208"/>
      <c r="AE159" s="208"/>
      <c r="AF159" s="208"/>
      <c r="AG159" s="208" t="s">
        <v>189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15"/>
      <c r="B160" s="216"/>
      <c r="C160" s="255" t="s">
        <v>288</v>
      </c>
      <c r="D160" s="241"/>
      <c r="E160" s="242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193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15"/>
      <c r="B161" s="216"/>
      <c r="C161" s="255" t="s">
        <v>314</v>
      </c>
      <c r="D161" s="241"/>
      <c r="E161" s="242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193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55" t="s">
        <v>326</v>
      </c>
      <c r="D162" s="241"/>
      <c r="E162" s="242">
        <v>123.32</v>
      </c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193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15"/>
      <c r="B163" s="216"/>
      <c r="C163" s="255" t="s">
        <v>327</v>
      </c>
      <c r="D163" s="241"/>
      <c r="E163" s="242">
        <v>37.22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193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5" t="s">
        <v>328</v>
      </c>
      <c r="D164" s="241"/>
      <c r="E164" s="242">
        <v>4.4000000000000004</v>
      </c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193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ht="22.5" outlineLevel="1" x14ac:dyDescent="0.2">
      <c r="A165" s="225">
        <v>29</v>
      </c>
      <c r="B165" s="226" t="s">
        <v>329</v>
      </c>
      <c r="C165" s="236" t="s">
        <v>330</v>
      </c>
      <c r="D165" s="227" t="s">
        <v>186</v>
      </c>
      <c r="E165" s="228">
        <v>961.75819999999999</v>
      </c>
      <c r="F165" s="229"/>
      <c r="G165" s="230">
        <f>ROUND(E165*F165,2)</f>
        <v>0</v>
      </c>
      <c r="H165" s="229"/>
      <c r="I165" s="230">
        <f>ROUND(E165*H165,2)</f>
        <v>0</v>
      </c>
      <c r="J165" s="229"/>
      <c r="K165" s="230">
        <f>ROUND(E165*J165,2)</f>
        <v>0</v>
      </c>
      <c r="L165" s="230">
        <v>21</v>
      </c>
      <c r="M165" s="230">
        <f>G165*(1+L165/100)</f>
        <v>0</v>
      </c>
      <c r="N165" s="230">
        <v>0</v>
      </c>
      <c r="O165" s="230">
        <f>ROUND(E165*N165,2)</f>
        <v>0</v>
      </c>
      <c r="P165" s="230">
        <v>6.0000000000000001E-3</v>
      </c>
      <c r="Q165" s="230">
        <f>ROUND(E165*P165,2)</f>
        <v>5.77</v>
      </c>
      <c r="R165" s="230"/>
      <c r="S165" s="230" t="s">
        <v>175</v>
      </c>
      <c r="T165" s="231" t="s">
        <v>158</v>
      </c>
      <c r="U165" s="217">
        <v>5.1999999999999998E-2</v>
      </c>
      <c r="V165" s="217">
        <f>ROUND(E165*U165,2)</f>
        <v>50.01</v>
      </c>
      <c r="W165" s="217"/>
      <c r="X165" s="217" t="s">
        <v>188</v>
      </c>
      <c r="Y165" s="208"/>
      <c r="Z165" s="208"/>
      <c r="AA165" s="208"/>
      <c r="AB165" s="208"/>
      <c r="AC165" s="208"/>
      <c r="AD165" s="208"/>
      <c r="AE165" s="208"/>
      <c r="AF165" s="208"/>
      <c r="AG165" s="208" t="s">
        <v>189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15"/>
      <c r="B166" s="216"/>
      <c r="C166" s="255" t="s">
        <v>269</v>
      </c>
      <c r="D166" s="241"/>
      <c r="E166" s="242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08"/>
      <c r="Z166" s="208"/>
      <c r="AA166" s="208"/>
      <c r="AB166" s="208"/>
      <c r="AC166" s="208"/>
      <c r="AD166" s="208"/>
      <c r="AE166" s="208"/>
      <c r="AF166" s="208"/>
      <c r="AG166" s="208" t="s">
        <v>193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5" t="s">
        <v>234</v>
      </c>
      <c r="D167" s="241"/>
      <c r="E167" s="242">
        <v>971</v>
      </c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193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15"/>
      <c r="B168" s="216"/>
      <c r="C168" s="255" t="s">
        <v>270</v>
      </c>
      <c r="D168" s="241"/>
      <c r="E168" s="242">
        <v>-67.529799999999994</v>
      </c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193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15"/>
      <c r="B169" s="216"/>
      <c r="C169" s="255" t="s">
        <v>271</v>
      </c>
      <c r="D169" s="241"/>
      <c r="E169" s="242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08"/>
      <c r="Z169" s="208"/>
      <c r="AA169" s="208"/>
      <c r="AB169" s="208"/>
      <c r="AC169" s="208"/>
      <c r="AD169" s="208"/>
      <c r="AE169" s="208"/>
      <c r="AF169" s="208"/>
      <c r="AG169" s="208" t="s">
        <v>193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15"/>
      <c r="B170" s="216"/>
      <c r="C170" s="255" t="s">
        <v>272</v>
      </c>
      <c r="D170" s="241"/>
      <c r="E170" s="242">
        <v>49.328000000000003</v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193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15"/>
      <c r="B171" s="216"/>
      <c r="C171" s="255" t="s">
        <v>277</v>
      </c>
      <c r="D171" s="241"/>
      <c r="E171" s="242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193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15"/>
      <c r="B172" s="216"/>
      <c r="C172" s="255" t="s">
        <v>259</v>
      </c>
      <c r="D172" s="241"/>
      <c r="E172" s="242">
        <v>8.9600000000000009</v>
      </c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193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ht="22.5" outlineLevel="1" x14ac:dyDescent="0.2">
      <c r="A173" s="225">
        <v>30</v>
      </c>
      <c r="B173" s="226" t="s">
        <v>331</v>
      </c>
      <c r="C173" s="236" t="s">
        <v>332</v>
      </c>
      <c r="D173" s="227" t="s">
        <v>325</v>
      </c>
      <c r="E173" s="228">
        <v>176</v>
      </c>
      <c r="F173" s="229"/>
      <c r="G173" s="230">
        <f>ROUND(E173*F173,2)</f>
        <v>0</v>
      </c>
      <c r="H173" s="229"/>
      <c r="I173" s="230">
        <f>ROUND(E173*H173,2)</f>
        <v>0</v>
      </c>
      <c r="J173" s="229"/>
      <c r="K173" s="230">
        <f>ROUND(E173*J173,2)</f>
        <v>0</v>
      </c>
      <c r="L173" s="230">
        <v>21</v>
      </c>
      <c r="M173" s="230">
        <f>G173*(1+L173/100)</f>
        <v>0</v>
      </c>
      <c r="N173" s="230">
        <v>6.9999999999999999E-4</v>
      </c>
      <c r="O173" s="230">
        <f>ROUND(E173*N173,2)</f>
        <v>0.12</v>
      </c>
      <c r="P173" s="230">
        <v>0</v>
      </c>
      <c r="Q173" s="230">
        <f>ROUND(E173*P173,2)</f>
        <v>0</v>
      </c>
      <c r="R173" s="230"/>
      <c r="S173" s="230" t="s">
        <v>175</v>
      </c>
      <c r="T173" s="231" t="s">
        <v>159</v>
      </c>
      <c r="U173" s="217">
        <v>0</v>
      </c>
      <c r="V173" s="217">
        <f>ROUND(E173*U173,2)</f>
        <v>0</v>
      </c>
      <c r="W173" s="217"/>
      <c r="X173" s="217" t="s">
        <v>188</v>
      </c>
      <c r="Y173" s="208"/>
      <c r="Z173" s="208"/>
      <c r="AA173" s="208"/>
      <c r="AB173" s="208"/>
      <c r="AC173" s="208"/>
      <c r="AD173" s="208"/>
      <c r="AE173" s="208"/>
      <c r="AF173" s="208"/>
      <c r="AG173" s="208" t="s">
        <v>189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15"/>
      <c r="B174" s="216"/>
      <c r="C174" s="255" t="s">
        <v>333</v>
      </c>
      <c r="D174" s="241"/>
      <c r="E174" s="242">
        <v>176</v>
      </c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193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25">
        <v>31</v>
      </c>
      <c r="B175" s="226" t="s">
        <v>334</v>
      </c>
      <c r="C175" s="236" t="s">
        <v>335</v>
      </c>
      <c r="D175" s="227" t="s">
        <v>325</v>
      </c>
      <c r="E175" s="228">
        <v>168.2388</v>
      </c>
      <c r="F175" s="229"/>
      <c r="G175" s="230">
        <f>ROUND(E175*F175,2)</f>
        <v>0</v>
      </c>
      <c r="H175" s="229"/>
      <c r="I175" s="230">
        <f>ROUND(E175*H175,2)</f>
        <v>0</v>
      </c>
      <c r="J175" s="229"/>
      <c r="K175" s="230">
        <f>ROUND(E175*J175,2)</f>
        <v>0</v>
      </c>
      <c r="L175" s="230">
        <v>21</v>
      </c>
      <c r="M175" s="230">
        <f>G175*(1+L175/100)</f>
        <v>0</v>
      </c>
      <c r="N175" s="230">
        <v>5.0000000000000002E-5</v>
      </c>
      <c r="O175" s="230">
        <f>ROUND(E175*N175,2)</f>
        <v>0.01</v>
      </c>
      <c r="P175" s="230">
        <v>0</v>
      </c>
      <c r="Q175" s="230">
        <f>ROUND(E175*P175,2)</f>
        <v>0</v>
      </c>
      <c r="R175" s="230" t="s">
        <v>211</v>
      </c>
      <c r="S175" s="230" t="s">
        <v>158</v>
      </c>
      <c r="T175" s="231" t="s">
        <v>158</v>
      </c>
      <c r="U175" s="217">
        <v>0</v>
      </c>
      <c r="V175" s="217">
        <f>ROUND(E175*U175,2)</f>
        <v>0</v>
      </c>
      <c r="W175" s="217"/>
      <c r="X175" s="217" t="s">
        <v>212</v>
      </c>
      <c r="Y175" s="208"/>
      <c r="Z175" s="208"/>
      <c r="AA175" s="208"/>
      <c r="AB175" s="208"/>
      <c r="AC175" s="208"/>
      <c r="AD175" s="208"/>
      <c r="AE175" s="208"/>
      <c r="AF175" s="208"/>
      <c r="AG175" s="208" t="s">
        <v>213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15"/>
      <c r="B176" s="216"/>
      <c r="C176" s="255" t="s">
        <v>336</v>
      </c>
      <c r="D176" s="241"/>
      <c r="E176" s="242">
        <v>164.94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193</v>
      </c>
      <c r="AH176" s="208">
        <v>5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15"/>
      <c r="B177" s="216"/>
      <c r="C177" s="256" t="s">
        <v>215</v>
      </c>
      <c r="D177" s="243"/>
      <c r="E177" s="244">
        <v>3.2988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193</v>
      </c>
      <c r="AH177" s="208">
        <v>4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ht="22.5" outlineLevel="1" x14ac:dyDescent="0.2">
      <c r="A178" s="225">
        <v>32</v>
      </c>
      <c r="B178" s="226" t="s">
        <v>337</v>
      </c>
      <c r="C178" s="236" t="s">
        <v>338</v>
      </c>
      <c r="D178" s="227" t="s">
        <v>186</v>
      </c>
      <c r="E178" s="228">
        <v>1108.90038</v>
      </c>
      <c r="F178" s="229"/>
      <c r="G178" s="230">
        <f>ROUND(E178*F178,2)</f>
        <v>0</v>
      </c>
      <c r="H178" s="229"/>
      <c r="I178" s="230">
        <f>ROUND(E178*H178,2)</f>
        <v>0</v>
      </c>
      <c r="J178" s="229"/>
      <c r="K178" s="230">
        <f>ROUND(E178*J178,2)</f>
        <v>0</v>
      </c>
      <c r="L178" s="230">
        <v>21</v>
      </c>
      <c r="M178" s="230">
        <f>G178*(1+L178/100)</f>
        <v>0</v>
      </c>
      <c r="N178" s="230">
        <v>6.28E-3</v>
      </c>
      <c r="O178" s="230">
        <f>ROUND(E178*N178,2)</f>
        <v>6.96</v>
      </c>
      <c r="P178" s="230">
        <v>0</v>
      </c>
      <c r="Q178" s="230">
        <f>ROUND(E178*P178,2)</f>
        <v>0</v>
      </c>
      <c r="R178" s="230" t="s">
        <v>211</v>
      </c>
      <c r="S178" s="230" t="s">
        <v>158</v>
      </c>
      <c r="T178" s="231" t="s">
        <v>158</v>
      </c>
      <c r="U178" s="217">
        <v>0</v>
      </c>
      <c r="V178" s="217">
        <f>ROUND(E178*U178,2)</f>
        <v>0</v>
      </c>
      <c r="W178" s="217"/>
      <c r="X178" s="217" t="s">
        <v>212</v>
      </c>
      <c r="Y178" s="208"/>
      <c r="Z178" s="208"/>
      <c r="AA178" s="208"/>
      <c r="AB178" s="208"/>
      <c r="AC178" s="208"/>
      <c r="AD178" s="208"/>
      <c r="AE178" s="208"/>
      <c r="AF178" s="208"/>
      <c r="AG178" s="208" t="s">
        <v>213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15"/>
      <c r="B179" s="216"/>
      <c r="C179" s="237" t="s">
        <v>339</v>
      </c>
      <c r="D179" s="233"/>
      <c r="E179" s="233"/>
      <c r="F179" s="233"/>
      <c r="G179" s="233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163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15"/>
      <c r="B180" s="216"/>
      <c r="C180" s="255" t="s">
        <v>293</v>
      </c>
      <c r="D180" s="241"/>
      <c r="E180" s="242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193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15"/>
      <c r="B181" s="216"/>
      <c r="C181" s="255" t="s">
        <v>286</v>
      </c>
      <c r="D181" s="241"/>
      <c r="E181" s="242">
        <v>971</v>
      </c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193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15"/>
      <c r="B182" s="216"/>
      <c r="C182" s="255" t="s">
        <v>287</v>
      </c>
      <c r="D182" s="241"/>
      <c r="E182" s="242">
        <v>-67.529799999999994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193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">
      <c r="A183" s="215"/>
      <c r="B183" s="216"/>
      <c r="C183" s="255" t="s">
        <v>314</v>
      </c>
      <c r="D183" s="241"/>
      <c r="E183" s="242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193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15"/>
      <c r="B184" s="216"/>
      <c r="C184" s="255" t="s">
        <v>316</v>
      </c>
      <c r="D184" s="241"/>
      <c r="E184" s="242">
        <v>43.161999999999999</v>
      </c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193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15"/>
      <c r="B185" s="216"/>
      <c r="C185" s="255" t="s">
        <v>317</v>
      </c>
      <c r="D185" s="241"/>
      <c r="E185" s="242">
        <v>16.748999999999999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193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15"/>
      <c r="B186" s="216"/>
      <c r="C186" s="255" t="s">
        <v>318</v>
      </c>
      <c r="D186" s="241"/>
      <c r="E186" s="242">
        <v>0.88</v>
      </c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193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15"/>
      <c r="B187" s="216"/>
      <c r="C187" s="256" t="s">
        <v>340</v>
      </c>
      <c r="D187" s="243"/>
      <c r="E187" s="244">
        <v>144.63918000000001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193</v>
      </c>
      <c r="AH187" s="208">
        <v>4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ht="22.5" outlineLevel="1" x14ac:dyDescent="0.2">
      <c r="A188" s="225">
        <v>33</v>
      </c>
      <c r="B188" s="226" t="s">
        <v>341</v>
      </c>
      <c r="C188" s="236" t="s">
        <v>342</v>
      </c>
      <c r="D188" s="227" t="s">
        <v>186</v>
      </c>
      <c r="E188" s="228">
        <v>1108.90038</v>
      </c>
      <c r="F188" s="229"/>
      <c r="G188" s="230">
        <f>ROUND(E188*F188,2)</f>
        <v>0</v>
      </c>
      <c r="H188" s="229"/>
      <c r="I188" s="230">
        <f>ROUND(E188*H188,2)</f>
        <v>0</v>
      </c>
      <c r="J188" s="229"/>
      <c r="K188" s="230">
        <f>ROUND(E188*J188,2)</f>
        <v>0</v>
      </c>
      <c r="L188" s="230">
        <v>21</v>
      </c>
      <c r="M188" s="230">
        <f>G188*(1+L188/100)</f>
        <v>0</v>
      </c>
      <c r="N188" s="230">
        <v>4.4999999999999997E-3</v>
      </c>
      <c r="O188" s="230">
        <f>ROUND(E188*N188,2)</f>
        <v>4.99</v>
      </c>
      <c r="P188" s="230">
        <v>0</v>
      </c>
      <c r="Q188" s="230">
        <f>ROUND(E188*P188,2)</f>
        <v>0</v>
      </c>
      <c r="R188" s="230" t="s">
        <v>211</v>
      </c>
      <c r="S188" s="230" t="s">
        <v>158</v>
      </c>
      <c r="T188" s="231" t="s">
        <v>158</v>
      </c>
      <c r="U188" s="217">
        <v>0</v>
      </c>
      <c r="V188" s="217">
        <f>ROUND(E188*U188,2)</f>
        <v>0</v>
      </c>
      <c r="W188" s="217"/>
      <c r="X188" s="217" t="s">
        <v>212</v>
      </c>
      <c r="Y188" s="208"/>
      <c r="Z188" s="208"/>
      <c r="AA188" s="208"/>
      <c r="AB188" s="208"/>
      <c r="AC188" s="208"/>
      <c r="AD188" s="208"/>
      <c r="AE188" s="208"/>
      <c r="AF188" s="208"/>
      <c r="AG188" s="208" t="s">
        <v>213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">
      <c r="A189" s="215"/>
      <c r="B189" s="216"/>
      <c r="C189" s="255" t="s">
        <v>292</v>
      </c>
      <c r="D189" s="241"/>
      <c r="E189" s="242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193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">
      <c r="A190" s="215"/>
      <c r="B190" s="216"/>
      <c r="C190" s="255" t="s">
        <v>286</v>
      </c>
      <c r="D190" s="241"/>
      <c r="E190" s="242">
        <v>971</v>
      </c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193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">
      <c r="A191" s="215"/>
      <c r="B191" s="216"/>
      <c r="C191" s="255" t="s">
        <v>287</v>
      </c>
      <c r="D191" s="241"/>
      <c r="E191" s="242">
        <v>-67.529799999999994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193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">
      <c r="A192" s="215"/>
      <c r="B192" s="216"/>
      <c r="C192" s="255" t="s">
        <v>314</v>
      </c>
      <c r="D192" s="241"/>
      <c r="E192" s="242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08"/>
      <c r="Z192" s="208"/>
      <c r="AA192" s="208"/>
      <c r="AB192" s="208"/>
      <c r="AC192" s="208"/>
      <c r="AD192" s="208"/>
      <c r="AE192" s="208"/>
      <c r="AF192" s="208"/>
      <c r="AG192" s="208" t="s">
        <v>193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">
      <c r="A193" s="215"/>
      <c r="B193" s="216"/>
      <c r="C193" s="255" t="s">
        <v>316</v>
      </c>
      <c r="D193" s="241"/>
      <c r="E193" s="242">
        <v>43.161999999999999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08"/>
      <c r="Z193" s="208"/>
      <c r="AA193" s="208"/>
      <c r="AB193" s="208"/>
      <c r="AC193" s="208"/>
      <c r="AD193" s="208"/>
      <c r="AE193" s="208"/>
      <c r="AF193" s="208"/>
      <c r="AG193" s="208" t="s">
        <v>193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15"/>
      <c r="B194" s="216"/>
      <c r="C194" s="255" t="s">
        <v>317</v>
      </c>
      <c r="D194" s="241"/>
      <c r="E194" s="242">
        <v>16.748999999999999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193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">
      <c r="A195" s="215"/>
      <c r="B195" s="216"/>
      <c r="C195" s="255" t="s">
        <v>318</v>
      </c>
      <c r="D195" s="241"/>
      <c r="E195" s="242">
        <v>0.88</v>
      </c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08"/>
      <c r="Z195" s="208"/>
      <c r="AA195" s="208"/>
      <c r="AB195" s="208"/>
      <c r="AC195" s="208"/>
      <c r="AD195" s="208"/>
      <c r="AE195" s="208"/>
      <c r="AF195" s="208"/>
      <c r="AG195" s="208" t="s">
        <v>193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">
      <c r="A196" s="215"/>
      <c r="B196" s="216"/>
      <c r="C196" s="256" t="s">
        <v>340</v>
      </c>
      <c r="D196" s="243"/>
      <c r="E196" s="244">
        <v>144.63918000000001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08"/>
      <c r="Z196" s="208"/>
      <c r="AA196" s="208"/>
      <c r="AB196" s="208"/>
      <c r="AC196" s="208"/>
      <c r="AD196" s="208"/>
      <c r="AE196" s="208"/>
      <c r="AF196" s="208"/>
      <c r="AG196" s="208" t="s">
        <v>193</v>
      </c>
      <c r="AH196" s="208">
        <v>4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ht="22.5" outlineLevel="1" x14ac:dyDescent="0.2">
      <c r="A197" s="225">
        <v>34</v>
      </c>
      <c r="B197" s="226" t="s">
        <v>343</v>
      </c>
      <c r="C197" s="236" t="s">
        <v>344</v>
      </c>
      <c r="D197" s="227" t="s">
        <v>186</v>
      </c>
      <c r="E197" s="228">
        <v>1141.3798300000001</v>
      </c>
      <c r="F197" s="229"/>
      <c r="G197" s="230">
        <f>ROUND(E197*F197,2)</f>
        <v>0</v>
      </c>
      <c r="H197" s="229"/>
      <c r="I197" s="230">
        <f>ROUND(E197*H197,2)</f>
        <v>0</v>
      </c>
      <c r="J197" s="229"/>
      <c r="K197" s="230">
        <f>ROUND(E197*J197,2)</f>
        <v>0</v>
      </c>
      <c r="L197" s="230">
        <v>21</v>
      </c>
      <c r="M197" s="230">
        <f>G197*(1+L197/100)</f>
        <v>0</v>
      </c>
      <c r="N197" s="230">
        <v>4.4999999999999997E-3</v>
      </c>
      <c r="O197" s="230">
        <f>ROUND(E197*N197,2)</f>
        <v>5.14</v>
      </c>
      <c r="P197" s="230">
        <v>0</v>
      </c>
      <c r="Q197" s="230">
        <f>ROUND(E197*P197,2)</f>
        <v>0</v>
      </c>
      <c r="R197" s="230" t="s">
        <v>211</v>
      </c>
      <c r="S197" s="230" t="s">
        <v>158</v>
      </c>
      <c r="T197" s="231" t="s">
        <v>158</v>
      </c>
      <c r="U197" s="217">
        <v>0</v>
      </c>
      <c r="V197" s="217">
        <f>ROUND(E197*U197,2)</f>
        <v>0</v>
      </c>
      <c r="W197" s="217"/>
      <c r="X197" s="217" t="s">
        <v>212</v>
      </c>
      <c r="Y197" s="208"/>
      <c r="Z197" s="208"/>
      <c r="AA197" s="208"/>
      <c r="AB197" s="208"/>
      <c r="AC197" s="208"/>
      <c r="AD197" s="208"/>
      <c r="AE197" s="208"/>
      <c r="AF197" s="208"/>
      <c r="AG197" s="208" t="s">
        <v>213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15"/>
      <c r="B198" s="216"/>
      <c r="C198" s="255" t="s">
        <v>285</v>
      </c>
      <c r="D198" s="241"/>
      <c r="E198" s="242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193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">
      <c r="A199" s="215"/>
      <c r="B199" s="216"/>
      <c r="C199" s="255" t="s">
        <v>286</v>
      </c>
      <c r="D199" s="241"/>
      <c r="E199" s="242">
        <v>971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08"/>
      <c r="Z199" s="208"/>
      <c r="AA199" s="208"/>
      <c r="AB199" s="208"/>
      <c r="AC199" s="208"/>
      <c r="AD199" s="208"/>
      <c r="AE199" s="208"/>
      <c r="AF199" s="208"/>
      <c r="AG199" s="208" t="s">
        <v>193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">
      <c r="A200" s="215"/>
      <c r="B200" s="216"/>
      <c r="C200" s="255" t="s">
        <v>287</v>
      </c>
      <c r="D200" s="241"/>
      <c r="E200" s="242">
        <v>-67.529799999999994</v>
      </c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193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">
      <c r="A201" s="215"/>
      <c r="B201" s="216"/>
      <c r="C201" s="255" t="s">
        <v>345</v>
      </c>
      <c r="D201" s="241"/>
      <c r="E201" s="242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193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15"/>
      <c r="B202" s="216"/>
      <c r="C202" s="255" t="s">
        <v>315</v>
      </c>
      <c r="D202" s="241"/>
      <c r="E202" s="242">
        <v>61.66</v>
      </c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193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">
      <c r="A203" s="215"/>
      <c r="B203" s="216"/>
      <c r="C203" s="255" t="s">
        <v>273</v>
      </c>
      <c r="D203" s="241"/>
      <c r="E203" s="242">
        <v>26.053999999999998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193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15"/>
      <c r="B204" s="216"/>
      <c r="C204" s="255" t="s">
        <v>274</v>
      </c>
      <c r="D204" s="241"/>
      <c r="E204" s="242">
        <v>1.32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193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15"/>
      <c r="B205" s="216"/>
      <c r="C205" s="256" t="s">
        <v>340</v>
      </c>
      <c r="D205" s="243"/>
      <c r="E205" s="244">
        <v>148.87563</v>
      </c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193</v>
      </c>
      <c r="AH205" s="208">
        <v>4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25">
        <v>35</v>
      </c>
      <c r="B206" s="226" t="s">
        <v>346</v>
      </c>
      <c r="C206" s="236" t="s">
        <v>347</v>
      </c>
      <c r="D206" s="227" t="s">
        <v>249</v>
      </c>
      <c r="E206" s="228">
        <v>23.75479</v>
      </c>
      <c r="F206" s="229"/>
      <c r="G206" s="230">
        <f>ROUND(E206*F206,2)</f>
        <v>0</v>
      </c>
      <c r="H206" s="229"/>
      <c r="I206" s="230">
        <f>ROUND(E206*H206,2)</f>
        <v>0</v>
      </c>
      <c r="J206" s="229"/>
      <c r="K206" s="230">
        <f>ROUND(E206*J206,2)</f>
        <v>0</v>
      </c>
      <c r="L206" s="230">
        <v>21</v>
      </c>
      <c r="M206" s="230">
        <f>G206*(1+L206/100)</f>
        <v>0</v>
      </c>
      <c r="N206" s="230">
        <v>0</v>
      </c>
      <c r="O206" s="230">
        <f>ROUND(E206*N206,2)</f>
        <v>0</v>
      </c>
      <c r="P206" s="230">
        <v>0</v>
      </c>
      <c r="Q206" s="230">
        <f>ROUND(E206*P206,2)</f>
        <v>0</v>
      </c>
      <c r="R206" s="230" t="s">
        <v>263</v>
      </c>
      <c r="S206" s="230" t="s">
        <v>158</v>
      </c>
      <c r="T206" s="231" t="s">
        <v>158</v>
      </c>
      <c r="U206" s="217">
        <v>1.609</v>
      </c>
      <c r="V206" s="217">
        <f>ROUND(E206*U206,2)</f>
        <v>38.22</v>
      </c>
      <c r="W206" s="217"/>
      <c r="X206" s="217" t="s">
        <v>250</v>
      </c>
      <c r="Y206" s="208"/>
      <c r="Z206" s="208"/>
      <c r="AA206" s="208"/>
      <c r="AB206" s="208"/>
      <c r="AC206" s="208"/>
      <c r="AD206" s="208"/>
      <c r="AE206" s="208"/>
      <c r="AF206" s="208"/>
      <c r="AG206" s="208" t="s">
        <v>251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15"/>
      <c r="B207" s="216"/>
      <c r="C207" s="254" t="s">
        <v>348</v>
      </c>
      <c r="D207" s="245"/>
      <c r="E207" s="245"/>
      <c r="F207" s="245"/>
      <c r="G207" s="245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08"/>
      <c r="Z207" s="208"/>
      <c r="AA207" s="208"/>
      <c r="AB207" s="208"/>
      <c r="AC207" s="208"/>
      <c r="AD207" s="208"/>
      <c r="AE207" s="208"/>
      <c r="AF207" s="208"/>
      <c r="AG207" s="208" t="s">
        <v>191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15"/>
      <c r="B208" s="216"/>
      <c r="C208" s="255" t="s">
        <v>253</v>
      </c>
      <c r="D208" s="241"/>
      <c r="E208" s="242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08"/>
      <c r="Z208" s="208"/>
      <c r="AA208" s="208"/>
      <c r="AB208" s="208"/>
      <c r="AC208" s="208"/>
      <c r="AD208" s="208"/>
      <c r="AE208" s="208"/>
      <c r="AF208" s="208"/>
      <c r="AG208" s="208" t="s">
        <v>193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15"/>
      <c r="B209" s="216"/>
      <c r="C209" s="255" t="s">
        <v>349</v>
      </c>
      <c r="D209" s="241"/>
      <c r="E209" s="242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193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15"/>
      <c r="B210" s="216"/>
      <c r="C210" s="255" t="s">
        <v>350</v>
      </c>
      <c r="D210" s="241"/>
      <c r="E210" s="242">
        <v>23.75479</v>
      </c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08"/>
      <c r="Z210" s="208"/>
      <c r="AA210" s="208"/>
      <c r="AB210" s="208"/>
      <c r="AC210" s="208"/>
      <c r="AD210" s="208"/>
      <c r="AE210" s="208"/>
      <c r="AF210" s="208"/>
      <c r="AG210" s="208" t="s">
        <v>193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x14ac:dyDescent="0.2">
      <c r="A211" s="219" t="s">
        <v>153</v>
      </c>
      <c r="B211" s="220" t="s">
        <v>102</v>
      </c>
      <c r="C211" s="235" t="s">
        <v>103</v>
      </c>
      <c r="D211" s="221"/>
      <c r="E211" s="222"/>
      <c r="F211" s="223"/>
      <c r="G211" s="223">
        <f>SUMIF(AG212:AG259,"&lt;&gt;NOR",G212:G259)</f>
        <v>0</v>
      </c>
      <c r="H211" s="223"/>
      <c r="I211" s="223">
        <f>SUM(I212:I259)</f>
        <v>0</v>
      </c>
      <c r="J211" s="223"/>
      <c r="K211" s="223">
        <f>SUM(K212:K259)</f>
        <v>0</v>
      </c>
      <c r="L211" s="223"/>
      <c r="M211" s="223">
        <f>SUM(M212:M259)</f>
        <v>0</v>
      </c>
      <c r="N211" s="223"/>
      <c r="O211" s="223">
        <f>SUM(O212:O259)</f>
        <v>5.81</v>
      </c>
      <c r="P211" s="223"/>
      <c r="Q211" s="223">
        <f>SUM(Q212:Q259)</f>
        <v>3.79</v>
      </c>
      <c r="R211" s="223"/>
      <c r="S211" s="223"/>
      <c r="T211" s="224"/>
      <c r="U211" s="218"/>
      <c r="V211" s="218">
        <f>SUM(V212:V259)</f>
        <v>375.4</v>
      </c>
      <c r="W211" s="218"/>
      <c r="X211" s="218"/>
      <c r="AG211" t="s">
        <v>154</v>
      </c>
    </row>
    <row r="212" spans="1:60" outlineLevel="1" x14ac:dyDescent="0.2">
      <c r="A212" s="225">
        <v>36</v>
      </c>
      <c r="B212" s="226" t="s">
        <v>351</v>
      </c>
      <c r="C212" s="236" t="s">
        <v>352</v>
      </c>
      <c r="D212" s="227" t="s">
        <v>186</v>
      </c>
      <c r="E212" s="228">
        <v>73.751999999999995</v>
      </c>
      <c r="F212" s="229"/>
      <c r="G212" s="230">
        <f>ROUND(E212*F212,2)</f>
        <v>0</v>
      </c>
      <c r="H212" s="229"/>
      <c r="I212" s="230">
        <f>ROUND(E212*H212,2)</f>
        <v>0</v>
      </c>
      <c r="J212" s="229"/>
      <c r="K212" s="230">
        <f>ROUND(E212*J212,2)</f>
        <v>0</v>
      </c>
      <c r="L212" s="230">
        <v>21</v>
      </c>
      <c r="M212" s="230">
        <f>G212*(1+L212/100)</f>
        <v>0</v>
      </c>
      <c r="N212" s="230">
        <v>8.0599999999999995E-3</v>
      </c>
      <c r="O212" s="230">
        <f>ROUND(E212*N212,2)</f>
        <v>0.59</v>
      </c>
      <c r="P212" s="230">
        <v>0</v>
      </c>
      <c r="Q212" s="230">
        <f>ROUND(E212*P212,2)</f>
        <v>0</v>
      </c>
      <c r="R212" s="230" t="s">
        <v>222</v>
      </c>
      <c r="S212" s="230" t="s">
        <v>175</v>
      </c>
      <c r="T212" s="231" t="s">
        <v>158</v>
      </c>
      <c r="U212" s="217">
        <v>0.49299999999999999</v>
      </c>
      <c r="V212" s="217">
        <f>ROUND(E212*U212,2)</f>
        <v>36.36</v>
      </c>
      <c r="W212" s="217"/>
      <c r="X212" s="217" t="s">
        <v>188</v>
      </c>
      <c r="Y212" s="208"/>
      <c r="Z212" s="208"/>
      <c r="AA212" s="208"/>
      <c r="AB212" s="208"/>
      <c r="AC212" s="208"/>
      <c r="AD212" s="208"/>
      <c r="AE212" s="208"/>
      <c r="AF212" s="208"/>
      <c r="AG212" s="208" t="s">
        <v>189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15"/>
      <c r="B213" s="216"/>
      <c r="C213" s="254" t="s">
        <v>353</v>
      </c>
      <c r="D213" s="245"/>
      <c r="E213" s="245"/>
      <c r="F213" s="245"/>
      <c r="G213" s="245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191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32" t="str">
        <f>C213</f>
        <v>nanesení lepicího tmelu na izolační desky, nalepení desek a zajištění talířovými hmoždinkami (6 ks/m2). Bez povrchové úpravy desek.</v>
      </c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">
      <c r="A214" s="215"/>
      <c r="B214" s="216"/>
      <c r="C214" s="255" t="s">
        <v>354</v>
      </c>
      <c r="D214" s="241"/>
      <c r="E214" s="242">
        <v>73.751999999999995</v>
      </c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08"/>
      <c r="Z214" s="208"/>
      <c r="AA214" s="208"/>
      <c r="AB214" s="208"/>
      <c r="AC214" s="208"/>
      <c r="AD214" s="208"/>
      <c r="AE214" s="208"/>
      <c r="AF214" s="208"/>
      <c r="AG214" s="208" t="s">
        <v>193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ht="22.5" outlineLevel="1" x14ac:dyDescent="0.2">
      <c r="A215" s="225">
        <v>37</v>
      </c>
      <c r="B215" s="226" t="s">
        <v>355</v>
      </c>
      <c r="C215" s="236" t="s">
        <v>356</v>
      </c>
      <c r="D215" s="227" t="s">
        <v>186</v>
      </c>
      <c r="E215" s="228">
        <v>8.9600000000000009</v>
      </c>
      <c r="F215" s="229"/>
      <c r="G215" s="230">
        <f>ROUND(E215*F215,2)</f>
        <v>0</v>
      </c>
      <c r="H215" s="229"/>
      <c r="I215" s="230">
        <f>ROUND(E215*H215,2)</f>
        <v>0</v>
      </c>
      <c r="J215" s="229"/>
      <c r="K215" s="230">
        <f>ROUND(E215*J215,2)</f>
        <v>0</v>
      </c>
      <c r="L215" s="230">
        <v>21</v>
      </c>
      <c r="M215" s="230">
        <f>G215*(1+L215/100)</f>
        <v>0</v>
      </c>
      <c r="N215" s="230">
        <v>0</v>
      </c>
      <c r="O215" s="230">
        <f>ROUND(E215*N215,2)</f>
        <v>0</v>
      </c>
      <c r="P215" s="230">
        <v>2E-3</v>
      </c>
      <c r="Q215" s="230">
        <f>ROUND(E215*P215,2)</f>
        <v>0.02</v>
      </c>
      <c r="R215" s="230" t="s">
        <v>357</v>
      </c>
      <c r="S215" s="230" t="s">
        <v>158</v>
      </c>
      <c r="T215" s="231" t="s">
        <v>158</v>
      </c>
      <c r="U215" s="217">
        <v>3.7999999999999999E-2</v>
      </c>
      <c r="V215" s="217">
        <f>ROUND(E215*U215,2)</f>
        <v>0.34</v>
      </c>
      <c r="W215" s="217"/>
      <c r="X215" s="217" t="s">
        <v>188</v>
      </c>
      <c r="Y215" s="208"/>
      <c r="Z215" s="208"/>
      <c r="AA215" s="208"/>
      <c r="AB215" s="208"/>
      <c r="AC215" s="208"/>
      <c r="AD215" s="208"/>
      <c r="AE215" s="208"/>
      <c r="AF215" s="208"/>
      <c r="AG215" s="208" t="s">
        <v>189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15"/>
      <c r="B216" s="216"/>
      <c r="C216" s="255" t="s">
        <v>277</v>
      </c>
      <c r="D216" s="241"/>
      <c r="E216" s="242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193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">
      <c r="A217" s="215"/>
      <c r="B217" s="216"/>
      <c r="C217" s="255" t="s">
        <v>259</v>
      </c>
      <c r="D217" s="241"/>
      <c r="E217" s="242">
        <v>8.9600000000000009</v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08"/>
      <c r="Z217" s="208"/>
      <c r="AA217" s="208"/>
      <c r="AB217" s="208"/>
      <c r="AC217" s="208"/>
      <c r="AD217" s="208"/>
      <c r="AE217" s="208"/>
      <c r="AF217" s="208"/>
      <c r="AG217" s="208" t="s">
        <v>193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ht="33.75" outlineLevel="1" x14ac:dyDescent="0.2">
      <c r="A218" s="225">
        <v>38</v>
      </c>
      <c r="B218" s="226" t="s">
        <v>358</v>
      </c>
      <c r="C218" s="236" t="s">
        <v>359</v>
      </c>
      <c r="D218" s="227" t="s">
        <v>186</v>
      </c>
      <c r="E218" s="228">
        <v>112.116</v>
      </c>
      <c r="F218" s="229"/>
      <c r="G218" s="230">
        <f>ROUND(E218*F218,2)</f>
        <v>0</v>
      </c>
      <c r="H218" s="229"/>
      <c r="I218" s="230">
        <f>ROUND(E218*H218,2)</f>
        <v>0</v>
      </c>
      <c r="J218" s="229"/>
      <c r="K218" s="230">
        <f>ROUND(E218*J218,2)</f>
        <v>0</v>
      </c>
      <c r="L218" s="230">
        <v>21</v>
      </c>
      <c r="M218" s="230">
        <f>G218*(1+L218/100)</f>
        <v>0</v>
      </c>
      <c r="N218" s="230">
        <v>0</v>
      </c>
      <c r="O218" s="230">
        <f>ROUND(E218*N218,2)</f>
        <v>0</v>
      </c>
      <c r="P218" s="230">
        <v>2.16E-3</v>
      </c>
      <c r="Q218" s="230">
        <f>ROUND(E218*P218,2)</f>
        <v>0.24</v>
      </c>
      <c r="R218" s="230" t="s">
        <v>357</v>
      </c>
      <c r="S218" s="230" t="s">
        <v>158</v>
      </c>
      <c r="T218" s="231" t="s">
        <v>158</v>
      </c>
      <c r="U218" s="217">
        <v>4.8000000000000001E-2</v>
      </c>
      <c r="V218" s="217">
        <f>ROUND(E218*U218,2)</f>
        <v>5.38</v>
      </c>
      <c r="W218" s="217"/>
      <c r="X218" s="217" t="s">
        <v>188</v>
      </c>
      <c r="Y218" s="208"/>
      <c r="Z218" s="208"/>
      <c r="AA218" s="208"/>
      <c r="AB218" s="208"/>
      <c r="AC218" s="208"/>
      <c r="AD218" s="208"/>
      <c r="AE218" s="208"/>
      <c r="AF218" s="208"/>
      <c r="AG218" s="208" t="s">
        <v>189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">
      <c r="A219" s="215"/>
      <c r="B219" s="216"/>
      <c r="C219" s="255" t="s">
        <v>360</v>
      </c>
      <c r="D219" s="241"/>
      <c r="E219" s="242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193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">
      <c r="A220" s="215"/>
      <c r="B220" s="216"/>
      <c r="C220" s="255" t="s">
        <v>361</v>
      </c>
      <c r="D220" s="241"/>
      <c r="E220" s="242">
        <v>73.98</v>
      </c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193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">
      <c r="A221" s="215"/>
      <c r="B221" s="216"/>
      <c r="C221" s="255" t="s">
        <v>362</v>
      </c>
      <c r="D221" s="241"/>
      <c r="E221" s="242">
        <v>38.136000000000003</v>
      </c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193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ht="33.75" outlineLevel="1" x14ac:dyDescent="0.2">
      <c r="A222" s="225">
        <v>39</v>
      </c>
      <c r="B222" s="226" t="s">
        <v>363</v>
      </c>
      <c r="C222" s="236" t="s">
        <v>364</v>
      </c>
      <c r="D222" s="227" t="s">
        <v>186</v>
      </c>
      <c r="E222" s="228">
        <v>847.47019999999998</v>
      </c>
      <c r="F222" s="229"/>
      <c r="G222" s="230">
        <f>ROUND(E222*F222,2)</f>
        <v>0</v>
      </c>
      <c r="H222" s="229"/>
      <c r="I222" s="230">
        <f>ROUND(E222*H222,2)</f>
        <v>0</v>
      </c>
      <c r="J222" s="229"/>
      <c r="K222" s="230">
        <f>ROUND(E222*J222,2)</f>
        <v>0</v>
      </c>
      <c r="L222" s="230">
        <v>21</v>
      </c>
      <c r="M222" s="230">
        <f>G222*(1+L222/100)</f>
        <v>0</v>
      </c>
      <c r="N222" s="230">
        <v>0</v>
      </c>
      <c r="O222" s="230">
        <f>ROUND(E222*N222,2)</f>
        <v>0</v>
      </c>
      <c r="P222" s="230">
        <v>4.1599999999999996E-3</v>
      </c>
      <c r="Q222" s="230">
        <f>ROUND(E222*P222,2)</f>
        <v>3.53</v>
      </c>
      <c r="R222" s="230" t="s">
        <v>357</v>
      </c>
      <c r="S222" s="230" t="s">
        <v>158</v>
      </c>
      <c r="T222" s="231" t="s">
        <v>158</v>
      </c>
      <c r="U222" s="217">
        <v>5.2999999999999999E-2</v>
      </c>
      <c r="V222" s="217">
        <f>ROUND(E222*U222,2)</f>
        <v>44.92</v>
      </c>
      <c r="W222" s="217"/>
      <c r="X222" s="217" t="s">
        <v>188</v>
      </c>
      <c r="Y222" s="208"/>
      <c r="Z222" s="208"/>
      <c r="AA222" s="208"/>
      <c r="AB222" s="208"/>
      <c r="AC222" s="208"/>
      <c r="AD222" s="208"/>
      <c r="AE222" s="208"/>
      <c r="AF222" s="208"/>
      <c r="AG222" s="208" t="s">
        <v>189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">
      <c r="A223" s="215"/>
      <c r="B223" s="216"/>
      <c r="C223" s="255" t="s">
        <v>365</v>
      </c>
      <c r="D223" s="241"/>
      <c r="E223" s="242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193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15"/>
      <c r="B224" s="216"/>
      <c r="C224" s="255" t="s">
        <v>366</v>
      </c>
      <c r="D224" s="241"/>
      <c r="E224" s="242">
        <v>915</v>
      </c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193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">
      <c r="A225" s="215"/>
      <c r="B225" s="216"/>
      <c r="C225" s="255" t="s">
        <v>270</v>
      </c>
      <c r="D225" s="241"/>
      <c r="E225" s="242">
        <v>-67.529799999999994</v>
      </c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193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">
      <c r="A226" s="225">
        <v>40</v>
      </c>
      <c r="B226" s="226" t="s">
        <v>367</v>
      </c>
      <c r="C226" s="236" t="s">
        <v>368</v>
      </c>
      <c r="D226" s="227" t="s">
        <v>186</v>
      </c>
      <c r="E226" s="228">
        <v>1731.9884</v>
      </c>
      <c r="F226" s="229"/>
      <c r="G226" s="230">
        <f>ROUND(E226*F226,2)</f>
        <v>0</v>
      </c>
      <c r="H226" s="229"/>
      <c r="I226" s="230">
        <f>ROUND(E226*H226,2)</f>
        <v>0</v>
      </c>
      <c r="J226" s="229"/>
      <c r="K226" s="230">
        <f>ROUND(E226*J226,2)</f>
        <v>0</v>
      </c>
      <c r="L226" s="230">
        <v>21</v>
      </c>
      <c r="M226" s="230">
        <f>G226*(1+L226/100)</f>
        <v>0</v>
      </c>
      <c r="N226" s="230">
        <v>3.3E-4</v>
      </c>
      <c r="O226" s="230">
        <f>ROUND(E226*N226,2)</f>
        <v>0.56999999999999995</v>
      </c>
      <c r="P226" s="230">
        <v>0</v>
      </c>
      <c r="Q226" s="230">
        <f>ROUND(E226*P226,2)</f>
        <v>0</v>
      </c>
      <c r="R226" s="230" t="s">
        <v>357</v>
      </c>
      <c r="S226" s="230" t="s">
        <v>158</v>
      </c>
      <c r="T226" s="231" t="s">
        <v>158</v>
      </c>
      <c r="U226" s="217">
        <v>0.16</v>
      </c>
      <c r="V226" s="217">
        <f>ROUND(E226*U226,2)</f>
        <v>277.12</v>
      </c>
      <c r="W226" s="217"/>
      <c r="X226" s="217" t="s">
        <v>188</v>
      </c>
      <c r="Y226" s="208"/>
      <c r="Z226" s="208"/>
      <c r="AA226" s="208"/>
      <c r="AB226" s="208"/>
      <c r="AC226" s="208"/>
      <c r="AD226" s="208"/>
      <c r="AE226" s="208"/>
      <c r="AF226" s="208"/>
      <c r="AG226" s="208" t="s">
        <v>189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">
      <c r="A227" s="215"/>
      <c r="B227" s="216"/>
      <c r="C227" s="237" t="s">
        <v>369</v>
      </c>
      <c r="D227" s="233"/>
      <c r="E227" s="233"/>
      <c r="F227" s="233"/>
      <c r="G227" s="233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163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">
      <c r="A228" s="215"/>
      <c r="B228" s="216"/>
      <c r="C228" s="255" t="s">
        <v>370</v>
      </c>
      <c r="D228" s="241"/>
      <c r="E228" s="242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193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">
      <c r="A229" s="215"/>
      <c r="B229" s="216"/>
      <c r="C229" s="255" t="s">
        <v>289</v>
      </c>
      <c r="D229" s="241"/>
      <c r="E229" s="242">
        <v>908.1</v>
      </c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08"/>
      <c r="Z229" s="208"/>
      <c r="AA229" s="208"/>
      <c r="AB229" s="208"/>
      <c r="AC229" s="208"/>
      <c r="AD229" s="208"/>
      <c r="AE229" s="208"/>
      <c r="AF229" s="208"/>
      <c r="AG229" s="208" t="s">
        <v>193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">
      <c r="A230" s="215"/>
      <c r="B230" s="216"/>
      <c r="C230" s="255" t="s">
        <v>287</v>
      </c>
      <c r="D230" s="241"/>
      <c r="E230" s="242">
        <v>-67.529799999999994</v>
      </c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193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">
      <c r="A231" s="215"/>
      <c r="B231" s="216"/>
      <c r="C231" s="255" t="s">
        <v>371</v>
      </c>
      <c r="D231" s="241"/>
      <c r="E231" s="242">
        <v>50.847999999999999</v>
      </c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193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15"/>
      <c r="B232" s="216"/>
      <c r="C232" s="255" t="s">
        <v>372</v>
      </c>
      <c r="D232" s="241"/>
      <c r="E232" s="242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193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">
      <c r="A233" s="215"/>
      <c r="B233" s="216"/>
      <c r="C233" s="255" t="s">
        <v>289</v>
      </c>
      <c r="D233" s="241"/>
      <c r="E233" s="242">
        <v>908.1</v>
      </c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08"/>
      <c r="Z233" s="208"/>
      <c r="AA233" s="208"/>
      <c r="AB233" s="208"/>
      <c r="AC233" s="208"/>
      <c r="AD233" s="208"/>
      <c r="AE233" s="208"/>
      <c r="AF233" s="208"/>
      <c r="AG233" s="208" t="s">
        <v>193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">
      <c r="A234" s="215"/>
      <c r="B234" s="216"/>
      <c r="C234" s="255" t="s">
        <v>287</v>
      </c>
      <c r="D234" s="241"/>
      <c r="E234" s="242">
        <v>-67.529799999999994</v>
      </c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193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">
      <c r="A235" s="225">
        <v>41</v>
      </c>
      <c r="B235" s="226" t="s">
        <v>373</v>
      </c>
      <c r="C235" s="236" t="s">
        <v>374</v>
      </c>
      <c r="D235" s="227" t="s">
        <v>186</v>
      </c>
      <c r="E235" s="228">
        <v>8.9600000000000009</v>
      </c>
      <c r="F235" s="229"/>
      <c r="G235" s="230">
        <f>ROUND(E235*F235,2)</f>
        <v>0</v>
      </c>
      <c r="H235" s="229"/>
      <c r="I235" s="230">
        <f>ROUND(E235*H235,2)</f>
        <v>0</v>
      </c>
      <c r="J235" s="229"/>
      <c r="K235" s="230">
        <f>ROUND(E235*J235,2)</f>
        <v>0</v>
      </c>
      <c r="L235" s="230">
        <v>21</v>
      </c>
      <c r="M235" s="230">
        <f>G235*(1+L235/100)</f>
        <v>0</v>
      </c>
      <c r="N235" s="230">
        <v>0</v>
      </c>
      <c r="O235" s="230">
        <f>ROUND(E235*N235,2)</f>
        <v>0</v>
      </c>
      <c r="P235" s="230">
        <v>0</v>
      </c>
      <c r="Q235" s="230">
        <f>ROUND(E235*P235,2)</f>
        <v>0</v>
      </c>
      <c r="R235" s="230" t="s">
        <v>357</v>
      </c>
      <c r="S235" s="230" t="s">
        <v>158</v>
      </c>
      <c r="T235" s="231" t="s">
        <v>158</v>
      </c>
      <c r="U235" s="217">
        <v>7.0000000000000007E-2</v>
      </c>
      <c r="V235" s="217">
        <f>ROUND(E235*U235,2)</f>
        <v>0.63</v>
      </c>
      <c r="W235" s="217"/>
      <c r="X235" s="217" t="s">
        <v>188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189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">
      <c r="A236" s="215"/>
      <c r="B236" s="216"/>
      <c r="C236" s="255" t="s">
        <v>283</v>
      </c>
      <c r="D236" s="241"/>
      <c r="E236" s="242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08"/>
      <c r="Z236" s="208"/>
      <c r="AA236" s="208"/>
      <c r="AB236" s="208"/>
      <c r="AC236" s="208"/>
      <c r="AD236" s="208"/>
      <c r="AE236" s="208"/>
      <c r="AF236" s="208"/>
      <c r="AG236" s="208" t="s">
        <v>193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15"/>
      <c r="B237" s="216"/>
      <c r="C237" s="255" t="s">
        <v>284</v>
      </c>
      <c r="D237" s="241"/>
      <c r="E237" s="242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08"/>
      <c r="Z237" s="208"/>
      <c r="AA237" s="208"/>
      <c r="AB237" s="208"/>
      <c r="AC237" s="208"/>
      <c r="AD237" s="208"/>
      <c r="AE237" s="208"/>
      <c r="AF237" s="208"/>
      <c r="AG237" s="208" t="s">
        <v>193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">
      <c r="A238" s="215"/>
      <c r="B238" s="216"/>
      <c r="C238" s="255" t="s">
        <v>259</v>
      </c>
      <c r="D238" s="241"/>
      <c r="E238" s="242">
        <v>8.9600000000000009</v>
      </c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193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ht="22.5" outlineLevel="1" x14ac:dyDescent="0.2">
      <c r="A239" s="225">
        <v>42</v>
      </c>
      <c r="B239" s="226" t="s">
        <v>375</v>
      </c>
      <c r="C239" s="236" t="s">
        <v>376</v>
      </c>
      <c r="D239" s="227" t="s">
        <v>196</v>
      </c>
      <c r="E239" s="228">
        <v>0.73114000000000001</v>
      </c>
      <c r="F239" s="229"/>
      <c r="G239" s="230">
        <f>ROUND(E239*F239,2)</f>
        <v>0</v>
      </c>
      <c r="H239" s="229"/>
      <c r="I239" s="230">
        <f>ROUND(E239*H239,2)</f>
        <v>0</v>
      </c>
      <c r="J239" s="229"/>
      <c r="K239" s="230">
        <f>ROUND(E239*J239,2)</f>
        <v>0</v>
      </c>
      <c r="L239" s="230">
        <v>21</v>
      </c>
      <c r="M239" s="230">
        <f>G239*(1+L239/100)</f>
        <v>0</v>
      </c>
      <c r="N239" s="230">
        <v>0.02</v>
      </c>
      <c r="O239" s="230">
        <f>ROUND(E239*N239,2)</f>
        <v>0.01</v>
      </c>
      <c r="P239" s="230">
        <v>0</v>
      </c>
      <c r="Q239" s="230">
        <f>ROUND(E239*P239,2)</f>
        <v>0</v>
      </c>
      <c r="R239" s="230" t="s">
        <v>211</v>
      </c>
      <c r="S239" s="230" t="s">
        <v>158</v>
      </c>
      <c r="T239" s="231" t="s">
        <v>158</v>
      </c>
      <c r="U239" s="217">
        <v>0</v>
      </c>
      <c r="V239" s="217">
        <f>ROUND(E239*U239,2)</f>
        <v>0</v>
      </c>
      <c r="W239" s="217"/>
      <c r="X239" s="217" t="s">
        <v>212</v>
      </c>
      <c r="Y239" s="208"/>
      <c r="Z239" s="208"/>
      <c r="AA239" s="208"/>
      <c r="AB239" s="208"/>
      <c r="AC239" s="208"/>
      <c r="AD239" s="208"/>
      <c r="AE239" s="208"/>
      <c r="AF239" s="208"/>
      <c r="AG239" s="208" t="s">
        <v>213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">
      <c r="A240" s="215"/>
      <c r="B240" s="216"/>
      <c r="C240" s="255" t="s">
        <v>283</v>
      </c>
      <c r="D240" s="241"/>
      <c r="E240" s="242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193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">
      <c r="A241" s="215"/>
      <c r="B241" s="216"/>
      <c r="C241" s="255" t="s">
        <v>284</v>
      </c>
      <c r="D241" s="241"/>
      <c r="E241" s="242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193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15"/>
      <c r="B242" s="216"/>
      <c r="C242" s="255" t="s">
        <v>377</v>
      </c>
      <c r="D242" s="241"/>
      <c r="E242" s="242">
        <v>0.71679999999999999</v>
      </c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193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">
      <c r="A243" s="215"/>
      <c r="B243" s="216"/>
      <c r="C243" s="256" t="s">
        <v>378</v>
      </c>
      <c r="D243" s="243"/>
      <c r="E243" s="244">
        <v>1.434E-2</v>
      </c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08"/>
      <c r="Z243" s="208"/>
      <c r="AA243" s="208"/>
      <c r="AB243" s="208"/>
      <c r="AC243" s="208"/>
      <c r="AD243" s="208"/>
      <c r="AE243" s="208"/>
      <c r="AF243" s="208"/>
      <c r="AG243" s="208" t="s">
        <v>193</v>
      </c>
      <c r="AH243" s="208">
        <v>4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ht="22.5" outlineLevel="1" x14ac:dyDescent="0.2">
      <c r="A244" s="225">
        <v>43</v>
      </c>
      <c r="B244" s="226" t="s">
        <v>379</v>
      </c>
      <c r="C244" s="236" t="s">
        <v>380</v>
      </c>
      <c r="D244" s="227" t="s">
        <v>196</v>
      </c>
      <c r="E244" s="228">
        <v>137.18106</v>
      </c>
      <c r="F244" s="229"/>
      <c r="G244" s="230">
        <f>ROUND(E244*F244,2)</f>
        <v>0</v>
      </c>
      <c r="H244" s="229"/>
      <c r="I244" s="230">
        <f>ROUND(E244*H244,2)</f>
        <v>0</v>
      </c>
      <c r="J244" s="229"/>
      <c r="K244" s="230">
        <f>ROUND(E244*J244,2)</f>
        <v>0</v>
      </c>
      <c r="L244" s="230">
        <v>21</v>
      </c>
      <c r="M244" s="230">
        <f>G244*(1+L244/100)</f>
        <v>0</v>
      </c>
      <c r="N244" s="230">
        <v>2.5000000000000001E-2</v>
      </c>
      <c r="O244" s="230">
        <f>ROUND(E244*N244,2)</f>
        <v>3.43</v>
      </c>
      <c r="P244" s="230">
        <v>0</v>
      </c>
      <c r="Q244" s="230">
        <f>ROUND(E244*P244,2)</f>
        <v>0</v>
      </c>
      <c r="R244" s="230" t="s">
        <v>211</v>
      </c>
      <c r="S244" s="230" t="s">
        <v>158</v>
      </c>
      <c r="T244" s="231" t="s">
        <v>158</v>
      </c>
      <c r="U244" s="217">
        <v>0</v>
      </c>
      <c r="V244" s="217">
        <f>ROUND(E244*U244,2)</f>
        <v>0</v>
      </c>
      <c r="W244" s="217"/>
      <c r="X244" s="217" t="s">
        <v>212</v>
      </c>
      <c r="Y244" s="208"/>
      <c r="Z244" s="208"/>
      <c r="AA244" s="208"/>
      <c r="AB244" s="208"/>
      <c r="AC244" s="208"/>
      <c r="AD244" s="208"/>
      <c r="AE244" s="208"/>
      <c r="AF244" s="208"/>
      <c r="AG244" s="208" t="s">
        <v>213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">
      <c r="A245" s="215"/>
      <c r="B245" s="216"/>
      <c r="C245" s="255" t="s">
        <v>372</v>
      </c>
      <c r="D245" s="241"/>
      <c r="E245" s="242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08"/>
      <c r="Z245" s="208"/>
      <c r="AA245" s="208"/>
      <c r="AB245" s="208"/>
      <c r="AC245" s="208"/>
      <c r="AD245" s="208"/>
      <c r="AE245" s="208"/>
      <c r="AF245" s="208"/>
      <c r="AG245" s="208" t="s">
        <v>193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">
      <c r="A246" s="215"/>
      <c r="B246" s="216"/>
      <c r="C246" s="255" t="s">
        <v>381</v>
      </c>
      <c r="D246" s="241"/>
      <c r="E246" s="242">
        <v>145.29599999999999</v>
      </c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08"/>
      <c r="Z246" s="208"/>
      <c r="AA246" s="208"/>
      <c r="AB246" s="208"/>
      <c r="AC246" s="208"/>
      <c r="AD246" s="208"/>
      <c r="AE246" s="208"/>
      <c r="AF246" s="208"/>
      <c r="AG246" s="208" t="s">
        <v>193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">
      <c r="A247" s="215"/>
      <c r="B247" s="216"/>
      <c r="C247" s="255" t="s">
        <v>382</v>
      </c>
      <c r="D247" s="241"/>
      <c r="E247" s="242">
        <v>-10.80477</v>
      </c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08"/>
      <c r="Z247" s="208"/>
      <c r="AA247" s="208"/>
      <c r="AB247" s="208"/>
      <c r="AC247" s="208"/>
      <c r="AD247" s="208"/>
      <c r="AE247" s="208"/>
      <c r="AF247" s="208"/>
      <c r="AG247" s="208" t="s">
        <v>193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">
      <c r="A248" s="215"/>
      <c r="B248" s="216"/>
      <c r="C248" s="256" t="s">
        <v>378</v>
      </c>
      <c r="D248" s="243"/>
      <c r="E248" s="244">
        <v>2.6898200000000001</v>
      </c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193</v>
      </c>
      <c r="AH248" s="208">
        <v>4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ht="22.5" outlineLevel="1" x14ac:dyDescent="0.2">
      <c r="A249" s="225">
        <v>44</v>
      </c>
      <c r="B249" s="226" t="s">
        <v>383</v>
      </c>
      <c r="C249" s="236" t="s">
        <v>384</v>
      </c>
      <c r="D249" s="227" t="s">
        <v>196</v>
      </c>
      <c r="E249" s="228">
        <v>60.397649999999999</v>
      </c>
      <c r="F249" s="229"/>
      <c r="G249" s="230">
        <f>ROUND(E249*F249,2)</f>
        <v>0</v>
      </c>
      <c r="H249" s="229"/>
      <c r="I249" s="230">
        <f>ROUND(E249*H249,2)</f>
        <v>0</v>
      </c>
      <c r="J249" s="229"/>
      <c r="K249" s="230">
        <f>ROUND(E249*J249,2)</f>
        <v>0</v>
      </c>
      <c r="L249" s="230">
        <v>21</v>
      </c>
      <c r="M249" s="230">
        <f>G249*(1+L249/100)</f>
        <v>0</v>
      </c>
      <c r="N249" s="230">
        <v>0.02</v>
      </c>
      <c r="O249" s="230">
        <f>ROUND(E249*N249,2)</f>
        <v>1.21</v>
      </c>
      <c r="P249" s="230">
        <v>0</v>
      </c>
      <c r="Q249" s="230">
        <f>ROUND(E249*P249,2)</f>
        <v>0</v>
      </c>
      <c r="R249" s="230" t="s">
        <v>211</v>
      </c>
      <c r="S249" s="230" t="s">
        <v>158</v>
      </c>
      <c r="T249" s="231" t="s">
        <v>158</v>
      </c>
      <c r="U249" s="217">
        <v>0</v>
      </c>
      <c r="V249" s="217">
        <f>ROUND(E249*U249,2)</f>
        <v>0</v>
      </c>
      <c r="W249" s="217"/>
      <c r="X249" s="217" t="s">
        <v>212</v>
      </c>
      <c r="Y249" s="208"/>
      <c r="Z249" s="208"/>
      <c r="AA249" s="208"/>
      <c r="AB249" s="208"/>
      <c r="AC249" s="208"/>
      <c r="AD249" s="208"/>
      <c r="AE249" s="208"/>
      <c r="AF249" s="208"/>
      <c r="AG249" s="208" t="s">
        <v>213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">
      <c r="A250" s="215"/>
      <c r="B250" s="216"/>
      <c r="C250" s="255" t="s">
        <v>385</v>
      </c>
      <c r="D250" s="241"/>
      <c r="E250" s="242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193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">
      <c r="A251" s="215"/>
      <c r="B251" s="216"/>
      <c r="C251" s="255" t="s">
        <v>386</v>
      </c>
      <c r="D251" s="241"/>
      <c r="E251" s="242">
        <v>59.026499999999999</v>
      </c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193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">
      <c r="A252" s="215"/>
      <c r="B252" s="216"/>
      <c r="C252" s="255" t="s">
        <v>387</v>
      </c>
      <c r="D252" s="241"/>
      <c r="E252" s="242">
        <v>-4.3894399999999996</v>
      </c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193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">
      <c r="A253" s="215"/>
      <c r="B253" s="216"/>
      <c r="C253" s="255" t="s">
        <v>388</v>
      </c>
      <c r="D253" s="241"/>
      <c r="E253" s="242">
        <v>4.5763199999999999</v>
      </c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08"/>
      <c r="Z253" s="208"/>
      <c r="AA253" s="208"/>
      <c r="AB253" s="208"/>
      <c r="AC253" s="208"/>
      <c r="AD253" s="208"/>
      <c r="AE253" s="208"/>
      <c r="AF253" s="208"/>
      <c r="AG253" s="208" t="s">
        <v>193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">
      <c r="A254" s="215"/>
      <c r="B254" s="216"/>
      <c r="C254" s="256" t="s">
        <v>378</v>
      </c>
      <c r="D254" s="243"/>
      <c r="E254" s="244">
        <v>1.1842699999999999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193</v>
      </c>
      <c r="AH254" s="208">
        <v>4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">
      <c r="A255" s="225">
        <v>45</v>
      </c>
      <c r="B255" s="226" t="s">
        <v>389</v>
      </c>
      <c r="C255" s="236" t="s">
        <v>390</v>
      </c>
      <c r="D255" s="227" t="s">
        <v>249</v>
      </c>
      <c r="E255" s="228">
        <v>5.8181000000000003</v>
      </c>
      <c r="F255" s="229"/>
      <c r="G255" s="230">
        <f>ROUND(E255*F255,2)</f>
        <v>0</v>
      </c>
      <c r="H255" s="229"/>
      <c r="I255" s="230">
        <f>ROUND(E255*H255,2)</f>
        <v>0</v>
      </c>
      <c r="J255" s="229"/>
      <c r="K255" s="230">
        <f>ROUND(E255*J255,2)</f>
        <v>0</v>
      </c>
      <c r="L255" s="230">
        <v>21</v>
      </c>
      <c r="M255" s="230">
        <f>G255*(1+L255/100)</f>
        <v>0</v>
      </c>
      <c r="N255" s="230">
        <v>0</v>
      </c>
      <c r="O255" s="230">
        <f>ROUND(E255*N255,2)</f>
        <v>0</v>
      </c>
      <c r="P255" s="230">
        <v>0</v>
      </c>
      <c r="Q255" s="230">
        <f>ROUND(E255*P255,2)</f>
        <v>0</v>
      </c>
      <c r="R255" s="230" t="s">
        <v>357</v>
      </c>
      <c r="S255" s="230" t="s">
        <v>158</v>
      </c>
      <c r="T255" s="231" t="s">
        <v>158</v>
      </c>
      <c r="U255" s="217">
        <v>1.831</v>
      </c>
      <c r="V255" s="217">
        <f>ROUND(E255*U255,2)</f>
        <v>10.65</v>
      </c>
      <c r="W255" s="217"/>
      <c r="X255" s="217" t="s">
        <v>250</v>
      </c>
      <c r="Y255" s="208"/>
      <c r="Z255" s="208"/>
      <c r="AA255" s="208"/>
      <c r="AB255" s="208"/>
      <c r="AC255" s="208"/>
      <c r="AD255" s="208"/>
      <c r="AE255" s="208"/>
      <c r="AF255" s="208"/>
      <c r="AG255" s="208" t="s">
        <v>251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">
      <c r="A256" s="215"/>
      <c r="B256" s="216"/>
      <c r="C256" s="254" t="s">
        <v>348</v>
      </c>
      <c r="D256" s="245"/>
      <c r="E256" s="245"/>
      <c r="F256" s="245"/>
      <c r="G256" s="245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191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">
      <c r="A257" s="215"/>
      <c r="B257" s="216"/>
      <c r="C257" s="255" t="s">
        <v>253</v>
      </c>
      <c r="D257" s="241"/>
      <c r="E257" s="242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08"/>
      <c r="Z257" s="208"/>
      <c r="AA257" s="208"/>
      <c r="AB257" s="208"/>
      <c r="AC257" s="208"/>
      <c r="AD257" s="208"/>
      <c r="AE257" s="208"/>
      <c r="AF257" s="208"/>
      <c r="AG257" s="208" t="s">
        <v>193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">
      <c r="A258" s="215"/>
      <c r="B258" s="216"/>
      <c r="C258" s="255" t="s">
        <v>391</v>
      </c>
      <c r="D258" s="241"/>
      <c r="E258" s="242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193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">
      <c r="A259" s="215"/>
      <c r="B259" s="216"/>
      <c r="C259" s="255" t="s">
        <v>392</v>
      </c>
      <c r="D259" s="241"/>
      <c r="E259" s="242">
        <v>5.8181000000000003</v>
      </c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193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x14ac:dyDescent="0.2">
      <c r="A260" s="219" t="s">
        <v>153</v>
      </c>
      <c r="B260" s="220" t="s">
        <v>104</v>
      </c>
      <c r="C260" s="235" t="s">
        <v>105</v>
      </c>
      <c r="D260" s="221"/>
      <c r="E260" s="222"/>
      <c r="F260" s="223"/>
      <c r="G260" s="223">
        <f>SUMIF(AG261:AG281,"&lt;&gt;NOR",G261:G281)</f>
        <v>0</v>
      </c>
      <c r="H260" s="223"/>
      <c r="I260" s="223">
        <f>SUM(I261:I281)</f>
        <v>0</v>
      </c>
      <c r="J260" s="223"/>
      <c r="K260" s="223">
        <f>SUM(K261:K281)</f>
        <v>0</v>
      </c>
      <c r="L260" s="223"/>
      <c r="M260" s="223">
        <f>SUM(M261:M281)</f>
        <v>0</v>
      </c>
      <c r="N260" s="223"/>
      <c r="O260" s="223">
        <f>SUM(O261:O281)</f>
        <v>0.03</v>
      </c>
      <c r="P260" s="223"/>
      <c r="Q260" s="223">
        <f>SUM(Q261:Q281)</f>
        <v>0.12</v>
      </c>
      <c r="R260" s="223"/>
      <c r="S260" s="223"/>
      <c r="T260" s="224"/>
      <c r="U260" s="218"/>
      <c r="V260" s="218">
        <f>SUM(V261:V281)</f>
        <v>9.16</v>
      </c>
      <c r="W260" s="218"/>
      <c r="X260" s="218"/>
      <c r="AG260" t="s">
        <v>154</v>
      </c>
    </row>
    <row r="261" spans="1:60" outlineLevel="1" x14ac:dyDescent="0.2">
      <c r="A261" s="225">
        <v>46</v>
      </c>
      <c r="B261" s="226" t="s">
        <v>393</v>
      </c>
      <c r="C261" s="236" t="s">
        <v>394</v>
      </c>
      <c r="D261" s="227" t="s">
        <v>325</v>
      </c>
      <c r="E261" s="228">
        <v>11</v>
      </c>
      <c r="F261" s="229"/>
      <c r="G261" s="230">
        <f>ROUND(E261*F261,2)</f>
        <v>0</v>
      </c>
      <c r="H261" s="229"/>
      <c r="I261" s="230">
        <f>ROUND(E261*H261,2)</f>
        <v>0</v>
      </c>
      <c r="J261" s="229"/>
      <c r="K261" s="230">
        <f>ROUND(E261*J261,2)</f>
        <v>0</v>
      </c>
      <c r="L261" s="230">
        <v>21</v>
      </c>
      <c r="M261" s="230">
        <f>G261*(1+L261/100)</f>
        <v>0</v>
      </c>
      <c r="N261" s="230">
        <v>0</v>
      </c>
      <c r="O261" s="230">
        <f>ROUND(E261*N261,2)</f>
        <v>0</v>
      </c>
      <c r="P261" s="230">
        <v>2.63E-3</v>
      </c>
      <c r="Q261" s="230">
        <f>ROUND(E261*P261,2)</f>
        <v>0.03</v>
      </c>
      <c r="R261" s="230" t="s">
        <v>395</v>
      </c>
      <c r="S261" s="230" t="s">
        <v>158</v>
      </c>
      <c r="T261" s="231" t="s">
        <v>158</v>
      </c>
      <c r="U261" s="217">
        <v>0.114</v>
      </c>
      <c r="V261" s="217">
        <f>ROUND(E261*U261,2)</f>
        <v>1.25</v>
      </c>
      <c r="W261" s="217"/>
      <c r="X261" s="217" t="s">
        <v>188</v>
      </c>
      <c r="Y261" s="208"/>
      <c r="Z261" s="208"/>
      <c r="AA261" s="208"/>
      <c r="AB261" s="208"/>
      <c r="AC261" s="208"/>
      <c r="AD261" s="208"/>
      <c r="AE261" s="208"/>
      <c r="AF261" s="208"/>
      <c r="AG261" s="208" t="s">
        <v>189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 x14ac:dyDescent="0.2">
      <c r="A262" s="215"/>
      <c r="B262" s="216"/>
      <c r="C262" s="254" t="s">
        <v>396</v>
      </c>
      <c r="D262" s="245"/>
      <c r="E262" s="245"/>
      <c r="F262" s="245"/>
      <c r="G262" s="245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08"/>
      <c r="Z262" s="208"/>
      <c r="AA262" s="208"/>
      <c r="AB262" s="208"/>
      <c r="AC262" s="208"/>
      <c r="AD262" s="208"/>
      <c r="AE262" s="208"/>
      <c r="AF262" s="208"/>
      <c r="AG262" s="208" t="s">
        <v>191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">
      <c r="A263" s="215"/>
      <c r="B263" s="216"/>
      <c r="C263" s="255" t="s">
        <v>397</v>
      </c>
      <c r="D263" s="241"/>
      <c r="E263" s="242">
        <v>2.5</v>
      </c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193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">
      <c r="A264" s="215"/>
      <c r="B264" s="216"/>
      <c r="C264" s="255" t="s">
        <v>398</v>
      </c>
      <c r="D264" s="241"/>
      <c r="E264" s="242">
        <v>8.5</v>
      </c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193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">
      <c r="A265" s="225">
        <v>47</v>
      </c>
      <c r="B265" s="226" t="s">
        <v>399</v>
      </c>
      <c r="C265" s="236" t="s">
        <v>400</v>
      </c>
      <c r="D265" s="227" t="s">
        <v>325</v>
      </c>
      <c r="E265" s="228">
        <v>2.5</v>
      </c>
      <c r="F265" s="229"/>
      <c r="G265" s="230">
        <f>ROUND(E265*F265,2)</f>
        <v>0</v>
      </c>
      <c r="H265" s="229"/>
      <c r="I265" s="230">
        <f>ROUND(E265*H265,2)</f>
        <v>0</v>
      </c>
      <c r="J265" s="229"/>
      <c r="K265" s="230">
        <f>ROUND(E265*J265,2)</f>
        <v>0</v>
      </c>
      <c r="L265" s="230">
        <v>21</v>
      </c>
      <c r="M265" s="230">
        <f>G265*(1+L265/100)</f>
        <v>0</v>
      </c>
      <c r="N265" s="230">
        <v>1.31E-3</v>
      </c>
      <c r="O265" s="230">
        <f>ROUND(E265*N265,2)</f>
        <v>0</v>
      </c>
      <c r="P265" s="230">
        <v>0</v>
      </c>
      <c r="Q265" s="230">
        <f>ROUND(E265*P265,2)</f>
        <v>0</v>
      </c>
      <c r="R265" s="230" t="s">
        <v>395</v>
      </c>
      <c r="S265" s="230" t="s">
        <v>158</v>
      </c>
      <c r="T265" s="231" t="s">
        <v>158</v>
      </c>
      <c r="U265" s="217">
        <v>0.79700000000000004</v>
      </c>
      <c r="V265" s="217">
        <f>ROUND(E265*U265,2)</f>
        <v>1.99</v>
      </c>
      <c r="W265" s="217"/>
      <c r="X265" s="217" t="s">
        <v>188</v>
      </c>
      <c r="Y265" s="208"/>
      <c r="Z265" s="208"/>
      <c r="AA265" s="208"/>
      <c r="AB265" s="208"/>
      <c r="AC265" s="208"/>
      <c r="AD265" s="208"/>
      <c r="AE265" s="208"/>
      <c r="AF265" s="208"/>
      <c r="AG265" s="208" t="s">
        <v>189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">
      <c r="A266" s="215"/>
      <c r="B266" s="216"/>
      <c r="C266" s="254" t="s">
        <v>401</v>
      </c>
      <c r="D266" s="245"/>
      <c r="E266" s="245"/>
      <c r="F266" s="245"/>
      <c r="G266" s="245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191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">
      <c r="A267" s="215"/>
      <c r="B267" s="216"/>
      <c r="C267" s="258" t="s">
        <v>402</v>
      </c>
      <c r="D267" s="253"/>
      <c r="E267" s="253"/>
      <c r="F267" s="253"/>
      <c r="G267" s="253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163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">
      <c r="A268" s="215"/>
      <c r="B268" s="216"/>
      <c r="C268" s="258" t="s">
        <v>403</v>
      </c>
      <c r="D268" s="253"/>
      <c r="E268" s="253"/>
      <c r="F268" s="253"/>
      <c r="G268" s="253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163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">
      <c r="A269" s="215"/>
      <c r="B269" s="216"/>
      <c r="C269" s="255" t="s">
        <v>404</v>
      </c>
      <c r="D269" s="241"/>
      <c r="E269" s="242">
        <v>2.5</v>
      </c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193</v>
      </c>
      <c r="AH269" s="208">
        <v>0</v>
      </c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">
      <c r="A270" s="225">
        <v>48</v>
      </c>
      <c r="B270" s="226" t="s">
        <v>405</v>
      </c>
      <c r="C270" s="236" t="s">
        <v>406</v>
      </c>
      <c r="D270" s="227" t="s">
        <v>262</v>
      </c>
      <c r="E270" s="228">
        <v>5</v>
      </c>
      <c r="F270" s="229"/>
      <c r="G270" s="230">
        <f>ROUND(E270*F270,2)</f>
        <v>0</v>
      </c>
      <c r="H270" s="229"/>
      <c r="I270" s="230">
        <f>ROUND(E270*H270,2)</f>
        <v>0</v>
      </c>
      <c r="J270" s="229"/>
      <c r="K270" s="230">
        <f>ROUND(E270*J270,2)</f>
        <v>0</v>
      </c>
      <c r="L270" s="230">
        <v>21</v>
      </c>
      <c r="M270" s="230">
        <f>G270*(1+L270/100)</f>
        <v>0</v>
      </c>
      <c r="N270" s="230">
        <v>0</v>
      </c>
      <c r="O270" s="230">
        <f>ROUND(E270*N270,2)</f>
        <v>0</v>
      </c>
      <c r="P270" s="230">
        <v>1.7049999999999999E-2</v>
      </c>
      <c r="Q270" s="230">
        <f>ROUND(E270*P270,2)</f>
        <v>0.09</v>
      </c>
      <c r="R270" s="230" t="s">
        <v>395</v>
      </c>
      <c r="S270" s="230" t="s">
        <v>158</v>
      </c>
      <c r="T270" s="231" t="s">
        <v>158</v>
      </c>
      <c r="U270" s="217">
        <v>0.41399999999999998</v>
      </c>
      <c r="V270" s="217">
        <f>ROUND(E270*U270,2)</f>
        <v>2.0699999999999998</v>
      </c>
      <c r="W270" s="217"/>
      <c r="X270" s="217" t="s">
        <v>188</v>
      </c>
      <c r="Y270" s="208"/>
      <c r="Z270" s="208"/>
      <c r="AA270" s="208"/>
      <c r="AB270" s="208"/>
      <c r="AC270" s="208"/>
      <c r="AD270" s="208"/>
      <c r="AE270" s="208"/>
      <c r="AF270" s="208"/>
      <c r="AG270" s="208" t="s">
        <v>189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">
      <c r="A271" s="215"/>
      <c r="B271" s="216"/>
      <c r="C271" s="255" t="s">
        <v>407</v>
      </c>
      <c r="D271" s="241"/>
      <c r="E271" s="242">
        <v>5</v>
      </c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193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ht="22.5" outlineLevel="1" x14ac:dyDescent="0.2">
      <c r="A272" s="225">
        <v>49</v>
      </c>
      <c r="B272" s="226" t="s">
        <v>408</v>
      </c>
      <c r="C272" s="236" t="s">
        <v>409</v>
      </c>
      <c r="D272" s="227" t="s">
        <v>262</v>
      </c>
      <c r="E272" s="228">
        <v>5</v>
      </c>
      <c r="F272" s="229"/>
      <c r="G272" s="230">
        <f>ROUND(E272*F272,2)</f>
        <v>0</v>
      </c>
      <c r="H272" s="229"/>
      <c r="I272" s="230">
        <f>ROUND(E272*H272,2)</f>
        <v>0</v>
      </c>
      <c r="J272" s="229"/>
      <c r="K272" s="230">
        <f>ROUND(E272*J272,2)</f>
        <v>0</v>
      </c>
      <c r="L272" s="230">
        <v>21</v>
      </c>
      <c r="M272" s="230">
        <f>G272*(1+L272/100)</f>
        <v>0</v>
      </c>
      <c r="N272" s="230">
        <v>3.0000000000000001E-3</v>
      </c>
      <c r="O272" s="230">
        <f>ROUND(E272*N272,2)</f>
        <v>0.02</v>
      </c>
      <c r="P272" s="230">
        <v>0</v>
      </c>
      <c r="Q272" s="230">
        <f>ROUND(E272*P272,2)</f>
        <v>0</v>
      </c>
      <c r="R272" s="230" t="s">
        <v>395</v>
      </c>
      <c r="S272" s="230" t="s">
        <v>158</v>
      </c>
      <c r="T272" s="231" t="s">
        <v>158</v>
      </c>
      <c r="U272" s="217">
        <v>0.05</v>
      </c>
      <c r="V272" s="217">
        <f>ROUND(E272*U272,2)</f>
        <v>0.25</v>
      </c>
      <c r="W272" s="217"/>
      <c r="X272" s="217" t="s">
        <v>188</v>
      </c>
      <c r="Y272" s="208"/>
      <c r="Z272" s="208"/>
      <c r="AA272" s="208"/>
      <c r="AB272" s="208"/>
      <c r="AC272" s="208"/>
      <c r="AD272" s="208"/>
      <c r="AE272" s="208"/>
      <c r="AF272" s="208"/>
      <c r="AG272" s="208" t="s">
        <v>189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">
      <c r="A273" s="215"/>
      <c r="B273" s="216"/>
      <c r="C273" s="255" t="s">
        <v>410</v>
      </c>
      <c r="D273" s="241"/>
      <c r="E273" s="242">
        <v>5</v>
      </c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193</v>
      </c>
      <c r="AH273" s="208">
        <v>5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">
      <c r="A274" s="225">
        <v>50</v>
      </c>
      <c r="B274" s="226" t="s">
        <v>411</v>
      </c>
      <c r="C274" s="236" t="s">
        <v>412</v>
      </c>
      <c r="D274" s="227" t="s">
        <v>262</v>
      </c>
      <c r="E274" s="228">
        <v>5</v>
      </c>
      <c r="F274" s="229"/>
      <c r="G274" s="230">
        <f>ROUND(E274*F274,2)</f>
        <v>0</v>
      </c>
      <c r="H274" s="229"/>
      <c r="I274" s="230">
        <f>ROUND(E274*H274,2)</f>
        <v>0</v>
      </c>
      <c r="J274" s="229"/>
      <c r="K274" s="230">
        <f>ROUND(E274*J274,2)</f>
        <v>0</v>
      </c>
      <c r="L274" s="230">
        <v>21</v>
      </c>
      <c r="M274" s="230">
        <f>G274*(1+L274/100)</f>
        <v>0</v>
      </c>
      <c r="N274" s="230">
        <v>2.31E-3</v>
      </c>
      <c r="O274" s="230">
        <f>ROUND(E274*N274,2)</f>
        <v>0.01</v>
      </c>
      <c r="P274" s="230">
        <v>0</v>
      </c>
      <c r="Q274" s="230">
        <f>ROUND(E274*P274,2)</f>
        <v>0</v>
      </c>
      <c r="R274" s="230"/>
      <c r="S274" s="230" t="s">
        <v>175</v>
      </c>
      <c r="T274" s="231" t="s">
        <v>159</v>
      </c>
      <c r="U274" s="217">
        <v>0.71</v>
      </c>
      <c r="V274" s="217">
        <f>ROUND(E274*U274,2)</f>
        <v>3.55</v>
      </c>
      <c r="W274" s="217"/>
      <c r="X274" s="217" t="s">
        <v>188</v>
      </c>
      <c r="Y274" s="208"/>
      <c r="Z274" s="208"/>
      <c r="AA274" s="208"/>
      <c r="AB274" s="208"/>
      <c r="AC274" s="208"/>
      <c r="AD274" s="208"/>
      <c r="AE274" s="208"/>
      <c r="AF274" s="208"/>
      <c r="AG274" s="208" t="s">
        <v>189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">
      <c r="A275" s="215"/>
      <c r="B275" s="216"/>
      <c r="C275" s="237" t="s">
        <v>413</v>
      </c>
      <c r="D275" s="233"/>
      <c r="E275" s="233"/>
      <c r="F275" s="233"/>
      <c r="G275" s="233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163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">
      <c r="A276" s="215"/>
      <c r="B276" s="216"/>
      <c r="C276" s="255" t="s">
        <v>414</v>
      </c>
      <c r="D276" s="241"/>
      <c r="E276" s="242">
        <v>5</v>
      </c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193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">
      <c r="A277" s="225">
        <v>51</v>
      </c>
      <c r="B277" s="226" t="s">
        <v>415</v>
      </c>
      <c r="C277" s="236" t="s">
        <v>416</v>
      </c>
      <c r="D277" s="227" t="s">
        <v>249</v>
      </c>
      <c r="E277" s="228">
        <v>2.9829999999999999E-2</v>
      </c>
      <c r="F277" s="229"/>
      <c r="G277" s="230">
        <f>ROUND(E277*F277,2)</f>
        <v>0</v>
      </c>
      <c r="H277" s="229"/>
      <c r="I277" s="230">
        <f>ROUND(E277*H277,2)</f>
        <v>0</v>
      </c>
      <c r="J277" s="229"/>
      <c r="K277" s="230">
        <f>ROUND(E277*J277,2)</f>
        <v>0</v>
      </c>
      <c r="L277" s="230">
        <v>21</v>
      </c>
      <c r="M277" s="230">
        <f>G277*(1+L277/100)</f>
        <v>0</v>
      </c>
      <c r="N277" s="230">
        <v>0</v>
      </c>
      <c r="O277" s="230">
        <f>ROUND(E277*N277,2)</f>
        <v>0</v>
      </c>
      <c r="P277" s="230">
        <v>0</v>
      </c>
      <c r="Q277" s="230">
        <f>ROUND(E277*P277,2)</f>
        <v>0</v>
      </c>
      <c r="R277" s="230" t="s">
        <v>395</v>
      </c>
      <c r="S277" s="230" t="s">
        <v>158</v>
      </c>
      <c r="T277" s="231" t="s">
        <v>158</v>
      </c>
      <c r="U277" s="217">
        <v>1.5229999999999999</v>
      </c>
      <c r="V277" s="217">
        <f>ROUND(E277*U277,2)</f>
        <v>0.05</v>
      </c>
      <c r="W277" s="217"/>
      <c r="X277" s="217" t="s">
        <v>250</v>
      </c>
      <c r="Y277" s="208"/>
      <c r="Z277" s="208"/>
      <c r="AA277" s="208"/>
      <c r="AB277" s="208"/>
      <c r="AC277" s="208"/>
      <c r="AD277" s="208"/>
      <c r="AE277" s="208"/>
      <c r="AF277" s="208"/>
      <c r="AG277" s="208" t="s">
        <v>251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">
      <c r="A278" s="215"/>
      <c r="B278" s="216"/>
      <c r="C278" s="254" t="s">
        <v>417</v>
      </c>
      <c r="D278" s="245"/>
      <c r="E278" s="245"/>
      <c r="F278" s="245"/>
      <c r="G278" s="245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191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">
      <c r="A279" s="215"/>
      <c r="B279" s="216"/>
      <c r="C279" s="255" t="s">
        <v>253</v>
      </c>
      <c r="D279" s="241"/>
      <c r="E279" s="242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193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">
      <c r="A280" s="215"/>
      <c r="B280" s="216"/>
      <c r="C280" s="255" t="s">
        <v>418</v>
      </c>
      <c r="D280" s="241"/>
      <c r="E280" s="242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193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">
      <c r="A281" s="215"/>
      <c r="B281" s="216"/>
      <c r="C281" s="255" t="s">
        <v>419</v>
      </c>
      <c r="D281" s="241"/>
      <c r="E281" s="242">
        <v>2.9829999999999999E-2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193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x14ac:dyDescent="0.2">
      <c r="A282" s="219" t="s">
        <v>153</v>
      </c>
      <c r="B282" s="220" t="s">
        <v>106</v>
      </c>
      <c r="C282" s="235" t="s">
        <v>107</v>
      </c>
      <c r="D282" s="221"/>
      <c r="E282" s="222"/>
      <c r="F282" s="223"/>
      <c r="G282" s="223">
        <f>SUMIF(AG283:AG290,"&lt;&gt;NOR",G283:G290)</f>
        <v>0</v>
      </c>
      <c r="H282" s="223"/>
      <c r="I282" s="223">
        <f>SUM(I283:I290)</f>
        <v>0</v>
      </c>
      <c r="J282" s="223"/>
      <c r="K282" s="223">
        <f>SUM(K283:K290)</f>
        <v>0</v>
      </c>
      <c r="L282" s="223"/>
      <c r="M282" s="223">
        <f>SUM(M283:M290)</f>
        <v>0</v>
      </c>
      <c r="N282" s="223"/>
      <c r="O282" s="223">
        <f>SUM(O283:O290)</f>
        <v>0</v>
      </c>
      <c r="P282" s="223"/>
      <c r="Q282" s="223">
        <f>SUM(Q283:Q290)</f>
        <v>0</v>
      </c>
      <c r="R282" s="223"/>
      <c r="S282" s="223"/>
      <c r="T282" s="224"/>
      <c r="U282" s="218"/>
      <c r="V282" s="218">
        <f>SUM(V283:V290)</f>
        <v>0</v>
      </c>
      <c r="W282" s="218"/>
      <c r="X282" s="218"/>
      <c r="AG282" t="s">
        <v>154</v>
      </c>
    </row>
    <row r="283" spans="1:60" ht="22.5" outlineLevel="1" x14ac:dyDescent="0.2">
      <c r="A283" s="225">
        <v>52</v>
      </c>
      <c r="B283" s="226" t="s">
        <v>420</v>
      </c>
      <c r="C283" s="236" t="s">
        <v>421</v>
      </c>
      <c r="D283" s="227" t="s">
        <v>246</v>
      </c>
      <c r="E283" s="228">
        <v>2</v>
      </c>
      <c r="F283" s="229"/>
      <c r="G283" s="230">
        <f>ROUND(E283*F283,2)</f>
        <v>0</v>
      </c>
      <c r="H283" s="229"/>
      <c r="I283" s="230">
        <f>ROUND(E283*H283,2)</f>
        <v>0</v>
      </c>
      <c r="J283" s="229"/>
      <c r="K283" s="230">
        <f>ROUND(E283*J283,2)</f>
        <v>0</v>
      </c>
      <c r="L283" s="230">
        <v>21</v>
      </c>
      <c r="M283" s="230">
        <f>G283*(1+L283/100)</f>
        <v>0</v>
      </c>
      <c r="N283" s="230">
        <v>0</v>
      </c>
      <c r="O283" s="230">
        <f>ROUND(E283*N283,2)</f>
        <v>0</v>
      </c>
      <c r="P283" s="230">
        <v>0</v>
      </c>
      <c r="Q283" s="230">
        <f>ROUND(E283*P283,2)</f>
        <v>0</v>
      </c>
      <c r="R283" s="230"/>
      <c r="S283" s="230" t="s">
        <v>175</v>
      </c>
      <c r="T283" s="231" t="s">
        <v>159</v>
      </c>
      <c r="U283" s="217">
        <v>0</v>
      </c>
      <c r="V283" s="217">
        <f>ROUND(E283*U283,2)</f>
        <v>0</v>
      </c>
      <c r="W283" s="217"/>
      <c r="X283" s="217" t="s">
        <v>188</v>
      </c>
      <c r="Y283" s="208"/>
      <c r="Z283" s="208"/>
      <c r="AA283" s="208"/>
      <c r="AB283" s="208"/>
      <c r="AC283" s="208"/>
      <c r="AD283" s="208"/>
      <c r="AE283" s="208"/>
      <c r="AF283" s="208"/>
      <c r="AG283" s="208" t="s">
        <v>189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">
      <c r="A284" s="215"/>
      <c r="B284" s="216"/>
      <c r="C284" s="255" t="s">
        <v>422</v>
      </c>
      <c r="D284" s="241"/>
      <c r="E284" s="242">
        <v>2</v>
      </c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08"/>
      <c r="Z284" s="208"/>
      <c r="AA284" s="208"/>
      <c r="AB284" s="208"/>
      <c r="AC284" s="208"/>
      <c r="AD284" s="208"/>
      <c r="AE284" s="208"/>
      <c r="AF284" s="208"/>
      <c r="AG284" s="208" t="s">
        <v>193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ht="22.5" outlineLevel="1" x14ac:dyDescent="0.2">
      <c r="A285" s="225">
        <v>53</v>
      </c>
      <c r="B285" s="226" t="s">
        <v>423</v>
      </c>
      <c r="C285" s="236" t="s">
        <v>424</v>
      </c>
      <c r="D285" s="227" t="s">
        <v>246</v>
      </c>
      <c r="E285" s="228">
        <v>1</v>
      </c>
      <c r="F285" s="229"/>
      <c r="G285" s="230">
        <f>ROUND(E285*F285,2)</f>
        <v>0</v>
      </c>
      <c r="H285" s="229"/>
      <c r="I285" s="230">
        <f>ROUND(E285*H285,2)</f>
        <v>0</v>
      </c>
      <c r="J285" s="229"/>
      <c r="K285" s="230">
        <f>ROUND(E285*J285,2)</f>
        <v>0</v>
      </c>
      <c r="L285" s="230">
        <v>21</v>
      </c>
      <c r="M285" s="230">
        <f>G285*(1+L285/100)</f>
        <v>0</v>
      </c>
      <c r="N285" s="230">
        <v>0</v>
      </c>
      <c r="O285" s="230">
        <f>ROUND(E285*N285,2)</f>
        <v>0</v>
      </c>
      <c r="P285" s="230">
        <v>0</v>
      </c>
      <c r="Q285" s="230">
        <f>ROUND(E285*P285,2)</f>
        <v>0</v>
      </c>
      <c r="R285" s="230"/>
      <c r="S285" s="230" t="s">
        <v>175</v>
      </c>
      <c r="T285" s="231" t="s">
        <v>159</v>
      </c>
      <c r="U285" s="217">
        <v>0</v>
      </c>
      <c r="V285" s="217">
        <f>ROUND(E285*U285,2)</f>
        <v>0</v>
      </c>
      <c r="W285" s="217"/>
      <c r="X285" s="217" t="s">
        <v>188</v>
      </c>
      <c r="Y285" s="208"/>
      <c r="Z285" s="208"/>
      <c r="AA285" s="208"/>
      <c r="AB285" s="208"/>
      <c r="AC285" s="208"/>
      <c r="AD285" s="208"/>
      <c r="AE285" s="208"/>
      <c r="AF285" s="208"/>
      <c r="AG285" s="208" t="s">
        <v>189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">
      <c r="A286" s="215"/>
      <c r="B286" s="216"/>
      <c r="C286" s="255" t="s">
        <v>425</v>
      </c>
      <c r="D286" s="241"/>
      <c r="E286" s="242">
        <v>1</v>
      </c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193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ht="22.5" outlineLevel="1" x14ac:dyDescent="0.2">
      <c r="A287" s="225">
        <v>54</v>
      </c>
      <c r="B287" s="226" t="s">
        <v>426</v>
      </c>
      <c r="C287" s="236" t="s">
        <v>427</v>
      </c>
      <c r="D287" s="227" t="s">
        <v>246</v>
      </c>
      <c r="E287" s="228">
        <v>2</v>
      </c>
      <c r="F287" s="229"/>
      <c r="G287" s="230">
        <f>ROUND(E287*F287,2)</f>
        <v>0</v>
      </c>
      <c r="H287" s="229"/>
      <c r="I287" s="230">
        <f>ROUND(E287*H287,2)</f>
        <v>0</v>
      </c>
      <c r="J287" s="229"/>
      <c r="K287" s="230">
        <f>ROUND(E287*J287,2)</f>
        <v>0</v>
      </c>
      <c r="L287" s="230">
        <v>21</v>
      </c>
      <c r="M287" s="230">
        <f>G287*(1+L287/100)</f>
        <v>0</v>
      </c>
      <c r="N287" s="230">
        <v>0</v>
      </c>
      <c r="O287" s="230">
        <f>ROUND(E287*N287,2)</f>
        <v>0</v>
      </c>
      <c r="P287" s="230">
        <v>0</v>
      </c>
      <c r="Q287" s="230">
        <f>ROUND(E287*P287,2)</f>
        <v>0</v>
      </c>
      <c r="R287" s="230"/>
      <c r="S287" s="230" t="s">
        <v>175</v>
      </c>
      <c r="T287" s="231" t="s">
        <v>159</v>
      </c>
      <c r="U287" s="217">
        <v>0</v>
      </c>
      <c r="V287" s="217">
        <f>ROUND(E287*U287,2)</f>
        <v>0</v>
      </c>
      <c r="W287" s="217"/>
      <c r="X287" s="217" t="s">
        <v>188</v>
      </c>
      <c r="Y287" s="208"/>
      <c r="Z287" s="208"/>
      <c r="AA287" s="208"/>
      <c r="AB287" s="208"/>
      <c r="AC287" s="208"/>
      <c r="AD287" s="208"/>
      <c r="AE287" s="208"/>
      <c r="AF287" s="208"/>
      <c r="AG287" s="208" t="s">
        <v>189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">
      <c r="A288" s="215"/>
      <c r="B288" s="216"/>
      <c r="C288" s="255" t="s">
        <v>422</v>
      </c>
      <c r="D288" s="241"/>
      <c r="E288" s="242">
        <v>2</v>
      </c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193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ht="22.5" outlineLevel="1" x14ac:dyDescent="0.2">
      <c r="A289" s="225">
        <v>55</v>
      </c>
      <c r="B289" s="226" t="s">
        <v>428</v>
      </c>
      <c r="C289" s="236" t="s">
        <v>429</v>
      </c>
      <c r="D289" s="227" t="s">
        <v>246</v>
      </c>
      <c r="E289" s="228">
        <v>1</v>
      </c>
      <c r="F289" s="229"/>
      <c r="G289" s="230">
        <f>ROUND(E289*F289,2)</f>
        <v>0</v>
      </c>
      <c r="H289" s="229"/>
      <c r="I289" s="230">
        <f>ROUND(E289*H289,2)</f>
        <v>0</v>
      </c>
      <c r="J289" s="229"/>
      <c r="K289" s="230">
        <f>ROUND(E289*J289,2)</f>
        <v>0</v>
      </c>
      <c r="L289" s="230">
        <v>21</v>
      </c>
      <c r="M289" s="230">
        <f>G289*(1+L289/100)</f>
        <v>0</v>
      </c>
      <c r="N289" s="230">
        <v>0</v>
      </c>
      <c r="O289" s="230">
        <f>ROUND(E289*N289,2)</f>
        <v>0</v>
      </c>
      <c r="P289" s="230">
        <v>0</v>
      </c>
      <c r="Q289" s="230">
        <f>ROUND(E289*P289,2)</f>
        <v>0</v>
      </c>
      <c r="R289" s="230"/>
      <c r="S289" s="230" t="s">
        <v>175</v>
      </c>
      <c r="T289" s="231" t="s">
        <v>159</v>
      </c>
      <c r="U289" s="217">
        <v>0</v>
      </c>
      <c r="V289" s="217">
        <f>ROUND(E289*U289,2)</f>
        <v>0</v>
      </c>
      <c r="W289" s="217"/>
      <c r="X289" s="217" t="s">
        <v>188</v>
      </c>
      <c r="Y289" s="208"/>
      <c r="Z289" s="208"/>
      <c r="AA289" s="208"/>
      <c r="AB289" s="208"/>
      <c r="AC289" s="208"/>
      <c r="AD289" s="208"/>
      <c r="AE289" s="208"/>
      <c r="AF289" s="208"/>
      <c r="AG289" s="208" t="s">
        <v>189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">
      <c r="A290" s="215"/>
      <c r="B290" s="216"/>
      <c r="C290" s="255" t="s">
        <v>425</v>
      </c>
      <c r="D290" s="241"/>
      <c r="E290" s="242">
        <v>1</v>
      </c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193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x14ac:dyDescent="0.2">
      <c r="A291" s="219" t="s">
        <v>153</v>
      </c>
      <c r="B291" s="220" t="s">
        <v>108</v>
      </c>
      <c r="C291" s="235" t="s">
        <v>109</v>
      </c>
      <c r="D291" s="221"/>
      <c r="E291" s="222"/>
      <c r="F291" s="223"/>
      <c r="G291" s="223">
        <f>SUMIF(AG292:AG301,"&lt;&gt;NOR",G292:G301)</f>
        <v>0</v>
      </c>
      <c r="H291" s="223"/>
      <c r="I291" s="223">
        <f>SUM(I292:I301)</f>
        <v>0</v>
      </c>
      <c r="J291" s="223"/>
      <c r="K291" s="223">
        <f>SUM(K292:K301)</f>
        <v>0</v>
      </c>
      <c r="L291" s="223"/>
      <c r="M291" s="223">
        <f>SUM(M292:M301)</f>
        <v>0</v>
      </c>
      <c r="N291" s="223"/>
      <c r="O291" s="223">
        <f>SUM(O292:O301)</f>
        <v>1.74</v>
      </c>
      <c r="P291" s="223"/>
      <c r="Q291" s="223">
        <f>SUM(Q292:Q301)</f>
        <v>0</v>
      </c>
      <c r="R291" s="223"/>
      <c r="S291" s="223"/>
      <c r="T291" s="224"/>
      <c r="U291" s="218"/>
      <c r="V291" s="218">
        <f>SUM(V292:V301)</f>
        <v>43.08</v>
      </c>
      <c r="W291" s="218"/>
      <c r="X291" s="218"/>
      <c r="AG291" t="s">
        <v>154</v>
      </c>
    </row>
    <row r="292" spans="1:60" outlineLevel="1" x14ac:dyDescent="0.2">
      <c r="A292" s="225">
        <v>56</v>
      </c>
      <c r="B292" s="226" t="s">
        <v>430</v>
      </c>
      <c r="C292" s="236" t="s">
        <v>431</v>
      </c>
      <c r="D292" s="227" t="s">
        <v>196</v>
      </c>
      <c r="E292" s="228">
        <v>2.6288399999999998</v>
      </c>
      <c r="F292" s="229"/>
      <c r="G292" s="230">
        <f>ROUND(E292*F292,2)</f>
        <v>0</v>
      </c>
      <c r="H292" s="229"/>
      <c r="I292" s="230">
        <f>ROUND(E292*H292,2)</f>
        <v>0</v>
      </c>
      <c r="J292" s="229"/>
      <c r="K292" s="230">
        <f>ROUND(E292*J292,2)</f>
        <v>0</v>
      </c>
      <c r="L292" s="230">
        <v>21</v>
      </c>
      <c r="M292" s="230">
        <f>G292*(1+L292/100)</f>
        <v>0</v>
      </c>
      <c r="N292" s="230">
        <v>2.3570000000000001E-2</v>
      </c>
      <c r="O292" s="230">
        <f>ROUND(E292*N292,2)</f>
        <v>0.06</v>
      </c>
      <c r="P292" s="230">
        <v>0</v>
      </c>
      <c r="Q292" s="230">
        <f>ROUND(E292*P292,2)</f>
        <v>0</v>
      </c>
      <c r="R292" s="230" t="s">
        <v>432</v>
      </c>
      <c r="S292" s="230" t="s">
        <v>158</v>
      </c>
      <c r="T292" s="231" t="s">
        <v>158</v>
      </c>
      <c r="U292" s="217">
        <v>0</v>
      </c>
      <c r="V292" s="217">
        <f>ROUND(E292*U292,2)</f>
        <v>0</v>
      </c>
      <c r="W292" s="217"/>
      <c r="X292" s="217" t="s">
        <v>188</v>
      </c>
      <c r="Y292" s="208"/>
      <c r="Z292" s="208"/>
      <c r="AA292" s="208"/>
      <c r="AB292" s="208"/>
      <c r="AC292" s="208"/>
      <c r="AD292" s="208"/>
      <c r="AE292" s="208"/>
      <c r="AF292" s="208"/>
      <c r="AG292" s="208" t="s">
        <v>189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">
      <c r="A293" s="215"/>
      <c r="B293" s="216"/>
      <c r="C293" s="255" t="s">
        <v>433</v>
      </c>
      <c r="D293" s="241"/>
      <c r="E293" s="242">
        <v>2.6288399999999998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193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ht="22.5" outlineLevel="1" x14ac:dyDescent="0.2">
      <c r="A294" s="225">
        <v>57</v>
      </c>
      <c r="B294" s="226" t="s">
        <v>434</v>
      </c>
      <c r="C294" s="236" t="s">
        <v>435</v>
      </c>
      <c r="D294" s="227" t="s">
        <v>186</v>
      </c>
      <c r="E294" s="228">
        <v>119.4928</v>
      </c>
      <c r="F294" s="229"/>
      <c r="G294" s="230">
        <f>ROUND(E294*F294,2)</f>
        <v>0</v>
      </c>
      <c r="H294" s="229"/>
      <c r="I294" s="230">
        <f>ROUND(E294*H294,2)</f>
        <v>0</v>
      </c>
      <c r="J294" s="229"/>
      <c r="K294" s="230">
        <f>ROUND(E294*J294,2)</f>
        <v>0</v>
      </c>
      <c r="L294" s="230">
        <v>21</v>
      </c>
      <c r="M294" s="230">
        <f>G294*(1+L294/100)</f>
        <v>0</v>
      </c>
      <c r="N294" s="230">
        <v>1.404E-2</v>
      </c>
      <c r="O294" s="230">
        <f>ROUND(E294*N294,2)</f>
        <v>1.68</v>
      </c>
      <c r="P294" s="230">
        <v>0</v>
      </c>
      <c r="Q294" s="230">
        <f>ROUND(E294*P294,2)</f>
        <v>0</v>
      </c>
      <c r="R294" s="230" t="s">
        <v>432</v>
      </c>
      <c r="S294" s="230" t="s">
        <v>158</v>
      </c>
      <c r="T294" s="231" t="s">
        <v>158</v>
      </c>
      <c r="U294" s="217">
        <v>0.33500000000000002</v>
      </c>
      <c r="V294" s="217">
        <f>ROUND(E294*U294,2)</f>
        <v>40.03</v>
      </c>
      <c r="W294" s="217"/>
      <c r="X294" s="217" t="s">
        <v>188</v>
      </c>
      <c r="Y294" s="208"/>
      <c r="Z294" s="208"/>
      <c r="AA294" s="208"/>
      <c r="AB294" s="208"/>
      <c r="AC294" s="208"/>
      <c r="AD294" s="208"/>
      <c r="AE294" s="208"/>
      <c r="AF294" s="208"/>
      <c r="AG294" s="208" t="s">
        <v>189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">
      <c r="A295" s="215"/>
      <c r="B295" s="216"/>
      <c r="C295" s="255" t="s">
        <v>436</v>
      </c>
      <c r="D295" s="241"/>
      <c r="E295" s="242">
        <v>53.3904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193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">
      <c r="A296" s="215"/>
      <c r="B296" s="216"/>
      <c r="C296" s="255" t="s">
        <v>437</v>
      </c>
      <c r="D296" s="241"/>
      <c r="E296" s="242">
        <v>66.102400000000003</v>
      </c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193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">
      <c r="A297" s="225">
        <v>58</v>
      </c>
      <c r="B297" s="226" t="s">
        <v>438</v>
      </c>
      <c r="C297" s="236" t="s">
        <v>439</v>
      </c>
      <c r="D297" s="227" t="s">
        <v>249</v>
      </c>
      <c r="E297" s="228">
        <v>1.7396400000000001</v>
      </c>
      <c r="F297" s="229"/>
      <c r="G297" s="230">
        <f>ROUND(E297*F297,2)</f>
        <v>0</v>
      </c>
      <c r="H297" s="229"/>
      <c r="I297" s="230">
        <f>ROUND(E297*H297,2)</f>
        <v>0</v>
      </c>
      <c r="J297" s="229"/>
      <c r="K297" s="230">
        <f>ROUND(E297*J297,2)</f>
        <v>0</v>
      </c>
      <c r="L297" s="230">
        <v>21</v>
      </c>
      <c r="M297" s="230">
        <f>G297*(1+L297/100)</f>
        <v>0</v>
      </c>
      <c r="N297" s="230">
        <v>0</v>
      </c>
      <c r="O297" s="230">
        <f>ROUND(E297*N297,2)</f>
        <v>0</v>
      </c>
      <c r="P297" s="230">
        <v>0</v>
      </c>
      <c r="Q297" s="230">
        <f>ROUND(E297*P297,2)</f>
        <v>0</v>
      </c>
      <c r="R297" s="230" t="s">
        <v>432</v>
      </c>
      <c r="S297" s="230" t="s">
        <v>158</v>
      </c>
      <c r="T297" s="231" t="s">
        <v>158</v>
      </c>
      <c r="U297" s="217">
        <v>1.7509999999999999</v>
      </c>
      <c r="V297" s="217">
        <f>ROUND(E297*U297,2)</f>
        <v>3.05</v>
      </c>
      <c r="W297" s="217"/>
      <c r="X297" s="217" t="s">
        <v>250</v>
      </c>
      <c r="Y297" s="208"/>
      <c r="Z297" s="208"/>
      <c r="AA297" s="208"/>
      <c r="AB297" s="208"/>
      <c r="AC297" s="208"/>
      <c r="AD297" s="208"/>
      <c r="AE297" s="208"/>
      <c r="AF297" s="208"/>
      <c r="AG297" s="208" t="s">
        <v>251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">
      <c r="A298" s="215"/>
      <c r="B298" s="216"/>
      <c r="C298" s="254" t="s">
        <v>348</v>
      </c>
      <c r="D298" s="245"/>
      <c r="E298" s="245"/>
      <c r="F298" s="245"/>
      <c r="G298" s="245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191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">
      <c r="A299" s="215"/>
      <c r="B299" s="216"/>
      <c r="C299" s="255" t="s">
        <v>253</v>
      </c>
      <c r="D299" s="241"/>
      <c r="E299" s="242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193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">
      <c r="A300" s="215"/>
      <c r="B300" s="216"/>
      <c r="C300" s="255" t="s">
        <v>440</v>
      </c>
      <c r="D300" s="241"/>
      <c r="E300" s="242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193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">
      <c r="A301" s="215"/>
      <c r="B301" s="216"/>
      <c r="C301" s="255" t="s">
        <v>441</v>
      </c>
      <c r="D301" s="241"/>
      <c r="E301" s="242">
        <v>1.7396400000000001</v>
      </c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193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x14ac:dyDescent="0.2">
      <c r="A302" s="219" t="s">
        <v>153</v>
      </c>
      <c r="B302" s="220" t="s">
        <v>110</v>
      </c>
      <c r="C302" s="235" t="s">
        <v>111</v>
      </c>
      <c r="D302" s="221"/>
      <c r="E302" s="222"/>
      <c r="F302" s="223"/>
      <c r="G302" s="223">
        <f>SUMIF(AG303:AG317,"&lt;&gt;NOR",G303:G317)</f>
        <v>0</v>
      </c>
      <c r="H302" s="223"/>
      <c r="I302" s="223">
        <f>SUM(I303:I317)</f>
        <v>0</v>
      </c>
      <c r="J302" s="223"/>
      <c r="K302" s="223">
        <f>SUM(K303:K317)</f>
        <v>0</v>
      </c>
      <c r="L302" s="223"/>
      <c r="M302" s="223">
        <f>SUM(M303:M317)</f>
        <v>0</v>
      </c>
      <c r="N302" s="223"/>
      <c r="O302" s="223">
        <f>SUM(O303:O317)</f>
        <v>0.66</v>
      </c>
      <c r="P302" s="223"/>
      <c r="Q302" s="223">
        <f>SUM(Q303:Q317)</f>
        <v>0.43</v>
      </c>
      <c r="R302" s="223"/>
      <c r="S302" s="223"/>
      <c r="T302" s="224"/>
      <c r="U302" s="218"/>
      <c r="V302" s="218">
        <f>SUM(V303:V317)</f>
        <v>148.29</v>
      </c>
      <c r="W302" s="218"/>
      <c r="X302" s="218"/>
      <c r="AG302" t="s">
        <v>154</v>
      </c>
    </row>
    <row r="303" spans="1:60" ht="22.5" outlineLevel="1" x14ac:dyDescent="0.2">
      <c r="A303" s="225">
        <v>59</v>
      </c>
      <c r="B303" s="226" t="s">
        <v>442</v>
      </c>
      <c r="C303" s="236" t="s">
        <v>443</v>
      </c>
      <c r="D303" s="227" t="s">
        <v>325</v>
      </c>
      <c r="E303" s="228">
        <v>127.2</v>
      </c>
      <c r="F303" s="229"/>
      <c r="G303" s="230">
        <f>ROUND(E303*F303,2)</f>
        <v>0</v>
      </c>
      <c r="H303" s="229"/>
      <c r="I303" s="230">
        <f>ROUND(E303*H303,2)</f>
        <v>0</v>
      </c>
      <c r="J303" s="229"/>
      <c r="K303" s="230">
        <f>ROUND(E303*J303,2)</f>
        <v>0</v>
      </c>
      <c r="L303" s="230">
        <v>21</v>
      </c>
      <c r="M303" s="230">
        <f>G303*(1+L303/100)</f>
        <v>0</v>
      </c>
      <c r="N303" s="230">
        <v>1.24E-3</v>
      </c>
      <c r="O303" s="230">
        <f>ROUND(E303*N303,2)</f>
        <v>0.16</v>
      </c>
      <c r="P303" s="230">
        <v>0</v>
      </c>
      <c r="Q303" s="230">
        <f>ROUND(E303*P303,2)</f>
        <v>0</v>
      </c>
      <c r="R303" s="230" t="s">
        <v>444</v>
      </c>
      <c r="S303" s="230" t="s">
        <v>158</v>
      </c>
      <c r="T303" s="231" t="s">
        <v>158</v>
      </c>
      <c r="U303" s="217">
        <v>0.29572999999999999</v>
      </c>
      <c r="V303" s="217">
        <f>ROUND(E303*U303,2)</f>
        <v>37.619999999999997</v>
      </c>
      <c r="W303" s="217"/>
      <c r="X303" s="217" t="s">
        <v>188</v>
      </c>
      <c r="Y303" s="208"/>
      <c r="Z303" s="208"/>
      <c r="AA303" s="208"/>
      <c r="AB303" s="208"/>
      <c r="AC303" s="208"/>
      <c r="AD303" s="208"/>
      <c r="AE303" s="208"/>
      <c r="AF303" s="208"/>
      <c r="AG303" s="208" t="s">
        <v>189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">
      <c r="A304" s="215"/>
      <c r="B304" s="216"/>
      <c r="C304" s="254" t="s">
        <v>445</v>
      </c>
      <c r="D304" s="245"/>
      <c r="E304" s="245"/>
      <c r="F304" s="245"/>
      <c r="G304" s="245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191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">
      <c r="A305" s="215"/>
      <c r="B305" s="216"/>
      <c r="C305" s="255" t="s">
        <v>446</v>
      </c>
      <c r="D305" s="241"/>
      <c r="E305" s="242">
        <v>127.2</v>
      </c>
      <c r="F305" s="217"/>
      <c r="G305" s="217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193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ht="22.5" outlineLevel="1" x14ac:dyDescent="0.2">
      <c r="A306" s="225">
        <v>60</v>
      </c>
      <c r="B306" s="226" t="s">
        <v>447</v>
      </c>
      <c r="C306" s="236" t="s">
        <v>448</v>
      </c>
      <c r="D306" s="227" t="s">
        <v>325</v>
      </c>
      <c r="E306" s="228">
        <v>127.2</v>
      </c>
      <c r="F306" s="229"/>
      <c r="G306" s="230">
        <f>ROUND(E306*F306,2)</f>
        <v>0</v>
      </c>
      <c r="H306" s="229"/>
      <c r="I306" s="230">
        <f>ROUND(E306*H306,2)</f>
        <v>0</v>
      </c>
      <c r="J306" s="229"/>
      <c r="K306" s="230">
        <f>ROUND(E306*J306,2)</f>
        <v>0</v>
      </c>
      <c r="L306" s="230">
        <v>21</v>
      </c>
      <c r="M306" s="230">
        <f>G306*(1+L306/100)</f>
        <v>0</v>
      </c>
      <c r="N306" s="230">
        <v>2.5899999999999999E-3</v>
      </c>
      <c r="O306" s="230">
        <f>ROUND(E306*N306,2)</f>
        <v>0.33</v>
      </c>
      <c r="P306" s="230">
        <v>0</v>
      </c>
      <c r="Q306" s="230">
        <f>ROUND(E306*P306,2)</f>
        <v>0</v>
      </c>
      <c r="R306" s="230" t="s">
        <v>444</v>
      </c>
      <c r="S306" s="230" t="s">
        <v>158</v>
      </c>
      <c r="T306" s="231" t="s">
        <v>158</v>
      </c>
      <c r="U306" s="217">
        <v>0.49</v>
      </c>
      <c r="V306" s="217">
        <f>ROUND(E306*U306,2)</f>
        <v>62.33</v>
      </c>
      <c r="W306" s="217"/>
      <c r="X306" s="217" t="s">
        <v>188</v>
      </c>
      <c r="Y306" s="208"/>
      <c r="Z306" s="208"/>
      <c r="AA306" s="208"/>
      <c r="AB306" s="208"/>
      <c r="AC306" s="208"/>
      <c r="AD306" s="208"/>
      <c r="AE306" s="208"/>
      <c r="AF306" s="208"/>
      <c r="AG306" s="208" t="s">
        <v>189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">
      <c r="A307" s="215"/>
      <c r="B307" s="216"/>
      <c r="C307" s="254" t="s">
        <v>445</v>
      </c>
      <c r="D307" s="245"/>
      <c r="E307" s="245"/>
      <c r="F307" s="245"/>
      <c r="G307" s="245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191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">
      <c r="A308" s="215"/>
      <c r="B308" s="216"/>
      <c r="C308" s="255" t="s">
        <v>449</v>
      </c>
      <c r="D308" s="241"/>
      <c r="E308" s="242">
        <v>127.2</v>
      </c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193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">
      <c r="A309" s="225">
        <v>61</v>
      </c>
      <c r="B309" s="226" t="s">
        <v>450</v>
      </c>
      <c r="C309" s="236" t="s">
        <v>451</v>
      </c>
      <c r="D309" s="227" t="s">
        <v>325</v>
      </c>
      <c r="E309" s="228">
        <v>127.2</v>
      </c>
      <c r="F309" s="229"/>
      <c r="G309" s="230">
        <f>ROUND(E309*F309,2)</f>
        <v>0</v>
      </c>
      <c r="H309" s="229"/>
      <c r="I309" s="230">
        <f>ROUND(E309*H309,2)</f>
        <v>0</v>
      </c>
      <c r="J309" s="229"/>
      <c r="K309" s="230">
        <f>ROUND(E309*J309,2)</f>
        <v>0</v>
      </c>
      <c r="L309" s="230">
        <v>21</v>
      </c>
      <c r="M309" s="230">
        <f>G309*(1+L309/100)</f>
        <v>0</v>
      </c>
      <c r="N309" s="230">
        <v>1.3699999999999999E-3</v>
      </c>
      <c r="O309" s="230">
        <f>ROUND(E309*N309,2)</f>
        <v>0.17</v>
      </c>
      <c r="P309" s="230">
        <v>0</v>
      </c>
      <c r="Q309" s="230">
        <f>ROUND(E309*P309,2)</f>
        <v>0</v>
      </c>
      <c r="R309" s="230" t="s">
        <v>444</v>
      </c>
      <c r="S309" s="230" t="s">
        <v>158</v>
      </c>
      <c r="T309" s="231" t="s">
        <v>158</v>
      </c>
      <c r="U309" s="217">
        <v>0.24</v>
      </c>
      <c r="V309" s="217">
        <f>ROUND(E309*U309,2)</f>
        <v>30.53</v>
      </c>
      <c r="W309" s="217"/>
      <c r="X309" s="217" t="s">
        <v>188</v>
      </c>
      <c r="Y309" s="208"/>
      <c r="Z309" s="208"/>
      <c r="AA309" s="208"/>
      <c r="AB309" s="208"/>
      <c r="AC309" s="208"/>
      <c r="AD309" s="208"/>
      <c r="AE309" s="208"/>
      <c r="AF309" s="208"/>
      <c r="AG309" s="208" t="s">
        <v>189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">
      <c r="A310" s="215"/>
      <c r="B310" s="216"/>
      <c r="C310" s="255" t="s">
        <v>452</v>
      </c>
      <c r="D310" s="241"/>
      <c r="E310" s="242">
        <v>127.2</v>
      </c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193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">
      <c r="A311" s="225">
        <v>62</v>
      </c>
      <c r="B311" s="226" t="s">
        <v>453</v>
      </c>
      <c r="C311" s="236" t="s">
        <v>454</v>
      </c>
      <c r="D311" s="227" t="s">
        <v>325</v>
      </c>
      <c r="E311" s="228">
        <v>127.12</v>
      </c>
      <c r="F311" s="229"/>
      <c r="G311" s="230">
        <f>ROUND(E311*F311,2)</f>
        <v>0</v>
      </c>
      <c r="H311" s="229"/>
      <c r="I311" s="230">
        <f>ROUND(E311*H311,2)</f>
        <v>0</v>
      </c>
      <c r="J311" s="229"/>
      <c r="K311" s="230">
        <f>ROUND(E311*J311,2)</f>
        <v>0</v>
      </c>
      <c r="L311" s="230">
        <v>21</v>
      </c>
      <c r="M311" s="230">
        <f>G311*(1+L311/100)</f>
        <v>0</v>
      </c>
      <c r="N311" s="230">
        <v>0</v>
      </c>
      <c r="O311" s="230">
        <f>ROUND(E311*N311,2)</f>
        <v>0</v>
      </c>
      <c r="P311" s="230">
        <v>3.3700000000000002E-3</v>
      </c>
      <c r="Q311" s="230">
        <f>ROUND(E311*P311,2)</f>
        <v>0.43</v>
      </c>
      <c r="R311" s="230" t="s">
        <v>444</v>
      </c>
      <c r="S311" s="230" t="s">
        <v>158</v>
      </c>
      <c r="T311" s="231" t="s">
        <v>158</v>
      </c>
      <c r="U311" s="217">
        <v>0.115</v>
      </c>
      <c r="V311" s="217">
        <f>ROUND(E311*U311,2)</f>
        <v>14.62</v>
      </c>
      <c r="W311" s="217"/>
      <c r="X311" s="217" t="s">
        <v>188</v>
      </c>
      <c r="Y311" s="208"/>
      <c r="Z311" s="208"/>
      <c r="AA311" s="208"/>
      <c r="AB311" s="208"/>
      <c r="AC311" s="208"/>
      <c r="AD311" s="208"/>
      <c r="AE311" s="208"/>
      <c r="AF311" s="208"/>
      <c r="AG311" s="208" t="s">
        <v>189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">
      <c r="A312" s="215"/>
      <c r="B312" s="216"/>
      <c r="C312" s="255" t="s">
        <v>455</v>
      </c>
      <c r="D312" s="241"/>
      <c r="E312" s="242">
        <v>127.12</v>
      </c>
      <c r="F312" s="217"/>
      <c r="G312" s="217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193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">
      <c r="A313" s="225">
        <v>63</v>
      </c>
      <c r="B313" s="226" t="s">
        <v>456</v>
      </c>
      <c r="C313" s="236" t="s">
        <v>457</v>
      </c>
      <c r="D313" s="227" t="s">
        <v>249</v>
      </c>
      <c r="E313" s="228">
        <v>0.66144000000000003</v>
      </c>
      <c r="F313" s="229"/>
      <c r="G313" s="230">
        <f>ROUND(E313*F313,2)</f>
        <v>0</v>
      </c>
      <c r="H313" s="229"/>
      <c r="I313" s="230">
        <f>ROUND(E313*H313,2)</f>
        <v>0</v>
      </c>
      <c r="J313" s="229"/>
      <c r="K313" s="230">
        <f>ROUND(E313*J313,2)</f>
        <v>0</v>
      </c>
      <c r="L313" s="230">
        <v>21</v>
      </c>
      <c r="M313" s="230">
        <f>G313*(1+L313/100)</f>
        <v>0</v>
      </c>
      <c r="N313" s="230">
        <v>0</v>
      </c>
      <c r="O313" s="230">
        <f>ROUND(E313*N313,2)</f>
        <v>0</v>
      </c>
      <c r="P313" s="230">
        <v>0</v>
      </c>
      <c r="Q313" s="230">
        <f>ROUND(E313*P313,2)</f>
        <v>0</v>
      </c>
      <c r="R313" s="230" t="s">
        <v>444</v>
      </c>
      <c r="S313" s="230" t="s">
        <v>158</v>
      </c>
      <c r="T313" s="231" t="s">
        <v>158</v>
      </c>
      <c r="U313" s="217">
        <v>4.82</v>
      </c>
      <c r="V313" s="217">
        <f>ROUND(E313*U313,2)</f>
        <v>3.19</v>
      </c>
      <c r="W313" s="217"/>
      <c r="X313" s="217" t="s">
        <v>250</v>
      </c>
      <c r="Y313" s="208"/>
      <c r="Z313" s="208"/>
      <c r="AA313" s="208"/>
      <c r="AB313" s="208"/>
      <c r="AC313" s="208"/>
      <c r="AD313" s="208"/>
      <c r="AE313" s="208"/>
      <c r="AF313" s="208"/>
      <c r="AG313" s="208" t="s">
        <v>251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">
      <c r="A314" s="215"/>
      <c r="B314" s="216"/>
      <c r="C314" s="254" t="s">
        <v>348</v>
      </c>
      <c r="D314" s="245"/>
      <c r="E314" s="245"/>
      <c r="F314" s="245"/>
      <c r="G314" s="245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191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">
      <c r="A315" s="215"/>
      <c r="B315" s="216"/>
      <c r="C315" s="255" t="s">
        <v>253</v>
      </c>
      <c r="D315" s="241"/>
      <c r="E315" s="242"/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193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">
      <c r="A316" s="215"/>
      <c r="B316" s="216"/>
      <c r="C316" s="255" t="s">
        <v>458</v>
      </c>
      <c r="D316" s="241"/>
      <c r="E316" s="242"/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193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">
      <c r="A317" s="215"/>
      <c r="B317" s="216"/>
      <c r="C317" s="255" t="s">
        <v>459</v>
      </c>
      <c r="D317" s="241"/>
      <c r="E317" s="242">
        <v>0.66144000000000003</v>
      </c>
      <c r="F317" s="217"/>
      <c r="G317" s="217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193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x14ac:dyDescent="0.2">
      <c r="A318" s="219" t="s">
        <v>153</v>
      </c>
      <c r="B318" s="220" t="s">
        <v>112</v>
      </c>
      <c r="C318" s="235" t="s">
        <v>113</v>
      </c>
      <c r="D318" s="221"/>
      <c r="E318" s="222"/>
      <c r="F318" s="223"/>
      <c r="G318" s="223">
        <f>SUMIF(AG319:AG328,"&lt;&gt;NOR",G319:G328)</f>
        <v>0</v>
      </c>
      <c r="H318" s="223"/>
      <c r="I318" s="223">
        <f>SUM(I319:I328)</f>
        <v>0</v>
      </c>
      <c r="J318" s="223"/>
      <c r="K318" s="223">
        <f>SUM(K319:K328)</f>
        <v>0</v>
      </c>
      <c r="L318" s="223"/>
      <c r="M318" s="223">
        <f>SUM(M319:M328)</f>
        <v>0</v>
      </c>
      <c r="N318" s="223"/>
      <c r="O318" s="223">
        <f>SUM(O319:O328)</f>
        <v>0.05</v>
      </c>
      <c r="P318" s="223"/>
      <c r="Q318" s="223">
        <f>SUM(Q319:Q328)</f>
        <v>0</v>
      </c>
      <c r="R318" s="223"/>
      <c r="S318" s="223"/>
      <c r="T318" s="224"/>
      <c r="U318" s="218"/>
      <c r="V318" s="218">
        <f>SUM(V319:V328)</f>
        <v>44.13</v>
      </c>
      <c r="W318" s="218"/>
      <c r="X318" s="218"/>
      <c r="AG318" t="s">
        <v>154</v>
      </c>
    </row>
    <row r="319" spans="1:60" ht="22.5" outlineLevel="1" x14ac:dyDescent="0.2">
      <c r="A319" s="225">
        <v>64</v>
      </c>
      <c r="B319" s="226" t="s">
        <v>460</v>
      </c>
      <c r="C319" s="236" t="s">
        <v>461</v>
      </c>
      <c r="D319" s="227" t="s">
        <v>262</v>
      </c>
      <c r="E319" s="228">
        <v>14</v>
      </c>
      <c r="F319" s="229"/>
      <c r="G319" s="230">
        <f>ROUND(E319*F319,2)</f>
        <v>0</v>
      </c>
      <c r="H319" s="229"/>
      <c r="I319" s="230">
        <f>ROUND(E319*H319,2)</f>
        <v>0</v>
      </c>
      <c r="J319" s="229"/>
      <c r="K319" s="230">
        <f>ROUND(E319*J319,2)</f>
        <v>0</v>
      </c>
      <c r="L319" s="230">
        <v>21</v>
      </c>
      <c r="M319" s="230">
        <f>G319*(1+L319/100)</f>
        <v>0</v>
      </c>
      <c r="N319" s="230">
        <v>3.1800000000000001E-3</v>
      </c>
      <c r="O319" s="230">
        <f>ROUND(E319*N319,2)</f>
        <v>0.04</v>
      </c>
      <c r="P319" s="230">
        <v>0</v>
      </c>
      <c r="Q319" s="230">
        <f>ROUND(E319*P319,2)</f>
        <v>0</v>
      </c>
      <c r="R319" s="230" t="s">
        <v>462</v>
      </c>
      <c r="S319" s="230" t="s">
        <v>158</v>
      </c>
      <c r="T319" s="231" t="s">
        <v>158</v>
      </c>
      <c r="U319" s="217">
        <v>3.14</v>
      </c>
      <c r="V319" s="217">
        <f>ROUND(E319*U319,2)</f>
        <v>43.96</v>
      </c>
      <c r="W319" s="217"/>
      <c r="X319" s="217" t="s">
        <v>188</v>
      </c>
      <c r="Y319" s="208"/>
      <c r="Z319" s="208"/>
      <c r="AA319" s="208"/>
      <c r="AB319" s="208"/>
      <c r="AC319" s="208"/>
      <c r="AD319" s="208"/>
      <c r="AE319" s="208"/>
      <c r="AF319" s="208"/>
      <c r="AG319" s="208" t="s">
        <v>189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">
      <c r="A320" s="215"/>
      <c r="B320" s="216"/>
      <c r="C320" s="237" t="s">
        <v>463</v>
      </c>
      <c r="D320" s="233"/>
      <c r="E320" s="233"/>
      <c r="F320" s="233"/>
      <c r="G320" s="233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163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">
      <c r="A321" s="215"/>
      <c r="B321" s="216"/>
      <c r="C321" s="255" t="s">
        <v>464</v>
      </c>
      <c r="D321" s="241"/>
      <c r="E321" s="242">
        <v>14</v>
      </c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193</v>
      </c>
      <c r="AH321" s="208">
        <v>0</v>
      </c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">
      <c r="A322" s="225">
        <v>65</v>
      </c>
      <c r="B322" s="226" t="s">
        <v>465</v>
      </c>
      <c r="C322" s="236" t="s">
        <v>466</v>
      </c>
      <c r="D322" s="227" t="s">
        <v>262</v>
      </c>
      <c r="E322" s="228">
        <v>1</v>
      </c>
      <c r="F322" s="229"/>
      <c r="G322" s="230">
        <f>ROUND(E322*F322,2)</f>
        <v>0</v>
      </c>
      <c r="H322" s="229"/>
      <c r="I322" s="230">
        <f>ROUND(E322*H322,2)</f>
        <v>0</v>
      </c>
      <c r="J322" s="229"/>
      <c r="K322" s="230">
        <f>ROUND(E322*J322,2)</f>
        <v>0</v>
      </c>
      <c r="L322" s="230">
        <v>21</v>
      </c>
      <c r="M322" s="230">
        <f>G322*(1+L322/100)</f>
        <v>0</v>
      </c>
      <c r="N322" s="230">
        <v>1.2999999999999999E-2</v>
      </c>
      <c r="O322" s="230">
        <f>ROUND(E322*N322,2)</f>
        <v>0.01</v>
      </c>
      <c r="P322" s="230">
        <v>0</v>
      </c>
      <c r="Q322" s="230">
        <f>ROUND(E322*P322,2)</f>
        <v>0</v>
      </c>
      <c r="R322" s="230"/>
      <c r="S322" s="230" t="s">
        <v>175</v>
      </c>
      <c r="T322" s="231" t="s">
        <v>159</v>
      </c>
      <c r="U322" s="217">
        <v>0</v>
      </c>
      <c r="V322" s="217">
        <f>ROUND(E322*U322,2)</f>
        <v>0</v>
      </c>
      <c r="W322" s="217"/>
      <c r="X322" s="217" t="s">
        <v>188</v>
      </c>
      <c r="Y322" s="208"/>
      <c r="Z322" s="208"/>
      <c r="AA322" s="208"/>
      <c r="AB322" s="208"/>
      <c r="AC322" s="208"/>
      <c r="AD322" s="208"/>
      <c r="AE322" s="208"/>
      <c r="AF322" s="208"/>
      <c r="AG322" s="208" t="s">
        <v>189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">
      <c r="A323" s="215"/>
      <c r="B323" s="216"/>
      <c r="C323" s="255" t="s">
        <v>467</v>
      </c>
      <c r="D323" s="241"/>
      <c r="E323" s="242">
        <v>1</v>
      </c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193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">
      <c r="A324" s="225">
        <v>66</v>
      </c>
      <c r="B324" s="226" t="s">
        <v>468</v>
      </c>
      <c r="C324" s="236" t="s">
        <v>469</v>
      </c>
      <c r="D324" s="227" t="s">
        <v>249</v>
      </c>
      <c r="E324" s="228">
        <v>5.7520000000000002E-2</v>
      </c>
      <c r="F324" s="229"/>
      <c r="G324" s="230">
        <f>ROUND(E324*F324,2)</f>
        <v>0</v>
      </c>
      <c r="H324" s="229"/>
      <c r="I324" s="230">
        <f>ROUND(E324*H324,2)</f>
        <v>0</v>
      </c>
      <c r="J324" s="229"/>
      <c r="K324" s="230">
        <f>ROUND(E324*J324,2)</f>
        <v>0</v>
      </c>
      <c r="L324" s="230">
        <v>21</v>
      </c>
      <c r="M324" s="230">
        <f>G324*(1+L324/100)</f>
        <v>0</v>
      </c>
      <c r="N324" s="230">
        <v>0</v>
      </c>
      <c r="O324" s="230">
        <f>ROUND(E324*N324,2)</f>
        <v>0</v>
      </c>
      <c r="P324" s="230">
        <v>0</v>
      </c>
      <c r="Q324" s="230">
        <f>ROUND(E324*P324,2)</f>
        <v>0</v>
      </c>
      <c r="R324" s="230" t="s">
        <v>462</v>
      </c>
      <c r="S324" s="230" t="s">
        <v>158</v>
      </c>
      <c r="T324" s="231" t="s">
        <v>158</v>
      </c>
      <c r="U324" s="217">
        <v>3.0059999999999998</v>
      </c>
      <c r="V324" s="217">
        <f>ROUND(E324*U324,2)</f>
        <v>0.17</v>
      </c>
      <c r="W324" s="217"/>
      <c r="X324" s="217" t="s">
        <v>250</v>
      </c>
      <c r="Y324" s="208"/>
      <c r="Z324" s="208"/>
      <c r="AA324" s="208"/>
      <c r="AB324" s="208"/>
      <c r="AC324" s="208"/>
      <c r="AD324" s="208"/>
      <c r="AE324" s="208"/>
      <c r="AF324" s="208"/>
      <c r="AG324" s="208" t="s">
        <v>251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">
      <c r="A325" s="215"/>
      <c r="B325" s="216"/>
      <c r="C325" s="254" t="s">
        <v>348</v>
      </c>
      <c r="D325" s="245"/>
      <c r="E325" s="245"/>
      <c r="F325" s="245"/>
      <c r="G325" s="245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191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">
      <c r="A326" s="215"/>
      <c r="B326" s="216"/>
      <c r="C326" s="255" t="s">
        <v>253</v>
      </c>
      <c r="D326" s="241"/>
      <c r="E326" s="242"/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193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">
      <c r="A327" s="215"/>
      <c r="B327" s="216"/>
      <c r="C327" s="255" t="s">
        <v>470</v>
      </c>
      <c r="D327" s="241"/>
      <c r="E327" s="242"/>
      <c r="F327" s="217"/>
      <c r="G327" s="217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193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">
      <c r="A328" s="215"/>
      <c r="B328" s="216"/>
      <c r="C328" s="255" t="s">
        <v>471</v>
      </c>
      <c r="D328" s="241"/>
      <c r="E328" s="242">
        <v>5.7520000000000002E-2</v>
      </c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193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x14ac:dyDescent="0.2">
      <c r="A329" s="219" t="s">
        <v>153</v>
      </c>
      <c r="B329" s="220" t="s">
        <v>118</v>
      </c>
      <c r="C329" s="235" t="s">
        <v>119</v>
      </c>
      <c r="D329" s="221"/>
      <c r="E329" s="222"/>
      <c r="F329" s="223"/>
      <c r="G329" s="223">
        <f>SUMIF(AG330:AG333,"&lt;&gt;NOR",G330:G333)</f>
        <v>0</v>
      </c>
      <c r="H329" s="223"/>
      <c r="I329" s="223">
        <f>SUM(I330:I333)</f>
        <v>0</v>
      </c>
      <c r="J329" s="223"/>
      <c r="K329" s="223">
        <f>SUM(K330:K333)</f>
        <v>0</v>
      </c>
      <c r="L329" s="223"/>
      <c r="M329" s="223">
        <f>SUM(M330:M333)</f>
        <v>0</v>
      </c>
      <c r="N329" s="223"/>
      <c r="O329" s="223">
        <f>SUM(O330:O333)</f>
        <v>0</v>
      </c>
      <c r="P329" s="223"/>
      <c r="Q329" s="223">
        <f>SUM(Q330:Q333)</f>
        <v>0</v>
      </c>
      <c r="R329" s="223"/>
      <c r="S329" s="223"/>
      <c r="T329" s="224"/>
      <c r="U329" s="218"/>
      <c r="V329" s="218">
        <f>SUM(V330:V333)</f>
        <v>0</v>
      </c>
      <c r="W329" s="218"/>
      <c r="X329" s="218"/>
      <c r="AG329" t="s">
        <v>154</v>
      </c>
    </row>
    <row r="330" spans="1:60" ht="22.5" outlineLevel="1" x14ac:dyDescent="0.2">
      <c r="A330" s="225">
        <v>67</v>
      </c>
      <c r="B330" s="226" t="s">
        <v>472</v>
      </c>
      <c r="C330" s="236" t="s">
        <v>473</v>
      </c>
      <c r="D330" s="227" t="s">
        <v>246</v>
      </c>
      <c r="E330" s="228">
        <v>1</v>
      </c>
      <c r="F330" s="229"/>
      <c r="G330" s="230">
        <f>ROUND(E330*F330,2)</f>
        <v>0</v>
      </c>
      <c r="H330" s="229"/>
      <c r="I330" s="230">
        <f>ROUND(E330*H330,2)</f>
        <v>0</v>
      </c>
      <c r="J330" s="229"/>
      <c r="K330" s="230">
        <f>ROUND(E330*J330,2)</f>
        <v>0</v>
      </c>
      <c r="L330" s="230">
        <v>21</v>
      </c>
      <c r="M330" s="230">
        <f>G330*(1+L330/100)</f>
        <v>0</v>
      </c>
      <c r="N330" s="230">
        <v>0</v>
      </c>
      <c r="O330" s="230">
        <f>ROUND(E330*N330,2)</f>
        <v>0</v>
      </c>
      <c r="P330" s="230">
        <v>0</v>
      </c>
      <c r="Q330" s="230">
        <f>ROUND(E330*P330,2)</f>
        <v>0</v>
      </c>
      <c r="R330" s="230"/>
      <c r="S330" s="230" t="s">
        <v>175</v>
      </c>
      <c r="T330" s="231" t="s">
        <v>159</v>
      </c>
      <c r="U330" s="217">
        <v>0</v>
      </c>
      <c r="V330" s="217">
        <f>ROUND(E330*U330,2)</f>
        <v>0</v>
      </c>
      <c r="W330" s="217"/>
      <c r="X330" s="217" t="s">
        <v>188</v>
      </c>
      <c r="Y330" s="208"/>
      <c r="Z330" s="208"/>
      <c r="AA330" s="208"/>
      <c r="AB330" s="208"/>
      <c r="AC330" s="208"/>
      <c r="AD330" s="208"/>
      <c r="AE330" s="208"/>
      <c r="AF330" s="208"/>
      <c r="AG330" s="208" t="s">
        <v>189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">
      <c r="A331" s="215"/>
      <c r="B331" s="216"/>
      <c r="C331" s="255" t="s">
        <v>474</v>
      </c>
      <c r="D331" s="241"/>
      <c r="E331" s="242">
        <v>1</v>
      </c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193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ht="22.5" outlineLevel="1" x14ac:dyDescent="0.2">
      <c r="A332" s="225">
        <v>68</v>
      </c>
      <c r="B332" s="226" t="s">
        <v>475</v>
      </c>
      <c r="C332" s="236" t="s">
        <v>476</v>
      </c>
      <c r="D332" s="227" t="s">
        <v>246</v>
      </c>
      <c r="E332" s="228">
        <v>1</v>
      </c>
      <c r="F332" s="229"/>
      <c r="G332" s="230">
        <f>ROUND(E332*F332,2)</f>
        <v>0</v>
      </c>
      <c r="H332" s="229"/>
      <c r="I332" s="230">
        <f>ROUND(E332*H332,2)</f>
        <v>0</v>
      </c>
      <c r="J332" s="229"/>
      <c r="K332" s="230">
        <f>ROUND(E332*J332,2)</f>
        <v>0</v>
      </c>
      <c r="L332" s="230">
        <v>21</v>
      </c>
      <c r="M332" s="230">
        <f>G332*(1+L332/100)</f>
        <v>0</v>
      </c>
      <c r="N332" s="230">
        <v>0</v>
      </c>
      <c r="O332" s="230">
        <f>ROUND(E332*N332,2)</f>
        <v>0</v>
      </c>
      <c r="P332" s="230">
        <v>0</v>
      </c>
      <c r="Q332" s="230">
        <f>ROUND(E332*P332,2)</f>
        <v>0</v>
      </c>
      <c r="R332" s="230"/>
      <c r="S332" s="230" t="s">
        <v>175</v>
      </c>
      <c r="T332" s="231" t="s">
        <v>159</v>
      </c>
      <c r="U332" s="217">
        <v>0</v>
      </c>
      <c r="V332" s="217">
        <f>ROUND(E332*U332,2)</f>
        <v>0</v>
      </c>
      <c r="W332" s="217"/>
      <c r="X332" s="217" t="s">
        <v>188</v>
      </c>
      <c r="Y332" s="208"/>
      <c r="Z332" s="208"/>
      <c r="AA332" s="208"/>
      <c r="AB332" s="208"/>
      <c r="AC332" s="208"/>
      <c r="AD332" s="208"/>
      <c r="AE332" s="208"/>
      <c r="AF332" s="208"/>
      <c r="AG332" s="208" t="s">
        <v>189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">
      <c r="A333" s="215"/>
      <c r="B333" s="216"/>
      <c r="C333" s="255" t="s">
        <v>425</v>
      </c>
      <c r="D333" s="241"/>
      <c r="E333" s="242">
        <v>1</v>
      </c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193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x14ac:dyDescent="0.2">
      <c r="A334" s="219" t="s">
        <v>153</v>
      </c>
      <c r="B334" s="220" t="s">
        <v>120</v>
      </c>
      <c r="C334" s="235" t="s">
        <v>121</v>
      </c>
      <c r="D334" s="221"/>
      <c r="E334" s="222"/>
      <c r="F334" s="223"/>
      <c r="G334" s="223">
        <f>SUMIF(AG335:AG381,"&lt;&gt;NOR",G335:G381)</f>
        <v>0</v>
      </c>
      <c r="H334" s="223"/>
      <c r="I334" s="223">
        <f>SUM(I335:I381)</f>
        <v>0</v>
      </c>
      <c r="J334" s="223"/>
      <c r="K334" s="223">
        <f>SUM(K335:K381)</f>
        <v>0</v>
      </c>
      <c r="L334" s="223"/>
      <c r="M334" s="223">
        <f>SUM(M335:M381)</f>
        <v>0</v>
      </c>
      <c r="N334" s="223"/>
      <c r="O334" s="223">
        <f>SUM(O335:O381)</f>
        <v>0</v>
      </c>
      <c r="P334" s="223"/>
      <c r="Q334" s="223">
        <f>SUM(Q335:Q381)</f>
        <v>0</v>
      </c>
      <c r="R334" s="223"/>
      <c r="S334" s="223"/>
      <c r="T334" s="224"/>
      <c r="U334" s="218"/>
      <c r="V334" s="218">
        <f>SUM(V335:V381)</f>
        <v>80.689999999999984</v>
      </c>
      <c r="W334" s="218"/>
      <c r="X334" s="218"/>
      <c r="AG334" t="s">
        <v>154</v>
      </c>
    </row>
    <row r="335" spans="1:60" outlineLevel="1" x14ac:dyDescent="0.2">
      <c r="A335" s="225">
        <v>69</v>
      </c>
      <c r="B335" s="226" t="s">
        <v>477</v>
      </c>
      <c r="C335" s="236" t="s">
        <v>478</v>
      </c>
      <c r="D335" s="227" t="s">
        <v>249</v>
      </c>
      <c r="E335" s="228">
        <v>2.7448700000000001</v>
      </c>
      <c r="F335" s="229"/>
      <c r="G335" s="230">
        <f>ROUND(E335*F335,2)</f>
        <v>0</v>
      </c>
      <c r="H335" s="229"/>
      <c r="I335" s="230">
        <f>ROUND(E335*H335,2)</f>
        <v>0</v>
      </c>
      <c r="J335" s="229"/>
      <c r="K335" s="230">
        <f>ROUND(E335*J335,2)</f>
        <v>0</v>
      </c>
      <c r="L335" s="230">
        <v>21</v>
      </c>
      <c r="M335" s="230">
        <f>G335*(1+L335/100)</f>
        <v>0</v>
      </c>
      <c r="N335" s="230">
        <v>0</v>
      </c>
      <c r="O335" s="230">
        <f>ROUND(E335*N335,2)</f>
        <v>0</v>
      </c>
      <c r="P335" s="230">
        <v>0</v>
      </c>
      <c r="Q335" s="230">
        <f>ROUND(E335*P335,2)</f>
        <v>0</v>
      </c>
      <c r="R335" s="230" t="s">
        <v>237</v>
      </c>
      <c r="S335" s="230" t="s">
        <v>479</v>
      </c>
      <c r="T335" s="231" t="s">
        <v>479</v>
      </c>
      <c r="U335" s="217">
        <v>0</v>
      </c>
      <c r="V335" s="217">
        <f>ROUND(E335*U335,2)</f>
        <v>0</v>
      </c>
      <c r="W335" s="217"/>
      <c r="X335" s="217" t="s">
        <v>188</v>
      </c>
      <c r="Y335" s="208"/>
      <c r="Z335" s="208"/>
      <c r="AA335" s="208"/>
      <c r="AB335" s="208"/>
      <c r="AC335" s="208"/>
      <c r="AD335" s="208"/>
      <c r="AE335" s="208"/>
      <c r="AF335" s="208"/>
      <c r="AG335" s="208" t="s">
        <v>189</v>
      </c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">
      <c r="A336" s="215"/>
      <c r="B336" s="216"/>
      <c r="C336" s="255" t="s">
        <v>480</v>
      </c>
      <c r="D336" s="241"/>
      <c r="E336" s="242">
        <v>17.646979999999999</v>
      </c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193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">
      <c r="A337" s="215"/>
      <c r="B337" s="216"/>
      <c r="C337" s="255" t="s">
        <v>481</v>
      </c>
      <c r="D337" s="241"/>
      <c r="E337" s="242"/>
      <c r="F337" s="217"/>
      <c r="G337" s="217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193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">
      <c r="A338" s="215"/>
      <c r="B338" s="216"/>
      <c r="C338" s="255" t="s">
        <v>482</v>
      </c>
      <c r="D338" s="241"/>
      <c r="E338" s="242">
        <v>-0.98560000000000003</v>
      </c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08"/>
      <c r="Z338" s="208"/>
      <c r="AA338" s="208"/>
      <c r="AB338" s="208"/>
      <c r="AC338" s="208"/>
      <c r="AD338" s="208"/>
      <c r="AE338" s="208"/>
      <c r="AF338" s="208"/>
      <c r="AG338" s="208" t="s">
        <v>193</v>
      </c>
      <c r="AH338" s="208">
        <v>5</v>
      </c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">
      <c r="A339" s="215"/>
      <c r="B339" s="216"/>
      <c r="C339" s="255" t="s">
        <v>483</v>
      </c>
      <c r="D339" s="241"/>
      <c r="E339" s="242">
        <v>-10.01676</v>
      </c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193</v>
      </c>
      <c r="AH339" s="208">
        <v>5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">
      <c r="A340" s="215"/>
      <c r="B340" s="216"/>
      <c r="C340" s="255" t="s">
        <v>484</v>
      </c>
      <c r="D340" s="241"/>
      <c r="E340" s="242">
        <v>-3.7855699999999999</v>
      </c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193</v>
      </c>
      <c r="AH340" s="208">
        <v>5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">
      <c r="A341" s="215"/>
      <c r="B341" s="216"/>
      <c r="C341" s="255" t="s">
        <v>485</v>
      </c>
      <c r="D341" s="241"/>
      <c r="E341" s="242">
        <v>-0.11418</v>
      </c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193</v>
      </c>
      <c r="AH341" s="208">
        <v>5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">
      <c r="A342" s="225">
        <v>70</v>
      </c>
      <c r="B342" s="226" t="s">
        <v>486</v>
      </c>
      <c r="C342" s="236" t="s">
        <v>487</v>
      </c>
      <c r="D342" s="227" t="s">
        <v>249</v>
      </c>
      <c r="E342" s="228">
        <v>0.98560000000000003</v>
      </c>
      <c r="F342" s="229"/>
      <c r="G342" s="230">
        <f>ROUND(E342*F342,2)</f>
        <v>0</v>
      </c>
      <c r="H342" s="229"/>
      <c r="I342" s="230">
        <f>ROUND(E342*H342,2)</f>
        <v>0</v>
      </c>
      <c r="J342" s="229"/>
      <c r="K342" s="230">
        <f>ROUND(E342*J342,2)</f>
        <v>0</v>
      </c>
      <c r="L342" s="230">
        <v>21</v>
      </c>
      <c r="M342" s="230">
        <f>G342*(1+L342/100)</f>
        <v>0</v>
      </c>
      <c r="N342" s="230">
        <v>0</v>
      </c>
      <c r="O342" s="230">
        <f>ROUND(E342*N342,2)</f>
        <v>0</v>
      </c>
      <c r="P342" s="230">
        <v>0</v>
      </c>
      <c r="Q342" s="230">
        <f>ROUND(E342*P342,2)</f>
        <v>0</v>
      </c>
      <c r="R342" s="230" t="s">
        <v>237</v>
      </c>
      <c r="S342" s="230" t="s">
        <v>158</v>
      </c>
      <c r="T342" s="231" t="s">
        <v>158</v>
      </c>
      <c r="U342" s="217">
        <v>0</v>
      </c>
      <c r="V342" s="217">
        <f>ROUND(E342*U342,2)</f>
        <v>0</v>
      </c>
      <c r="W342" s="217"/>
      <c r="X342" s="217" t="s">
        <v>188</v>
      </c>
      <c r="Y342" s="208"/>
      <c r="Z342" s="208"/>
      <c r="AA342" s="208"/>
      <c r="AB342" s="208"/>
      <c r="AC342" s="208"/>
      <c r="AD342" s="208"/>
      <c r="AE342" s="208"/>
      <c r="AF342" s="208"/>
      <c r="AG342" s="208" t="s">
        <v>189</v>
      </c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">
      <c r="A343" s="215"/>
      <c r="B343" s="216"/>
      <c r="C343" s="255" t="s">
        <v>488</v>
      </c>
      <c r="D343" s="241"/>
      <c r="E343" s="242">
        <v>0.98560000000000003</v>
      </c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193</v>
      </c>
      <c r="AH343" s="208">
        <v>7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">
      <c r="A344" s="225">
        <v>71</v>
      </c>
      <c r="B344" s="226" t="s">
        <v>489</v>
      </c>
      <c r="C344" s="236" t="s">
        <v>490</v>
      </c>
      <c r="D344" s="227" t="s">
        <v>249</v>
      </c>
      <c r="E344" s="228">
        <v>10.01676</v>
      </c>
      <c r="F344" s="229"/>
      <c r="G344" s="230">
        <f>ROUND(E344*F344,2)</f>
        <v>0</v>
      </c>
      <c r="H344" s="229"/>
      <c r="I344" s="230">
        <f>ROUND(E344*H344,2)</f>
        <v>0</v>
      </c>
      <c r="J344" s="229"/>
      <c r="K344" s="230">
        <f>ROUND(E344*J344,2)</f>
        <v>0</v>
      </c>
      <c r="L344" s="230">
        <v>21</v>
      </c>
      <c r="M344" s="230">
        <f>G344*(1+L344/100)</f>
        <v>0</v>
      </c>
      <c r="N344" s="230">
        <v>0</v>
      </c>
      <c r="O344" s="230">
        <f>ROUND(E344*N344,2)</f>
        <v>0</v>
      </c>
      <c r="P344" s="230">
        <v>0</v>
      </c>
      <c r="Q344" s="230">
        <f>ROUND(E344*P344,2)</f>
        <v>0</v>
      </c>
      <c r="R344" s="230" t="s">
        <v>237</v>
      </c>
      <c r="S344" s="230" t="s">
        <v>158</v>
      </c>
      <c r="T344" s="231" t="s">
        <v>158</v>
      </c>
      <c r="U344" s="217">
        <v>0</v>
      </c>
      <c r="V344" s="217">
        <f>ROUND(E344*U344,2)</f>
        <v>0</v>
      </c>
      <c r="W344" s="217"/>
      <c r="X344" s="217" t="s">
        <v>188</v>
      </c>
      <c r="Y344" s="208"/>
      <c r="Z344" s="208"/>
      <c r="AA344" s="208"/>
      <c r="AB344" s="208"/>
      <c r="AC344" s="208"/>
      <c r="AD344" s="208"/>
      <c r="AE344" s="208"/>
      <c r="AF344" s="208"/>
      <c r="AG344" s="208" t="s">
        <v>189</v>
      </c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">
      <c r="A345" s="215"/>
      <c r="B345" s="216"/>
      <c r="C345" s="255" t="s">
        <v>491</v>
      </c>
      <c r="D345" s="241"/>
      <c r="E345" s="242">
        <v>9.8017199999999995</v>
      </c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193</v>
      </c>
      <c r="AH345" s="208">
        <v>7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">
      <c r="A346" s="215"/>
      <c r="B346" s="216"/>
      <c r="C346" s="255" t="s">
        <v>492</v>
      </c>
      <c r="D346" s="241"/>
      <c r="E346" s="242">
        <v>8.9599999999999999E-2</v>
      </c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193</v>
      </c>
      <c r="AH346" s="208">
        <v>7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">
      <c r="A347" s="215"/>
      <c r="B347" s="216"/>
      <c r="C347" s="255" t="s">
        <v>493</v>
      </c>
      <c r="D347" s="241"/>
      <c r="E347" s="242">
        <v>0.12544</v>
      </c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193</v>
      </c>
      <c r="AH347" s="208">
        <v>7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">
      <c r="A348" s="225">
        <v>72</v>
      </c>
      <c r="B348" s="226" t="s">
        <v>494</v>
      </c>
      <c r="C348" s="236" t="s">
        <v>495</v>
      </c>
      <c r="D348" s="227" t="s">
        <v>249</v>
      </c>
      <c r="E348" s="228">
        <v>3.7855699999999999</v>
      </c>
      <c r="F348" s="229"/>
      <c r="G348" s="230">
        <f>ROUND(E348*F348,2)</f>
        <v>0</v>
      </c>
      <c r="H348" s="229"/>
      <c r="I348" s="230">
        <f>ROUND(E348*H348,2)</f>
        <v>0</v>
      </c>
      <c r="J348" s="229"/>
      <c r="K348" s="230">
        <f>ROUND(E348*J348,2)</f>
        <v>0</v>
      </c>
      <c r="L348" s="230">
        <v>21</v>
      </c>
      <c r="M348" s="230">
        <f>G348*(1+L348/100)</f>
        <v>0</v>
      </c>
      <c r="N348" s="230">
        <v>0</v>
      </c>
      <c r="O348" s="230">
        <f>ROUND(E348*N348,2)</f>
        <v>0</v>
      </c>
      <c r="P348" s="230">
        <v>0</v>
      </c>
      <c r="Q348" s="230">
        <f>ROUND(E348*P348,2)</f>
        <v>0</v>
      </c>
      <c r="R348" s="230" t="s">
        <v>237</v>
      </c>
      <c r="S348" s="230" t="s">
        <v>158</v>
      </c>
      <c r="T348" s="231" t="s">
        <v>159</v>
      </c>
      <c r="U348" s="217">
        <v>0</v>
      </c>
      <c r="V348" s="217">
        <f>ROUND(E348*U348,2)</f>
        <v>0</v>
      </c>
      <c r="W348" s="217"/>
      <c r="X348" s="217" t="s">
        <v>188</v>
      </c>
      <c r="Y348" s="208"/>
      <c r="Z348" s="208"/>
      <c r="AA348" s="208"/>
      <c r="AB348" s="208"/>
      <c r="AC348" s="208"/>
      <c r="AD348" s="208"/>
      <c r="AE348" s="208"/>
      <c r="AF348" s="208"/>
      <c r="AG348" s="208" t="s">
        <v>189</v>
      </c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">
      <c r="A349" s="215"/>
      <c r="B349" s="216"/>
      <c r="C349" s="237" t="s">
        <v>496</v>
      </c>
      <c r="D349" s="233"/>
      <c r="E349" s="233"/>
      <c r="F349" s="233"/>
      <c r="G349" s="233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163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">
      <c r="A350" s="215"/>
      <c r="B350" s="216"/>
      <c r="C350" s="255" t="s">
        <v>497</v>
      </c>
      <c r="D350" s="241"/>
      <c r="E350" s="242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193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">
      <c r="A351" s="215"/>
      <c r="B351" s="216"/>
      <c r="C351" s="255" t="s">
        <v>498</v>
      </c>
      <c r="D351" s="241"/>
      <c r="E351" s="242">
        <v>1.7919999999999998E-2</v>
      </c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08"/>
      <c r="Z351" s="208"/>
      <c r="AA351" s="208"/>
      <c r="AB351" s="208"/>
      <c r="AC351" s="208"/>
      <c r="AD351" s="208"/>
      <c r="AE351" s="208"/>
      <c r="AF351" s="208"/>
      <c r="AG351" s="208" t="s">
        <v>193</v>
      </c>
      <c r="AH351" s="208">
        <v>7</v>
      </c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">
      <c r="A352" s="215"/>
      <c r="B352" s="216"/>
      <c r="C352" s="255" t="s">
        <v>499</v>
      </c>
      <c r="D352" s="241"/>
      <c r="E352" s="242">
        <v>0.24217</v>
      </c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193</v>
      </c>
      <c r="AH352" s="208">
        <v>7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">
      <c r="A353" s="215"/>
      <c r="B353" s="216"/>
      <c r="C353" s="255" t="s">
        <v>500</v>
      </c>
      <c r="D353" s="241"/>
      <c r="E353" s="242">
        <v>3.5254799999999999</v>
      </c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08"/>
      <c r="Z353" s="208"/>
      <c r="AA353" s="208"/>
      <c r="AB353" s="208"/>
      <c r="AC353" s="208"/>
      <c r="AD353" s="208"/>
      <c r="AE353" s="208"/>
      <c r="AF353" s="208"/>
      <c r="AG353" s="208" t="s">
        <v>193</v>
      </c>
      <c r="AH353" s="208">
        <v>7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">
      <c r="A354" s="225">
        <v>73</v>
      </c>
      <c r="B354" s="226" t="s">
        <v>501</v>
      </c>
      <c r="C354" s="236" t="s">
        <v>502</v>
      </c>
      <c r="D354" s="227" t="s">
        <v>249</v>
      </c>
      <c r="E354" s="228">
        <v>0.11418</v>
      </c>
      <c r="F354" s="229"/>
      <c r="G354" s="230">
        <f>ROUND(E354*F354,2)</f>
        <v>0</v>
      </c>
      <c r="H354" s="229"/>
      <c r="I354" s="230">
        <f>ROUND(E354*H354,2)</f>
        <v>0</v>
      </c>
      <c r="J354" s="229"/>
      <c r="K354" s="230">
        <f>ROUND(E354*J354,2)</f>
        <v>0</v>
      </c>
      <c r="L354" s="230">
        <v>21</v>
      </c>
      <c r="M354" s="230">
        <f>G354*(1+L354/100)</f>
        <v>0</v>
      </c>
      <c r="N354" s="230">
        <v>0</v>
      </c>
      <c r="O354" s="230">
        <f>ROUND(E354*N354,2)</f>
        <v>0</v>
      </c>
      <c r="P354" s="230">
        <v>0</v>
      </c>
      <c r="Q354" s="230">
        <f>ROUND(E354*P354,2)</f>
        <v>0</v>
      </c>
      <c r="R354" s="230" t="s">
        <v>237</v>
      </c>
      <c r="S354" s="230" t="s">
        <v>158</v>
      </c>
      <c r="T354" s="231" t="s">
        <v>158</v>
      </c>
      <c r="U354" s="217">
        <v>0</v>
      </c>
      <c r="V354" s="217">
        <f>ROUND(E354*U354,2)</f>
        <v>0</v>
      </c>
      <c r="W354" s="217"/>
      <c r="X354" s="217" t="s">
        <v>188</v>
      </c>
      <c r="Y354" s="208"/>
      <c r="Z354" s="208"/>
      <c r="AA354" s="208"/>
      <c r="AB354" s="208"/>
      <c r="AC354" s="208"/>
      <c r="AD354" s="208"/>
      <c r="AE354" s="208"/>
      <c r="AF354" s="208"/>
      <c r="AG354" s="208" t="s">
        <v>189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">
      <c r="A355" s="215"/>
      <c r="B355" s="216"/>
      <c r="C355" s="255" t="s">
        <v>503</v>
      </c>
      <c r="D355" s="241"/>
      <c r="E355" s="242">
        <v>2.8930000000000001E-2</v>
      </c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193</v>
      </c>
      <c r="AH355" s="208">
        <v>7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">
      <c r="A356" s="215"/>
      <c r="B356" s="216"/>
      <c r="C356" s="255" t="s">
        <v>504</v>
      </c>
      <c r="D356" s="241"/>
      <c r="E356" s="242">
        <v>8.5250000000000006E-2</v>
      </c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08"/>
      <c r="Z356" s="208"/>
      <c r="AA356" s="208"/>
      <c r="AB356" s="208"/>
      <c r="AC356" s="208"/>
      <c r="AD356" s="208"/>
      <c r="AE356" s="208"/>
      <c r="AF356" s="208"/>
      <c r="AG356" s="208" t="s">
        <v>193</v>
      </c>
      <c r="AH356" s="208">
        <v>7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ht="22.5" outlineLevel="1" x14ac:dyDescent="0.2">
      <c r="A357" s="225">
        <v>74</v>
      </c>
      <c r="B357" s="226" t="s">
        <v>505</v>
      </c>
      <c r="C357" s="236" t="s">
        <v>506</v>
      </c>
      <c r="D357" s="227" t="s">
        <v>249</v>
      </c>
      <c r="E357" s="228">
        <v>21.50009</v>
      </c>
      <c r="F357" s="229"/>
      <c r="G357" s="230">
        <f>ROUND(E357*F357,2)</f>
        <v>0</v>
      </c>
      <c r="H357" s="229"/>
      <c r="I357" s="230">
        <f>ROUND(E357*H357,2)</f>
        <v>0</v>
      </c>
      <c r="J357" s="229"/>
      <c r="K357" s="230">
        <f>ROUND(E357*J357,2)</f>
        <v>0</v>
      </c>
      <c r="L357" s="230">
        <v>21</v>
      </c>
      <c r="M357" s="230">
        <f>G357*(1+L357/100)</f>
        <v>0</v>
      </c>
      <c r="N357" s="230">
        <v>0</v>
      </c>
      <c r="O357" s="230">
        <f>ROUND(E357*N357,2)</f>
        <v>0</v>
      </c>
      <c r="P357" s="230">
        <v>0</v>
      </c>
      <c r="Q357" s="230">
        <f>ROUND(E357*P357,2)</f>
        <v>0</v>
      </c>
      <c r="R357" s="230" t="s">
        <v>237</v>
      </c>
      <c r="S357" s="230" t="s">
        <v>158</v>
      </c>
      <c r="T357" s="231" t="s">
        <v>158</v>
      </c>
      <c r="U357" s="217">
        <v>0.93300000000000005</v>
      </c>
      <c r="V357" s="217">
        <f>ROUND(E357*U357,2)</f>
        <v>20.059999999999999</v>
      </c>
      <c r="W357" s="217"/>
      <c r="X357" s="217" t="s">
        <v>507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508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">
      <c r="A358" s="215"/>
      <c r="B358" s="216"/>
      <c r="C358" s="255" t="s">
        <v>509</v>
      </c>
      <c r="D358" s="241"/>
      <c r="E358" s="242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193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">
      <c r="A359" s="215"/>
      <c r="B359" s="216"/>
      <c r="C359" s="255" t="s">
        <v>510</v>
      </c>
      <c r="D359" s="241"/>
      <c r="E359" s="242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08"/>
      <c r="Z359" s="208"/>
      <c r="AA359" s="208"/>
      <c r="AB359" s="208"/>
      <c r="AC359" s="208"/>
      <c r="AD359" s="208"/>
      <c r="AE359" s="208"/>
      <c r="AF359" s="208"/>
      <c r="AG359" s="208" t="s">
        <v>193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">
      <c r="A360" s="215"/>
      <c r="B360" s="216"/>
      <c r="C360" s="255" t="s">
        <v>511</v>
      </c>
      <c r="D360" s="241"/>
      <c r="E360" s="242">
        <v>21.50009</v>
      </c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08"/>
      <c r="Z360" s="208"/>
      <c r="AA360" s="208"/>
      <c r="AB360" s="208"/>
      <c r="AC360" s="208"/>
      <c r="AD360" s="208"/>
      <c r="AE360" s="208"/>
      <c r="AF360" s="208"/>
      <c r="AG360" s="208" t="s">
        <v>193</v>
      </c>
      <c r="AH360" s="208">
        <v>0</v>
      </c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">
      <c r="A361" s="225">
        <v>75</v>
      </c>
      <c r="B361" s="226" t="s">
        <v>512</v>
      </c>
      <c r="C361" s="236" t="s">
        <v>513</v>
      </c>
      <c r="D361" s="227" t="s">
        <v>249</v>
      </c>
      <c r="E361" s="228">
        <v>21.50009</v>
      </c>
      <c r="F361" s="229"/>
      <c r="G361" s="230">
        <f>ROUND(E361*F361,2)</f>
        <v>0</v>
      </c>
      <c r="H361" s="229"/>
      <c r="I361" s="230">
        <f>ROUND(E361*H361,2)</f>
        <v>0</v>
      </c>
      <c r="J361" s="229"/>
      <c r="K361" s="230">
        <f>ROUND(E361*J361,2)</f>
        <v>0</v>
      </c>
      <c r="L361" s="230">
        <v>21</v>
      </c>
      <c r="M361" s="230">
        <f>G361*(1+L361/100)</f>
        <v>0</v>
      </c>
      <c r="N361" s="230">
        <v>0</v>
      </c>
      <c r="O361" s="230">
        <f>ROUND(E361*N361,2)</f>
        <v>0</v>
      </c>
      <c r="P361" s="230">
        <v>0</v>
      </c>
      <c r="Q361" s="230">
        <f>ROUND(E361*P361,2)</f>
        <v>0</v>
      </c>
      <c r="R361" s="230" t="s">
        <v>237</v>
      </c>
      <c r="S361" s="230" t="s">
        <v>158</v>
      </c>
      <c r="T361" s="231" t="s">
        <v>158</v>
      </c>
      <c r="U361" s="217">
        <v>0.65300000000000002</v>
      </c>
      <c r="V361" s="217">
        <f>ROUND(E361*U361,2)</f>
        <v>14.04</v>
      </c>
      <c r="W361" s="217"/>
      <c r="X361" s="217" t="s">
        <v>507</v>
      </c>
      <c r="Y361" s="208"/>
      <c r="Z361" s="208"/>
      <c r="AA361" s="208"/>
      <c r="AB361" s="208"/>
      <c r="AC361" s="208"/>
      <c r="AD361" s="208"/>
      <c r="AE361" s="208"/>
      <c r="AF361" s="208"/>
      <c r="AG361" s="208" t="s">
        <v>508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">
      <c r="A362" s="215"/>
      <c r="B362" s="216"/>
      <c r="C362" s="255" t="s">
        <v>509</v>
      </c>
      <c r="D362" s="241"/>
      <c r="E362" s="242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08"/>
      <c r="Z362" s="208"/>
      <c r="AA362" s="208"/>
      <c r="AB362" s="208"/>
      <c r="AC362" s="208"/>
      <c r="AD362" s="208"/>
      <c r="AE362" s="208"/>
      <c r="AF362" s="208"/>
      <c r="AG362" s="208" t="s">
        <v>193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">
      <c r="A363" s="215"/>
      <c r="B363" s="216"/>
      <c r="C363" s="255" t="s">
        <v>510</v>
      </c>
      <c r="D363" s="241"/>
      <c r="E363" s="242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08"/>
      <c r="Z363" s="208"/>
      <c r="AA363" s="208"/>
      <c r="AB363" s="208"/>
      <c r="AC363" s="208"/>
      <c r="AD363" s="208"/>
      <c r="AE363" s="208"/>
      <c r="AF363" s="208"/>
      <c r="AG363" s="208" t="s">
        <v>193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">
      <c r="A364" s="215"/>
      <c r="B364" s="216"/>
      <c r="C364" s="255" t="s">
        <v>511</v>
      </c>
      <c r="D364" s="241"/>
      <c r="E364" s="242">
        <v>21.50009</v>
      </c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193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">
      <c r="A365" s="225">
        <v>76</v>
      </c>
      <c r="B365" s="226" t="s">
        <v>514</v>
      </c>
      <c r="C365" s="236" t="s">
        <v>515</v>
      </c>
      <c r="D365" s="227" t="s">
        <v>249</v>
      </c>
      <c r="E365" s="228">
        <v>21.50009</v>
      </c>
      <c r="F365" s="229"/>
      <c r="G365" s="230">
        <f>ROUND(E365*F365,2)</f>
        <v>0</v>
      </c>
      <c r="H365" s="229"/>
      <c r="I365" s="230">
        <f>ROUND(E365*H365,2)</f>
        <v>0</v>
      </c>
      <c r="J365" s="229"/>
      <c r="K365" s="230">
        <f>ROUND(E365*J365,2)</f>
        <v>0</v>
      </c>
      <c r="L365" s="230">
        <v>21</v>
      </c>
      <c r="M365" s="230">
        <f>G365*(1+L365/100)</f>
        <v>0</v>
      </c>
      <c r="N365" s="230">
        <v>0</v>
      </c>
      <c r="O365" s="230">
        <f>ROUND(E365*N365,2)</f>
        <v>0</v>
      </c>
      <c r="P365" s="230">
        <v>0</v>
      </c>
      <c r="Q365" s="230">
        <f>ROUND(E365*P365,2)</f>
        <v>0</v>
      </c>
      <c r="R365" s="230" t="s">
        <v>237</v>
      </c>
      <c r="S365" s="230" t="s">
        <v>158</v>
      </c>
      <c r="T365" s="231" t="s">
        <v>158</v>
      </c>
      <c r="U365" s="217">
        <v>0.49</v>
      </c>
      <c r="V365" s="217">
        <f>ROUND(E365*U365,2)</f>
        <v>10.54</v>
      </c>
      <c r="W365" s="217"/>
      <c r="X365" s="217" t="s">
        <v>507</v>
      </c>
      <c r="Y365" s="208"/>
      <c r="Z365" s="208"/>
      <c r="AA365" s="208"/>
      <c r="AB365" s="208"/>
      <c r="AC365" s="208"/>
      <c r="AD365" s="208"/>
      <c r="AE365" s="208"/>
      <c r="AF365" s="208"/>
      <c r="AG365" s="208" t="s">
        <v>508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">
      <c r="A366" s="215"/>
      <c r="B366" s="216"/>
      <c r="C366" s="237" t="s">
        <v>516</v>
      </c>
      <c r="D366" s="233"/>
      <c r="E366" s="233"/>
      <c r="F366" s="233"/>
      <c r="G366" s="233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08"/>
      <c r="Z366" s="208"/>
      <c r="AA366" s="208"/>
      <c r="AB366" s="208"/>
      <c r="AC366" s="208"/>
      <c r="AD366" s="208"/>
      <c r="AE366" s="208"/>
      <c r="AF366" s="208"/>
      <c r="AG366" s="208" t="s">
        <v>163</v>
      </c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">
      <c r="A367" s="215"/>
      <c r="B367" s="216"/>
      <c r="C367" s="255" t="s">
        <v>509</v>
      </c>
      <c r="D367" s="241"/>
      <c r="E367" s="242"/>
      <c r="F367" s="217"/>
      <c r="G367" s="217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08"/>
      <c r="Z367" s="208"/>
      <c r="AA367" s="208"/>
      <c r="AB367" s="208"/>
      <c r="AC367" s="208"/>
      <c r="AD367" s="208"/>
      <c r="AE367" s="208"/>
      <c r="AF367" s="208"/>
      <c r="AG367" s="208" t="s">
        <v>193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">
      <c r="A368" s="215"/>
      <c r="B368" s="216"/>
      <c r="C368" s="255" t="s">
        <v>510</v>
      </c>
      <c r="D368" s="241"/>
      <c r="E368" s="242"/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193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">
      <c r="A369" s="215"/>
      <c r="B369" s="216"/>
      <c r="C369" s="255" t="s">
        <v>511</v>
      </c>
      <c r="D369" s="241"/>
      <c r="E369" s="242">
        <v>21.50009</v>
      </c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193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">
      <c r="A370" s="225">
        <v>77</v>
      </c>
      <c r="B370" s="226" t="s">
        <v>517</v>
      </c>
      <c r="C370" s="236" t="s">
        <v>518</v>
      </c>
      <c r="D370" s="227" t="s">
        <v>249</v>
      </c>
      <c r="E370" s="228">
        <v>150.50065000000001</v>
      </c>
      <c r="F370" s="229"/>
      <c r="G370" s="230">
        <f>ROUND(E370*F370,2)</f>
        <v>0</v>
      </c>
      <c r="H370" s="229"/>
      <c r="I370" s="230">
        <f>ROUND(E370*H370,2)</f>
        <v>0</v>
      </c>
      <c r="J370" s="229"/>
      <c r="K370" s="230">
        <f>ROUND(E370*J370,2)</f>
        <v>0</v>
      </c>
      <c r="L370" s="230">
        <v>21</v>
      </c>
      <c r="M370" s="230">
        <f>G370*(1+L370/100)</f>
        <v>0</v>
      </c>
      <c r="N370" s="230">
        <v>0</v>
      </c>
      <c r="O370" s="230">
        <f>ROUND(E370*N370,2)</f>
        <v>0</v>
      </c>
      <c r="P370" s="230">
        <v>0</v>
      </c>
      <c r="Q370" s="230">
        <f>ROUND(E370*P370,2)</f>
        <v>0</v>
      </c>
      <c r="R370" s="230" t="s">
        <v>237</v>
      </c>
      <c r="S370" s="230" t="s">
        <v>158</v>
      </c>
      <c r="T370" s="231" t="s">
        <v>158</v>
      </c>
      <c r="U370" s="217">
        <v>0</v>
      </c>
      <c r="V370" s="217">
        <f>ROUND(E370*U370,2)</f>
        <v>0</v>
      </c>
      <c r="W370" s="217"/>
      <c r="X370" s="217" t="s">
        <v>507</v>
      </c>
      <c r="Y370" s="208"/>
      <c r="Z370" s="208"/>
      <c r="AA370" s="208"/>
      <c r="AB370" s="208"/>
      <c r="AC370" s="208"/>
      <c r="AD370" s="208"/>
      <c r="AE370" s="208"/>
      <c r="AF370" s="208"/>
      <c r="AG370" s="208" t="s">
        <v>508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">
      <c r="A371" s="215"/>
      <c r="B371" s="216"/>
      <c r="C371" s="255" t="s">
        <v>509</v>
      </c>
      <c r="D371" s="241"/>
      <c r="E371" s="242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08"/>
      <c r="Z371" s="208"/>
      <c r="AA371" s="208"/>
      <c r="AB371" s="208"/>
      <c r="AC371" s="208"/>
      <c r="AD371" s="208"/>
      <c r="AE371" s="208"/>
      <c r="AF371" s="208"/>
      <c r="AG371" s="208" t="s">
        <v>193</v>
      </c>
      <c r="AH371" s="208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">
      <c r="A372" s="215"/>
      <c r="B372" s="216"/>
      <c r="C372" s="255" t="s">
        <v>510</v>
      </c>
      <c r="D372" s="241"/>
      <c r="E372" s="242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193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">
      <c r="A373" s="215"/>
      <c r="B373" s="216"/>
      <c r="C373" s="255" t="s">
        <v>519</v>
      </c>
      <c r="D373" s="241"/>
      <c r="E373" s="242">
        <v>150.50065000000001</v>
      </c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08"/>
      <c r="Z373" s="208"/>
      <c r="AA373" s="208"/>
      <c r="AB373" s="208"/>
      <c r="AC373" s="208"/>
      <c r="AD373" s="208"/>
      <c r="AE373" s="208"/>
      <c r="AF373" s="208"/>
      <c r="AG373" s="208" t="s">
        <v>193</v>
      </c>
      <c r="AH373" s="208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">
      <c r="A374" s="225">
        <v>78</v>
      </c>
      <c r="B374" s="226" t="s">
        <v>520</v>
      </c>
      <c r="C374" s="236" t="s">
        <v>521</v>
      </c>
      <c r="D374" s="227" t="s">
        <v>249</v>
      </c>
      <c r="E374" s="228">
        <v>21.50009</v>
      </c>
      <c r="F374" s="229"/>
      <c r="G374" s="230">
        <f>ROUND(E374*F374,2)</f>
        <v>0</v>
      </c>
      <c r="H374" s="229"/>
      <c r="I374" s="230">
        <f>ROUND(E374*H374,2)</f>
        <v>0</v>
      </c>
      <c r="J374" s="229"/>
      <c r="K374" s="230">
        <f>ROUND(E374*J374,2)</f>
        <v>0</v>
      </c>
      <c r="L374" s="230">
        <v>21</v>
      </c>
      <c r="M374" s="230">
        <f>G374*(1+L374/100)</f>
        <v>0</v>
      </c>
      <c r="N374" s="230">
        <v>0</v>
      </c>
      <c r="O374" s="230">
        <f>ROUND(E374*N374,2)</f>
        <v>0</v>
      </c>
      <c r="P374" s="230">
        <v>0</v>
      </c>
      <c r="Q374" s="230">
        <f>ROUND(E374*P374,2)</f>
        <v>0</v>
      </c>
      <c r="R374" s="230" t="s">
        <v>237</v>
      </c>
      <c r="S374" s="230" t="s">
        <v>158</v>
      </c>
      <c r="T374" s="231" t="s">
        <v>158</v>
      </c>
      <c r="U374" s="217">
        <v>0.94199999999999995</v>
      </c>
      <c r="V374" s="217">
        <f>ROUND(E374*U374,2)</f>
        <v>20.25</v>
      </c>
      <c r="W374" s="217"/>
      <c r="X374" s="217" t="s">
        <v>507</v>
      </c>
      <c r="Y374" s="208"/>
      <c r="Z374" s="208"/>
      <c r="AA374" s="208"/>
      <c r="AB374" s="208"/>
      <c r="AC374" s="208"/>
      <c r="AD374" s="208"/>
      <c r="AE374" s="208"/>
      <c r="AF374" s="208"/>
      <c r="AG374" s="208" t="s">
        <v>508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">
      <c r="A375" s="215"/>
      <c r="B375" s="216"/>
      <c r="C375" s="255" t="s">
        <v>509</v>
      </c>
      <c r="D375" s="241"/>
      <c r="E375" s="242"/>
      <c r="F375" s="217"/>
      <c r="G375" s="217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08"/>
      <c r="Z375" s="208"/>
      <c r="AA375" s="208"/>
      <c r="AB375" s="208"/>
      <c r="AC375" s="208"/>
      <c r="AD375" s="208"/>
      <c r="AE375" s="208"/>
      <c r="AF375" s="208"/>
      <c r="AG375" s="208" t="s">
        <v>193</v>
      </c>
      <c r="AH375" s="208">
        <v>0</v>
      </c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">
      <c r="A376" s="215"/>
      <c r="B376" s="216"/>
      <c r="C376" s="255" t="s">
        <v>510</v>
      </c>
      <c r="D376" s="241"/>
      <c r="E376" s="242"/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193</v>
      </c>
      <c r="AH376" s="208">
        <v>0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">
      <c r="A377" s="215"/>
      <c r="B377" s="216"/>
      <c r="C377" s="255" t="s">
        <v>511</v>
      </c>
      <c r="D377" s="241"/>
      <c r="E377" s="242">
        <v>21.50009</v>
      </c>
      <c r="F377" s="217"/>
      <c r="G377" s="217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08"/>
      <c r="Z377" s="208"/>
      <c r="AA377" s="208"/>
      <c r="AB377" s="208"/>
      <c r="AC377" s="208"/>
      <c r="AD377" s="208"/>
      <c r="AE377" s="208"/>
      <c r="AF377" s="208"/>
      <c r="AG377" s="208" t="s">
        <v>193</v>
      </c>
      <c r="AH377" s="208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ht="22.5" outlineLevel="1" x14ac:dyDescent="0.2">
      <c r="A378" s="225">
        <v>79</v>
      </c>
      <c r="B378" s="226" t="s">
        <v>522</v>
      </c>
      <c r="C378" s="236" t="s">
        <v>523</v>
      </c>
      <c r="D378" s="227" t="s">
        <v>249</v>
      </c>
      <c r="E378" s="228">
        <v>150.50065000000001</v>
      </c>
      <c r="F378" s="229"/>
      <c r="G378" s="230">
        <f>ROUND(E378*F378,2)</f>
        <v>0</v>
      </c>
      <c r="H378" s="229"/>
      <c r="I378" s="230">
        <f>ROUND(E378*H378,2)</f>
        <v>0</v>
      </c>
      <c r="J378" s="229"/>
      <c r="K378" s="230">
        <f>ROUND(E378*J378,2)</f>
        <v>0</v>
      </c>
      <c r="L378" s="230">
        <v>21</v>
      </c>
      <c r="M378" s="230">
        <f>G378*(1+L378/100)</f>
        <v>0</v>
      </c>
      <c r="N378" s="230">
        <v>0</v>
      </c>
      <c r="O378" s="230">
        <f>ROUND(E378*N378,2)</f>
        <v>0</v>
      </c>
      <c r="P378" s="230">
        <v>0</v>
      </c>
      <c r="Q378" s="230">
        <f>ROUND(E378*P378,2)</f>
        <v>0</v>
      </c>
      <c r="R378" s="230" t="s">
        <v>237</v>
      </c>
      <c r="S378" s="230" t="s">
        <v>158</v>
      </c>
      <c r="T378" s="231" t="s">
        <v>158</v>
      </c>
      <c r="U378" s="217">
        <v>0.105</v>
      </c>
      <c r="V378" s="217">
        <f>ROUND(E378*U378,2)</f>
        <v>15.8</v>
      </c>
      <c r="W378" s="217"/>
      <c r="X378" s="217" t="s">
        <v>507</v>
      </c>
      <c r="Y378" s="208"/>
      <c r="Z378" s="208"/>
      <c r="AA378" s="208"/>
      <c r="AB378" s="208"/>
      <c r="AC378" s="208"/>
      <c r="AD378" s="208"/>
      <c r="AE378" s="208"/>
      <c r="AF378" s="208"/>
      <c r="AG378" s="208" t="s">
        <v>508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">
      <c r="A379" s="215"/>
      <c r="B379" s="216"/>
      <c r="C379" s="255" t="s">
        <v>509</v>
      </c>
      <c r="D379" s="241"/>
      <c r="E379" s="242"/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193</v>
      </c>
      <c r="AH379" s="208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">
      <c r="A380" s="215"/>
      <c r="B380" s="216"/>
      <c r="C380" s="255" t="s">
        <v>510</v>
      </c>
      <c r="D380" s="241"/>
      <c r="E380" s="242"/>
      <c r="F380" s="217"/>
      <c r="G380" s="217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08"/>
      <c r="Z380" s="208"/>
      <c r="AA380" s="208"/>
      <c r="AB380" s="208"/>
      <c r="AC380" s="208"/>
      <c r="AD380" s="208"/>
      <c r="AE380" s="208"/>
      <c r="AF380" s="208"/>
      <c r="AG380" s="208" t="s">
        <v>193</v>
      </c>
      <c r="AH380" s="208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">
      <c r="A381" s="215"/>
      <c r="B381" s="216"/>
      <c r="C381" s="255" t="s">
        <v>519</v>
      </c>
      <c r="D381" s="241"/>
      <c r="E381" s="242">
        <v>150.50065000000001</v>
      </c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193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x14ac:dyDescent="0.2">
      <c r="A382" s="3"/>
      <c r="B382" s="4"/>
      <c r="C382" s="238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E382">
        <v>15</v>
      </c>
      <c r="AF382">
        <v>21</v>
      </c>
      <c r="AG382" t="s">
        <v>140</v>
      </c>
    </row>
    <row r="383" spans="1:60" x14ac:dyDescent="0.2">
      <c r="A383" s="211"/>
      <c r="B383" s="212" t="s">
        <v>29</v>
      </c>
      <c r="C383" s="239"/>
      <c r="D383" s="213"/>
      <c r="E383" s="214"/>
      <c r="F383" s="214"/>
      <c r="G383" s="234">
        <f>G8+G29+G38+G42+G51+G57+G211+G260+G282+G291+G302+G318+G329+G334</f>
        <v>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AE383">
        <f>SUMIF(L7:L381,AE382,G7:G381)</f>
        <v>0</v>
      </c>
      <c r="AF383">
        <f>SUMIF(L7:L381,AF382,G7:G381)</f>
        <v>0</v>
      </c>
      <c r="AG383" t="s">
        <v>181</v>
      </c>
    </row>
    <row r="384" spans="1:60" x14ac:dyDescent="0.2">
      <c r="C384" s="240"/>
      <c r="D384" s="10"/>
      <c r="AG384" t="s">
        <v>182</v>
      </c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EIRltqo0ZI5CpFf6si5ijmkUbC6kDIKCZBZ5D7tm+3jdUucsJWxy3YNCnoF0Kuau6Vn2gp4DuXzcwxvqITbjQ==" saltValue="XRB3VlD0c41cMxT7zo5O8w==" spinCount="100000" sheet="1"/>
  <mergeCells count="35">
    <mergeCell ref="C314:G314"/>
    <mergeCell ref="C320:G320"/>
    <mergeCell ref="C325:G325"/>
    <mergeCell ref="C349:G349"/>
    <mergeCell ref="C366:G366"/>
    <mergeCell ref="C268:G268"/>
    <mergeCell ref="C275:G275"/>
    <mergeCell ref="C278:G278"/>
    <mergeCell ref="C298:G298"/>
    <mergeCell ref="C304:G304"/>
    <mergeCell ref="C307:G307"/>
    <mergeCell ref="C213:G213"/>
    <mergeCell ref="C227:G227"/>
    <mergeCell ref="C256:G256"/>
    <mergeCell ref="C262:G262"/>
    <mergeCell ref="C266:G266"/>
    <mergeCell ref="C267:G267"/>
    <mergeCell ref="C100:G100"/>
    <mergeCell ref="C120:G120"/>
    <mergeCell ref="C125:G125"/>
    <mergeCell ref="C137:G137"/>
    <mergeCell ref="C179:G179"/>
    <mergeCell ref="C207:G207"/>
    <mergeCell ref="C31:G31"/>
    <mergeCell ref="C35:G35"/>
    <mergeCell ref="C44:G44"/>
    <mergeCell ref="C47:G47"/>
    <mergeCell ref="C53:G53"/>
    <mergeCell ref="C99:G9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CD5B-F8ED-40F4-91F3-E7E1B692B5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183</v>
      </c>
      <c r="B1" s="193"/>
      <c r="C1" s="193"/>
      <c r="D1" s="193"/>
      <c r="E1" s="193"/>
      <c r="F1" s="193"/>
      <c r="G1" s="193"/>
      <c r="AG1" t="s">
        <v>126</v>
      </c>
    </row>
    <row r="2" spans="1:60" ht="24.95" customHeight="1" x14ac:dyDescent="0.2">
      <c r="A2" s="194" t="s">
        <v>7</v>
      </c>
      <c r="B2" s="48" t="s">
        <v>44</v>
      </c>
      <c r="C2" s="197" t="s">
        <v>45</v>
      </c>
      <c r="D2" s="195"/>
      <c r="E2" s="195"/>
      <c r="F2" s="195"/>
      <c r="G2" s="196"/>
      <c r="AG2" t="s">
        <v>127</v>
      </c>
    </row>
    <row r="3" spans="1:60" ht="24.95" customHeight="1" x14ac:dyDescent="0.2">
      <c r="A3" s="194" t="s">
        <v>8</v>
      </c>
      <c r="B3" s="48" t="s">
        <v>67</v>
      </c>
      <c r="C3" s="197" t="s">
        <v>68</v>
      </c>
      <c r="D3" s="195"/>
      <c r="E3" s="195"/>
      <c r="F3" s="195"/>
      <c r="G3" s="196"/>
      <c r="AC3" s="173" t="s">
        <v>127</v>
      </c>
      <c r="AG3" t="s">
        <v>130</v>
      </c>
    </row>
    <row r="4" spans="1:60" ht="24.95" customHeight="1" x14ac:dyDescent="0.2">
      <c r="A4" s="198" t="s">
        <v>9</v>
      </c>
      <c r="B4" s="199" t="s">
        <v>65</v>
      </c>
      <c r="C4" s="200" t="s">
        <v>66</v>
      </c>
      <c r="D4" s="201"/>
      <c r="E4" s="201"/>
      <c r="F4" s="201"/>
      <c r="G4" s="202"/>
      <c r="AG4" t="s">
        <v>131</v>
      </c>
    </row>
    <row r="5" spans="1:60" x14ac:dyDescent="0.2">
      <c r="D5" s="10"/>
    </row>
    <row r="6" spans="1:60" ht="38.25" x14ac:dyDescent="0.2">
      <c r="A6" s="204" t="s">
        <v>132</v>
      </c>
      <c r="B6" s="206" t="s">
        <v>133</v>
      </c>
      <c r="C6" s="206" t="s">
        <v>134</v>
      </c>
      <c r="D6" s="205" t="s">
        <v>135</v>
      </c>
      <c r="E6" s="204" t="s">
        <v>136</v>
      </c>
      <c r="F6" s="203" t="s">
        <v>137</v>
      </c>
      <c r="G6" s="204" t="s">
        <v>29</v>
      </c>
      <c r="H6" s="207" t="s">
        <v>30</v>
      </c>
      <c r="I6" s="207" t="s">
        <v>138</v>
      </c>
      <c r="J6" s="207" t="s">
        <v>31</v>
      </c>
      <c r="K6" s="207" t="s">
        <v>139</v>
      </c>
      <c r="L6" s="207" t="s">
        <v>140</v>
      </c>
      <c r="M6" s="207" t="s">
        <v>141</v>
      </c>
      <c r="N6" s="207" t="s">
        <v>142</v>
      </c>
      <c r="O6" s="207" t="s">
        <v>143</v>
      </c>
      <c r="P6" s="207" t="s">
        <v>144</v>
      </c>
      <c r="Q6" s="207" t="s">
        <v>145</v>
      </c>
      <c r="R6" s="207" t="s">
        <v>146</v>
      </c>
      <c r="S6" s="207" t="s">
        <v>147</v>
      </c>
      <c r="T6" s="207" t="s">
        <v>148</v>
      </c>
      <c r="U6" s="207" t="s">
        <v>149</v>
      </c>
      <c r="V6" s="207" t="s">
        <v>150</v>
      </c>
      <c r="W6" s="207" t="s">
        <v>151</v>
      </c>
      <c r="X6" s="207" t="s">
        <v>152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19" t="s">
        <v>153</v>
      </c>
      <c r="B8" s="220" t="s">
        <v>80</v>
      </c>
      <c r="C8" s="235" t="s">
        <v>81</v>
      </c>
      <c r="D8" s="221"/>
      <c r="E8" s="222"/>
      <c r="F8" s="223"/>
      <c r="G8" s="223">
        <f>SUMIF(AG9:AG21,"&lt;&gt;NOR",G9:G21)</f>
        <v>0</v>
      </c>
      <c r="H8" s="223"/>
      <c r="I8" s="223">
        <f>SUM(I9:I21)</f>
        <v>0</v>
      </c>
      <c r="J8" s="223"/>
      <c r="K8" s="223">
        <f>SUM(K9:K21)</f>
        <v>0</v>
      </c>
      <c r="L8" s="223"/>
      <c r="M8" s="223">
        <f>SUM(M9:M21)</f>
        <v>0</v>
      </c>
      <c r="N8" s="223"/>
      <c r="O8" s="223">
        <f>SUM(O9:O21)</f>
        <v>0.30000000000000004</v>
      </c>
      <c r="P8" s="223"/>
      <c r="Q8" s="223">
        <f>SUM(Q9:Q21)</f>
        <v>0</v>
      </c>
      <c r="R8" s="223"/>
      <c r="S8" s="223"/>
      <c r="T8" s="224"/>
      <c r="U8" s="218"/>
      <c r="V8" s="218">
        <f>SUM(V9:V21)</f>
        <v>2.5</v>
      </c>
      <c r="W8" s="218"/>
      <c r="X8" s="218"/>
      <c r="AG8" t="s">
        <v>154</v>
      </c>
    </row>
    <row r="9" spans="1:60" ht="22.5" outlineLevel="1" x14ac:dyDescent="0.2">
      <c r="A9" s="225">
        <v>1</v>
      </c>
      <c r="B9" s="226" t="s">
        <v>524</v>
      </c>
      <c r="C9" s="236" t="s">
        <v>525</v>
      </c>
      <c r="D9" s="227" t="s">
        <v>262</v>
      </c>
      <c r="E9" s="228">
        <v>2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4.5420000000000002E-2</v>
      </c>
      <c r="O9" s="230">
        <f>ROUND(E9*N9,2)</f>
        <v>0.09</v>
      </c>
      <c r="P9" s="230">
        <v>0</v>
      </c>
      <c r="Q9" s="230">
        <f>ROUND(E9*P9,2)</f>
        <v>0</v>
      </c>
      <c r="R9" s="230" t="s">
        <v>232</v>
      </c>
      <c r="S9" s="230" t="s">
        <v>158</v>
      </c>
      <c r="T9" s="231" t="s">
        <v>158</v>
      </c>
      <c r="U9" s="217">
        <v>0.23374</v>
      </c>
      <c r="V9" s="217">
        <f>ROUND(E9*U9,2)</f>
        <v>0.47</v>
      </c>
      <c r="W9" s="217"/>
      <c r="X9" s="217" t="s">
        <v>188</v>
      </c>
      <c r="Y9" s="208"/>
      <c r="Z9" s="208"/>
      <c r="AA9" s="208"/>
      <c r="AB9" s="208"/>
      <c r="AC9" s="208"/>
      <c r="AD9" s="208"/>
      <c r="AE9" s="208"/>
      <c r="AF9" s="208"/>
      <c r="AG9" s="208" t="s">
        <v>189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4" t="s">
        <v>526</v>
      </c>
      <c r="D10" s="245"/>
      <c r="E10" s="245"/>
      <c r="F10" s="245"/>
      <c r="G10" s="245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08"/>
      <c r="Z10" s="208"/>
      <c r="AA10" s="208"/>
      <c r="AB10" s="208"/>
      <c r="AC10" s="208"/>
      <c r="AD10" s="208"/>
      <c r="AE10" s="208"/>
      <c r="AF10" s="208"/>
      <c r="AG10" s="208" t="s">
        <v>191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5" t="s">
        <v>527</v>
      </c>
      <c r="D11" s="241"/>
      <c r="E11" s="242">
        <v>2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08"/>
      <c r="Z11" s="208"/>
      <c r="AA11" s="208"/>
      <c r="AB11" s="208"/>
      <c r="AC11" s="208"/>
      <c r="AD11" s="208"/>
      <c r="AE11" s="208"/>
      <c r="AF11" s="208"/>
      <c r="AG11" s="208" t="s">
        <v>193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25">
        <v>2</v>
      </c>
      <c r="B12" s="226" t="s">
        <v>528</v>
      </c>
      <c r="C12" s="236" t="s">
        <v>529</v>
      </c>
      <c r="D12" s="227" t="s">
        <v>262</v>
      </c>
      <c r="E12" s="228">
        <v>1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21</v>
      </c>
      <c r="M12" s="230">
        <f>G12*(1+L12/100)</f>
        <v>0</v>
      </c>
      <c r="N12" s="230">
        <v>4.675E-2</v>
      </c>
      <c r="O12" s="230">
        <f>ROUND(E12*N12,2)</f>
        <v>0.05</v>
      </c>
      <c r="P12" s="230">
        <v>0</v>
      </c>
      <c r="Q12" s="230">
        <f>ROUND(E12*P12,2)</f>
        <v>0</v>
      </c>
      <c r="R12" s="230" t="s">
        <v>232</v>
      </c>
      <c r="S12" s="230" t="s">
        <v>158</v>
      </c>
      <c r="T12" s="231" t="s">
        <v>158</v>
      </c>
      <c r="U12" s="217">
        <v>0.45390000000000003</v>
      </c>
      <c r="V12" s="217">
        <f>ROUND(E12*U12,2)</f>
        <v>0.45</v>
      </c>
      <c r="W12" s="217"/>
      <c r="X12" s="217" t="s">
        <v>188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189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4" t="s">
        <v>530</v>
      </c>
      <c r="D13" s="245"/>
      <c r="E13" s="245"/>
      <c r="F13" s="245"/>
      <c r="G13" s="245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08"/>
      <c r="Z13" s="208"/>
      <c r="AA13" s="208"/>
      <c r="AB13" s="208"/>
      <c r="AC13" s="208"/>
      <c r="AD13" s="208"/>
      <c r="AE13" s="208"/>
      <c r="AF13" s="208"/>
      <c r="AG13" s="208" t="s">
        <v>191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5" t="s">
        <v>531</v>
      </c>
      <c r="D14" s="241"/>
      <c r="E14" s="242">
        <v>1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08"/>
      <c r="Z14" s="208"/>
      <c r="AA14" s="208"/>
      <c r="AB14" s="208"/>
      <c r="AC14" s="208"/>
      <c r="AD14" s="208"/>
      <c r="AE14" s="208"/>
      <c r="AF14" s="208"/>
      <c r="AG14" s="208" t="s">
        <v>193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25">
        <v>3</v>
      </c>
      <c r="B15" s="226" t="s">
        <v>532</v>
      </c>
      <c r="C15" s="236" t="s">
        <v>533</v>
      </c>
      <c r="D15" s="227" t="s">
        <v>186</v>
      </c>
      <c r="E15" s="228">
        <v>2.13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21</v>
      </c>
      <c r="M15" s="230">
        <f>G15*(1+L15/100)</f>
        <v>0</v>
      </c>
      <c r="N15" s="230">
        <v>7.4709999999999999E-2</v>
      </c>
      <c r="O15" s="230">
        <f>ROUND(E15*N15,2)</f>
        <v>0.16</v>
      </c>
      <c r="P15" s="230">
        <v>0</v>
      </c>
      <c r="Q15" s="230">
        <f>ROUND(E15*P15,2)</f>
        <v>0</v>
      </c>
      <c r="R15" s="230" t="s">
        <v>222</v>
      </c>
      <c r="S15" s="230" t="s">
        <v>158</v>
      </c>
      <c r="T15" s="231" t="s">
        <v>158</v>
      </c>
      <c r="U15" s="217">
        <v>0.52915000000000001</v>
      </c>
      <c r="V15" s="217">
        <f>ROUND(E15*U15,2)</f>
        <v>1.1299999999999999</v>
      </c>
      <c r="W15" s="217"/>
      <c r="X15" s="217" t="s">
        <v>188</v>
      </c>
      <c r="Y15" s="208"/>
      <c r="Z15" s="208"/>
      <c r="AA15" s="208"/>
      <c r="AB15" s="208"/>
      <c r="AC15" s="208"/>
      <c r="AD15" s="208"/>
      <c r="AE15" s="208"/>
      <c r="AF15" s="208"/>
      <c r="AG15" s="208" t="s">
        <v>189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4" t="s">
        <v>534</v>
      </c>
      <c r="D16" s="245"/>
      <c r="E16" s="245"/>
      <c r="F16" s="245"/>
      <c r="G16" s="245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08"/>
      <c r="Z16" s="208"/>
      <c r="AA16" s="208"/>
      <c r="AB16" s="208"/>
      <c r="AC16" s="208"/>
      <c r="AD16" s="208"/>
      <c r="AE16" s="208"/>
      <c r="AF16" s="208"/>
      <c r="AG16" s="208" t="s">
        <v>191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5" t="s">
        <v>535</v>
      </c>
      <c r="D17" s="241"/>
      <c r="E17" s="242">
        <v>2.13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08"/>
      <c r="Z17" s="208"/>
      <c r="AA17" s="208"/>
      <c r="AB17" s="208"/>
      <c r="AC17" s="208"/>
      <c r="AD17" s="208"/>
      <c r="AE17" s="208"/>
      <c r="AF17" s="208"/>
      <c r="AG17" s="208" t="s">
        <v>193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25">
        <v>4</v>
      </c>
      <c r="B18" s="226" t="s">
        <v>536</v>
      </c>
      <c r="C18" s="236" t="s">
        <v>537</v>
      </c>
      <c r="D18" s="227" t="s">
        <v>325</v>
      </c>
      <c r="E18" s="228">
        <v>2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21</v>
      </c>
      <c r="M18" s="230">
        <f>G18*(1+L18/100)</f>
        <v>0</v>
      </c>
      <c r="N18" s="230">
        <v>1.0200000000000001E-3</v>
      </c>
      <c r="O18" s="230">
        <f>ROUND(E18*N18,2)</f>
        <v>0</v>
      </c>
      <c r="P18" s="230">
        <v>0</v>
      </c>
      <c r="Q18" s="230">
        <f>ROUND(E18*P18,2)</f>
        <v>0</v>
      </c>
      <c r="R18" s="230" t="s">
        <v>222</v>
      </c>
      <c r="S18" s="230" t="s">
        <v>158</v>
      </c>
      <c r="T18" s="231" t="s">
        <v>158</v>
      </c>
      <c r="U18" s="217">
        <v>0.223</v>
      </c>
      <c r="V18" s="217">
        <f>ROUND(E18*U18,2)</f>
        <v>0.45</v>
      </c>
      <c r="W18" s="217"/>
      <c r="X18" s="217" t="s">
        <v>188</v>
      </c>
      <c r="Y18" s="208"/>
      <c r="Z18" s="208"/>
      <c r="AA18" s="208"/>
      <c r="AB18" s="208"/>
      <c r="AC18" s="208"/>
      <c r="AD18" s="208"/>
      <c r="AE18" s="208"/>
      <c r="AF18" s="208"/>
      <c r="AG18" s="208" t="s">
        <v>189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15"/>
      <c r="B19" s="216"/>
      <c r="C19" s="254" t="s">
        <v>538</v>
      </c>
      <c r="D19" s="245"/>
      <c r="E19" s="245"/>
      <c r="F19" s="245"/>
      <c r="G19" s="245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08"/>
      <c r="Z19" s="208"/>
      <c r="AA19" s="208"/>
      <c r="AB19" s="208"/>
      <c r="AC19" s="208"/>
      <c r="AD19" s="208"/>
      <c r="AE19" s="208"/>
      <c r="AF19" s="208"/>
      <c r="AG19" s="208" t="s">
        <v>191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15"/>
      <c r="B20" s="216"/>
      <c r="C20" s="258" t="s">
        <v>539</v>
      </c>
      <c r="D20" s="253"/>
      <c r="E20" s="253"/>
      <c r="F20" s="253"/>
      <c r="G20" s="253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08"/>
      <c r="Z20" s="208"/>
      <c r="AA20" s="208"/>
      <c r="AB20" s="208"/>
      <c r="AC20" s="208"/>
      <c r="AD20" s="208"/>
      <c r="AE20" s="208"/>
      <c r="AF20" s="208"/>
      <c r="AG20" s="208" t="s">
        <v>163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5" t="s">
        <v>540</v>
      </c>
      <c r="D21" s="241"/>
      <c r="E21" s="242">
        <v>2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08"/>
      <c r="Z21" s="208"/>
      <c r="AA21" s="208"/>
      <c r="AB21" s="208"/>
      <c r="AC21" s="208"/>
      <c r="AD21" s="208"/>
      <c r="AE21" s="208"/>
      <c r="AF21" s="208"/>
      <c r="AG21" s="208" t="s">
        <v>193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">
      <c r="A22" s="219" t="s">
        <v>153</v>
      </c>
      <c r="B22" s="220" t="s">
        <v>82</v>
      </c>
      <c r="C22" s="235" t="s">
        <v>83</v>
      </c>
      <c r="D22" s="221"/>
      <c r="E22" s="222"/>
      <c r="F22" s="223"/>
      <c r="G22" s="223">
        <f>SUMIF(AG23:AG27,"&lt;&gt;NOR",G23:G27)</f>
        <v>0</v>
      </c>
      <c r="H22" s="223"/>
      <c r="I22" s="223">
        <f>SUM(I23:I27)</f>
        <v>0</v>
      </c>
      <c r="J22" s="223"/>
      <c r="K22" s="223">
        <f>SUM(K23:K27)</f>
        <v>0</v>
      </c>
      <c r="L22" s="223"/>
      <c r="M22" s="223">
        <f>SUM(M23:M27)</f>
        <v>0</v>
      </c>
      <c r="N22" s="223"/>
      <c r="O22" s="223">
        <f>SUM(O23:O27)</f>
        <v>0.05</v>
      </c>
      <c r="P22" s="223"/>
      <c r="Q22" s="223">
        <f>SUM(Q23:Q27)</f>
        <v>0</v>
      </c>
      <c r="R22" s="223"/>
      <c r="S22" s="223"/>
      <c r="T22" s="224"/>
      <c r="U22" s="218"/>
      <c r="V22" s="218">
        <f>SUM(V23:V27)</f>
        <v>5.39</v>
      </c>
      <c r="W22" s="218"/>
      <c r="X22" s="218"/>
      <c r="AG22" t="s">
        <v>154</v>
      </c>
    </row>
    <row r="23" spans="1:60" ht="22.5" outlineLevel="1" x14ac:dyDescent="0.2">
      <c r="A23" s="225">
        <v>5</v>
      </c>
      <c r="B23" s="226" t="s">
        <v>541</v>
      </c>
      <c r="C23" s="236" t="s">
        <v>542</v>
      </c>
      <c r="D23" s="227" t="s">
        <v>186</v>
      </c>
      <c r="E23" s="228">
        <v>3.91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 t="s">
        <v>222</v>
      </c>
      <c r="S23" s="230" t="s">
        <v>158</v>
      </c>
      <c r="T23" s="231" t="s">
        <v>158</v>
      </c>
      <c r="U23" s="217">
        <v>0.43</v>
      </c>
      <c r="V23" s="217">
        <f>ROUND(E23*U23,2)</f>
        <v>1.68</v>
      </c>
      <c r="W23" s="217"/>
      <c r="X23" s="217" t="s">
        <v>188</v>
      </c>
      <c r="Y23" s="208"/>
      <c r="Z23" s="208"/>
      <c r="AA23" s="208"/>
      <c r="AB23" s="208"/>
      <c r="AC23" s="208"/>
      <c r="AD23" s="208"/>
      <c r="AE23" s="208"/>
      <c r="AF23" s="208"/>
      <c r="AG23" s="208" t="s">
        <v>189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5" t="s">
        <v>543</v>
      </c>
      <c r="D24" s="241"/>
      <c r="E24" s="242">
        <v>3.91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08"/>
      <c r="Z24" s="208"/>
      <c r="AA24" s="208"/>
      <c r="AB24" s="208"/>
      <c r="AC24" s="208"/>
      <c r="AD24" s="208"/>
      <c r="AE24" s="208"/>
      <c r="AF24" s="208"/>
      <c r="AG24" s="208" t="s">
        <v>193</v>
      </c>
      <c r="AH24" s="208">
        <v>5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 x14ac:dyDescent="0.2">
      <c r="A25" s="225">
        <v>6</v>
      </c>
      <c r="B25" s="226" t="s">
        <v>544</v>
      </c>
      <c r="C25" s="236" t="s">
        <v>545</v>
      </c>
      <c r="D25" s="227" t="s">
        <v>186</v>
      </c>
      <c r="E25" s="228">
        <v>3.91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30">
        <v>1.3270000000000001E-2</v>
      </c>
      <c r="O25" s="230">
        <f>ROUND(E25*N25,2)</f>
        <v>0.05</v>
      </c>
      <c r="P25" s="230">
        <v>0</v>
      </c>
      <c r="Q25" s="230">
        <f>ROUND(E25*P25,2)</f>
        <v>0</v>
      </c>
      <c r="R25" s="230"/>
      <c r="S25" s="230" t="s">
        <v>175</v>
      </c>
      <c r="T25" s="231" t="s">
        <v>158</v>
      </c>
      <c r="U25" s="217">
        <v>0.95</v>
      </c>
      <c r="V25" s="217">
        <f>ROUND(E25*U25,2)</f>
        <v>3.71</v>
      </c>
      <c r="W25" s="217"/>
      <c r="X25" s="217" t="s">
        <v>188</v>
      </c>
      <c r="Y25" s="208"/>
      <c r="Z25" s="208"/>
      <c r="AA25" s="208"/>
      <c r="AB25" s="208"/>
      <c r="AC25" s="208"/>
      <c r="AD25" s="208"/>
      <c r="AE25" s="208"/>
      <c r="AF25" s="208"/>
      <c r="AG25" s="208" t="s">
        <v>189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37" t="s">
        <v>546</v>
      </c>
      <c r="D26" s="233"/>
      <c r="E26" s="233"/>
      <c r="F26" s="233"/>
      <c r="G26" s="233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08"/>
      <c r="Z26" s="208"/>
      <c r="AA26" s="208"/>
      <c r="AB26" s="208"/>
      <c r="AC26" s="208"/>
      <c r="AD26" s="208"/>
      <c r="AE26" s="208"/>
      <c r="AF26" s="208"/>
      <c r="AG26" s="208" t="s">
        <v>163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5" t="s">
        <v>547</v>
      </c>
      <c r="D27" s="241"/>
      <c r="E27" s="242">
        <v>3.91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08"/>
      <c r="Z27" s="208"/>
      <c r="AA27" s="208"/>
      <c r="AB27" s="208"/>
      <c r="AC27" s="208"/>
      <c r="AD27" s="208"/>
      <c r="AE27" s="208"/>
      <c r="AF27" s="208"/>
      <c r="AG27" s="208" t="s">
        <v>193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x14ac:dyDescent="0.2">
      <c r="A28" s="219" t="s">
        <v>153</v>
      </c>
      <c r="B28" s="220" t="s">
        <v>84</v>
      </c>
      <c r="C28" s="235" t="s">
        <v>85</v>
      </c>
      <c r="D28" s="221"/>
      <c r="E28" s="222"/>
      <c r="F28" s="223"/>
      <c r="G28" s="223">
        <f>SUMIF(AG29:AG31,"&lt;&gt;NOR",G29:G31)</f>
        <v>0</v>
      </c>
      <c r="H28" s="223"/>
      <c r="I28" s="223">
        <f>SUM(I29:I31)</f>
        <v>0</v>
      </c>
      <c r="J28" s="223"/>
      <c r="K28" s="223">
        <f>SUM(K29:K31)</f>
        <v>0</v>
      </c>
      <c r="L28" s="223"/>
      <c r="M28" s="223">
        <f>SUM(M29:M31)</f>
        <v>0</v>
      </c>
      <c r="N28" s="223"/>
      <c r="O28" s="223">
        <f>SUM(O29:O31)</f>
        <v>0</v>
      </c>
      <c r="P28" s="223"/>
      <c r="Q28" s="223">
        <f>SUM(Q29:Q31)</f>
        <v>0</v>
      </c>
      <c r="R28" s="223"/>
      <c r="S28" s="223"/>
      <c r="T28" s="224"/>
      <c r="U28" s="218"/>
      <c r="V28" s="218">
        <f>SUM(V29:V31)</f>
        <v>1.1200000000000001</v>
      </c>
      <c r="W28" s="218"/>
      <c r="X28" s="218"/>
      <c r="AG28" t="s">
        <v>154</v>
      </c>
    </row>
    <row r="29" spans="1:60" outlineLevel="1" x14ac:dyDescent="0.2">
      <c r="A29" s="225">
        <v>7</v>
      </c>
      <c r="B29" s="226" t="s">
        <v>548</v>
      </c>
      <c r="C29" s="236" t="s">
        <v>549</v>
      </c>
      <c r="D29" s="227" t="s">
        <v>186</v>
      </c>
      <c r="E29" s="228">
        <v>3.91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21</v>
      </c>
      <c r="M29" s="230">
        <f>G29*(1+L29/100)</f>
        <v>0</v>
      </c>
      <c r="N29" s="230">
        <v>9.3000000000000005E-4</v>
      </c>
      <c r="O29" s="230">
        <f>ROUND(E29*N29,2)</f>
        <v>0</v>
      </c>
      <c r="P29" s="230">
        <v>0</v>
      </c>
      <c r="Q29" s="230">
        <f>ROUND(E29*P29,2)</f>
        <v>0</v>
      </c>
      <c r="R29" s="230" t="s">
        <v>222</v>
      </c>
      <c r="S29" s="230" t="s">
        <v>158</v>
      </c>
      <c r="T29" s="231" t="s">
        <v>158</v>
      </c>
      <c r="U29" s="217">
        <v>0.28749999999999998</v>
      </c>
      <c r="V29" s="217">
        <f>ROUND(E29*U29,2)</f>
        <v>1.1200000000000001</v>
      </c>
      <c r="W29" s="217"/>
      <c r="X29" s="217" t="s">
        <v>188</v>
      </c>
      <c r="Y29" s="208"/>
      <c r="Z29" s="208"/>
      <c r="AA29" s="208"/>
      <c r="AB29" s="208"/>
      <c r="AC29" s="208"/>
      <c r="AD29" s="208"/>
      <c r="AE29" s="208"/>
      <c r="AF29" s="208"/>
      <c r="AG29" s="208" t="s">
        <v>189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15"/>
      <c r="B30" s="216"/>
      <c r="C30" s="254" t="s">
        <v>550</v>
      </c>
      <c r="D30" s="245"/>
      <c r="E30" s="245"/>
      <c r="F30" s="245"/>
      <c r="G30" s="245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08"/>
      <c r="Z30" s="208"/>
      <c r="AA30" s="208"/>
      <c r="AB30" s="208"/>
      <c r="AC30" s="208"/>
      <c r="AD30" s="208"/>
      <c r="AE30" s="208"/>
      <c r="AF30" s="208"/>
      <c r="AG30" s="208" t="s">
        <v>191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5" t="s">
        <v>543</v>
      </c>
      <c r="D31" s="241"/>
      <c r="E31" s="242">
        <v>3.91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08"/>
      <c r="Z31" s="208"/>
      <c r="AA31" s="208"/>
      <c r="AB31" s="208"/>
      <c r="AC31" s="208"/>
      <c r="AD31" s="208"/>
      <c r="AE31" s="208"/>
      <c r="AF31" s="208"/>
      <c r="AG31" s="208" t="s">
        <v>193</v>
      </c>
      <c r="AH31" s="208">
        <v>5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x14ac:dyDescent="0.2">
      <c r="A32" s="219" t="s">
        <v>153</v>
      </c>
      <c r="B32" s="220" t="s">
        <v>86</v>
      </c>
      <c r="C32" s="235" t="s">
        <v>87</v>
      </c>
      <c r="D32" s="221"/>
      <c r="E32" s="222"/>
      <c r="F32" s="223"/>
      <c r="G32" s="223">
        <f>SUMIF(AG33:AG35,"&lt;&gt;NOR",G33:G35)</f>
        <v>0</v>
      </c>
      <c r="H32" s="223"/>
      <c r="I32" s="223">
        <f>SUM(I33:I35)</f>
        <v>0</v>
      </c>
      <c r="J32" s="223"/>
      <c r="K32" s="223">
        <f>SUM(K33:K35)</f>
        <v>0</v>
      </c>
      <c r="L32" s="223"/>
      <c r="M32" s="223">
        <f>SUM(M33:M35)</f>
        <v>0</v>
      </c>
      <c r="N32" s="223"/>
      <c r="O32" s="223">
        <f>SUM(O33:O35)</f>
        <v>0.02</v>
      </c>
      <c r="P32" s="223"/>
      <c r="Q32" s="223">
        <f>SUM(Q33:Q35)</f>
        <v>0</v>
      </c>
      <c r="R32" s="223"/>
      <c r="S32" s="223"/>
      <c r="T32" s="224"/>
      <c r="U32" s="218"/>
      <c r="V32" s="218">
        <f>SUM(V33:V35)</f>
        <v>0.54</v>
      </c>
      <c r="W32" s="218"/>
      <c r="X32" s="218"/>
      <c r="AG32" t="s">
        <v>154</v>
      </c>
    </row>
    <row r="33" spans="1:60" ht="22.5" outlineLevel="1" x14ac:dyDescent="0.2">
      <c r="A33" s="225">
        <v>8</v>
      </c>
      <c r="B33" s="226" t="s">
        <v>551</v>
      </c>
      <c r="C33" s="236" t="s">
        <v>552</v>
      </c>
      <c r="D33" s="227" t="s">
        <v>186</v>
      </c>
      <c r="E33" s="228">
        <v>0.5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21</v>
      </c>
      <c r="M33" s="230">
        <f>G33*(1+L33/100)</f>
        <v>0</v>
      </c>
      <c r="N33" s="230">
        <v>4.4749999999999998E-2</v>
      </c>
      <c r="O33" s="230">
        <f>ROUND(E33*N33,2)</f>
        <v>0.02</v>
      </c>
      <c r="P33" s="230">
        <v>0</v>
      </c>
      <c r="Q33" s="230">
        <f>ROUND(E33*P33,2)</f>
        <v>0</v>
      </c>
      <c r="R33" s="230"/>
      <c r="S33" s="230" t="s">
        <v>175</v>
      </c>
      <c r="T33" s="231" t="s">
        <v>159</v>
      </c>
      <c r="U33" s="217">
        <v>1.0835600000000001</v>
      </c>
      <c r="V33" s="217">
        <f>ROUND(E33*U33,2)</f>
        <v>0.54</v>
      </c>
      <c r="W33" s="217"/>
      <c r="X33" s="217" t="s">
        <v>553</v>
      </c>
      <c r="Y33" s="208"/>
      <c r="Z33" s="208"/>
      <c r="AA33" s="208"/>
      <c r="AB33" s="208"/>
      <c r="AC33" s="208"/>
      <c r="AD33" s="208"/>
      <c r="AE33" s="208"/>
      <c r="AF33" s="208"/>
      <c r="AG33" s="208" t="s">
        <v>554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37" t="s">
        <v>555</v>
      </c>
      <c r="D34" s="233"/>
      <c r="E34" s="233"/>
      <c r="F34" s="233"/>
      <c r="G34" s="233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08"/>
      <c r="Z34" s="208"/>
      <c r="AA34" s="208"/>
      <c r="AB34" s="208"/>
      <c r="AC34" s="208"/>
      <c r="AD34" s="208"/>
      <c r="AE34" s="208"/>
      <c r="AF34" s="208"/>
      <c r="AG34" s="208" t="s">
        <v>163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55" t="s">
        <v>556</v>
      </c>
      <c r="D35" s="241"/>
      <c r="E35" s="242">
        <v>0.5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08"/>
      <c r="Z35" s="208"/>
      <c r="AA35" s="208"/>
      <c r="AB35" s="208"/>
      <c r="AC35" s="208"/>
      <c r="AD35" s="208"/>
      <c r="AE35" s="208"/>
      <c r="AF35" s="208"/>
      <c r="AG35" s="208" t="s">
        <v>193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x14ac:dyDescent="0.2">
      <c r="A36" s="219" t="s">
        <v>153</v>
      </c>
      <c r="B36" s="220" t="s">
        <v>90</v>
      </c>
      <c r="C36" s="235" t="s">
        <v>91</v>
      </c>
      <c r="D36" s="221"/>
      <c r="E36" s="222"/>
      <c r="F36" s="223"/>
      <c r="G36" s="223">
        <f>SUMIF(AG37:AG38,"&lt;&gt;NOR",G37:G38)</f>
        <v>0</v>
      </c>
      <c r="H36" s="223"/>
      <c r="I36" s="223">
        <f>SUM(I37:I38)</f>
        <v>0</v>
      </c>
      <c r="J36" s="223"/>
      <c r="K36" s="223">
        <f>SUM(K37:K38)</f>
        <v>0</v>
      </c>
      <c r="L36" s="223"/>
      <c r="M36" s="223">
        <f>SUM(M37:M38)</f>
        <v>0</v>
      </c>
      <c r="N36" s="223"/>
      <c r="O36" s="223">
        <f>SUM(O37:O38)</f>
        <v>0</v>
      </c>
      <c r="P36" s="223"/>
      <c r="Q36" s="223">
        <f>SUM(Q37:Q38)</f>
        <v>0</v>
      </c>
      <c r="R36" s="223"/>
      <c r="S36" s="223"/>
      <c r="T36" s="224"/>
      <c r="U36" s="218"/>
      <c r="V36" s="218">
        <f>SUM(V37:V38)</f>
        <v>0.24</v>
      </c>
      <c r="W36" s="218"/>
      <c r="X36" s="218"/>
      <c r="AG36" t="s">
        <v>154</v>
      </c>
    </row>
    <row r="37" spans="1:60" outlineLevel="1" x14ac:dyDescent="0.2">
      <c r="A37" s="225">
        <v>9</v>
      </c>
      <c r="B37" s="226" t="s">
        <v>557</v>
      </c>
      <c r="C37" s="236" t="s">
        <v>558</v>
      </c>
      <c r="D37" s="227" t="s">
        <v>325</v>
      </c>
      <c r="E37" s="228">
        <v>1.2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 t="s">
        <v>222</v>
      </c>
      <c r="S37" s="230" t="s">
        <v>158</v>
      </c>
      <c r="T37" s="231" t="s">
        <v>158</v>
      </c>
      <c r="U37" s="217">
        <v>0.2</v>
      </c>
      <c r="V37" s="217">
        <f>ROUND(E37*U37,2)</f>
        <v>0.24</v>
      </c>
      <c r="W37" s="217"/>
      <c r="X37" s="217" t="s">
        <v>188</v>
      </c>
      <c r="Y37" s="208"/>
      <c r="Z37" s="208"/>
      <c r="AA37" s="208"/>
      <c r="AB37" s="208"/>
      <c r="AC37" s="208"/>
      <c r="AD37" s="208"/>
      <c r="AE37" s="208"/>
      <c r="AF37" s="208"/>
      <c r="AG37" s="208" t="s">
        <v>189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5" t="s">
        <v>559</v>
      </c>
      <c r="D38" s="241"/>
      <c r="E38" s="242">
        <v>1.2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08"/>
      <c r="Z38" s="208"/>
      <c r="AA38" s="208"/>
      <c r="AB38" s="208"/>
      <c r="AC38" s="208"/>
      <c r="AD38" s="208"/>
      <c r="AE38" s="208"/>
      <c r="AF38" s="208"/>
      <c r="AG38" s="208" t="s">
        <v>193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x14ac:dyDescent="0.2">
      <c r="A39" s="219" t="s">
        <v>153</v>
      </c>
      <c r="B39" s="220" t="s">
        <v>92</v>
      </c>
      <c r="C39" s="235" t="s">
        <v>93</v>
      </c>
      <c r="D39" s="221"/>
      <c r="E39" s="222"/>
      <c r="F39" s="223"/>
      <c r="G39" s="223">
        <f>SUMIF(AG40:AG41,"&lt;&gt;NOR",G40:G41)</f>
        <v>0</v>
      </c>
      <c r="H39" s="223"/>
      <c r="I39" s="223">
        <f>SUM(I40:I41)</f>
        <v>0</v>
      </c>
      <c r="J39" s="223"/>
      <c r="K39" s="223">
        <f>SUM(K40:K41)</f>
        <v>0</v>
      </c>
      <c r="L39" s="223"/>
      <c r="M39" s="223">
        <f>SUM(M40:M41)</f>
        <v>0</v>
      </c>
      <c r="N39" s="223"/>
      <c r="O39" s="223">
        <f>SUM(O40:O41)</f>
        <v>0.04</v>
      </c>
      <c r="P39" s="223"/>
      <c r="Q39" s="223">
        <f>SUM(Q40:Q41)</f>
        <v>0</v>
      </c>
      <c r="R39" s="223"/>
      <c r="S39" s="223"/>
      <c r="T39" s="224"/>
      <c r="U39" s="218"/>
      <c r="V39" s="218">
        <f>SUM(V40:V41)</f>
        <v>1.56</v>
      </c>
      <c r="W39" s="218"/>
      <c r="X39" s="218"/>
      <c r="AG39" t="s">
        <v>154</v>
      </c>
    </row>
    <row r="40" spans="1:60" outlineLevel="1" x14ac:dyDescent="0.2">
      <c r="A40" s="225">
        <v>10</v>
      </c>
      <c r="B40" s="226" t="s">
        <v>560</v>
      </c>
      <c r="C40" s="236" t="s">
        <v>561</v>
      </c>
      <c r="D40" s="227" t="s">
        <v>186</v>
      </c>
      <c r="E40" s="228">
        <v>6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21</v>
      </c>
      <c r="M40" s="230">
        <f>G40*(1+L40/100)</f>
        <v>0</v>
      </c>
      <c r="N40" s="230">
        <v>5.9199999999999999E-3</v>
      </c>
      <c r="O40" s="230">
        <f>ROUND(E40*N40,2)</f>
        <v>0.04</v>
      </c>
      <c r="P40" s="230">
        <v>0</v>
      </c>
      <c r="Q40" s="230">
        <f>ROUND(E40*P40,2)</f>
        <v>0</v>
      </c>
      <c r="R40" s="230" t="s">
        <v>562</v>
      </c>
      <c r="S40" s="230" t="s">
        <v>158</v>
      </c>
      <c r="T40" s="231" t="s">
        <v>158</v>
      </c>
      <c r="U40" s="217">
        <v>0.26</v>
      </c>
      <c r="V40" s="217">
        <f>ROUND(E40*U40,2)</f>
        <v>1.56</v>
      </c>
      <c r="W40" s="217"/>
      <c r="X40" s="217" t="s">
        <v>188</v>
      </c>
      <c r="Y40" s="208"/>
      <c r="Z40" s="208"/>
      <c r="AA40" s="208"/>
      <c r="AB40" s="208"/>
      <c r="AC40" s="208"/>
      <c r="AD40" s="208"/>
      <c r="AE40" s="208"/>
      <c r="AF40" s="208"/>
      <c r="AG40" s="208" t="s">
        <v>189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5" t="s">
        <v>563</v>
      </c>
      <c r="D41" s="241"/>
      <c r="E41" s="242">
        <v>6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08"/>
      <c r="Z41" s="208"/>
      <c r="AA41" s="208"/>
      <c r="AB41" s="208"/>
      <c r="AC41" s="208"/>
      <c r="AD41" s="208"/>
      <c r="AE41" s="208"/>
      <c r="AF41" s="208"/>
      <c r="AG41" s="208" t="s">
        <v>193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x14ac:dyDescent="0.2">
      <c r="A42" s="219" t="s">
        <v>153</v>
      </c>
      <c r="B42" s="220" t="s">
        <v>94</v>
      </c>
      <c r="C42" s="235" t="s">
        <v>95</v>
      </c>
      <c r="D42" s="221"/>
      <c r="E42" s="222"/>
      <c r="F42" s="223"/>
      <c r="G42" s="223">
        <f>SUMIF(AG43:AG45,"&lt;&gt;NOR",G43:G45)</f>
        <v>0</v>
      </c>
      <c r="H42" s="223"/>
      <c r="I42" s="223">
        <f>SUM(I43:I45)</f>
        <v>0</v>
      </c>
      <c r="J42" s="223"/>
      <c r="K42" s="223">
        <f>SUM(K43:K45)</f>
        <v>0</v>
      </c>
      <c r="L42" s="223"/>
      <c r="M42" s="223">
        <f>SUM(M43:M45)</f>
        <v>0</v>
      </c>
      <c r="N42" s="223"/>
      <c r="O42" s="223">
        <f>SUM(O43:O45)</f>
        <v>0</v>
      </c>
      <c r="P42" s="223"/>
      <c r="Q42" s="223">
        <f>SUM(Q43:Q45)</f>
        <v>0</v>
      </c>
      <c r="R42" s="223"/>
      <c r="S42" s="223"/>
      <c r="T42" s="224"/>
      <c r="U42" s="218"/>
      <c r="V42" s="218">
        <f>SUM(V43:V45)</f>
        <v>1.03</v>
      </c>
      <c r="W42" s="218"/>
      <c r="X42" s="218"/>
      <c r="AG42" t="s">
        <v>154</v>
      </c>
    </row>
    <row r="43" spans="1:60" outlineLevel="1" x14ac:dyDescent="0.2">
      <c r="A43" s="225">
        <v>11</v>
      </c>
      <c r="B43" s="226" t="s">
        <v>230</v>
      </c>
      <c r="C43" s="236" t="s">
        <v>231</v>
      </c>
      <c r="D43" s="227" t="s">
        <v>186</v>
      </c>
      <c r="E43" s="228">
        <v>68.44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 t="s">
        <v>232</v>
      </c>
      <c r="S43" s="230" t="s">
        <v>158</v>
      </c>
      <c r="T43" s="231" t="s">
        <v>158</v>
      </c>
      <c r="U43" s="217">
        <v>1.4999999999999999E-2</v>
      </c>
      <c r="V43" s="217">
        <f>ROUND(E43*U43,2)</f>
        <v>1.03</v>
      </c>
      <c r="W43" s="217"/>
      <c r="X43" s="217" t="s">
        <v>188</v>
      </c>
      <c r="Y43" s="208"/>
      <c r="Z43" s="208"/>
      <c r="AA43" s="208"/>
      <c r="AB43" s="208"/>
      <c r="AC43" s="208"/>
      <c r="AD43" s="208"/>
      <c r="AE43" s="208"/>
      <c r="AF43" s="208"/>
      <c r="AG43" s="208" t="s">
        <v>189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5" t="s">
        <v>233</v>
      </c>
      <c r="D44" s="241"/>
      <c r="E44" s="242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08"/>
      <c r="Z44" s="208"/>
      <c r="AA44" s="208"/>
      <c r="AB44" s="208"/>
      <c r="AC44" s="208"/>
      <c r="AD44" s="208"/>
      <c r="AE44" s="208"/>
      <c r="AF44" s="208"/>
      <c r="AG44" s="208" t="s">
        <v>193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5" t="s">
        <v>564</v>
      </c>
      <c r="D45" s="241"/>
      <c r="E45" s="242">
        <v>68.44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08"/>
      <c r="Z45" s="208"/>
      <c r="AA45" s="208"/>
      <c r="AB45" s="208"/>
      <c r="AC45" s="208"/>
      <c r="AD45" s="208"/>
      <c r="AE45" s="208"/>
      <c r="AF45" s="208"/>
      <c r="AG45" s="208" t="s">
        <v>193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x14ac:dyDescent="0.2">
      <c r="A46" s="219" t="s">
        <v>153</v>
      </c>
      <c r="B46" s="220" t="s">
        <v>96</v>
      </c>
      <c r="C46" s="235" t="s">
        <v>97</v>
      </c>
      <c r="D46" s="221"/>
      <c r="E46" s="222"/>
      <c r="F46" s="223"/>
      <c r="G46" s="223">
        <f>SUMIF(AG47:AG69,"&lt;&gt;NOR",G47:G69)</f>
        <v>0</v>
      </c>
      <c r="H46" s="223"/>
      <c r="I46" s="223">
        <f>SUM(I47:I69)</f>
        <v>0</v>
      </c>
      <c r="J46" s="223"/>
      <c r="K46" s="223">
        <f>SUM(K47:K69)</f>
        <v>0</v>
      </c>
      <c r="L46" s="223"/>
      <c r="M46" s="223">
        <f>SUM(M47:M69)</f>
        <v>0</v>
      </c>
      <c r="N46" s="223"/>
      <c r="O46" s="223">
        <f>SUM(O47:O69)</f>
        <v>0</v>
      </c>
      <c r="P46" s="223"/>
      <c r="Q46" s="223">
        <f>SUM(Q47:Q69)</f>
        <v>10.319999999999999</v>
      </c>
      <c r="R46" s="223"/>
      <c r="S46" s="223"/>
      <c r="T46" s="224"/>
      <c r="U46" s="218"/>
      <c r="V46" s="218">
        <f>SUM(V47:V69)</f>
        <v>21.92</v>
      </c>
      <c r="W46" s="218"/>
      <c r="X46" s="218"/>
      <c r="AG46" t="s">
        <v>154</v>
      </c>
    </row>
    <row r="47" spans="1:60" outlineLevel="1" x14ac:dyDescent="0.2">
      <c r="A47" s="225">
        <v>12</v>
      </c>
      <c r="B47" s="226" t="s">
        <v>235</v>
      </c>
      <c r="C47" s="236" t="s">
        <v>236</v>
      </c>
      <c r="D47" s="227" t="s">
        <v>186</v>
      </c>
      <c r="E47" s="228">
        <v>2.7949999999999999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21</v>
      </c>
      <c r="M47" s="230">
        <f>G47*(1+L47/100)</f>
        <v>0</v>
      </c>
      <c r="N47" s="230">
        <v>6.7000000000000002E-4</v>
      </c>
      <c r="O47" s="230">
        <f>ROUND(E47*N47,2)</f>
        <v>0</v>
      </c>
      <c r="P47" s="230">
        <v>0.31900000000000001</v>
      </c>
      <c r="Q47" s="230">
        <f>ROUND(E47*P47,2)</f>
        <v>0.89</v>
      </c>
      <c r="R47" s="230" t="s">
        <v>237</v>
      </c>
      <c r="S47" s="230" t="s">
        <v>158</v>
      </c>
      <c r="T47" s="231" t="s">
        <v>158</v>
      </c>
      <c r="U47" s="217">
        <v>0.317</v>
      </c>
      <c r="V47" s="217">
        <f>ROUND(E47*U47,2)</f>
        <v>0.89</v>
      </c>
      <c r="W47" s="217"/>
      <c r="X47" s="217" t="s">
        <v>188</v>
      </c>
      <c r="Y47" s="208"/>
      <c r="Z47" s="208"/>
      <c r="AA47" s="208"/>
      <c r="AB47" s="208"/>
      <c r="AC47" s="208"/>
      <c r="AD47" s="208"/>
      <c r="AE47" s="208"/>
      <c r="AF47" s="208"/>
      <c r="AG47" s="208" t="s">
        <v>189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2.5" outlineLevel="1" x14ac:dyDescent="0.2">
      <c r="A48" s="215"/>
      <c r="B48" s="216"/>
      <c r="C48" s="254" t="s">
        <v>238</v>
      </c>
      <c r="D48" s="245"/>
      <c r="E48" s="245"/>
      <c r="F48" s="245"/>
      <c r="G48" s="245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08"/>
      <c r="Z48" s="208"/>
      <c r="AA48" s="208"/>
      <c r="AB48" s="208"/>
      <c r="AC48" s="208"/>
      <c r="AD48" s="208"/>
      <c r="AE48" s="208"/>
      <c r="AF48" s="208"/>
      <c r="AG48" s="208" t="s">
        <v>191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32" t="str">
        <f>C48</f>
        <v>nebo vybourání otvorů průřezové plochy přes 4 m2 v příčkách, včetně pomocného lešení o výšce podlahy do 1900 mm a pro zatížení do 1,5 kPa  (150 kg/m2),</v>
      </c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5" t="s">
        <v>565</v>
      </c>
      <c r="D49" s="241"/>
      <c r="E49" s="242">
        <v>1.2949999999999999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08"/>
      <c r="Z49" s="208"/>
      <c r="AA49" s="208"/>
      <c r="AB49" s="208"/>
      <c r="AC49" s="208"/>
      <c r="AD49" s="208"/>
      <c r="AE49" s="208"/>
      <c r="AF49" s="208"/>
      <c r="AG49" s="208" t="s">
        <v>193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5" t="s">
        <v>566</v>
      </c>
      <c r="D50" s="241"/>
      <c r="E50" s="242">
        <v>1.5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08"/>
      <c r="Z50" s="208"/>
      <c r="AA50" s="208"/>
      <c r="AB50" s="208"/>
      <c r="AC50" s="208"/>
      <c r="AD50" s="208"/>
      <c r="AE50" s="208"/>
      <c r="AF50" s="208"/>
      <c r="AG50" s="208" t="s">
        <v>193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2.5" outlineLevel="1" x14ac:dyDescent="0.2">
      <c r="A51" s="225">
        <v>13</v>
      </c>
      <c r="B51" s="226" t="s">
        <v>567</v>
      </c>
      <c r="C51" s="236" t="s">
        <v>568</v>
      </c>
      <c r="D51" s="227" t="s">
        <v>196</v>
      </c>
      <c r="E51" s="228">
        <v>0.08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1.6</v>
      </c>
      <c r="Q51" s="230">
        <f>ROUND(E51*P51,2)</f>
        <v>0.13</v>
      </c>
      <c r="R51" s="230" t="s">
        <v>237</v>
      </c>
      <c r="S51" s="230" t="s">
        <v>158</v>
      </c>
      <c r="T51" s="231" t="s">
        <v>158</v>
      </c>
      <c r="U51" s="217">
        <v>6.74</v>
      </c>
      <c r="V51" s="217">
        <f>ROUND(E51*U51,2)</f>
        <v>0.54</v>
      </c>
      <c r="W51" s="217"/>
      <c r="X51" s="217" t="s">
        <v>188</v>
      </c>
      <c r="Y51" s="208"/>
      <c r="Z51" s="208"/>
      <c r="AA51" s="208"/>
      <c r="AB51" s="208"/>
      <c r="AC51" s="208"/>
      <c r="AD51" s="208"/>
      <c r="AE51" s="208"/>
      <c r="AF51" s="208"/>
      <c r="AG51" s="208" t="s">
        <v>189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5" t="s">
        <v>569</v>
      </c>
      <c r="D52" s="241"/>
      <c r="E52" s="242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08"/>
      <c r="Z52" s="208"/>
      <c r="AA52" s="208"/>
      <c r="AB52" s="208"/>
      <c r="AC52" s="208"/>
      <c r="AD52" s="208"/>
      <c r="AE52" s="208"/>
      <c r="AF52" s="208"/>
      <c r="AG52" s="208" t="s">
        <v>193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5" t="s">
        <v>570</v>
      </c>
      <c r="D53" s="241"/>
      <c r="E53" s="242">
        <v>0.08</v>
      </c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08"/>
      <c r="Z53" s="208"/>
      <c r="AA53" s="208"/>
      <c r="AB53" s="208"/>
      <c r="AC53" s="208"/>
      <c r="AD53" s="208"/>
      <c r="AE53" s="208"/>
      <c r="AF53" s="208"/>
      <c r="AG53" s="208" t="s">
        <v>193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2.5" outlineLevel="1" x14ac:dyDescent="0.2">
      <c r="A54" s="225">
        <v>14</v>
      </c>
      <c r="B54" s="226" t="s">
        <v>571</v>
      </c>
      <c r="C54" s="236" t="s">
        <v>572</v>
      </c>
      <c r="D54" s="227" t="s">
        <v>196</v>
      </c>
      <c r="E54" s="228">
        <v>1.25057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2.2000000000000002</v>
      </c>
      <c r="Q54" s="230">
        <f>ROUND(E54*P54,2)</f>
        <v>2.75</v>
      </c>
      <c r="R54" s="230" t="s">
        <v>237</v>
      </c>
      <c r="S54" s="230" t="s">
        <v>158</v>
      </c>
      <c r="T54" s="231" t="s">
        <v>158</v>
      </c>
      <c r="U54" s="217">
        <v>7.51</v>
      </c>
      <c r="V54" s="217">
        <f>ROUND(E54*U54,2)</f>
        <v>9.39</v>
      </c>
      <c r="W54" s="217"/>
      <c r="X54" s="217" t="s">
        <v>188</v>
      </c>
      <c r="Y54" s="208"/>
      <c r="Z54" s="208"/>
      <c r="AA54" s="208"/>
      <c r="AB54" s="208"/>
      <c r="AC54" s="208"/>
      <c r="AD54" s="208"/>
      <c r="AE54" s="208"/>
      <c r="AF54" s="208"/>
      <c r="AG54" s="208" t="s">
        <v>189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15"/>
      <c r="B55" s="216"/>
      <c r="C55" s="255" t="s">
        <v>573</v>
      </c>
      <c r="D55" s="241"/>
      <c r="E55" s="242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0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5" t="s">
        <v>574</v>
      </c>
      <c r="D56" s="241"/>
      <c r="E56" s="242">
        <v>1.41892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08"/>
      <c r="Z56" s="208"/>
      <c r="AA56" s="208"/>
      <c r="AB56" s="208"/>
      <c r="AC56" s="208"/>
      <c r="AD56" s="208"/>
      <c r="AE56" s="208"/>
      <c r="AF56" s="208"/>
      <c r="AG56" s="208" t="s">
        <v>193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15"/>
      <c r="B57" s="216"/>
      <c r="C57" s="255" t="s">
        <v>575</v>
      </c>
      <c r="D57" s="241"/>
      <c r="E57" s="242">
        <v>-0.16835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08"/>
      <c r="Z57" s="208"/>
      <c r="AA57" s="208"/>
      <c r="AB57" s="208"/>
      <c r="AC57" s="208"/>
      <c r="AD57" s="208"/>
      <c r="AE57" s="208"/>
      <c r="AF57" s="208"/>
      <c r="AG57" s="208" t="s">
        <v>193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2.5" outlineLevel="1" x14ac:dyDescent="0.2">
      <c r="A58" s="225">
        <v>15</v>
      </c>
      <c r="B58" s="226" t="s">
        <v>576</v>
      </c>
      <c r="C58" s="236" t="s">
        <v>577</v>
      </c>
      <c r="D58" s="227" t="s">
        <v>196</v>
      </c>
      <c r="E58" s="228">
        <v>4.6449699999999998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21</v>
      </c>
      <c r="M58" s="230">
        <f>G58*(1+L58/100)</f>
        <v>0</v>
      </c>
      <c r="N58" s="230">
        <v>0</v>
      </c>
      <c r="O58" s="230">
        <f>ROUND(E58*N58,2)</f>
        <v>0</v>
      </c>
      <c r="P58" s="230">
        <v>1.4</v>
      </c>
      <c r="Q58" s="230">
        <f>ROUND(E58*P58,2)</f>
        <v>6.5</v>
      </c>
      <c r="R58" s="230" t="s">
        <v>237</v>
      </c>
      <c r="S58" s="230" t="s">
        <v>158</v>
      </c>
      <c r="T58" s="231" t="s">
        <v>158</v>
      </c>
      <c r="U58" s="217">
        <v>1.0509999999999999</v>
      </c>
      <c r="V58" s="217">
        <f>ROUND(E58*U58,2)</f>
        <v>4.88</v>
      </c>
      <c r="W58" s="217"/>
      <c r="X58" s="217" t="s">
        <v>188</v>
      </c>
      <c r="Y58" s="208"/>
      <c r="Z58" s="208"/>
      <c r="AA58" s="208"/>
      <c r="AB58" s="208"/>
      <c r="AC58" s="208"/>
      <c r="AD58" s="208"/>
      <c r="AE58" s="208"/>
      <c r="AF58" s="208"/>
      <c r="AG58" s="208" t="s">
        <v>189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5" t="s">
        <v>578</v>
      </c>
      <c r="D59" s="241"/>
      <c r="E59" s="242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08"/>
      <c r="Z59" s="208"/>
      <c r="AA59" s="208"/>
      <c r="AB59" s="208"/>
      <c r="AC59" s="208"/>
      <c r="AD59" s="208"/>
      <c r="AE59" s="208"/>
      <c r="AF59" s="208"/>
      <c r="AG59" s="208" t="s">
        <v>193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5" t="s">
        <v>579</v>
      </c>
      <c r="D60" s="241"/>
      <c r="E60" s="242">
        <v>5.27027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08"/>
      <c r="Z60" s="208"/>
      <c r="AA60" s="208"/>
      <c r="AB60" s="208"/>
      <c r="AC60" s="208"/>
      <c r="AD60" s="208"/>
      <c r="AE60" s="208"/>
      <c r="AF60" s="208"/>
      <c r="AG60" s="208" t="s">
        <v>193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15"/>
      <c r="B61" s="216"/>
      <c r="C61" s="255" t="s">
        <v>580</v>
      </c>
      <c r="D61" s="241"/>
      <c r="E61" s="242">
        <v>-0.62529999999999997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08"/>
      <c r="Z61" s="208"/>
      <c r="AA61" s="208"/>
      <c r="AB61" s="208"/>
      <c r="AC61" s="208"/>
      <c r="AD61" s="208"/>
      <c r="AE61" s="208"/>
      <c r="AF61" s="208"/>
      <c r="AG61" s="208" t="s">
        <v>193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25">
        <v>16</v>
      </c>
      <c r="B62" s="226" t="s">
        <v>581</v>
      </c>
      <c r="C62" s="236" t="s">
        <v>582</v>
      </c>
      <c r="D62" s="227" t="s">
        <v>325</v>
      </c>
      <c r="E62" s="228">
        <v>0.75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9.0399999999999994E-3</v>
      </c>
      <c r="Q62" s="230">
        <f>ROUND(E62*P62,2)</f>
        <v>0.01</v>
      </c>
      <c r="R62" s="230" t="s">
        <v>237</v>
      </c>
      <c r="S62" s="230" t="s">
        <v>158</v>
      </c>
      <c r="T62" s="231" t="s">
        <v>158</v>
      </c>
      <c r="U62" s="217">
        <v>2.4500000000000002</v>
      </c>
      <c r="V62" s="217">
        <f>ROUND(E62*U62,2)</f>
        <v>1.84</v>
      </c>
      <c r="W62" s="217"/>
      <c r="X62" s="217" t="s">
        <v>188</v>
      </c>
      <c r="Y62" s="208"/>
      <c r="Z62" s="208"/>
      <c r="AA62" s="208"/>
      <c r="AB62" s="208"/>
      <c r="AC62" s="208"/>
      <c r="AD62" s="208"/>
      <c r="AE62" s="208"/>
      <c r="AF62" s="208"/>
      <c r="AG62" s="208" t="s">
        <v>189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5" t="s">
        <v>583</v>
      </c>
      <c r="D63" s="241"/>
      <c r="E63" s="242">
        <v>0.75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08"/>
      <c r="Z63" s="208"/>
      <c r="AA63" s="208"/>
      <c r="AB63" s="208"/>
      <c r="AC63" s="208"/>
      <c r="AD63" s="208"/>
      <c r="AE63" s="208"/>
      <c r="AF63" s="208"/>
      <c r="AG63" s="208" t="s">
        <v>193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25">
        <v>17</v>
      </c>
      <c r="B64" s="226" t="s">
        <v>584</v>
      </c>
      <c r="C64" s="236" t="s">
        <v>585</v>
      </c>
      <c r="D64" s="227" t="s">
        <v>325</v>
      </c>
      <c r="E64" s="228">
        <v>0.71</v>
      </c>
      <c r="F64" s="229"/>
      <c r="G64" s="230">
        <f>ROUND(E64*F64,2)</f>
        <v>0</v>
      </c>
      <c r="H64" s="229"/>
      <c r="I64" s="230">
        <f>ROUND(E64*H64,2)</f>
        <v>0</v>
      </c>
      <c r="J64" s="229"/>
      <c r="K64" s="230">
        <f>ROUND(E64*J64,2)</f>
        <v>0</v>
      </c>
      <c r="L64" s="230">
        <v>21</v>
      </c>
      <c r="M64" s="230">
        <f>G64*(1+L64/100)</f>
        <v>0</v>
      </c>
      <c r="N64" s="230">
        <v>0</v>
      </c>
      <c r="O64" s="230">
        <f>ROUND(E64*N64,2)</f>
        <v>0</v>
      </c>
      <c r="P64" s="230">
        <v>2.3900000000000001E-2</v>
      </c>
      <c r="Q64" s="230">
        <f>ROUND(E64*P64,2)</f>
        <v>0.02</v>
      </c>
      <c r="R64" s="230" t="s">
        <v>237</v>
      </c>
      <c r="S64" s="230" t="s">
        <v>158</v>
      </c>
      <c r="T64" s="231" t="s">
        <v>158</v>
      </c>
      <c r="U64" s="217">
        <v>3.5</v>
      </c>
      <c r="V64" s="217">
        <f>ROUND(E64*U64,2)</f>
        <v>2.4900000000000002</v>
      </c>
      <c r="W64" s="217"/>
      <c r="X64" s="217" t="s">
        <v>188</v>
      </c>
      <c r="Y64" s="208"/>
      <c r="Z64" s="208"/>
      <c r="AA64" s="208"/>
      <c r="AB64" s="208"/>
      <c r="AC64" s="208"/>
      <c r="AD64" s="208"/>
      <c r="AE64" s="208"/>
      <c r="AF64" s="208"/>
      <c r="AG64" s="208" t="s">
        <v>189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15"/>
      <c r="B65" s="216"/>
      <c r="C65" s="255" t="s">
        <v>586</v>
      </c>
      <c r="D65" s="241"/>
      <c r="E65" s="242">
        <v>0.71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08"/>
      <c r="Z65" s="208"/>
      <c r="AA65" s="208"/>
      <c r="AB65" s="208"/>
      <c r="AC65" s="208"/>
      <c r="AD65" s="208"/>
      <c r="AE65" s="208"/>
      <c r="AF65" s="208"/>
      <c r="AG65" s="208" t="s">
        <v>193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25">
        <v>18</v>
      </c>
      <c r="B66" s="226" t="s">
        <v>587</v>
      </c>
      <c r="C66" s="236" t="s">
        <v>588</v>
      </c>
      <c r="D66" s="227" t="s">
        <v>325</v>
      </c>
      <c r="E66" s="228">
        <v>0.3</v>
      </c>
      <c r="F66" s="229"/>
      <c r="G66" s="230">
        <f>ROUND(E66*F66,2)</f>
        <v>0</v>
      </c>
      <c r="H66" s="229"/>
      <c r="I66" s="230">
        <f>ROUND(E66*H66,2)</f>
        <v>0</v>
      </c>
      <c r="J66" s="229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3.6170000000000001E-2</v>
      </c>
      <c r="Q66" s="230">
        <f>ROUND(E66*P66,2)</f>
        <v>0.01</v>
      </c>
      <c r="R66" s="230" t="s">
        <v>237</v>
      </c>
      <c r="S66" s="230" t="s">
        <v>158</v>
      </c>
      <c r="T66" s="231" t="s">
        <v>158</v>
      </c>
      <c r="U66" s="217">
        <v>4</v>
      </c>
      <c r="V66" s="217">
        <f>ROUND(E66*U66,2)</f>
        <v>1.2</v>
      </c>
      <c r="W66" s="217"/>
      <c r="X66" s="217" t="s">
        <v>188</v>
      </c>
      <c r="Y66" s="208"/>
      <c r="Z66" s="208"/>
      <c r="AA66" s="208"/>
      <c r="AB66" s="208"/>
      <c r="AC66" s="208"/>
      <c r="AD66" s="208"/>
      <c r="AE66" s="208"/>
      <c r="AF66" s="208"/>
      <c r="AG66" s="208" t="s">
        <v>189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5" t="s">
        <v>589</v>
      </c>
      <c r="D67" s="241"/>
      <c r="E67" s="242">
        <v>0.3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08"/>
      <c r="Z67" s="208"/>
      <c r="AA67" s="208"/>
      <c r="AB67" s="208"/>
      <c r="AC67" s="208"/>
      <c r="AD67" s="208"/>
      <c r="AE67" s="208"/>
      <c r="AF67" s="208"/>
      <c r="AG67" s="208" t="s">
        <v>193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25">
        <v>19</v>
      </c>
      <c r="B68" s="226" t="s">
        <v>590</v>
      </c>
      <c r="C68" s="236" t="s">
        <v>591</v>
      </c>
      <c r="D68" s="227" t="s">
        <v>325</v>
      </c>
      <c r="E68" s="228">
        <v>0.15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5.024E-2</v>
      </c>
      <c r="Q68" s="230">
        <f>ROUND(E68*P68,2)</f>
        <v>0.01</v>
      </c>
      <c r="R68" s="230" t="s">
        <v>237</v>
      </c>
      <c r="S68" s="230" t="s">
        <v>158</v>
      </c>
      <c r="T68" s="231" t="s">
        <v>158</v>
      </c>
      <c r="U68" s="217">
        <v>4.5999999999999996</v>
      </c>
      <c r="V68" s="217">
        <f>ROUND(E68*U68,2)</f>
        <v>0.69</v>
      </c>
      <c r="W68" s="217"/>
      <c r="X68" s="217" t="s">
        <v>188</v>
      </c>
      <c r="Y68" s="208"/>
      <c r="Z68" s="208"/>
      <c r="AA68" s="208"/>
      <c r="AB68" s="208"/>
      <c r="AC68" s="208"/>
      <c r="AD68" s="208"/>
      <c r="AE68" s="208"/>
      <c r="AF68" s="208"/>
      <c r="AG68" s="208" t="s">
        <v>189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5" t="s">
        <v>592</v>
      </c>
      <c r="D69" s="241"/>
      <c r="E69" s="242">
        <v>0.15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08"/>
      <c r="Z69" s="208"/>
      <c r="AA69" s="208"/>
      <c r="AB69" s="208"/>
      <c r="AC69" s="208"/>
      <c r="AD69" s="208"/>
      <c r="AE69" s="208"/>
      <c r="AF69" s="208"/>
      <c r="AG69" s="208" t="s">
        <v>193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x14ac:dyDescent="0.2">
      <c r="A70" s="219" t="s">
        <v>153</v>
      </c>
      <c r="B70" s="220" t="s">
        <v>98</v>
      </c>
      <c r="C70" s="235" t="s">
        <v>99</v>
      </c>
      <c r="D70" s="221"/>
      <c r="E70" s="222"/>
      <c r="F70" s="223"/>
      <c r="G70" s="223">
        <f>SUMIF(AG71:AG75,"&lt;&gt;NOR",G71:G75)</f>
        <v>0</v>
      </c>
      <c r="H70" s="223"/>
      <c r="I70" s="223">
        <f>SUM(I71:I75)</f>
        <v>0</v>
      </c>
      <c r="J70" s="223"/>
      <c r="K70" s="223">
        <f>SUM(K71:K75)</f>
        <v>0</v>
      </c>
      <c r="L70" s="223"/>
      <c r="M70" s="223">
        <f>SUM(M71:M75)</f>
        <v>0</v>
      </c>
      <c r="N70" s="223"/>
      <c r="O70" s="223">
        <f>SUM(O71:O75)</f>
        <v>0</v>
      </c>
      <c r="P70" s="223"/>
      <c r="Q70" s="223">
        <f>SUM(Q71:Q75)</f>
        <v>0</v>
      </c>
      <c r="R70" s="223"/>
      <c r="S70" s="223"/>
      <c r="T70" s="224"/>
      <c r="U70" s="218"/>
      <c r="V70" s="218">
        <f>SUM(V71:V75)</f>
        <v>0.37</v>
      </c>
      <c r="W70" s="218"/>
      <c r="X70" s="218"/>
      <c r="AG70" t="s">
        <v>154</v>
      </c>
    </row>
    <row r="71" spans="1:60" ht="33.75" outlineLevel="1" x14ac:dyDescent="0.2">
      <c r="A71" s="225">
        <v>20</v>
      </c>
      <c r="B71" s="226" t="s">
        <v>593</v>
      </c>
      <c r="C71" s="236" t="s">
        <v>594</v>
      </c>
      <c r="D71" s="227" t="s">
        <v>249</v>
      </c>
      <c r="E71" s="228">
        <v>0.39167999999999997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 t="s">
        <v>232</v>
      </c>
      <c r="S71" s="230" t="s">
        <v>158</v>
      </c>
      <c r="T71" s="231" t="s">
        <v>158</v>
      </c>
      <c r="U71" s="217">
        <v>0.9385</v>
      </c>
      <c r="V71" s="217">
        <f>ROUND(E71*U71,2)</f>
        <v>0.37</v>
      </c>
      <c r="W71" s="217"/>
      <c r="X71" s="217" t="s">
        <v>250</v>
      </c>
      <c r="Y71" s="208"/>
      <c r="Z71" s="208"/>
      <c r="AA71" s="208"/>
      <c r="AB71" s="208"/>
      <c r="AC71" s="208"/>
      <c r="AD71" s="208"/>
      <c r="AE71" s="208"/>
      <c r="AF71" s="208"/>
      <c r="AG71" s="208" t="s">
        <v>251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4" t="s">
        <v>252</v>
      </c>
      <c r="D72" s="245"/>
      <c r="E72" s="245"/>
      <c r="F72" s="245"/>
      <c r="G72" s="245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08"/>
      <c r="Z72" s="208"/>
      <c r="AA72" s="208"/>
      <c r="AB72" s="208"/>
      <c r="AC72" s="208"/>
      <c r="AD72" s="208"/>
      <c r="AE72" s="208"/>
      <c r="AF72" s="208"/>
      <c r="AG72" s="208" t="s">
        <v>191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15"/>
      <c r="B73" s="216"/>
      <c r="C73" s="255" t="s">
        <v>253</v>
      </c>
      <c r="D73" s="241"/>
      <c r="E73" s="242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08"/>
      <c r="Z73" s="208"/>
      <c r="AA73" s="208"/>
      <c r="AB73" s="208"/>
      <c r="AC73" s="208"/>
      <c r="AD73" s="208"/>
      <c r="AE73" s="208"/>
      <c r="AF73" s="208"/>
      <c r="AG73" s="208" t="s">
        <v>193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5" t="s">
        <v>595</v>
      </c>
      <c r="D74" s="241"/>
      <c r="E74" s="242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08"/>
      <c r="Z74" s="208"/>
      <c r="AA74" s="208"/>
      <c r="AB74" s="208"/>
      <c r="AC74" s="208"/>
      <c r="AD74" s="208"/>
      <c r="AE74" s="208"/>
      <c r="AF74" s="208"/>
      <c r="AG74" s="208" t="s">
        <v>193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15"/>
      <c r="B75" s="216"/>
      <c r="C75" s="255" t="s">
        <v>596</v>
      </c>
      <c r="D75" s="241"/>
      <c r="E75" s="242">
        <v>0.39167999999999997</v>
      </c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08"/>
      <c r="Z75" s="208"/>
      <c r="AA75" s="208"/>
      <c r="AB75" s="208"/>
      <c r="AC75" s="208"/>
      <c r="AD75" s="208"/>
      <c r="AE75" s="208"/>
      <c r="AF75" s="208"/>
      <c r="AG75" s="208" t="s">
        <v>193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x14ac:dyDescent="0.2">
      <c r="A76" s="219" t="s">
        <v>153</v>
      </c>
      <c r="B76" s="220" t="s">
        <v>100</v>
      </c>
      <c r="C76" s="235" t="s">
        <v>101</v>
      </c>
      <c r="D76" s="221"/>
      <c r="E76" s="222"/>
      <c r="F76" s="223"/>
      <c r="G76" s="223">
        <f>SUMIF(AG77:AG228,"&lt;&gt;NOR",G77:G228)</f>
        <v>0</v>
      </c>
      <c r="H76" s="223"/>
      <c r="I76" s="223">
        <f>SUM(I77:I228)</f>
        <v>0</v>
      </c>
      <c r="J76" s="223"/>
      <c r="K76" s="223">
        <f>SUM(K77:K228)</f>
        <v>0</v>
      </c>
      <c r="L76" s="223"/>
      <c r="M76" s="223">
        <f>SUM(M77:M228)</f>
        <v>0</v>
      </c>
      <c r="N76" s="223"/>
      <c r="O76" s="223">
        <f>SUM(O77:O228)</f>
        <v>1.5</v>
      </c>
      <c r="P76" s="223"/>
      <c r="Q76" s="223">
        <f>SUM(Q77:Q228)</f>
        <v>5.0599999999999996</v>
      </c>
      <c r="R76" s="223"/>
      <c r="S76" s="223"/>
      <c r="T76" s="224"/>
      <c r="U76" s="218"/>
      <c r="V76" s="218">
        <f>SUM(V77:V228)</f>
        <v>96.44</v>
      </c>
      <c r="W76" s="218"/>
      <c r="X76" s="218"/>
      <c r="AG76" t="s">
        <v>154</v>
      </c>
    </row>
    <row r="77" spans="1:60" ht="22.5" outlineLevel="1" x14ac:dyDescent="0.2">
      <c r="A77" s="225">
        <v>21</v>
      </c>
      <c r="B77" s="226" t="s">
        <v>256</v>
      </c>
      <c r="C77" s="236" t="s">
        <v>257</v>
      </c>
      <c r="D77" s="227" t="s">
        <v>186</v>
      </c>
      <c r="E77" s="228">
        <v>36.3705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0.11</v>
      </c>
      <c r="Q77" s="230">
        <f>ROUND(E77*P77,2)</f>
        <v>4</v>
      </c>
      <c r="R77" s="230" t="s">
        <v>187</v>
      </c>
      <c r="S77" s="230" t="s">
        <v>158</v>
      </c>
      <c r="T77" s="231" t="s">
        <v>158</v>
      </c>
      <c r="U77" s="217">
        <v>0.2</v>
      </c>
      <c r="V77" s="217">
        <f>ROUND(E77*U77,2)</f>
        <v>7.27</v>
      </c>
      <c r="W77" s="217"/>
      <c r="X77" s="217" t="s">
        <v>188</v>
      </c>
      <c r="Y77" s="208"/>
      <c r="Z77" s="208"/>
      <c r="AA77" s="208"/>
      <c r="AB77" s="208"/>
      <c r="AC77" s="208"/>
      <c r="AD77" s="208"/>
      <c r="AE77" s="208"/>
      <c r="AF77" s="208"/>
      <c r="AG77" s="208" t="s">
        <v>189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15"/>
      <c r="B78" s="216"/>
      <c r="C78" s="255" t="s">
        <v>258</v>
      </c>
      <c r="D78" s="241"/>
      <c r="E78" s="242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08"/>
      <c r="Z78" s="208"/>
      <c r="AA78" s="208"/>
      <c r="AB78" s="208"/>
      <c r="AC78" s="208"/>
      <c r="AD78" s="208"/>
      <c r="AE78" s="208"/>
      <c r="AF78" s="208"/>
      <c r="AG78" s="208" t="s">
        <v>193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5" t="s">
        <v>597</v>
      </c>
      <c r="D79" s="241"/>
      <c r="E79" s="242">
        <v>0.64</v>
      </c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08"/>
      <c r="Z79" s="208"/>
      <c r="AA79" s="208"/>
      <c r="AB79" s="208"/>
      <c r="AC79" s="208"/>
      <c r="AD79" s="208"/>
      <c r="AE79" s="208"/>
      <c r="AF79" s="208"/>
      <c r="AG79" s="208" t="s">
        <v>193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5" t="s">
        <v>598</v>
      </c>
      <c r="D80" s="241"/>
      <c r="E80" s="242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08"/>
      <c r="Z80" s="208"/>
      <c r="AA80" s="208"/>
      <c r="AB80" s="208"/>
      <c r="AC80" s="208"/>
      <c r="AD80" s="208"/>
      <c r="AE80" s="208"/>
      <c r="AF80" s="208"/>
      <c r="AG80" s="208" t="s">
        <v>193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5" t="s">
        <v>599</v>
      </c>
      <c r="D81" s="241"/>
      <c r="E81" s="242">
        <v>40.540500000000002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08"/>
      <c r="Z81" s="208"/>
      <c r="AA81" s="208"/>
      <c r="AB81" s="208"/>
      <c r="AC81" s="208"/>
      <c r="AD81" s="208"/>
      <c r="AE81" s="208"/>
      <c r="AF81" s="208"/>
      <c r="AG81" s="208" t="s">
        <v>193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15"/>
      <c r="B82" s="216"/>
      <c r="C82" s="255" t="s">
        <v>600</v>
      </c>
      <c r="D82" s="241"/>
      <c r="E82" s="242">
        <v>-4.8099999999999996</v>
      </c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08"/>
      <c r="Z82" s="208"/>
      <c r="AA82" s="208"/>
      <c r="AB82" s="208"/>
      <c r="AC82" s="208"/>
      <c r="AD82" s="208"/>
      <c r="AE82" s="208"/>
      <c r="AF82" s="208"/>
      <c r="AG82" s="208" t="s">
        <v>193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25">
        <v>22</v>
      </c>
      <c r="B83" s="226" t="s">
        <v>260</v>
      </c>
      <c r="C83" s="236" t="s">
        <v>261</v>
      </c>
      <c r="D83" s="227" t="s">
        <v>262</v>
      </c>
      <c r="E83" s="228">
        <v>2</v>
      </c>
      <c r="F83" s="229"/>
      <c r="G83" s="230">
        <f>ROUND(E83*F83,2)</f>
        <v>0</v>
      </c>
      <c r="H83" s="229"/>
      <c r="I83" s="230">
        <f>ROUND(E83*H83,2)</f>
        <v>0</v>
      </c>
      <c r="J83" s="229"/>
      <c r="K83" s="230">
        <f>ROUND(E83*J83,2)</f>
        <v>0</v>
      </c>
      <c r="L83" s="230">
        <v>21</v>
      </c>
      <c r="M83" s="230">
        <f>G83*(1+L83/100)</f>
        <v>0</v>
      </c>
      <c r="N83" s="230">
        <v>3.0000000000000001E-5</v>
      </c>
      <c r="O83" s="230">
        <f>ROUND(E83*N83,2)</f>
        <v>0</v>
      </c>
      <c r="P83" s="230">
        <v>0</v>
      </c>
      <c r="Q83" s="230">
        <f>ROUND(E83*P83,2)</f>
        <v>0</v>
      </c>
      <c r="R83" s="230" t="s">
        <v>263</v>
      </c>
      <c r="S83" s="230" t="s">
        <v>158</v>
      </c>
      <c r="T83" s="231" t="s">
        <v>158</v>
      </c>
      <c r="U83" s="217">
        <v>0.16500000000000001</v>
      </c>
      <c r="V83" s="217">
        <f>ROUND(E83*U83,2)</f>
        <v>0.33</v>
      </c>
      <c r="W83" s="217"/>
      <c r="X83" s="217" t="s">
        <v>188</v>
      </c>
      <c r="Y83" s="208"/>
      <c r="Z83" s="208"/>
      <c r="AA83" s="208"/>
      <c r="AB83" s="208"/>
      <c r="AC83" s="208"/>
      <c r="AD83" s="208"/>
      <c r="AE83" s="208"/>
      <c r="AF83" s="208"/>
      <c r="AG83" s="208" t="s">
        <v>189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5" t="s">
        <v>264</v>
      </c>
      <c r="D84" s="241"/>
      <c r="E84" s="242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08"/>
      <c r="Z84" s="208"/>
      <c r="AA84" s="208"/>
      <c r="AB84" s="208"/>
      <c r="AC84" s="208"/>
      <c r="AD84" s="208"/>
      <c r="AE84" s="208"/>
      <c r="AF84" s="208"/>
      <c r="AG84" s="208" t="s">
        <v>193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15"/>
      <c r="B85" s="216"/>
      <c r="C85" s="255" t="s">
        <v>601</v>
      </c>
      <c r="D85" s="241"/>
      <c r="E85" s="242">
        <v>1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08"/>
      <c r="Z85" s="208"/>
      <c r="AA85" s="208"/>
      <c r="AB85" s="208"/>
      <c r="AC85" s="208"/>
      <c r="AD85" s="208"/>
      <c r="AE85" s="208"/>
      <c r="AF85" s="208"/>
      <c r="AG85" s="208" t="s">
        <v>193</v>
      </c>
      <c r="AH85" s="208">
        <v>5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6" t="s">
        <v>266</v>
      </c>
      <c r="D86" s="243"/>
      <c r="E86" s="244">
        <v>1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08"/>
      <c r="Z86" s="208"/>
      <c r="AA86" s="208"/>
      <c r="AB86" s="208"/>
      <c r="AC86" s="208"/>
      <c r="AD86" s="208"/>
      <c r="AE86" s="208"/>
      <c r="AF86" s="208"/>
      <c r="AG86" s="208" t="s">
        <v>193</v>
      </c>
      <c r="AH86" s="208">
        <v>4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33.75" outlineLevel="1" x14ac:dyDescent="0.2">
      <c r="A87" s="225">
        <v>23</v>
      </c>
      <c r="B87" s="226" t="s">
        <v>602</v>
      </c>
      <c r="C87" s="236" t="s">
        <v>603</v>
      </c>
      <c r="D87" s="227" t="s">
        <v>186</v>
      </c>
      <c r="E87" s="228">
        <v>47.160499999999999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6.0000000000000001E-3</v>
      </c>
      <c r="Q87" s="230">
        <f>ROUND(E87*P87,2)</f>
        <v>0.28000000000000003</v>
      </c>
      <c r="R87" s="230" t="s">
        <v>263</v>
      </c>
      <c r="S87" s="230" t="s">
        <v>158</v>
      </c>
      <c r="T87" s="231" t="s">
        <v>158</v>
      </c>
      <c r="U87" s="217">
        <v>5.1999999999999998E-2</v>
      </c>
      <c r="V87" s="217">
        <f>ROUND(E87*U87,2)</f>
        <v>2.4500000000000002</v>
      </c>
      <c r="W87" s="217"/>
      <c r="X87" s="217" t="s">
        <v>188</v>
      </c>
      <c r="Y87" s="208"/>
      <c r="Z87" s="208"/>
      <c r="AA87" s="208"/>
      <c r="AB87" s="208"/>
      <c r="AC87" s="208"/>
      <c r="AD87" s="208"/>
      <c r="AE87" s="208"/>
      <c r="AF87" s="208"/>
      <c r="AG87" s="208" t="s">
        <v>189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5" t="s">
        <v>604</v>
      </c>
      <c r="D88" s="241"/>
      <c r="E88" s="242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08"/>
      <c r="Z88" s="208"/>
      <c r="AA88" s="208"/>
      <c r="AB88" s="208"/>
      <c r="AC88" s="208"/>
      <c r="AD88" s="208"/>
      <c r="AE88" s="208"/>
      <c r="AF88" s="208"/>
      <c r="AG88" s="208" t="s">
        <v>193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5" t="s">
        <v>605</v>
      </c>
      <c r="D89" s="241"/>
      <c r="E89" s="242">
        <v>47.160499999999999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08"/>
      <c r="Z89" s="208"/>
      <c r="AA89" s="208"/>
      <c r="AB89" s="208"/>
      <c r="AC89" s="208"/>
      <c r="AD89" s="208"/>
      <c r="AE89" s="208"/>
      <c r="AF89" s="208"/>
      <c r="AG89" s="208" t="s">
        <v>193</v>
      </c>
      <c r="AH89" s="208">
        <v>5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ht="33.75" outlineLevel="1" x14ac:dyDescent="0.2">
      <c r="A90" s="225">
        <v>24</v>
      </c>
      <c r="B90" s="226" t="s">
        <v>606</v>
      </c>
      <c r="C90" s="236" t="s">
        <v>607</v>
      </c>
      <c r="D90" s="227" t="s">
        <v>186</v>
      </c>
      <c r="E90" s="228">
        <v>0.64</v>
      </c>
      <c r="F90" s="229"/>
      <c r="G90" s="230">
        <f>ROUND(E90*F90,2)</f>
        <v>0</v>
      </c>
      <c r="H90" s="229"/>
      <c r="I90" s="230">
        <f>ROUND(E90*H90,2)</f>
        <v>0</v>
      </c>
      <c r="J90" s="229"/>
      <c r="K90" s="230">
        <f>ROUND(E90*J90,2)</f>
        <v>0</v>
      </c>
      <c r="L90" s="230">
        <v>21</v>
      </c>
      <c r="M90" s="230">
        <f>G90*(1+L90/100)</f>
        <v>0</v>
      </c>
      <c r="N90" s="230">
        <v>0</v>
      </c>
      <c r="O90" s="230">
        <f>ROUND(E90*N90,2)</f>
        <v>0</v>
      </c>
      <c r="P90" s="230">
        <v>6.0000000000000001E-3</v>
      </c>
      <c r="Q90" s="230">
        <f>ROUND(E90*P90,2)</f>
        <v>0</v>
      </c>
      <c r="R90" s="230" t="s">
        <v>263</v>
      </c>
      <c r="S90" s="230" t="s">
        <v>158</v>
      </c>
      <c r="T90" s="231" t="s">
        <v>158</v>
      </c>
      <c r="U90" s="217">
        <v>7.1999999999999995E-2</v>
      </c>
      <c r="V90" s="217">
        <f>ROUND(E90*U90,2)</f>
        <v>0.05</v>
      </c>
      <c r="W90" s="217"/>
      <c r="X90" s="217" t="s">
        <v>188</v>
      </c>
      <c r="Y90" s="208"/>
      <c r="Z90" s="208"/>
      <c r="AA90" s="208"/>
      <c r="AB90" s="208"/>
      <c r="AC90" s="208"/>
      <c r="AD90" s="208"/>
      <c r="AE90" s="208"/>
      <c r="AF90" s="208"/>
      <c r="AG90" s="208" t="s">
        <v>189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/>
      <c r="B91" s="216"/>
      <c r="C91" s="255" t="s">
        <v>608</v>
      </c>
      <c r="D91" s="241"/>
      <c r="E91" s="242">
        <v>0.64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08"/>
      <c r="Z91" s="208"/>
      <c r="AA91" s="208"/>
      <c r="AB91" s="208"/>
      <c r="AC91" s="208"/>
      <c r="AD91" s="208"/>
      <c r="AE91" s="208"/>
      <c r="AF91" s="208"/>
      <c r="AG91" s="208" t="s">
        <v>193</v>
      </c>
      <c r="AH91" s="208">
        <v>5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33.75" outlineLevel="1" x14ac:dyDescent="0.2">
      <c r="A92" s="225">
        <v>25</v>
      </c>
      <c r="B92" s="226" t="s">
        <v>267</v>
      </c>
      <c r="C92" s="236" t="s">
        <v>268</v>
      </c>
      <c r="D92" s="227" t="s">
        <v>186</v>
      </c>
      <c r="E92" s="228">
        <v>47.160499999999999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21</v>
      </c>
      <c r="M92" s="230">
        <f>G92*(1+L92/100)</f>
        <v>0</v>
      </c>
      <c r="N92" s="230">
        <v>0</v>
      </c>
      <c r="O92" s="230">
        <f>ROUND(E92*N92,2)</f>
        <v>0</v>
      </c>
      <c r="P92" s="230">
        <v>0.01</v>
      </c>
      <c r="Q92" s="230">
        <f>ROUND(E92*P92,2)</f>
        <v>0.47</v>
      </c>
      <c r="R92" s="230" t="s">
        <v>263</v>
      </c>
      <c r="S92" s="230" t="s">
        <v>158</v>
      </c>
      <c r="T92" s="231" t="s">
        <v>158</v>
      </c>
      <c r="U92" s="217">
        <v>0.06</v>
      </c>
      <c r="V92" s="217">
        <f>ROUND(E92*U92,2)</f>
        <v>2.83</v>
      </c>
      <c r="W92" s="217"/>
      <c r="X92" s="217" t="s">
        <v>188</v>
      </c>
      <c r="Y92" s="208"/>
      <c r="Z92" s="208"/>
      <c r="AA92" s="208"/>
      <c r="AB92" s="208"/>
      <c r="AC92" s="208"/>
      <c r="AD92" s="208"/>
      <c r="AE92" s="208"/>
      <c r="AF92" s="208"/>
      <c r="AG92" s="208" t="s">
        <v>189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15"/>
      <c r="B93" s="216"/>
      <c r="C93" s="255" t="s">
        <v>609</v>
      </c>
      <c r="D93" s="241"/>
      <c r="E93" s="242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08"/>
      <c r="Z93" s="208"/>
      <c r="AA93" s="208"/>
      <c r="AB93" s="208"/>
      <c r="AC93" s="208"/>
      <c r="AD93" s="208"/>
      <c r="AE93" s="208"/>
      <c r="AF93" s="208"/>
      <c r="AG93" s="208" t="s">
        <v>193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5" t="s">
        <v>610</v>
      </c>
      <c r="D94" s="241"/>
      <c r="E94" s="242">
        <v>39.3705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08"/>
      <c r="Z94" s="208"/>
      <c r="AA94" s="208"/>
      <c r="AB94" s="208"/>
      <c r="AC94" s="208"/>
      <c r="AD94" s="208"/>
      <c r="AE94" s="208"/>
      <c r="AF94" s="208"/>
      <c r="AG94" s="208" t="s">
        <v>193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15"/>
      <c r="B95" s="216"/>
      <c r="C95" s="255" t="s">
        <v>600</v>
      </c>
      <c r="D95" s="241"/>
      <c r="E95" s="242">
        <v>-4.8099999999999996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08"/>
      <c r="Z95" s="208"/>
      <c r="AA95" s="208"/>
      <c r="AB95" s="208"/>
      <c r="AC95" s="208"/>
      <c r="AD95" s="208"/>
      <c r="AE95" s="208"/>
      <c r="AF95" s="208"/>
      <c r="AG95" s="208" t="s">
        <v>193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15"/>
      <c r="B96" s="216"/>
      <c r="C96" s="255" t="s">
        <v>271</v>
      </c>
      <c r="D96" s="241"/>
      <c r="E96" s="242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08"/>
      <c r="Z96" s="208"/>
      <c r="AA96" s="208"/>
      <c r="AB96" s="208"/>
      <c r="AC96" s="208"/>
      <c r="AD96" s="208"/>
      <c r="AE96" s="208"/>
      <c r="AF96" s="208"/>
      <c r="AG96" s="208" t="s">
        <v>193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5" t="s">
        <v>611</v>
      </c>
      <c r="D97" s="241"/>
      <c r="E97" s="242">
        <v>10.08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08"/>
      <c r="Z97" s="208"/>
      <c r="AA97" s="208"/>
      <c r="AB97" s="208"/>
      <c r="AC97" s="208"/>
      <c r="AD97" s="208"/>
      <c r="AE97" s="208"/>
      <c r="AF97" s="208"/>
      <c r="AG97" s="208" t="s">
        <v>193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5" t="s">
        <v>612</v>
      </c>
      <c r="D98" s="241"/>
      <c r="E98" s="242">
        <v>2.52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08"/>
      <c r="Z98" s="208"/>
      <c r="AA98" s="208"/>
      <c r="AB98" s="208"/>
      <c r="AC98" s="208"/>
      <c r="AD98" s="208"/>
      <c r="AE98" s="208"/>
      <c r="AF98" s="208"/>
      <c r="AG98" s="208" t="s">
        <v>193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ht="33.75" outlineLevel="1" x14ac:dyDescent="0.2">
      <c r="A99" s="225">
        <v>26</v>
      </c>
      <c r="B99" s="226" t="s">
        <v>275</v>
      </c>
      <c r="C99" s="236" t="s">
        <v>276</v>
      </c>
      <c r="D99" s="227" t="s">
        <v>186</v>
      </c>
      <c r="E99" s="228">
        <v>0.64</v>
      </c>
      <c r="F99" s="229"/>
      <c r="G99" s="230">
        <f>ROUND(E99*F99,2)</f>
        <v>0</v>
      </c>
      <c r="H99" s="229"/>
      <c r="I99" s="230">
        <f>ROUND(E99*H99,2)</f>
        <v>0</v>
      </c>
      <c r="J99" s="229"/>
      <c r="K99" s="230">
        <f>ROUND(E99*J99,2)</f>
        <v>0</v>
      </c>
      <c r="L99" s="230">
        <v>21</v>
      </c>
      <c r="M99" s="230">
        <f>G99*(1+L99/100)</f>
        <v>0</v>
      </c>
      <c r="N99" s="230">
        <v>0</v>
      </c>
      <c r="O99" s="230">
        <f>ROUND(E99*N99,2)</f>
        <v>0</v>
      </c>
      <c r="P99" s="230">
        <v>0.01</v>
      </c>
      <c r="Q99" s="230">
        <f>ROUND(E99*P99,2)</f>
        <v>0.01</v>
      </c>
      <c r="R99" s="230" t="s">
        <v>263</v>
      </c>
      <c r="S99" s="230" t="s">
        <v>158</v>
      </c>
      <c r="T99" s="231" t="s">
        <v>158</v>
      </c>
      <c r="U99" s="217">
        <v>0.08</v>
      </c>
      <c r="V99" s="217">
        <f>ROUND(E99*U99,2)</f>
        <v>0.05</v>
      </c>
      <c r="W99" s="217"/>
      <c r="X99" s="217" t="s">
        <v>188</v>
      </c>
      <c r="Y99" s="208"/>
      <c r="Z99" s="208"/>
      <c r="AA99" s="208"/>
      <c r="AB99" s="208"/>
      <c r="AC99" s="208"/>
      <c r="AD99" s="208"/>
      <c r="AE99" s="208"/>
      <c r="AF99" s="208"/>
      <c r="AG99" s="208" t="s">
        <v>189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5" t="s">
        <v>277</v>
      </c>
      <c r="D100" s="241"/>
      <c r="E100" s="242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193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5" t="s">
        <v>597</v>
      </c>
      <c r="D101" s="241"/>
      <c r="E101" s="242">
        <v>0.64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193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33.75" outlineLevel="1" x14ac:dyDescent="0.2">
      <c r="A102" s="225">
        <v>27</v>
      </c>
      <c r="B102" s="226" t="s">
        <v>278</v>
      </c>
      <c r="C102" s="236" t="s">
        <v>279</v>
      </c>
      <c r="D102" s="227" t="s">
        <v>186</v>
      </c>
      <c r="E102" s="228">
        <v>0.64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1.4E-2</v>
      </c>
      <c r="Q102" s="230">
        <f>ROUND(E102*P102,2)</f>
        <v>0.01</v>
      </c>
      <c r="R102" s="230" t="s">
        <v>263</v>
      </c>
      <c r="S102" s="230" t="s">
        <v>158</v>
      </c>
      <c r="T102" s="231" t="s">
        <v>158</v>
      </c>
      <c r="U102" s="217">
        <v>8.5000000000000006E-2</v>
      </c>
      <c r="V102" s="217">
        <f>ROUND(E102*U102,2)</f>
        <v>0.05</v>
      </c>
      <c r="W102" s="217"/>
      <c r="X102" s="217" t="s">
        <v>188</v>
      </c>
      <c r="Y102" s="208"/>
      <c r="Z102" s="208"/>
      <c r="AA102" s="208"/>
      <c r="AB102" s="208"/>
      <c r="AC102" s="208"/>
      <c r="AD102" s="208"/>
      <c r="AE102" s="208"/>
      <c r="AF102" s="208"/>
      <c r="AG102" s="208" t="s">
        <v>189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15"/>
      <c r="B103" s="216"/>
      <c r="C103" s="255" t="s">
        <v>608</v>
      </c>
      <c r="D103" s="241"/>
      <c r="E103" s="242">
        <v>0.64</v>
      </c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193</v>
      </c>
      <c r="AH103" s="208">
        <v>5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ht="22.5" outlineLevel="1" x14ac:dyDescent="0.2">
      <c r="A104" s="225">
        <v>28</v>
      </c>
      <c r="B104" s="226" t="s">
        <v>281</v>
      </c>
      <c r="C104" s="236" t="s">
        <v>282</v>
      </c>
      <c r="D104" s="227" t="s">
        <v>186</v>
      </c>
      <c r="E104" s="228">
        <v>137.834</v>
      </c>
      <c r="F104" s="229"/>
      <c r="G104" s="230">
        <f>ROUND(E104*F104,2)</f>
        <v>0</v>
      </c>
      <c r="H104" s="229"/>
      <c r="I104" s="230">
        <f>ROUND(E104*H104,2)</f>
        <v>0</v>
      </c>
      <c r="J104" s="229"/>
      <c r="K104" s="230">
        <f>ROUND(E104*J104,2)</f>
        <v>0</v>
      </c>
      <c r="L104" s="230">
        <v>21</v>
      </c>
      <c r="M104" s="230">
        <f>G104*(1+L104/100)</f>
        <v>0</v>
      </c>
      <c r="N104" s="230">
        <v>3.3E-4</v>
      </c>
      <c r="O104" s="230">
        <f>ROUND(E104*N104,2)</f>
        <v>0.05</v>
      </c>
      <c r="P104" s="230">
        <v>0</v>
      </c>
      <c r="Q104" s="230">
        <f>ROUND(E104*P104,2)</f>
        <v>0</v>
      </c>
      <c r="R104" s="230" t="s">
        <v>263</v>
      </c>
      <c r="S104" s="230" t="s">
        <v>158</v>
      </c>
      <c r="T104" s="231" t="s">
        <v>158</v>
      </c>
      <c r="U104" s="217">
        <v>2.75E-2</v>
      </c>
      <c r="V104" s="217">
        <f>ROUND(E104*U104,2)</f>
        <v>3.79</v>
      </c>
      <c r="W104" s="217"/>
      <c r="X104" s="217" t="s">
        <v>188</v>
      </c>
      <c r="Y104" s="208"/>
      <c r="Z104" s="208"/>
      <c r="AA104" s="208"/>
      <c r="AB104" s="208"/>
      <c r="AC104" s="208"/>
      <c r="AD104" s="208"/>
      <c r="AE104" s="208"/>
      <c r="AF104" s="208"/>
      <c r="AG104" s="208" t="s">
        <v>189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">
      <c r="A105" s="215"/>
      <c r="B105" s="216"/>
      <c r="C105" s="255" t="s">
        <v>283</v>
      </c>
      <c r="D105" s="241"/>
      <c r="E105" s="242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193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">
      <c r="A106" s="215"/>
      <c r="B106" s="216"/>
      <c r="C106" s="255" t="s">
        <v>613</v>
      </c>
      <c r="D106" s="241"/>
      <c r="E106" s="242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193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15"/>
      <c r="B107" s="216"/>
      <c r="C107" s="255" t="s">
        <v>597</v>
      </c>
      <c r="D107" s="241"/>
      <c r="E107" s="242">
        <v>0.64</v>
      </c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193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15"/>
      <c r="B108" s="216"/>
      <c r="C108" s="255" t="s">
        <v>614</v>
      </c>
      <c r="D108" s="241"/>
      <c r="E108" s="242">
        <v>44.308999999999997</v>
      </c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193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">
      <c r="A109" s="215"/>
      <c r="B109" s="216"/>
      <c r="C109" s="255" t="s">
        <v>615</v>
      </c>
      <c r="D109" s="241"/>
      <c r="E109" s="242">
        <v>44.308999999999997</v>
      </c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193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15"/>
      <c r="B110" s="216"/>
      <c r="C110" s="255" t="s">
        <v>616</v>
      </c>
      <c r="D110" s="241"/>
      <c r="E110" s="242">
        <v>24.288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193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15"/>
      <c r="B111" s="216"/>
      <c r="C111" s="255" t="s">
        <v>617</v>
      </c>
      <c r="D111" s="241"/>
      <c r="E111" s="242">
        <v>24.288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193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ht="22.5" outlineLevel="1" x14ac:dyDescent="0.2">
      <c r="A112" s="225">
        <v>29</v>
      </c>
      <c r="B112" s="226" t="s">
        <v>290</v>
      </c>
      <c r="C112" s="236" t="s">
        <v>291</v>
      </c>
      <c r="D112" s="227" t="s">
        <v>186</v>
      </c>
      <c r="E112" s="228">
        <v>161.482</v>
      </c>
      <c r="F112" s="229"/>
      <c r="G112" s="230">
        <f>ROUND(E112*F112,2)</f>
        <v>0</v>
      </c>
      <c r="H112" s="229"/>
      <c r="I112" s="230">
        <f>ROUND(E112*H112,2)</f>
        <v>0</v>
      </c>
      <c r="J112" s="229"/>
      <c r="K112" s="230">
        <f>ROUND(E112*J112,2)</f>
        <v>0</v>
      </c>
      <c r="L112" s="230">
        <v>21</v>
      </c>
      <c r="M112" s="230">
        <f>G112*(1+L112/100)</f>
        <v>0</v>
      </c>
      <c r="N112" s="230">
        <v>3.5E-4</v>
      </c>
      <c r="O112" s="230">
        <f>ROUND(E112*N112,2)</f>
        <v>0.06</v>
      </c>
      <c r="P112" s="230">
        <v>0</v>
      </c>
      <c r="Q112" s="230">
        <f>ROUND(E112*P112,2)</f>
        <v>0</v>
      </c>
      <c r="R112" s="230" t="s">
        <v>263</v>
      </c>
      <c r="S112" s="230" t="s">
        <v>158</v>
      </c>
      <c r="T112" s="231" t="s">
        <v>158</v>
      </c>
      <c r="U112" s="217">
        <v>0.2</v>
      </c>
      <c r="V112" s="217">
        <f>ROUND(E112*U112,2)</f>
        <v>32.299999999999997</v>
      </c>
      <c r="W112" s="217"/>
      <c r="X112" s="217" t="s">
        <v>188</v>
      </c>
      <c r="Y112" s="208"/>
      <c r="Z112" s="208"/>
      <c r="AA112" s="208"/>
      <c r="AB112" s="208"/>
      <c r="AC112" s="208"/>
      <c r="AD112" s="208"/>
      <c r="AE112" s="208"/>
      <c r="AF112" s="208"/>
      <c r="AG112" s="208" t="s">
        <v>189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">
      <c r="A113" s="215"/>
      <c r="B113" s="216"/>
      <c r="C113" s="255" t="s">
        <v>614</v>
      </c>
      <c r="D113" s="241"/>
      <c r="E113" s="242">
        <v>44.308999999999997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193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15"/>
      <c r="B114" s="216"/>
      <c r="C114" s="255" t="s">
        <v>618</v>
      </c>
      <c r="D114" s="241"/>
      <c r="E114" s="242">
        <v>44.308999999999997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193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15"/>
      <c r="B115" s="216"/>
      <c r="C115" s="255" t="s">
        <v>616</v>
      </c>
      <c r="D115" s="241"/>
      <c r="E115" s="242">
        <v>24.288</v>
      </c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193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15"/>
      <c r="B116" s="216"/>
      <c r="C116" s="255" t="s">
        <v>619</v>
      </c>
      <c r="D116" s="241"/>
      <c r="E116" s="242">
        <v>24.288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193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15"/>
      <c r="B117" s="216"/>
      <c r="C117" s="255" t="s">
        <v>620</v>
      </c>
      <c r="D117" s="241"/>
      <c r="E117" s="242">
        <v>24.288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193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ht="22.5" outlineLevel="1" x14ac:dyDescent="0.2">
      <c r="A118" s="225">
        <v>30</v>
      </c>
      <c r="B118" s="226" t="s">
        <v>294</v>
      </c>
      <c r="C118" s="236" t="s">
        <v>295</v>
      </c>
      <c r="D118" s="227" t="s">
        <v>262</v>
      </c>
      <c r="E118" s="228">
        <v>1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21</v>
      </c>
      <c r="M118" s="230">
        <f>G118*(1+L118/100)</f>
        <v>0</v>
      </c>
      <c r="N118" s="230">
        <v>3.2599999999999999E-3</v>
      </c>
      <c r="O118" s="230">
        <f>ROUND(E118*N118,2)</f>
        <v>0</v>
      </c>
      <c r="P118" s="230">
        <v>0</v>
      </c>
      <c r="Q118" s="230">
        <f>ROUND(E118*P118,2)</f>
        <v>0</v>
      </c>
      <c r="R118" s="230" t="s">
        <v>263</v>
      </c>
      <c r="S118" s="230" t="s">
        <v>158</v>
      </c>
      <c r="T118" s="231" t="s">
        <v>158</v>
      </c>
      <c r="U118" s="217">
        <v>0.6</v>
      </c>
      <c r="V118" s="217">
        <f>ROUND(E118*U118,2)</f>
        <v>0.6</v>
      </c>
      <c r="W118" s="217"/>
      <c r="X118" s="217" t="s">
        <v>188</v>
      </c>
      <c r="Y118" s="208"/>
      <c r="Z118" s="208"/>
      <c r="AA118" s="208"/>
      <c r="AB118" s="208"/>
      <c r="AC118" s="208"/>
      <c r="AD118" s="208"/>
      <c r="AE118" s="208"/>
      <c r="AF118" s="208"/>
      <c r="AG118" s="208" t="s">
        <v>189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15"/>
      <c r="B119" s="216"/>
      <c r="C119" s="254" t="s">
        <v>296</v>
      </c>
      <c r="D119" s="245"/>
      <c r="E119" s="245"/>
      <c r="F119" s="245"/>
      <c r="G119" s="245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191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15"/>
      <c r="B120" s="216"/>
      <c r="C120" s="258" t="s">
        <v>297</v>
      </c>
      <c r="D120" s="253"/>
      <c r="E120" s="253"/>
      <c r="F120" s="253"/>
      <c r="G120" s="253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163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15"/>
      <c r="B121" s="216"/>
      <c r="C121" s="255" t="s">
        <v>621</v>
      </c>
      <c r="D121" s="241"/>
      <c r="E121" s="242">
        <v>1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193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ht="22.5" outlineLevel="1" x14ac:dyDescent="0.2">
      <c r="A122" s="225">
        <v>31</v>
      </c>
      <c r="B122" s="226" t="s">
        <v>299</v>
      </c>
      <c r="C122" s="236" t="s">
        <v>300</v>
      </c>
      <c r="D122" s="227" t="s">
        <v>186</v>
      </c>
      <c r="E122" s="228">
        <v>69.236999999999995</v>
      </c>
      <c r="F122" s="229"/>
      <c r="G122" s="230">
        <f>ROUND(E122*F122,2)</f>
        <v>0</v>
      </c>
      <c r="H122" s="229"/>
      <c r="I122" s="230">
        <f>ROUND(E122*H122,2)</f>
        <v>0</v>
      </c>
      <c r="J122" s="229"/>
      <c r="K122" s="230">
        <f>ROUND(E122*J122,2)</f>
        <v>0</v>
      </c>
      <c r="L122" s="230">
        <v>21</v>
      </c>
      <c r="M122" s="230">
        <f>G122*(1+L122/100)</f>
        <v>0</v>
      </c>
      <c r="N122" s="230">
        <v>4.0299999999999997E-3</v>
      </c>
      <c r="O122" s="230">
        <f>ROUND(E122*N122,2)</f>
        <v>0.28000000000000003</v>
      </c>
      <c r="P122" s="230">
        <v>0</v>
      </c>
      <c r="Q122" s="230">
        <f>ROUND(E122*P122,2)</f>
        <v>0</v>
      </c>
      <c r="R122" s="230" t="s">
        <v>263</v>
      </c>
      <c r="S122" s="230" t="s">
        <v>158</v>
      </c>
      <c r="T122" s="231" t="s">
        <v>158</v>
      </c>
      <c r="U122" s="217">
        <v>0.20699999999999999</v>
      </c>
      <c r="V122" s="217">
        <f>ROUND(E122*U122,2)</f>
        <v>14.33</v>
      </c>
      <c r="W122" s="217"/>
      <c r="X122" s="217" t="s">
        <v>188</v>
      </c>
      <c r="Y122" s="208"/>
      <c r="Z122" s="208"/>
      <c r="AA122" s="208"/>
      <c r="AB122" s="208"/>
      <c r="AC122" s="208"/>
      <c r="AD122" s="208"/>
      <c r="AE122" s="208"/>
      <c r="AF122" s="208"/>
      <c r="AG122" s="208" t="s">
        <v>189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15"/>
      <c r="B123" s="216"/>
      <c r="C123" s="255" t="s">
        <v>283</v>
      </c>
      <c r="D123" s="241"/>
      <c r="E123" s="242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193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15"/>
      <c r="B124" s="216"/>
      <c r="C124" s="255" t="s">
        <v>613</v>
      </c>
      <c r="D124" s="241"/>
      <c r="E124" s="242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193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5" t="s">
        <v>597</v>
      </c>
      <c r="D125" s="241"/>
      <c r="E125" s="242">
        <v>0.64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193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15"/>
      <c r="B126" s="216"/>
      <c r="C126" s="255" t="s">
        <v>615</v>
      </c>
      <c r="D126" s="241"/>
      <c r="E126" s="242">
        <v>44.308999999999997</v>
      </c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193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5" t="s">
        <v>617</v>
      </c>
      <c r="D127" s="241"/>
      <c r="E127" s="242">
        <v>24.288</v>
      </c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193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22.5" outlineLevel="1" x14ac:dyDescent="0.2">
      <c r="A128" s="225">
        <v>32</v>
      </c>
      <c r="B128" s="226" t="s">
        <v>311</v>
      </c>
      <c r="C128" s="236" t="s">
        <v>312</v>
      </c>
      <c r="D128" s="227" t="s">
        <v>186</v>
      </c>
      <c r="E128" s="228">
        <v>36.026400000000002</v>
      </c>
      <c r="F128" s="229"/>
      <c r="G128" s="230">
        <f>ROUND(E128*F128,2)</f>
        <v>0</v>
      </c>
      <c r="H128" s="229"/>
      <c r="I128" s="230">
        <f>ROUND(E128*H128,2)</f>
        <v>0</v>
      </c>
      <c r="J128" s="229"/>
      <c r="K128" s="230">
        <f>ROUND(E128*J128,2)</f>
        <v>0</v>
      </c>
      <c r="L128" s="230">
        <v>21</v>
      </c>
      <c r="M128" s="230">
        <f>G128*(1+L128/100)</f>
        <v>0</v>
      </c>
      <c r="N128" s="230">
        <v>3.5E-4</v>
      </c>
      <c r="O128" s="230">
        <f>ROUND(E128*N128,2)</f>
        <v>0.01</v>
      </c>
      <c r="P128" s="230">
        <v>0</v>
      </c>
      <c r="Q128" s="230">
        <f>ROUND(E128*P128,2)</f>
        <v>0</v>
      </c>
      <c r="R128" s="230" t="s">
        <v>263</v>
      </c>
      <c r="S128" s="230" t="s">
        <v>158</v>
      </c>
      <c r="T128" s="231" t="s">
        <v>158</v>
      </c>
      <c r="U128" s="217">
        <v>3.5999999999999997E-2</v>
      </c>
      <c r="V128" s="217">
        <f>ROUND(E128*U128,2)</f>
        <v>1.3</v>
      </c>
      <c r="W128" s="217"/>
      <c r="X128" s="217" t="s">
        <v>188</v>
      </c>
      <c r="Y128" s="208"/>
      <c r="Z128" s="208"/>
      <c r="AA128" s="208"/>
      <c r="AB128" s="208"/>
      <c r="AC128" s="208"/>
      <c r="AD128" s="208"/>
      <c r="AE128" s="208"/>
      <c r="AF128" s="208"/>
      <c r="AG128" s="208" t="s">
        <v>189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4" t="s">
        <v>313</v>
      </c>
      <c r="D129" s="245"/>
      <c r="E129" s="245"/>
      <c r="F129" s="245"/>
      <c r="G129" s="245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191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">
      <c r="A130" s="215"/>
      <c r="B130" s="216"/>
      <c r="C130" s="255" t="s">
        <v>622</v>
      </c>
      <c r="D130" s="241"/>
      <c r="E130" s="242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193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15"/>
      <c r="B131" s="216"/>
      <c r="C131" s="255" t="s">
        <v>623</v>
      </c>
      <c r="D131" s="241"/>
      <c r="E131" s="242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193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5" t="s">
        <v>624</v>
      </c>
      <c r="D132" s="241"/>
      <c r="E132" s="242">
        <v>6.08</v>
      </c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193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5" t="s">
        <v>625</v>
      </c>
      <c r="D133" s="241"/>
      <c r="E133" s="242">
        <v>3.75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193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15"/>
      <c r="B134" s="216"/>
      <c r="C134" s="255" t="s">
        <v>626</v>
      </c>
      <c r="D134" s="241"/>
      <c r="E134" s="242">
        <v>2.875</v>
      </c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193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5" t="s">
        <v>627</v>
      </c>
      <c r="D135" s="241"/>
      <c r="E135" s="242">
        <v>2.75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193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">
      <c r="A136" s="215"/>
      <c r="B136" s="216"/>
      <c r="C136" s="255" t="s">
        <v>628</v>
      </c>
      <c r="D136" s="241"/>
      <c r="E136" s="242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08"/>
      <c r="Z136" s="208"/>
      <c r="AA136" s="208"/>
      <c r="AB136" s="208"/>
      <c r="AC136" s="208"/>
      <c r="AD136" s="208"/>
      <c r="AE136" s="208"/>
      <c r="AF136" s="208"/>
      <c r="AG136" s="208" t="s">
        <v>193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5" t="s">
        <v>623</v>
      </c>
      <c r="D137" s="241"/>
      <c r="E137" s="242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193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15"/>
      <c r="B138" s="216"/>
      <c r="C138" s="255" t="s">
        <v>629</v>
      </c>
      <c r="D138" s="241"/>
      <c r="E138" s="242">
        <v>4.3739999999999997</v>
      </c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193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5" t="s">
        <v>630</v>
      </c>
      <c r="D139" s="241"/>
      <c r="E139" s="242">
        <v>2.25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08"/>
      <c r="Z139" s="208"/>
      <c r="AA139" s="208"/>
      <c r="AB139" s="208"/>
      <c r="AC139" s="208"/>
      <c r="AD139" s="208"/>
      <c r="AE139" s="208"/>
      <c r="AF139" s="208"/>
      <c r="AG139" s="208" t="s">
        <v>193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15"/>
      <c r="B140" s="216"/>
      <c r="C140" s="255" t="s">
        <v>631</v>
      </c>
      <c r="D140" s="241"/>
      <c r="E140" s="242">
        <v>1.6950000000000001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193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15"/>
      <c r="B141" s="216"/>
      <c r="C141" s="255" t="s">
        <v>632</v>
      </c>
      <c r="D141" s="241"/>
      <c r="E141" s="242">
        <v>1.6080000000000001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193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5" t="s">
        <v>633</v>
      </c>
      <c r="D142" s="241"/>
      <c r="E142" s="242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08"/>
      <c r="Z142" s="208"/>
      <c r="AA142" s="208"/>
      <c r="AB142" s="208"/>
      <c r="AC142" s="208"/>
      <c r="AD142" s="208"/>
      <c r="AE142" s="208"/>
      <c r="AF142" s="208"/>
      <c r="AG142" s="208" t="s">
        <v>193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15"/>
      <c r="B143" s="216"/>
      <c r="C143" s="255" t="s">
        <v>634</v>
      </c>
      <c r="D143" s="241"/>
      <c r="E143" s="242">
        <v>4.5034000000000001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193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15"/>
      <c r="B144" s="216"/>
      <c r="C144" s="255" t="s">
        <v>635</v>
      </c>
      <c r="D144" s="241"/>
      <c r="E144" s="242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193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15"/>
      <c r="B145" s="216"/>
      <c r="C145" s="255" t="s">
        <v>636</v>
      </c>
      <c r="D145" s="241"/>
      <c r="E145" s="242">
        <v>6.141</v>
      </c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193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ht="22.5" outlineLevel="1" x14ac:dyDescent="0.2">
      <c r="A146" s="225">
        <v>33</v>
      </c>
      <c r="B146" s="226" t="s">
        <v>319</v>
      </c>
      <c r="C146" s="236" t="s">
        <v>320</v>
      </c>
      <c r="D146" s="227" t="s">
        <v>186</v>
      </c>
      <c r="E146" s="228">
        <v>40.529800000000002</v>
      </c>
      <c r="F146" s="229"/>
      <c r="G146" s="230">
        <f>ROUND(E146*F146,2)</f>
        <v>0</v>
      </c>
      <c r="H146" s="229"/>
      <c r="I146" s="230">
        <f>ROUND(E146*H146,2)</f>
        <v>0</v>
      </c>
      <c r="J146" s="229"/>
      <c r="K146" s="230">
        <f>ROUND(E146*J146,2)</f>
        <v>0</v>
      </c>
      <c r="L146" s="230">
        <v>21</v>
      </c>
      <c r="M146" s="230">
        <f>G146*(1+L146/100)</f>
        <v>0</v>
      </c>
      <c r="N146" s="230">
        <v>4.2000000000000002E-4</v>
      </c>
      <c r="O146" s="230">
        <f>ROUND(E146*N146,2)</f>
        <v>0.02</v>
      </c>
      <c r="P146" s="230">
        <v>0</v>
      </c>
      <c r="Q146" s="230">
        <f>ROUND(E146*P146,2)</f>
        <v>0</v>
      </c>
      <c r="R146" s="230" t="s">
        <v>263</v>
      </c>
      <c r="S146" s="230" t="s">
        <v>158</v>
      </c>
      <c r="T146" s="231" t="s">
        <v>158</v>
      </c>
      <c r="U146" s="217">
        <v>0.28999999999999998</v>
      </c>
      <c r="V146" s="217">
        <f>ROUND(E146*U146,2)</f>
        <v>11.75</v>
      </c>
      <c r="W146" s="217"/>
      <c r="X146" s="217" t="s">
        <v>188</v>
      </c>
      <c r="Y146" s="208"/>
      <c r="Z146" s="208"/>
      <c r="AA146" s="208"/>
      <c r="AB146" s="208"/>
      <c r="AC146" s="208"/>
      <c r="AD146" s="208"/>
      <c r="AE146" s="208"/>
      <c r="AF146" s="208"/>
      <c r="AG146" s="208" t="s">
        <v>189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15"/>
      <c r="B147" s="216"/>
      <c r="C147" s="254" t="s">
        <v>313</v>
      </c>
      <c r="D147" s="245"/>
      <c r="E147" s="245"/>
      <c r="F147" s="245"/>
      <c r="G147" s="245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191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15"/>
      <c r="B148" s="216"/>
      <c r="C148" s="255" t="s">
        <v>637</v>
      </c>
      <c r="D148" s="241"/>
      <c r="E148" s="242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193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15"/>
      <c r="B149" s="216"/>
      <c r="C149" s="255" t="s">
        <v>623</v>
      </c>
      <c r="D149" s="241"/>
      <c r="E149" s="242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193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15"/>
      <c r="B150" s="216"/>
      <c r="C150" s="255" t="s">
        <v>624</v>
      </c>
      <c r="D150" s="241"/>
      <c r="E150" s="242">
        <v>6.08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193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15"/>
      <c r="B151" s="216"/>
      <c r="C151" s="255" t="s">
        <v>625</v>
      </c>
      <c r="D151" s="241"/>
      <c r="E151" s="242">
        <v>3.75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193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15"/>
      <c r="B152" s="216"/>
      <c r="C152" s="255" t="s">
        <v>626</v>
      </c>
      <c r="D152" s="241"/>
      <c r="E152" s="242">
        <v>2.875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193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15"/>
      <c r="B153" s="216"/>
      <c r="C153" s="255" t="s">
        <v>627</v>
      </c>
      <c r="D153" s="241"/>
      <c r="E153" s="242">
        <v>2.75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193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">
      <c r="A154" s="215"/>
      <c r="B154" s="216"/>
      <c r="C154" s="255" t="s">
        <v>638</v>
      </c>
      <c r="D154" s="241"/>
      <c r="E154" s="242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193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">
      <c r="A155" s="215"/>
      <c r="B155" s="216"/>
      <c r="C155" s="255" t="s">
        <v>623</v>
      </c>
      <c r="D155" s="241"/>
      <c r="E155" s="242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193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">
      <c r="A156" s="215"/>
      <c r="B156" s="216"/>
      <c r="C156" s="255" t="s">
        <v>629</v>
      </c>
      <c r="D156" s="241"/>
      <c r="E156" s="242">
        <v>4.3739999999999997</v>
      </c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193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15"/>
      <c r="B157" s="216"/>
      <c r="C157" s="255" t="s">
        <v>630</v>
      </c>
      <c r="D157" s="241"/>
      <c r="E157" s="242">
        <v>2.25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193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15"/>
      <c r="B158" s="216"/>
      <c r="C158" s="255" t="s">
        <v>631</v>
      </c>
      <c r="D158" s="241"/>
      <c r="E158" s="242">
        <v>1.6950000000000001</v>
      </c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193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15"/>
      <c r="B159" s="216"/>
      <c r="C159" s="255" t="s">
        <v>632</v>
      </c>
      <c r="D159" s="241"/>
      <c r="E159" s="242">
        <v>1.6080000000000001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193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15"/>
      <c r="B160" s="216"/>
      <c r="C160" s="255" t="s">
        <v>633</v>
      </c>
      <c r="D160" s="241"/>
      <c r="E160" s="242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193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15"/>
      <c r="B161" s="216"/>
      <c r="C161" s="255" t="s">
        <v>634</v>
      </c>
      <c r="D161" s="241"/>
      <c r="E161" s="242">
        <v>4.5034000000000001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193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55" t="s">
        <v>639</v>
      </c>
      <c r="D162" s="241"/>
      <c r="E162" s="242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193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15"/>
      <c r="B163" s="216"/>
      <c r="C163" s="255" t="s">
        <v>634</v>
      </c>
      <c r="D163" s="241"/>
      <c r="E163" s="242">
        <v>4.5034000000000001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193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5" t="s">
        <v>640</v>
      </c>
      <c r="D164" s="241"/>
      <c r="E164" s="242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193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15"/>
      <c r="B165" s="216"/>
      <c r="C165" s="255" t="s">
        <v>636</v>
      </c>
      <c r="D165" s="241"/>
      <c r="E165" s="242">
        <v>6.141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08"/>
      <c r="Z165" s="208"/>
      <c r="AA165" s="208"/>
      <c r="AB165" s="208"/>
      <c r="AC165" s="208"/>
      <c r="AD165" s="208"/>
      <c r="AE165" s="208"/>
      <c r="AF165" s="208"/>
      <c r="AG165" s="208" t="s">
        <v>193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ht="22.5" outlineLevel="1" x14ac:dyDescent="0.2">
      <c r="A166" s="225">
        <v>34</v>
      </c>
      <c r="B166" s="226" t="s">
        <v>321</v>
      </c>
      <c r="C166" s="236" t="s">
        <v>322</v>
      </c>
      <c r="D166" s="227" t="s">
        <v>186</v>
      </c>
      <c r="E166" s="228">
        <v>16.068000000000001</v>
      </c>
      <c r="F166" s="229"/>
      <c r="G166" s="230">
        <f>ROUND(E166*F166,2)</f>
        <v>0</v>
      </c>
      <c r="H166" s="229"/>
      <c r="I166" s="230">
        <f>ROUND(E166*H166,2)</f>
        <v>0</v>
      </c>
      <c r="J166" s="229"/>
      <c r="K166" s="230">
        <f>ROUND(E166*J166,2)</f>
        <v>0</v>
      </c>
      <c r="L166" s="230">
        <v>21</v>
      </c>
      <c r="M166" s="230">
        <f>G166*(1+L166/100)</f>
        <v>0</v>
      </c>
      <c r="N166" s="230">
        <v>4.0299999999999997E-3</v>
      </c>
      <c r="O166" s="230">
        <f>ROUND(E166*N166,2)</f>
        <v>0.06</v>
      </c>
      <c r="P166" s="230">
        <v>0</v>
      </c>
      <c r="Q166" s="230">
        <f>ROUND(E166*P166,2)</f>
        <v>0</v>
      </c>
      <c r="R166" s="230" t="s">
        <v>263</v>
      </c>
      <c r="S166" s="230" t="s">
        <v>158</v>
      </c>
      <c r="T166" s="231" t="s">
        <v>158</v>
      </c>
      <c r="U166" s="217">
        <v>0.28999999999999998</v>
      </c>
      <c r="V166" s="217">
        <f>ROUND(E166*U166,2)</f>
        <v>4.66</v>
      </c>
      <c r="W166" s="217"/>
      <c r="X166" s="217" t="s">
        <v>188</v>
      </c>
      <c r="Y166" s="208"/>
      <c r="Z166" s="208"/>
      <c r="AA166" s="208"/>
      <c r="AB166" s="208"/>
      <c r="AC166" s="208"/>
      <c r="AD166" s="208"/>
      <c r="AE166" s="208"/>
      <c r="AF166" s="208"/>
      <c r="AG166" s="208" t="s">
        <v>189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5" t="s">
        <v>641</v>
      </c>
      <c r="D167" s="241"/>
      <c r="E167" s="242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193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15"/>
      <c r="B168" s="216"/>
      <c r="C168" s="255" t="s">
        <v>623</v>
      </c>
      <c r="D168" s="241"/>
      <c r="E168" s="242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193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15"/>
      <c r="B169" s="216"/>
      <c r="C169" s="255" t="s">
        <v>629</v>
      </c>
      <c r="D169" s="241"/>
      <c r="E169" s="242">
        <v>4.3739999999999997</v>
      </c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08"/>
      <c r="Z169" s="208"/>
      <c r="AA169" s="208"/>
      <c r="AB169" s="208"/>
      <c r="AC169" s="208"/>
      <c r="AD169" s="208"/>
      <c r="AE169" s="208"/>
      <c r="AF169" s="208"/>
      <c r="AG169" s="208" t="s">
        <v>193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15"/>
      <c r="B170" s="216"/>
      <c r="C170" s="255" t="s">
        <v>630</v>
      </c>
      <c r="D170" s="241"/>
      <c r="E170" s="242">
        <v>2.25</v>
      </c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193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15"/>
      <c r="B171" s="216"/>
      <c r="C171" s="255" t="s">
        <v>631</v>
      </c>
      <c r="D171" s="241"/>
      <c r="E171" s="242">
        <v>1.6950000000000001</v>
      </c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193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15"/>
      <c r="B172" s="216"/>
      <c r="C172" s="255" t="s">
        <v>632</v>
      </c>
      <c r="D172" s="241"/>
      <c r="E172" s="242">
        <v>1.6080000000000001</v>
      </c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193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">
      <c r="A173" s="215"/>
      <c r="B173" s="216"/>
      <c r="C173" s="255" t="s">
        <v>635</v>
      </c>
      <c r="D173" s="241"/>
      <c r="E173" s="242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08"/>
      <c r="Z173" s="208"/>
      <c r="AA173" s="208"/>
      <c r="AB173" s="208"/>
      <c r="AC173" s="208"/>
      <c r="AD173" s="208"/>
      <c r="AE173" s="208"/>
      <c r="AF173" s="208"/>
      <c r="AG173" s="208" t="s">
        <v>193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15"/>
      <c r="B174" s="216"/>
      <c r="C174" s="255" t="s">
        <v>636</v>
      </c>
      <c r="D174" s="241"/>
      <c r="E174" s="242">
        <v>6.141</v>
      </c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193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25">
        <v>35</v>
      </c>
      <c r="B175" s="226" t="s">
        <v>323</v>
      </c>
      <c r="C175" s="236" t="s">
        <v>324</v>
      </c>
      <c r="D175" s="227" t="s">
        <v>325</v>
      </c>
      <c r="E175" s="228">
        <v>42.48</v>
      </c>
      <c r="F175" s="229"/>
      <c r="G175" s="230">
        <f>ROUND(E175*F175,2)</f>
        <v>0</v>
      </c>
      <c r="H175" s="229"/>
      <c r="I175" s="230">
        <f>ROUND(E175*H175,2)</f>
        <v>0</v>
      </c>
      <c r="J175" s="229"/>
      <c r="K175" s="230">
        <f>ROUND(E175*J175,2)</f>
        <v>0</v>
      </c>
      <c r="L175" s="230">
        <v>21</v>
      </c>
      <c r="M175" s="230">
        <f>G175*(1+L175/100)</f>
        <v>0</v>
      </c>
      <c r="N175" s="230">
        <v>3.4000000000000002E-4</v>
      </c>
      <c r="O175" s="230">
        <f>ROUND(E175*N175,2)</f>
        <v>0.01</v>
      </c>
      <c r="P175" s="230">
        <v>0</v>
      </c>
      <c r="Q175" s="230">
        <f>ROUND(E175*P175,2)</f>
        <v>0</v>
      </c>
      <c r="R175" s="230" t="s">
        <v>263</v>
      </c>
      <c r="S175" s="230" t="s">
        <v>158</v>
      </c>
      <c r="T175" s="231" t="s">
        <v>158</v>
      </c>
      <c r="U175" s="217">
        <v>0.08</v>
      </c>
      <c r="V175" s="217">
        <f>ROUND(E175*U175,2)</f>
        <v>3.4</v>
      </c>
      <c r="W175" s="217"/>
      <c r="X175" s="217" t="s">
        <v>188</v>
      </c>
      <c r="Y175" s="208"/>
      <c r="Z175" s="208"/>
      <c r="AA175" s="208"/>
      <c r="AB175" s="208"/>
      <c r="AC175" s="208"/>
      <c r="AD175" s="208"/>
      <c r="AE175" s="208"/>
      <c r="AF175" s="208"/>
      <c r="AG175" s="208" t="s">
        <v>189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15"/>
      <c r="B176" s="216"/>
      <c r="C176" s="255" t="s">
        <v>642</v>
      </c>
      <c r="D176" s="241"/>
      <c r="E176" s="242">
        <v>24.84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193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15"/>
      <c r="B177" s="216"/>
      <c r="C177" s="255" t="s">
        <v>643</v>
      </c>
      <c r="D177" s="241"/>
      <c r="E177" s="242">
        <v>17.64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193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">
      <c r="A178" s="225">
        <v>36</v>
      </c>
      <c r="B178" s="226" t="s">
        <v>644</v>
      </c>
      <c r="C178" s="236" t="s">
        <v>645</v>
      </c>
      <c r="D178" s="227" t="s">
        <v>262</v>
      </c>
      <c r="E178" s="228">
        <v>1</v>
      </c>
      <c r="F178" s="229"/>
      <c r="G178" s="230">
        <f>ROUND(E178*F178,2)</f>
        <v>0</v>
      </c>
      <c r="H178" s="229"/>
      <c r="I178" s="230">
        <f>ROUND(E178*H178,2)</f>
        <v>0</v>
      </c>
      <c r="J178" s="229"/>
      <c r="K178" s="230">
        <f>ROUND(E178*J178,2)</f>
        <v>0</v>
      </c>
      <c r="L178" s="230">
        <v>21</v>
      </c>
      <c r="M178" s="230">
        <f>G178*(1+L178/100)</f>
        <v>0</v>
      </c>
      <c r="N178" s="230">
        <v>1.8000000000000001E-4</v>
      </c>
      <c r="O178" s="230">
        <f>ROUND(E178*N178,2)</f>
        <v>0</v>
      </c>
      <c r="P178" s="230">
        <v>0</v>
      </c>
      <c r="Q178" s="230">
        <f>ROUND(E178*P178,2)</f>
        <v>0</v>
      </c>
      <c r="R178" s="230"/>
      <c r="S178" s="230" t="s">
        <v>175</v>
      </c>
      <c r="T178" s="231" t="s">
        <v>158</v>
      </c>
      <c r="U178" s="217">
        <v>0.85599999999999998</v>
      </c>
      <c r="V178" s="217">
        <f>ROUND(E178*U178,2)</f>
        <v>0.86</v>
      </c>
      <c r="W178" s="217"/>
      <c r="X178" s="217" t="s">
        <v>188</v>
      </c>
      <c r="Y178" s="208"/>
      <c r="Z178" s="208"/>
      <c r="AA178" s="208"/>
      <c r="AB178" s="208"/>
      <c r="AC178" s="208"/>
      <c r="AD178" s="208"/>
      <c r="AE178" s="208"/>
      <c r="AF178" s="208"/>
      <c r="AG178" s="208" t="s">
        <v>189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15"/>
      <c r="B179" s="216"/>
      <c r="C179" s="255" t="s">
        <v>646</v>
      </c>
      <c r="D179" s="241"/>
      <c r="E179" s="242">
        <v>1</v>
      </c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193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ht="22.5" outlineLevel="1" x14ac:dyDescent="0.2">
      <c r="A180" s="225">
        <v>37</v>
      </c>
      <c r="B180" s="226" t="s">
        <v>329</v>
      </c>
      <c r="C180" s="236" t="s">
        <v>330</v>
      </c>
      <c r="D180" s="227" t="s">
        <v>186</v>
      </c>
      <c r="E180" s="228">
        <v>47.8005</v>
      </c>
      <c r="F180" s="229"/>
      <c r="G180" s="230">
        <f>ROUND(E180*F180,2)</f>
        <v>0</v>
      </c>
      <c r="H180" s="229"/>
      <c r="I180" s="230">
        <f>ROUND(E180*H180,2)</f>
        <v>0</v>
      </c>
      <c r="J180" s="229"/>
      <c r="K180" s="230">
        <f>ROUND(E180*J180,2)</f>
        <v>0</v>
      </c>
      <c r="L180" s="230">
        <v>21</v>
      </c>
      <c r="M180" s="230">
        <f>G180*(1+L180/100)</f>
        <v>0</v>
      </c>
      <c r="N180" s="230">
        <v>0</v>
      </c>
      <c r="O180" s="230">
        <f>ROUND(E180*N180,2)</f>
        <v>0</v>
      </c>
      <c r="P180" s="230">
        <v>6.0000000000000001E-3</v>
      </c>
      <c r="Q180" s="230">
        <f>ROUND(E180*P180,2)</f>
        <v>0.28999999999999998</v>
      </c>
      <c r="R180" s="230"/>
      <c r="S180" s="230" t="s">
        <v>175</v>
      </c>
      <c r="T180" s="231" t="s">
        <v>158</v>
      </c>
      <c r="U180" s="217">
        <v>5.1999999999999998E-2</v>
      </c>
      <c r="V180" s="217">
        <f>ROUND(E180*U180,2)</f>
        <v>2.4900000000000002</v>
      </c>
      <c r="W180" s="217"/>
      <c r="X180" s="217" t="s">
        <v>188</v>
      </c>
      <c r="Y180" s="208"/>
      <c r="Z180" s="208"/>
      <c r="AA180" s="208"/>
      <c r="AB180" s="208"/>
      <c r="AC180" s="208"/>
      <c r="AD180" s="208"/>
      <c r="AE180" s="208"/>
      <c r="AF180" s="208"/>
      <c r="AG180" s="208" t="s">
        <v>189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15"/>
      <c r="B181" s="216"/>
      <c r="C181" s="255" t="s">
        <v>277</v>
      </c>
      <c r="D181" s="241"/>
      <c r="E181" s="242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193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15"/>
      <c r="B182" s="216"/>
      <c r="C182" s="255" t="s">
        <v>597</v>
      </c>
      <c r="D182" s="241"/>
      <c r="E182" s="242">
        <v>0.64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193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">
      <c r="A183" s="215"/>
      <c r="B183" s="216"/>
      <c r="C183" s="255" t="s">
        <v>609</v>
      </c>
      <c r="D183" s="241"/>
      <c r="E183" s="242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193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15"/>
      <c r="B184" s="216"/>
      <c r="C184" s="255" t="s">
        <v>610</v>
      </c>
      <c r="D184" s="241"/>
      <c r="E184" s="242">
        <v>39.3705</v>
      </c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193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15"/>
      <c r="B185" s="216"/>
      <c r="C185" s="255" t="s">
        <v>600</v>
      </c>
      <c r="D185" s="241"/>
      <c r="E185" s="242">
        <v>-4.8099999999999996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193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15"/>
      <c r="B186" s="216"/>
      <c r="C186" s="255" t="s">
        <v>271</v>
      </c>
      <c r="D186" s="241"/>
      <c r="E186" s="242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193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15"/>
      <c r="B187" s="216"/>
      <c r="C187" s="255" t="s">
        <v>611</v>
      </c>
      <c r="D187" s="241"/>
      <c r="E187" s="242">
        <v>10.08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193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">
      <c r="A188" s="215"/>
      <c r="B188" s="216"/>
      <c r="C188" s="255" t="s">
        <v>612</v>
      </c>
      <c r="D188" s="241"/>
      <c r="E188" s="242">
        <v>2.52</v>
      </c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193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">
      <c r="A189" s="225">
        <v>38</v>
      </c>
      <c r="B189" s="226" t="s">
        <v>647</v>
      </c>
      <c r="C189" s="236" t="s">
        <v>648</v>
      </c>
      <c r="D189" s="227" t="s">
        <v>186</v>
      </c>
      <c r="E189" s="228">
        <v>24.288</v>
      </c>
      <c r="F189" s="229"/>
      <c r="G189" s="230">
        <f>ROUND(E189*F189,2)</f>
        <v>0</v>
      </c>
      <c r="H189" s="229"/>
      <c r="I189" s="230">
        <f>ROUND(E189*H189,2)</f>
        <v>0</v>
      </c>
      <c r="J189" s="229"/>
      <c r="K189" s="230">
        <f>ROUND(E189*J189,2)</f>
        <v>0</v>
      </c>
      <c r="L189" s="230">
        <v>21</v>
      </c>
      <c r="M189" s="230">
        <f>G189*(1+L189/100)</f>
        <v>0</v>
      </c>
      <c r="N189" s="230">
        <v>3.5E-4</v>
      </c>
      <c r="O189" s="230">
        <f>ROUND(E189*N189,2)</f>
        <v>0.01</v>
      </c>
      <c r="P189" s="230">
        <v>0</v>
      </c>
      <c r="Q189" s="230">
        <f>ROUND(E189*P189,2)</f>
        <v>0</v>
      </c>
      <c r="R189" s="230"/>
      <c r="S189" s="230" t="s">
        <v>175</v>
      </c>
      <c r="T189" s="231" t="s">
        <v>159</v>
      </c>
      <c r="U189" s="217">
        <v>0.2</v>
      </c>
      <c r="V189" s="217">
        <f>ROUND(E189*U189,2)</f>
        <v>4.8600000000000003</v>
      </c>
      <c r="W189" s="217"/>
      <c r="X189" s="217" t="s">
        <v>188</v>
      </c>
      <c r="Y189" s="208"/>
      <c r="Z189" s="208"/>
      <c r="AA189" s="208"/>
      <c r="AB189" s="208"/>
      <c r="AC189" s="208"/>
      <c r="AD189" s="208"/>
      <c r="AE189" s="208"/>
      <c r="AF189" s="208"/>
      <c r="AG189" s="208" t="s">
        <v>189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">
      <c r="A190" s="215"/>
      <c r="B190" s="216"/>
      <c r="C190" s="237" t="s">
        <v>649</v>
      </c>
      <c r="D190" s="233"/>
      <c r="E190" s="233"/>
      <c r="F190" s="233"/>
      <c r="G190" s="233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163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">
      <c r="A191" s="215"/>
      <c r="B191" s="216"/>
      <c r="C191" s="255" t="s">
        <v>650</v>
      </c>
      <c r="D191" s="241"/>
      <c r="E191" s="242">
        <v>24.288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193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">
      <c r="A192" s="225">
        <v>39</v>
      </c>
      <c r="B192" s="226" t="s">
        <v>334</v>
      </c>
      <c r="C192" s="236" t="s">
        <v>335</v>
      </c>
      <c r="D192" s="227" t="s">
        <v>325</v>
      </c>
      <c r="E192" s="228">
        <v>43.329599999999999</v>
      </c>
      <c r="F192" s="229"/>
      <c r="G192" s="230">
        <f>ROUND(E192*F192,2)</f>
        <v>0</v>
      </c>
      <c r="H192" s="229"/>
      <c r="I192" s="230">
        <f>ROUND(E192*H192,2)</f>
        <v>0</v>
      </c>
      <c r="J192" s="229"/>
      <c r="K192" s="230">
        <f>ROUND(E192*J192,2)</f>
        <v>0</v>
      </c>
      <c r="L192" s="230">
        <v>21</v>
      </c>
      <c r="M192" s="230">
        <f>G192*(1+L192/100)</f>
        <v>0</v>
      </c>
      <c r="N192" s="230">
        <v>5.0000000000000002E-5</v>
      </c>
      <c r="O192" s="230">
        <f>ROUND(E192*N192,2)</f>
        <v>0</v>
      </c>
      <c r="P192" s="230">
        <v>0</v>
      </c>
      <c r="Q192" s="230">
        <f>ROUND(E192*P192,2)</f>
        <v>0</v>
      </c>
      <c r="R192" s="230" t="s">
        <v>211</v>
      </c>
      <c r="S192" s="230" t="s">
        <v>158</v>
      </c>
      <c r="T192" s="231" t="s">
        <v>158</v>
      </c>
      <c r="U192" s="217">
        <v>0</v>
      </c>
      <c r="V192" s="217">
        <f>ROUND(E192*U192,2)</f>
        <v>0</v>
      </c>
      <c r="W192" s="217"/>
      <c r="X192" s="217" t="s">
        <v>212</v>
      </c>
      <c r="Y192" s="208"/>
      <c r="Z192" s="208"/>
      <c r="AA192" s="208"/>
      <c r="AB192" s="208"/>
      <c r="AC192" s="208"/>
      <c r="AD192" s="208"/>
      <c r="AE192" s="208"/>
      <c r="AF192" s="208"/>
      <c r="AG192" s="208" t="s">
        <v>213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">
      <c r="A193" s="215"/>
      <c r="B193" s="216"/>
      <c r="C193" s="255" t="s">
        <v>651</v>
      </c>
      <c r="D193" s="241"/>
      <c r="E193" s="242">
        <v>42.48</v>
      </c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08"/>
      <c r="Z193" s="208"/>
      <c r="AA193" s="208"/>
      <c r="AB193" s="208"/>
      <c r="AC193" s="208"/>
      <c r="AD193" s="208"/>
      <c r="AE193" s="208"/>
      <c r="AF193" s="208"/>
      <c r="AG193" s="208" t="s">
        <v>193</v>
      </c>
      <c r="AH193" s="208">
        <v>5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15"/>
      <c r="B194" s="216"/>
      <c r="C194" s="256" t="s">
        <v>215</v>
      </c>
      <c r="D194" s="243"/>
      <c r="E194" s="244">
        <v>0.84960000000000002</v>
      </c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193</v>
      </c>
      <c r="AH194" s="208">
        <v>4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ht="22.5" outlineLevel="1" x14ac:dyDescent="0.2">
      <c r="A195" s="225">
        <v>40</v>
      </c>
      <c r="B195" s="226" t="s">
        <v>341</v>
      </c>
      <c r="C195" s="236" t="s">
        <v>342</v>
      </c>
      <c r="D195" s="227" t="s">
        <v>186</v>
      </c>
      <c r="E195" s="228">
        <v>33.110109999999999</v>
      </c>
      <c r="F195" s="229"/>
      <c r="G195" s="230">
        <f>ROUND(E195*F195,2)</f>
        <v>0</v>
      </c>
      <c r="H195" s="229"/>
      <c r="I195" s="230">
        <f>ROUND(E195*H195,2)</f>
        <v>0</v>
      </c>
      <c r="J195" s="229"/>
      <c r="K195" s="230">
        <f>ROUND(E195*J195,2)</f>
        <v>0</v>
      </c>
      <c r="L195" s="230">
        <v>21</v>
      </c>
      <c r="M195" s="230">
        <f>G195*(1+L195/100)</f>
        <v>0</v>
      </c>
      <c r="N195" s="230">
        <v>4.4999999999999997E-3</v>
      </c>
      <c r="O195" s="230">
        <f>ROUND(E195*N195,2)</f>
        <v>0.15</v>
      </c>
      <c r="P195" s="230">
        <v>0</v>
      </c>
      <c r="Q195" s="230">
        <f>ROUND(E195*P195,2)</f>
        <v>0</v>
      </c>
      <c r="R195" s="230" t="s">
        <v>211</v>
      </c>
      <c r="S195" s="230" t="s">
        <v>158</v>
      </c>
      <c r="T195" s="231" t="s">
        <v>158</v>
      </c>
      <c r="U195" s="217">
        <v>0</v>
      </c>
      <c r="V195" s="217">
        <f>ROUND(E195*U195,2)</f>
        <v>0</v>
      </c>
      <c r="W195" s="217"/>
      <c r="X195" s="217" t="s">
        <v>212</v>
      </c>
      <c r="Y195" s="208"/>
      <c r="Z195" s="208"/>
      <c r="AA195" s="208"/>
      <c r="AB195" s="208"/>
      <c r="AC195" s="208"/>
      <c r="AD195" s="208"/>
      <c r="AE195" s="208"/>
      <c r="AF195" s="208"/>
      <c r="AG195" s="208" t="s">
        <v>213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ht="22.5" outlineLevel="1" x14ac:dyDescent="0.2">
      <c r="A196" s="215"/>
      <c r="B196" s="216"/>
      <c r="C196" s="255" t="s">
        <v>652</v>
      </c>
      <c r="D196" s="241"/>
      <c r="E196" s="242">
        <v>24.288</v>
      </c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08"/>
      <c r="Z196" s="208"/>
      <c r="AA196" s="208"/>
      <c r="AB196" s="208"/>
      <c r="AC196" s="208"/>
      <c r="AD196" s="208"/>
      <c r="AE196" s="208"/>
      <c r="AF196" s="208"/>
      <c r="AG196" s="208" t="s">
        <v>193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">
      <c r="A197" s="215"/>
      <c r="B197" s="216"/>
      <c r="C197" s="255" t="s">
        <v>633</v>
      </c>
      <c r="D197" s="241"/>
      <c r="E197" s="242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08"/>
      <c r="Z197" s="208"/>
      <c r="AA197" s="208"/>
      <c r="AB197" s="208"/>
      <c r="AC197" s="208"/>
      <c r="AD197" s="208"/>
      <c r="AE197" s="208"/>
      <c r="AF197" s="208"/>
      <c r="AG197" s="208" t="s">
        <v>193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15"/>
      <c r="B198" s="216"/>
      <c r="C198" s="255" t="s">
        <v>634</v>
      </c>
      <c r="D198" s="241"/>
      <c r="E198" s="242">
        <v>4.5034000000000001</v>
      </c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193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">
      <c r="A199" s="215"/>
      <c r="B199" s="216"/>
      <c r="C199" s="256" t="s">
        <v>340</v>
      </c>
      <c r="D199" s="243"/>
      <c r="E199" s="244">
        <v>4.3187100000000003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08"/>
      <c r="Z199" s="208"/>
      <c r="AA199" s="208"/>
      <c r="AB199" s="208"/>
      <c r="AC199" s="208"/>
      <c r="AD199" s="208"/>
      <c r="AE199" s="208"/>
      <c r="AF199" s="208"/>
      <c r="AG199" s="208" t="s">
        <v>193</v>
      </c>
      <c r="AH199" s="208">
        <v>4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ht="22.5" outlineLevel="1" x14ac:dyDescent="0.2">
      <c r="A200" s="225">
        <v>41</v>
      </c>
      <c r="B200" s="226" t="s">
        <v>343</v>
      </c>
      <c r="C200" s="236" t="s">
        <v>344</v>
      </c>
      <c r="D200" s="227" t="s">
        <v>186</v>
      </c>
      <c r="E200" s="228">
        <v>101.83871000000001</v>
      </c>
      <c r="F200" s="229"/>
      <c r="G200" s="230">
        <f>ROUND(E200*F200,2)</f>
        <v>0</v>
      </c>
      <c r="H200" s="229"/>
      <c r="I200" s="230">
        <f>ROUND(E200*H200,2)</f>
        <v>0</v>
      </c>
      <c r="J200" s="229"/>
      <c r="K200" s="230">
        <f>ROUND(E200*J200,2)</f>
        <v>0</v>
      </c>
      <c r="L200" s="230">
        <v>21</v>
      </c>
      <c r="M200" s="230">
        <f>G200*(1+L200/100)</f>
        <v>0</v>
      </c>
      <c r="N200" s="230">
        <v>4.4999999999999997E-3</v>
      </c>
      <c r="O200" s="230">
        <f>ROUND(E200*N200,2)</f>
        <v>0.46</v>
      </c>
      <c r="P200" s="230">
        <v>0</v>
      </c>
      <c r="Q200" s="230">
        <f>ROUND(E200*P200,2)</f>
        <v>0</v>
      </c>
      <c r="R200" s="230" t="s">
        <v>211</v>
      </c>
      <c r="S200" s="230" t="s">
        <v>158</v>
      </c>
      <c r="T200" s="231" t="s">
        <v>158</v>
      </c>
      <c r="U200" s="217">
        <v>0</v>
      </c>
      <c r="V200" s="217">
        <f>ROUND(E200*U200,2)</f>
        <v>0</v>
      </c>
      <c r="W200" s="217"/>
      <c r="X200" s="217" t="s">
        <v>212</v>
      </c>
      <c r="Y200" s="208"/>
      <c r="Z200" s="208"/>
      <c r="AA200" s="208"/>
      <c r="AB200" s="208"/>
      <c r="AC200" s="208"/>
      <c r="AD200" s="208"/>
      <c r="AE200" s="208"/>
      <c r="AF200" s="208"/>
      <c r="AG200" s="208" t="s">
        <v>213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">
      <c r="A201" s="215"/>
      <c r="B201" s="216"/>
      <c r="C201" s="255" t="s">
        <v>614</v>
      </c>
      <c r="D201" s="241"/>
      <c r="E201" s="242">
        <v>44.308999999999997</v>
      </c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193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15"/>
      <c r="B202" s="216"/>
      <c r="C202" s="255" t="s">
        <v>622</v>
      </c>
      <c r="D202" s="241"/>
      <c r="E202" s="242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193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">
      <c r="A203" s="215"/>
      <c r="B203" s="216"/>
      <c r="C203" s="255" t="s">
        <v>623</v>
      </c>
      <c r="D203" s="241"/>
      <c r="E203" s="242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193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15"/>
      <c r="B204" s="216"/>
      <c r="C204" s="255" t="s">
        <v>624</v>
      </c>
      <c r="D204" s="241"/>
      <c r="E204" s="242">
        <v>6.08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193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15"/>
      <c r="B205" s="216"/>
      <c r="C205" s="255" t="s">
        <v>625</v>
      </c>
      <c r="D205" s="241"/>
      <c r="E205" s="242">
        <v>3.75</v>
      </c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193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15"/>
      <c r="B206" s="216"/>
      <c r="C206" s="255" t="s">
        <v>626</v>
      </c>
      <c r="D206" s="241"/>
      <c r="E206" s="242">
        <v>2.875</v>
      </c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08"/>
      <c r="Z206" s="208"/>
      <c r="AA206" s="208"/>
      <c r="AB206" s="208"/>
      <c r="AC206" s="208"/>
      <c r="AD206" s="208"/>
      <c r="AE206" s="208"/>
      <c r="AF206" s="208"/>
      <c r="AG206" s="208" t="s">
        <v>193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15"/>
      <c r="B207" s="216"/>
      <c r="C207" s="255" t="s">
        <v>627</v>
      </c>
      <c r="D207" s="241"/>
      <c r="E207" s="242">
        <v>2.75</v>
      </c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08"/>
      <c r="Z207" s="208"/>
      <c r="AA207" s="208"/>
      <c r="AB207" s="208"/>
      <c r="AC207" s="208"/>
      <c r="AD207" s="208"/>
      <c r="AE207" s="208"/>
      <c r="AF207" s="208"/>
      <c r="AG207" s="208" t="s">
        <v>193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15"/>
      <c r="B208" s="216"/>
      <c r="C208" s="255" t="s">
        <v>619</v>
      </c>
      <c r="D208" s="241"/>
      <c r="E208" s="242">
        <v>24.288</v>
      </c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08"/>
      <c r="Z208" s="208"/>
      <c r="AA208" s="208"/>
      <c r="AB208" s="208"/>
      <c r="AC208" s="208"/>
      <c r="AD208" s="208"/>
      <c r="AE208" s="208"/>
      <c r="AF208" s="208"/>
      <c r="AG208" s="208" t="s">
        <v>193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15"/>
      <c r="B209" s="216"/>
      <c r="C209" s="255" t="s">
        <v>639</v>
      </c>
      <c r="D209" s="241"/>
      <c r="E209" s="242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193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15"/>
      <c r="B210" s="216"/>
      <c r="C210" s="255" t="s">
        <v>634</v>
      </c>
      <c r="D210" s="241"/>
      <c r="E210" s="242">
        <v>4.5034000000000001</v>
      </c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08"/>
      <c r="Z210" s="208"/>
      <c r="AA210" s="208"/>
      <c r="AB210" s="208"/>
      <c r="AC210" s="208"/>
      <c r="AD210" s="208"/>
      <c r="AE210" s="208"/>
      <c r="AF210" s="208"/>
      <c r="AG210" s="208" t="s">
        <v>193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">
      <c r="A211" s="215"/>
      <c r="B211" s="216"/>
      <c r="C211" s="256" t="s">
        <v>340</v>
      </c>
      <c r="D211" s="243"/>
      <c r="E211" s="244">
        <v>13.28331</v>
      </c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08"/>
      <c r="Z211" s="208"/>
      <c r="AA211" s="208"/>
      <c r="AB211" s="208"/>
      <c r="AC211" s="208"/>
      <c r="AD211" s="208"/>
      <c r="AE211" s="208"/>
      <c r="AF211" s="208"/>
      <c r="AG211" s="208" t="s">
        <v>193</v>
      </c>
      <c r="AH211" s="208">
        <v>4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ht="22.5" outlineLevel="1" x14ac:dyDescent="0.2">
      <c r="A212" s="225">
        <v>42</v>
      </c>
      <c r="B212" s="226" t="s">
        <v>653</v>
      </c>
      <c r="C212" s="236" t="s">
        <v>654</v>
      </c>
      <c r="D212" s="227" t="s">
        <v>186</v>
      </c>
      <c r="E212" s="228">
        <v>97.364750000000001</v>
      </c>
      <c r="F212" s="229"/>
      <c r="G212" s="230">
        <f>ROUND(E212*F212,2)</f>
        <v>0</v>
      </c>
      <c r="H212" s="229"/>
      <c r="I212" s="230">
        <f>ROUND(E212*H212,2)</f>
        <v>0</v>
      </c>
      <c r="J212" s="229"/>
      <c r="K212" s="230">
        <f>ROUND(E212*J212,2)</f>
        <v>0</v>
      </c>
      <c r="L212" s="230">
        <v>21</v>
      </c>
      <c r="M212" s="230">
        <f>G212*(1+L212/100)</f>
        <v>0</v>
      </c>
      <c r="N212" s="230">
        <v>4.0000000000000001E-3</v>
      </c>
      <c r="O212" s="230">
        <f>ROUND(E212*N212,2)</f>
        <v>0.39</v>
      </c>
      <c r="P212" s="230">
        <v>0</v>
      </c>
      <c r="Q212" s="230">
        <f>ROUND(E212*P212,2)</f>
        <v>0</v>
      </c>
      <c r="R212" s="230" t="s">
        <v>211</v>
      </c>
      <c r="S212" s="230" t="s">
        <v>158</v>
      </c>
      <c r="T212" s="231" t="s">
        <v>158</v>
      </c>
      <c r="U212" s="217">
        <v>0</v>
      </c>
      <c r="V212" s="217">
        <f>ROUND(E212*U212,2)</f>
        <v>0</v>
      </c>
      <c r="W212" s="217"/>
      <c r="X212" s="217" t="s">
        <v>212</v>
      </c>
      <c r="Y212" s="208"/>
      <c r="Z212" s="208"/>
      <c r="AA212" s="208"/>
      <c r="AB212" s="208"/>
      <c r="AC212" s="208"/>
      <c r="AD212" s="208"/>
      <c r="AE212" s="208"/>
      <c r="AF212" s="208"/>
      <c r="AG212" s="208" t="s">
        <v>213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15"/>
      <c r="B213" s="216"/>
      <c r="C213" s="255" t="s">
        <v>655</v>
      </c>
      <c r="D213" s="241"/>
      <c r="E213" s="242">
        <v>44.308999999999997</v>
      </c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193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">
      <c r="A214" s="215"/>
      <c r="B214" s="216"/>
      <c r="C214" s="255" t="s">
        <v>638</v>
      </c>
      <c r="D214" s="241"/>
      <c r="E214" s="242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08"/>
      <c r="Z214" s="208"/>
      <c r="AA214" s="208"/>
      <c r="AB214" s="208"/>
      <c r="AC214" s="208"/>
      <c r="AD214" s="208"/>
      <c r="AE214" s="208"/>
      <c r="AF214" s="208"/>
      <c r="AG214" s="208" t="s">
        <v>193</v>
      </c>
      <c r="AH214" s="208">
        <v>0</v>
      </c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">
      <c r="A215" s="215"/>
      <c r="B215" s="216"/>
      <c r="C215" s="255" t="s">
        <v>623</v>
      </c>
      <c r="D215" s="241"/>
      <c r="E215" s="242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193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15"/>
      <c r="B216" s="216"/>
      <c r="C216" s="255" t="s">
        <v>629</v>
      </c>
      <c r="D216" s="241"/>
      <c r="E216" s="242">
        <v>4.3739999999999997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193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">
      <c r="A217" s="215"/>
      <c r="B217" s="216"/>
      <c r="C217" s="255" t="s">
        <v>630</v>
      </c>
      <c r="D217" s="241"/>
      <c r="E217" s="242">
        <v>2.25</v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08"/>
      <c r="Z217" s="208"/>
      <c r="AA217" s="208"/>
      <c r="AB217" s="208"/>
      <c r="AC217" s="208"/>
      <c r="AD217" s="208"/>
      <c r="AE217" s="208"/>
      <c r="AF217" s="208"/>
      <c r="AG217" s="208" t="s">
        <v>193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">
      <c r="A218" s="215"/>
      <c r="B218" s="216"/>
      <c r="C218" s="255" t="s">
        <v>631</v>
      </c>
      <c r="D218" s="241"/>
      <c r="E218" s="242">
        <v>1.6950000000000001</v>
      </c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193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">
      <c r="A219" s="215"/>
      <c r="B219" s="216"/>
      <c r="C219" s="255" t="s">
        <v>632</v>
      </c>
      <c r="D219" s="241"/>
      <c r="E219" s="242">
        <v>1.6080000000000001</v>
      </c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193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ht="22.5" outlineLevel="1" x14ac:dyDescent="0.2">
      <c r="A220" s="215"/>
      <c r="B220" s="216"/>
      <c r="C220" s="255" t="s">
        <v>656</v>
      </c>
      <c r="D220" s="241"/>
      <c r="E220" s="242">
        <v>24.288</v>
      </c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193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">
      <c r="A221" s="215"/>
      <c r="B221" s="216"/>
      <c r="C221" s="255" t="s">
        <v>640</v>
      </c>
      <c r="D221" s="241"/>
      <c r="E221" s="242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193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">
      <c r="A222" s="215"/>
      <c r="B222" s="216"/>
      <c r="C222" s="255" t="s">
        <v>636</v>
      </c>
      <c r="D222" s="241"/>
      <c r="E222" s="242">
        <v>6.141</v>
      </c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193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">
      <c r="A223" s="215"/>
      <c r="B223" s="216"/>
      <c r="C223" s="256" t="s">
        <v>340</v>
      </c>
      <c r="D223" s="243"/>
      <c r="E223" s="244">
        <v>12.69975</v>
      </c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193</v>
      </c>
      <c r="AH223" s="208">
        <v>4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25">
        <v>43</v>
      </c>
      <c r="B224" s="226" t="s">
        <v>657</v>
      </c>
      <c r="C224" s="236" t="s">
        <v>658</v>
      </c>
      <c r="D224" s="227" t="s">
        <v>249</v>
      </c>
      <c r="E224" s="228">
        <v>1.50075</v>
      </c>
      <c r="F224" s="229"/>
      <c r="G224" s="230">
        <f>ROUND(E224*F224,2)</f>
        <v>0</v>
      </c>
      <c r="H224" s="229"/>
      <c r="I224" s="230">
        <f>ROUND(E224*H224,2)</f>
        <v>0</v>
      </c>
      <c r="J224" s="229"/>
      <c r="K224" s="230">
        <f>ROUND(E224*J224,2)</f>
        <v>0</v>
      </c>
      <c r="L224" s="230">
        <v>21</v>
      </c>
      <c r="M224" s="230">
        <f>G224*(1+L224/100)</f>
        <v>0</v>
      </c>
      <c r="N224" s="230">
        <v>0</v>
      </c>
      <c r="O224" s="230">
        <f>ROUND(E224*N224,2)</f>
        <v>0</v>
      </c>
      <c r="P224" s="230">
        <v>0</v>
      </c>
      <c r="Q224" s="230">
        <f>ROUND(E224*P224,2)</f>
        <v>0</v>
      </c>
      <c r="R224" s="230" t="s">
        <v>263</v>
      </c>
      <c r="S224" s="230" t="s">
        <v>158</v>
      </c>
      <c r="T224" s="231" t="s">
        <v>158</v>
      </c>
      <c r="U224" s="217">
        <v>2.048</v>
      </c>
      <c r="V224" s="217">
        <f>ROUND(E224*U224,2)</f>
        <v>3.07</v>
      </c>
      <c r="W224" s="217"/>
      <c r="X224" s="217" t="s">
        <v>250</v>
      </c>
      <c r="Y224" s="208"/>
      <c r="Z224" s="208"/>
      <c r="AA224" s="208"/>
      <c r="AB224" s="208"/>
      <c r="AC224" s="208"/>
      <c r="AD224" s="208"/>
      <c r="AE224" s="208"/>
      <c r="AF224" s="208"/>
      <c r="AG224" s="208" t="s">
        <v>251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">
      <c r="A225" s="215"/>
      <c r="B225" s="216"/>
      <c r="C225" s="254" t="s">
        <v>348</v>
      </c>
      <c r="D225" s="245"/>
      <c r="E225" s="245"/>
      <c r="F225" s="245"/>
      <c r="G225" s="245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191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">
      <c r="A226" s="215"/>
      <c r="B226" s="216"/>
      <c r="C226" s="255" t="s">
        <v>253</v>
      </c>
      <c r="D226" s="241"/>
      <c r="E226" s="242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193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">
      <c r="A227" s="215"/>
      <c r="B227" s="216"/>
      <c r="C227" s="255" t="s">
        <v>659</v>
      </c>
      <c r="D227" s="241"/>
      <c r="E227" s="242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193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">
      <c r="A228" s="215"/>
      <c r="B228" s="216"/>
      <c r="C228" s="255" t="s">
        <v>660</v>
      </c>
      <c r="D228" s="241"/>
      <c r="E228" s="242">
        <v>1.50075</v>
      </c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193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x14ac:dyDescent="0.2">
      <c r="A229" s="219" t="s">
        <v>153</v>
      </c>
      <c r="B229" s="220" t="s">
        <v>102</v>
      </c>
      <c r="C229" s="235" t="s">
        <v>103</v>
      </c>
      <c r="D229" s="221"/>
      <c r="E229" s="222"/>
      <c r="F229" s="223"/>
      <c r="G229" s="223">
        <f>SUMIF(AG230:AG304,"&lt;&gt;NOR",G230:G304)</f>
        <v>0</v>
      </c>
      <c r="H229" s="223"/>
      <c r="I229" s="223">
        <f>SUM(I230:I304)</f>
        <v>0</v>
      </c>
      <c r="J229" s="223"/>
      <c r="K229" s="223">
        <f>SUM(K230:K304)</f>
        <v>0</v>
      </c>
      <c r="L229" s="223"/>
      <c r="M229" s="223">
        <f>SUM(M230:M304)</f>
        <v>0</v>
      </c>
      <c r="N229" s="223"/>
      <c r="O229" s="223">
        <f>SUM(O230:O304)</f>
        <v>0.53</v>
      </c>
      <c r="P229" s="223"/>
      <c r="Q229" s="223">
        <f>SUM(Q230:Q304)</f>
        <v>0.15</v>
      </c>
      <c r="R229" s="223"/>
      <c r="S229" s="223"/>
      <c r="T229" s="224"/>
      <c r="U229" s="218"/>
      <c r="V229" s="218">
        <f>SUM(V230:V304)</f>
        <v>34.409999999999997</v>
      </c>
      <c r="W229" s="218"/>
      <c r="X229" s="218"/>
      <c r="AG229" t="s">
        <v>154</v>
      </c>
    </row>
    <row r="230" spans="1:60" outlineLevel="1" x14ac:dyDescent="0.2">
      <c r="A230" s="225">
        <v>44</v>
      </c>
      <c r="B230" s="226" t="s">
        <v>351</v>
      </c>
      <c r="C230" s="236" t="s">
        <v>352</v>
      </c>
      <c r="D230" s="227" t="s">
        <v>186</v>
      </c>
      <c r="E230" s="228">
        <v>13.95</v>
      </c>
      <c r="F230" s="229"/>
      <c r="G230" s="230">
        <f>ROUND(E230*F230,2)</f>
        <v>0</v>
      </c>
      <c r="H230" s="229"/>
      <c r="I230" s="230">
        <f>ROUND(E230*H230,2)</f>
        <v>0</v>
      </c>
      <c r="J230" s="229"/>
      <c r="K230" s="230">
        <f>ROUND(E230*J230,2)</f>
        <v>0</v>
      </c>
      <c r="L230" s="230">
        <v>21</v>
      </c>
      <c r="M230" s="230">
        <f>G230*(1+L230/100)</f>
        <v>0</v>
      </c>
      <c r="N230" s="230">
        <v>8.0599999999999995E-3</v>
      </c>
      <c r="O230" s="230">
        <f>ROUND(E230*N230,2)</f>
        <v>0.11</v>
      </c>
      <c r="P230" s="230">
        <v>0</v>
      </c>
      <c r="Q230" s="230">
        <f>ROUND(E230*P230,2)</f>
        <v>0</v>
      </c>
      <c r="R230" s="230" t="s">
        <v>222</v>
      </c>
      <c r="S230" s="230" t="s">
        <v>175</v>
      </c>
      <c r="T230" s="231" t="s">
        <v>158</v>
      </c>
      <c r="U230" s="217">
        <v>0.49299999999999999</v>
      </c>
      <c r="V230" s="217">
        <f>ROUND(E230*U230,2)</f>
        <v>6.88</v>
      </c>
      <c r="W230" s="217"/>
      <c r="X230" s="217" t="s">
        <v>188</v>
      </c>
      <c r="Y230" s="208"/>
      <c r="Z230" s="208"/>
      <c r="AA230" s="208"/>
      <c r="AB230" s="208"/>
      <c r="AC230" s="208"/>
      <c r="AD230" s="208"/>
      <c r="AE230" s="208"/>
      <c r="AF230" s="208"/>
      <c r="AG230" s="208" t="s">
        <v>189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">
      <c r="A231" s="215"/>
      <c r="B231" s="216"/>
      <c r="C231" s="254" t="s">
        <v>353</v>
      </c>
      <c r="D231" s="245"/>
      <c r="E231" s="245"/>
      <c r="F231" s="245"/>
      <c r="G231" s="245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191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32" t="str">
        <f>C231</f>
        <v>nanesení lepicího tmelu na izolační desky, nalepení desek a zajištění talířovými hmoždinkami (6 ks/m2). Bez povrchové úpravy desek.</v>
      </c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15"/>
      <c r="B232" s="216"/>
      <c r="C232" s="255" t="s">
        <v>661</v>
      </c>
      <c r="D232" s="241"/>
      <c r="E232" s="242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193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">
      <c r="A233" s="215"/>
      <c r="B233" s="216"/>
      <c r="C233" s="255" t="s">
        <v>662</v>
      </c>
      <c r="D233" s="241"/>
      <c r="E233" s="242">
        <v>5.7</v>
      </c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08"/>
      <c r="Z233" s="208"/>
      <c r="AA233" s="208"/>
      <c r="AB233" s="208"/>
      <c r="AC233" s="208"/>
      <c r="AD233" s="208"/>
      <c r="AE233" s="208"/>
      <c r="AF233" s="208"/>
      <c r="AG233" s="208" t="s">
        <v>193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">
      <c r="A234" s="215"/>
      <c r="B234" s="216"/>
      <c r="C234" s="255" t="s">
        <v>663</v>
      </c>
      <c r="D234" s="241"/>
      <c r="E234" s="242">
        <v>3.48</v>
      </c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193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">
      <c r="A235" s="215"/>
      <c r="B235" s="216"/>
      <c r="C235" s="255" t="s">
        <v>664</v>
      </c>
      <c r="D235" s="241"/>
      <c r="E235" s="242">
        <v>4.7699999999999996</v>
      </c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08"/>
      <c r="Z235" s="208"/>
      <c r="AA235" s="208"/>
      <c r="AB235" s="208"/>
      <c r="AC235" s="208"/>
      <c r="AD235" s="208"/>
      <c r="AE235" s="208"/>
      <c r="AF235" s="208"/>
      <c r="AG235" s="208" t="s">
        <v>193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ht="33.75" outlineLevel="1" x14ac:dyDescent="0.2">
      <c r="A236" s="225">
        <v>45</v>
      </c>
      <c r="B236" s="226" t="s">
        <v>358</v>
      </c>
      <c r="C236" s="236" t="s">
        <v>359</v>
      </c>
      <c r="D236" s="227" t="s">
        <v>186</v>
      </c>
      <c r="E236" s="228">
        <v>0.64</v>
      </c>
      <c r="F236" s="229"/>
      <c r="G236" s="230">
        <f>ROUND(E236*F236,2)</f>
        <v>0</v>
      </c>
      <c r="H236" s="229"/>
      <c r="I236" s="230">
        <f>ROUND(E236*H236,2)</f>
        <v>0</v>
      </c>
      <c r="J236" s="229"/>
      <c r="K236" s="230">
        <f>ROUND(E236*J236,2)</f>
        <v>0</v>
      </c>
      <c r="L236" s="230">
        <v>21</v>
      </c>
      <c r="M236" s="230">
        <f>G236*(1+L236/100)</f>
        <v>0</v>
      </c>
      <c r="N236" s="230">
        <v>0</v>
      </c>
      <c r="O236" s="230">
        <f>ROUND(E236*N236,2)</f>
        <v>0</v>
      </c>
      <c r="P236" s="230">
        <v>2.16E-3</v>
      </c>
      <c r="Q236" s="230">
        <f>ROUND(E236*P236,2)</f>
        <v>0</v>
      </c>
      <c r="R236" s="230" t="s">
        <v>357</v>
      </c>
      <c r="S236" s="230" t="s">
        <v>158</v>
      </c>
      <c r="T236" s="231" t="s">
        <v>158</v>
      </c>
      <c r="U236" s="217">
        <v>4.8000000000000001E-2</v>
      </c>
      <c r="V236" s="217">
        <f>ROUND(E236*U236,2)</f>
        <v>0.03</v>
      </c>
      <c r="W236" s="217"/>
      <c r="X236" s="217" t="s">
        <v>188</v>
      </c>
      <c r="Y236" s="208"/>
      <c r="Z236" s="208"/>
      <c r="AA236" s="208"/>
      <c r="AB236" s="208"/>
      <c r="AC236" s="208"/>
      <c r="AD236" s="208"/>
      <c r="AE236" s="208"/>
      <c r="AF236" s="208"/>
      <c r="AG236" s="208" t="s">
        <v>189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15"/>
      <c r="B237" s="216"/>
      <c r="C237" s="255" t="s">
        <v>665</v>
      </c>
      <c r="D237" s="241"/>
      <c r="E237" s="242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08"/>
      <c r="Z237" s="208"/>
      <c r="AA237" s="208"/>
      <c r="AB237" s="208"/>
      <c r="AC237" s="208"/>
      <c r="AD237" s="208"/>
      <c r="AE237" s="208"/>
      <c r="AF237" s="208"/>
      <c r="AG237" s="208" t="s">
        <v>193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">
      <c r="A238" s="215"/>
      <c r="B238" s="216"/>
      <c r="C238" s="255" t="s">
        <v>597</v>
      </c>
      <c r="D238" s="241"/>
      <c r="E238" s="242">
        <v>0.64</v>
      </c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193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ht="33.75" outlineLevel="1" x14ac:dyDescent="0.2">
      <c r="A239" s="225">
        <v>46</v>
      </c>
      <c r="B239" s="226" t="s">
        <v>363</v>
      </c>
      <c r="C239" s="236" t="s">
        <v>364</v>
      </c>
      <c r="D239" s="227" t="s">
        <v>186</v>
      </c>
      <c r="E239" s="228">
        <v>36.3705</v>
      </c>
      <c r="F239" s="229"/>
      <c r="G239" s="230">
        <f>ROUND(E239*F239,2)</f>
        <v>0</v>
      </c>
      <c r="H239" s="229"/>
      <c r="I239" s="230">
        <f>ROUND(E239*H239,2)</f>
        <v>0</v>
      </c>
      <c r="J239" s="229"/>
      <c r="K239" s="230">
        <f>ROUND(E239*J239,2)</f>
        <v>0</v>
      </c>
      <c r="L239" s="230">
        <v>21</v>
      </c>
      <c r="M239" s="230">
        <f>G239*(1+L239/100)</f>
        <v>0</v>
      </c>
      <c r="N239" s="230">
        <v>0</v>
      </c>
      <c r="O239" s="230">
        <f>ROUND(E239*N239,2)</f>
        <v>0</v>
      </c>
      <c r="P239" s="230">
        <v>4.1599999999999996E-3</v>
      </c>
      <c r="Q239" s="230">
        <f>ROUND(E239*P239,2)</f>
        <v>0.15</v>
      </c>
      <c r="R239" s="230" t="s">
        <v>357</v>
      </c>
      <c r="S239" s="230" t="s">
        <v>158</v>
      </c>
      <c r="T239" s="231" t="s">
        <v>158</v>
      </c>
      <c r="U239" s="217">
        <v>5.2999999999999999E-2</v>
      </c>
      <c r="V239" s="217">
        <f>ROUND(E239*U239,2)</f>
        <v>1.93</v>
      </c>
      <c r="W239" s="217"/>
      <c r="X239" s="217" t="s">
        <v>188</v>
      </c>
      <c r="Y239" s="208"/>
      <c r="Z239" s="208"/>
      <c r="AA239" s="208"/>
      <c r="AB239" s="208"/>
      <c r="AC239" s="208"/>
      <c r="AD239" s="208"/>
      <c r="AE239" s="208"/>
      <c r="AF239" s="208"/>
      <c r="AG239" s="208" t="s">
        <v>189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">
      <c r="A240" s="215"/>
      <c r="B240" s="216"/>
      <c r="C240" s="255" t="s">
        <v>666</v>
      </c>
      <c r="D240" s="241"/>
      <c r="E240" s="242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193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">
      <c r="A241" s="215"/>
      <c r="B241" s="216"/>
      <c r="C241" s="255" t="s">
        <v>597</v>
      </c>
      <c r="D241" s="241"/>
      <c r="E241" s="242">
        <v>0.64</v>
      </c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193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15"/>
      <c r="B242" s="216"/>
      <c r="C242" s="255" t="s">
        <v>667</v>
      </c>
      <c r="D242" s="241"/>
      <c r="E242" s="242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193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">
      <c r="A243" s="215"/>
      <c r="B243" s="216"/>
      <c r="C243" s="255" t="s">
        <v>599</v>
      </c>
      <c r="D243" s="241"/>
      <c r="E243" s="242">
        <v>40.540500000000002</v>
      </c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08"/>
      <c r="Z243" s="208"/>
      <c r="AA243" s="208"/>
      <c r="AB243" s="208"/>
      <c r="AC243" s="208"/>
      <c r="AD243" s="208"/>
      <c r="AE243" s="208"/>
      <c r="AF243" s="208"/>
      <c r="AG243" s="208" t="s">
        <v>193</v>
      </c>
      <c r="AH243" s="208">
        <v>0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">
      <c r="A244" s="215"/>
      <c r="B244" s="216"/>
      <c r="C244" s="255" t="s">
        <v>600</v>
      </c>
      <c r="D244" s="241"/>
      <c r="E244" s="242">
        <v>-4.8099999999999996</v>
      </c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193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">
      <c r="A245" s="225">
        <v>47</v>
      </c>
      <c r="B245" s="226" t="s">
        <v>668</v>
      </c>
      <c r="C245" s="236" t="s">
        <v>669</v>
      </c>
      <c r="D245" s="227" t="s">
        <v>186</v>
      </c>
      <c r="E245" s="228">
        <v>11.75</v>
      </c>
      <c r="F245" s="229"/>
      <c r="G245" s="230">
        <f>ROUND(E245*F245,2)</f>
        <v>0</v>
      </c>
      <c r="H245" s="229"/>
      <c r="I245" s="230">
        <f>ROUND(E245*H245,2)</f>
        <v>0</v>
      </c>
      <c r="J245" s="229"/>
      <c r="K245" s="230">
        <f>ROUND(E245*J245,2)</f>
        <v>0</v>
      </c>
      <c r="L245" s="230">
        <v>21</v>
      </c>
      <c r="M245" s="230">
        <f>G245*(1+L245/100)</f>
        <v>0</v>
      </c>
      <c r="N245" s="230">
        <v>3.0000000000000001E-3</v>
      </c>
      <c r="O245" s="230">
        <f>ROUND(E245*N245,2)</f>
        <v>0.04</v>
      </c>
      <c r="P245" s="230">
        <v>0</v>
      </c>
      <c r="Q245" s="230">
        <f>ROUND(E245*P245,2)</f>
        <v>0</v>
      </c>
      <c r="R245" s="230" t="s">
        <v>357</v>
      </c>
      <c r="S245" s="230" t="s">
        <v>158</v>
      </c>
      <c r="T245" s="231" t="s">
        <v>158</v>
      </c>
      <c r="U245" s="217">
        <v>0.28000000000000003</v>
      </c>
      <c r="V245" s="217">
        <f>ROUND(E245*U245,2)</f>
        <v>3.29</v>
      </c>
      <c r="W245" s="217"/>
      <c r="X245" s="217" t="s">
        <v>188</v>
      </c>
      <c r="Y245" s="208"/>
      <c r="Z245" s="208"/>
      <c r="AA245" s="208"/>
      <c r="AB245" s="208"/>
      <c r="AC245" s="208"/>
      <c r="AD245" s="208"/>
      <c r="AE245" s="208"/>
      <c r="AF245" s="208"/>
      <c r="AG245" s="208" t="s">
        <v>189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">
      <c r="A246" s="215"/>
      <c r="B246" s="216"/>
      <c r="C246" s="237" t="s">
        <v>670</v>
      </c>
      <c r="D246" s="233"/>
      <c r="E246" s="233"/>
      <c r="F246" s="233"/>
      <c r="G246" s="233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08"/>
      <c r="Z246" s="208"/>
      <c r="AA246" s="208"/>
      <c r="AB246" s="208"/>
      <c r="AC246" s="208"/>
      <c r="AD246" s="208"/>
      <c r="AE246" s="208"/>
      <c r="AF246" s="208"/>
      <c r="AG246" s="208" t="s">
        <v>163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32" t="str">
        <f>C246</f>
        <v>Očištění povrchu stěny od prachu, nařezání izolačních desek na požadovaný rozměr, nanesení lepicího tmelu, osazení desek.</v>
      </c>
      <c r="BB246" s="208"/>
      <c r="BC246" s="208"/>
      <c r="BD246" s="208"/>
      <c r="BE246" s="208"/>
      <c r="BF246" s="208"/>
      <c r="BG246" s="208"/>
      <c r="BH246" s="208"/>
    </row>
    <row r="247" spans="1:60" ht="22.5" outlineLevel="1" x14ac:dyDescent="0.2">
      <c r="A247" s="215"/>
      <c r="B247" s="216"/>
      <c r="C247" s="255" t="s">
        <v>671</v>
      </c>
      <c r="D247" s="241"/>
      <c r="E247" s="242">
        <v>11.75</v>
      </c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08"/>
      <c r="Z247" s="208"/>
      <c r="AA247" s="208"/>
      <c r="AB247" s="208"/>
      <c r="AC247" s="208"/>
      <c r="AD247" s="208"/>
      <c r="AE247" s="208"/>
      <c r="AF247" s="208"/>
      <c r="AG247" s="208" t="s">
        <v>193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">
      <c r="A248" s="225">
        <v>48</v>
      </c>
      <c r="B248" s="226" t="s">
        <v>367</v>
      </c>
      <c r="C248" s="236" t="s">
        <v>368</v>
      </c>
      <c r="D248" s="227" t="s">
        <v>186</v>
      </c>
      <c r="E248" s="228">
        <v>126.74079999999999</v>
      </c>
      <c r="F248" s="229"/>
      <c r="G248" s="230">
        <f>ROUND(E248*F248,2)</f>
        <v>0</v>
      </c>
      <c r="H248" s="229"/>
      <c r="I248" s="230">
        <f>ROUND(E248*H248,2)</f>
        <v>0</v>
      </c>
      <c r="J248" s="229"/>
      <c r="K248" s="230">
        <f>ROUND(E248*J248,2)</f>
        <v>0</v>
      </c>
      <c r="L248" s="230">
        <v>21</v>
      </c>
      <c r="M248" s="230">
        <f>G248*(1+L248/100)</f>
        <v>0</v>
      </c>
      <c r="N248" s="230">
        <v>3.3E-4</v>
      </c>
      <c r="O248" s="230">
        <f>ROUND(E248*N248,2)</f>
        <v>0.04</v>
      </c>
      <c r="P248" s="230">
        <v>0</v>
      </c>
      <c r="Q248" s="230">
        <f>ROUND(E248*P248,2)</f>
        <v>0</v>
      </c>
      <c r="R248" s="230" t="s">
        <v>357</v>
      </c>
      <c r="S248" s="230" t="s">
        <v>158</v>
      </c>
      <c r="T248" s="231" t="s">
        <v>158</v>
      </c>
      <c r="U248" s="217">
        <v>0.16</v>
      </c>
      <c r="V248" s="217">
        <f>ROUND(E248*U248,2)</f>
        <v>20.28</v>
      </c>
      <c r="W248" s="217"/>
      <c r="X248" s="217" t="s">
        <v>188</v>
      </c>
      <c r="Y248" s="208"/>
      <c r="Z248" s="208"/>
      <c r="AA248" s="208"/>
      <c r="AB248" s="208"/>
      <c r="AC248" s="208"/>
      <c r="AD248" s="208"/>
      <c r="AE248" s="208"/>
      <c r="AF248" s="208"/>
      <c r="AG248" s="208" t="s">
        <v>189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">
      <c r="A249" s="215"/>
      <c r="B249" s="216"/>
      <c r="C249" s="237" t="s">
        <v>369</v>
      </c>
      <c r="D249" s="233"/>
      <c r="E249" s="233"/>
      <c r="F249" s="233"/>
      <c r="G249" s="233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163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">
      <c r="A250" s="215"/>
      <c r="B250" s="216"/>
      <c r="C250" s="255" t="s">
        <v>672</v>
      </c>
      <c r="D250" s="241"/>
      <c r="E250" s="242">
        <v>38.137500000000003</v>
      </c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193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">
      <c r="A251" s="215"/>
      <c r="B251" s="216"/>
      <c r="C251" s="255" t="s">
        <v>673</v>
      </c>
      <c r="D251" s="241"/>
      <c r="E251" s="242">
        <v>-1.1040000000000001</v>
      </c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193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">
      <c r="A252" s="215"/>
      <c r="B252" s="216"/>
      <c r="C252" s="255" t="s">
        <v>674</v>
      </c>
      <c r="D252" s="241"/>
      <c r="E252" s="242">
        <v>38.137500000000003</v>
      </c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193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">
      <c r="A253" s="215"/>
      <c r="B253" s="216"/>
      <c r="C253" s="255" t="s">
        <v>673</v>
      </c>
      <c r="D253" s="241"/>
      <c r="E253" s="242">
        <v>-1.1040000000000001</v>
      </c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08"/>
      <c r="Z253" s="208"/>
      <c r="AA253" s="208"/>
      <c r="AB253" s="208"/>
      <c r="AC253" s="208"/>
      <c r="AD253" s="208"/>
      <c r="AE253" s="208"/>
      <c r="AF253" s="208"/>
      <c r="AG253" s="208" t="s">
        <v>193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">
      <c r="A254" s="215"/>
      <c r="B254" s="216"/>
      <c r="C254" s="255" t="s">
        <v>675</v>
      </c>
      <c r="D254" s="241"/>
      <c r="E254" s="242">
        <v>1.829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193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">
      <c r="A255" s="215"/>
      <c r="B255" s="216"/>
      <c r="C255" s="255" t="s">
        <v>676</v>
      </c>
      <c r="D255" s="241"/>
      <c r="E255" s="242">
        <v>2.8250000000000002</v>
      </c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193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">
      <c r="A256" s="215"/>
      <c r="B256" s="216"/>
      <c r="C256" s="255" t="s">
        <v>677</v>
      </c>
      <c r="D256" s="241"/>
      <c r="E256" s="242">
        <v>1.1040000000000001</v>
      </c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193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">
      <c r="A257" s="215"/>
      <c r="B257" s="216"/>
      <c r="C257" s="255" t="s">
        <v>678</v>
      </c>
      <c r="D257" s="241"/>
      <c r="E257" s="242">
        <v>19.036999999999999</v>
      </c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08"/>
      <c r="Z257" s="208"/>
      <c r="AA257" s="208"/>
      <c r="AB257" s="208"/>
      <c r="AC257" s="208"/>
      <c r="AD257" s="208"/>
      <c r="AE257" s="208"/>
      <c r="AF257" s="208"/>
      <c r="AG257" s="208" t="s">
        <v>193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">
      <c r="A258" s="215"/>
      <c r="B258" s="216"/>
      <c r="C258" s="255" t="s">
        <v>679</v>
      </c>
      <c r="D258" s="241"/>
      <c r="E258" s="242">
        <v>19.036999999999999</v>
      </c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193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">
      <c r="A259" s="215"/>
      <c r="B259" s="216"/>
      <c r="C259" s="255" t="s">
        <v>680</v>
      </c>
      <c r="D259" s="241"/>
      <c r="E259" s="242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193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">
      <c r="A260" s="215"/>
      <c r="B260" s="216"/>
      <c r="C260" s="255" t="s">
        <v>681</v>
      </c>
      <c r="D260" s="241"/>
      <c r="E260" s="242">
        <v>4.6208</v>
      </c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193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">
      <c r="A261" s="215"/>
      <c r="B261" s="216"/>
      <c r="C261" s="255" t="s">
        <v>682</v>
      </c>
      <c r="D261" s="241"/>
      <c r="E261" s="242">
        <v>4.2210000000000001</v>
      </c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193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 x14ac:dyDescent="0.2">
      <c r="A262" s="225">
        <v>49</v>
      </c>
      <c r="B262" s="226" t="s">
        <v>373</v>
      </c>
      <c r="C262" s="236" t="s">
        <v>374</v>
      </c>
      <c r="D262" s="227" t="s">
        <v>186</v>
      </c>
      <c r="E262" s="228">
        <v>0.64</v>
      </c>
      <c r="F262" s="229"/>
      <c r="G262" s="230">
        <f>ROUND(E262*F262,2)</f>
        <v>0</v>
      </c>
      <c r="H262" s="229"/>
      <c r="I262" s="230">
        <f>ROUND(E262*H262,2)</f>
        <v>0</v>
      </c>
      <c r="J262" s="229"/>
      <c r="K262" s="230">
        <f>ROUND(E262*J262,2)</f>
        <v>0</v>
      </c>
      <c r="L262" s="230">
        <v>21</v>
      </c>
      <c r="M262" s="230">
        <f>G262*(1+L262/100)</f>
        <v>0</v>
      </c>
      <c r="N262" s="230">
        <v>0</v>
      </c>
      <c r="O262" s="230">
        <f>ROUND(E262*N262,2)</f>
        <v>0</v>
      </c>
      <c r="P262" s="230">
        <v>0</v>
      </c>
      <c r="Q262" s="230">
        <f>ROUND(E262*P262,2)</f>
        <v>0</v>
      </c>
      <c r="R262" s="230" t="s">
        <v>357</v>
      </c>
      <c r="S262" s="230" t="s">
        <v>158</v>
      </c>
      <c r="T262" s="231" t="s">
        <v>158</v>
      </c>
      <c r="U262" s="217">
        <v>7.0000000000000007E-2</v>
      </c>
      <c r="V262" s="217">
        <f>ROUND(E262*U262,2)</f>
        <v>0.04</v>
      </c>
      <c r="W262" s="217"/>
      <c r="X262" s="217" t="s">
        <v>188</v>
      </c>
      <c r="Y262" s="208"/>
      <c r="Z262" s="208"/>
      <c r="AA262" s="208"/>
      <c r="AB262" s="208"/>
      <c r="AC262" s="208"/>
      <c r="AD262" s="208"/>
      <c r="AE262" s="208"/>
      <c r="AF262" s="208"/>
      <c r="AG262" s="208" t="s">
        <v>189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">
      <c r="A263" s="215"/>
      <c r="B263" s="216"/>
      <c r="C263" s="255" t="s">
        <v>283</v>
      </c>
      <c r="D263" s="241"/>
      <c r="E263" s="242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193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">
      <c r="A264" s="215"/>
      <c r="B264" s="216"/>
      <c r="C264" s="255" t="s">
        <v>613</v>
      </c>
      <c r="D264" s="241"/>
      <c r="E264" s="242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193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">
      <c r="A265" s="215"/>
      <c r="B265" s="216"/>
      <c r="C265" s="255" t="s">
        <v>597</v>
      </c>
      <c r="D265" s="241"/>
      <c r="E265" s="242">
        <v>0.64</v>
      </c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193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ht="22.5" outlineLevel="1" x14ac:dyDescent="0.2">
      <c r="A266" s="225">
        <v>50</v>
      </c>
      <c r="B266" s="226" t="s">
        <v>683</v>
      </c>
      <c r="C266" s="236" t="s">
        <v>684</v>
      </c>
      <c r="D266" s="227" t="s">
        <v>196</v>
      </c>
      <c r="E266" s="228">
        <v>0.73140000000000005</v>
      </c>
      <c r="F266" s="229"/>
      <c r="G266" s="230">
        <f>ROUND(E266*F266,2)</f>
        <v>0</v>
      </c>
      <c r="H266" s="229"/>
      <c r="I266" s="230">
        <f>ROUND(E266*H266,2)</f>
        <v>0</v>
      </c>
      <c r="J266" s="229"/>
      <c r="K266" s="230">
        <f>ROUND(E266*J266,2)</f>
        <v>0</v>
      </c>
      <c r="L266" s="230">
        <v>21</v>
      </c>
      <c r="M266" s="230">
        <f>G266*(1+L266/100)</f>
        <v>0</v>
      </c>
      <c r="N266" s="230">
        <v>0</v>
      </c>
      <c r="O266" s="230">
        <f>ROUND(E266*N266,2)</f>
        <v>0</v>
      </c>
      <c r="P266" s="230">
        <v>0</v>
      </c>
      <c r="Q266" s="230">
        <f>ROUND(E266*P266,2)</f>
        <v>0</v>
      </c>
      <c r="R266" s="230" t="s">
        <v>357</v>
      </c>
      <c r="S266" s="230" t="s">
        <v>158</v>
      </c>
      <c r="T266" s="231" t="s">
        <v>158</v>
      </c>
      <c r="U266" s="217">
        <v>0.51</v>
      </c>
      <c r="V266" s="217">
        <f>ROUND(E266*U266,2)</f>
        <v>0.37</v>
      </c>
      <c r="W266" s="217"/>
      <c r="X266" s="217" t="s">
        <v>188</v>
      </c>
      <c r="Y266" s="208"/>
      <c r="Z266" s="208"/>
      <c r="AA266" s="208"/>
      <c r="AB266" s="208"/>
      <c r="AC266" s="208"/>
      <c r="AD266" s="208"/>
      <c r="AE266" s="208"/>
      <c r="AF266" s="208"/>
      <c r="AG266" s="208" t="s">
        <v>189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">
      <c r="A267" s="215"/>
      <c r="B267" s="216"/>
      <c r="C267" s="255" t="s">
        <v>685</v>
      </c>
      <c r="D267" s="241"/>
      <c r="E267" s="242">
        <v>0.73140000000000005</v>
      </c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193</v>
      </c>
      <c r="AH267" s="208">
        <v>0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ht="33.75" outlineLevel="1" x14ac:dyDescent="0.2">
      <c r="A268" s="225">
        <v>51</v>
      </c>
      <c r="B268" s="226" t="s">
        <v>686</v>
      </c>
      <c r="C268" s="236" t="s">
        <v>687</v>
      </c>
      <c r="D268" s="227" t="s">
        <v>186</v>
      </c>
      <c r="E268" s="228">
        <v>2.512</v>
      </c>
      <c r="F268" s="229"/>
      <c r="G268" s="230">
        <f>ROUND(E268*F268,2)</f>
        <v>0</v>
      </c>
      <c r="H268" s="229"/>
      <c r="I268" s="230">
        <f>ROUND(E268*H268,2)</f>
        <v>0</v>
      </c>
      <c r="J268" s="229"/>
      <c r="K268" s="230">
        <f>ROUND(E268*J268,2)</f>
        <v>0</v>
      </c>
      <c r="L268" s="230">
        <v>21</v>
      </c>
      <c r="M268" s="230">
        <f>G268*(1+L268/100)</f>
        <v>0</v>
      </c>
      <c r="N268" s="230">
        <v>5.1000000000000004E-4</v>
      </c>
      <c r="O268" s="230">
        <f>ROUND(E268*N268,2)</f>
        <v>0</v>
      </c>
      <c r="P268" s="230">
        <v>0</v>
      </c>
      <c r="Q268" s="230">
        <f>ROUND(E268*P268,2)</f>
        <v>0</v>
      </c>
      <c r="R268" s="230" t="s">
        <v>357</v>
      </c>
      <c r="S268" s="230" t="s">
        <v>158</v>
      </c>
      <c r="T268" s="231" t="s">
        <v>158</v>
      </c>
      <c r="U268" s="217">
        <v>0.26700000000000002</v>
      </c>
      <c r="V268" s="217">
        <f>ROUND(E268*U268,2)</f>
        <v>0.67</v>
      </c>
      <c r="W268" s="217"/>
      <c r="X268" s="217" t="s">
        <v>188</v>
      </c>
      <c r="Y268" s="208"/>
      <c r="Z268" s="208"/>
      <c r="AA268" s="208"/>
      <c r="AB268" s="208"/>
      <c r="AC268" s="208"/>
      <c r="AD268" s="208"/>
      <c r="AE268" s="208"/>
      <c r="AF268" s="208"/>
      <c r="AG268" s="208" t="s">
        <v>189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">
      <c r="A269" s="215"/>
      <c r="B269" s="216"/>
      <c r="C269" s="254" t="s">
        <v>688</v>
      </c>
      <c r="D269" s="245"/>
      <c r="E269" s="245"/>
      <c r="F269" s="245"/>
      <c r="G269" s="245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191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">
      <c r="A270" s="215"/>
      <c r="B270" s="216"/>
      <c r="C270" s="258" t="s">
        <v>689</v>
      </c>
      <c r="D270" s="253"/>
      <c r="E270" s="253"/>
      <c r="F270" s="253"/>
      <c r="G270" s="253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163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">
      <c r="A271" s="215"/>
      <c r="B271" s="216"/>
      <c r="C271" s="255" t="s">
        <v>690</v>
      </c>
      <c r="D271" s="241"/>
      <c r="E271" s="242">
        <v>2.512</v>
      </c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193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ht="33.75" outlineLevel="1" x14ac:dyDescent="0.2">
      <c r="A272" s="225">
        <v>52</v>
      </c>
      <c r="B272" s="226" t="s">
        <v>691</v>
      </c>
      <c r="C272" s="236" t="s">
        <v>692</v>
      </c>
      <c r="D272" s="227" t="s">
        <v>186</v>
      </c>
      <c r="E272" s="228">
        <v>12.3375</v>
      </c>
      <c r="F272" s="229"/>
      <c r="G272" s="230">
        <f>ROUND(E272*F272,2)</f>
        <v>0</v>
      </c>
      <c r="H272" s="229"/>
      <c r="I272" s="230">
        <f>ROUND(E272*H272,2)</f>
        <v>0</v>
      </c>
      <c r="J272" s="229"/>
      <c r="K272" s="230">
        <f>ROUND(E272*J272,2)</f>
        <v>0</v>
      </c>
      <c r="L272" s="230">
        <v>21</v>
      </c>
      <c r="M272" s="230">
        <f>G272*(1+L272/100)</f>
        <v>0</v>
      </c>
      <c r="N272" s="230">
        <v>3.5000000000000001E-3</v>
      </c>
      <c r="O272" s="230">
        <f>ROUND(E272*N272,2)</f>
        <v>0.04</v>
      </c>
      <c r="P272" s="230">
        <v>0</v>
      </c>
      <c r="Q272" s="230">
        <f>ROUND(E272*P272,2)</f>
        <v>0</v>
      </c>
      <c r="R272" s="230" t="s">
        <v>211</v>
      </c>
      <c r="S272" s="230" t="s">
        <v>158</v>
      </c>
      <c r="T272" s="231" t="s">
        <v>158</v>
      </c>
      <c r="U272" s="217">
        <v>0</v>
      </c>
      <c r="V272" s="217">
        <f>ROUND(E272*U272,2)</f>
        <v>0</v>
      </c>
      <c r="W272" s="217"/>
      <c r="X272" s="217" t="s">
        <v>212</v>
      </c>
      <c r="Y272" s="208"/>
      <c r="Z272" s="208"/>
      <c r="AA272" s="208"/>
      <c r="AB272" s="208"/>
      <c r="AC272" s="208"/>
      <c r="AD272" s="208"/>
      <c r="AE272" s="208"/>
      <c r="AF272" s="208"/>
      <c r="AG272" s="208" t="s">
        <v>213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">
      <c r="A273" s="215"/>
      <c r="B273" s="216"/>
      <c r="C273" s="255" t="s">
        <v>693</v>
      </c>
      <c r="D273" s="241"/>
      <c r="E273" s="242">
        <v>11.75</v>
      </c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08"/>
      <c r="Z273" s="208"/>
      <c r="AA273" s="208"/>
      <c r="AB273" s="208"/>
      <c r="AC273" s="208"/>
      <c r="AD273" s="208"/>
      <c r="AE273" s="208"/>
      <c r="AF273" s="208"/>
      <c r="AG273" s="208" t="s">
        <v>193</v>
      </c>
      <c r="AH273" s="208">
        <v>5</v>
      </c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">
      <c r="A274" s="215"/>
      <c r="B274" s="216"/>
      <c r="C274" s="256" t="s">
        <v>694</v>
      </c>
      <c r="D274" s="243"/>
      <c r="E274" s="244">
        <v>0.58750000000000002</v>
      </c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08"/>
      <c r="Z274" s="208"/>
      <c r="AA274" s="208"/>
      <c r="AB274" s="208"/>
      <c r="AC274" s="208"/>
      <c r="AD274" s="208"/>
      <c r="AE274" s="208"/>
      <c r="AF274" s="208"/>
      <c r="AG274" s="208" t="s">
        <v>193</v>
      </c>
      <c r="AH274" s="208">
        <v>4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ht="22.5" outlineLevel="1" x14ac:dyDescent="0.2">
      <c r="A275" s="225">
        <v>53</v>
      </c>
      <c r="B275" s="226" t="s">
        <v>375</v>
      </c>
      <c r="C275" s="236" t="s">
        <v>376</v>
      </c>
      <c r="D275" s="227" t="s">
        <v>196</v>
      </c>
      <c r="E275" s="228">
        <v>9.2812699999999992</v>
      </c>
      <c r="F275" s="229"/>
      <c r="G275" s="230">
        <f>ROUND(E275*F275,2)</f>
        <v>0</v>
      </c>
      <c r="H275" s="229"/>
      <c r="I275" s="230">
        <f>ROUND(E275*H275,2)</f>
        <v>0</v>
      </c>
      <c r="J275" s="229"/>
      <c r="K275" s="230">
        <f>ROUND(E275*J275,2)</f>
        <v>0</v>
      </c>
      <c r="L275" s="230">
        <v>21</v>
      </c>
      <c r="M275" s="230">
        <f>G275*(1+L275/100)</f>
        <v>0</v>
      </c>
      <c r="N275" s="230">
        <v>0.02</v>
      </c>
      <c r="O275" s="230">
        <f>ROUND(E275*N275,2)</f>
        <v>0.19</v>
      </c>
      <c r="P275" s="230">
        <v>0</v>
      </c>
      <c r="Q275" s="230">
        <f>ROUND(E275*P275,2)</f>
        <v>0</v>
      </c>
      <c r="R275" s="230" t="s">
        <v>211</v>
      </c>
      <c r="S275" s="230" t="s">
        <v>158</v>
      </c>
      <c r="T275" s="231" t="s">
        <v>158</v>
      </c>
      <c r="U275" s="217">
        <v>0</v>
      </c>
      <c r="V275" s="217">
        <f>ROUND(E275*U275,2)</f>
        <v>0</v>
      </c>
      <c r="W275" s="217"/>
      <c r="X275" s="217" t="s">
        <v>212</v>
      </c>
      <c r="Y275" s="208"/>
      <c r="Z275" s="208"/>
      <c r="AA275" s="208"/>
      <c r="AB275" s="208"/>
      <c r="AC275" s="208"/>
      <c r="AD275" s="208"/>
      <c r="AE275" s="208"/>
      <c r="AF275" s="208"/>
      <c r="AG275" s="208" t="s">
        <v>213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">
      <c r="A276" s="215"/>
      <c r="B276" s="216"/>
      <c r="C276" s="255" t="s">
        <v>283</v>
      </c>
      <c r="D276" s="241"/>
      <c r="E276" s="242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193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">
      <c r="A277" s="215"/>
      <c r="B277" s="216"/>
      <c r="C277" s="255" t="s">
        <v>613</v>
      </c>
      <c r="D277" s="241"/>
      <c r="E277" s="242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193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">
      <c r="A278" s="215"/>
      <c r="B278" s="216"/>
      <c r="C278" s="255" t="s">
        <v>695</v>
      </c>
      <c r="D278" s="241"/>
      <c r="E278" s="242">
        <v>0.128</v>
      </c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193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">
      <c r="A279" s="215"/>
      <c r="B279" s="216"/>
      <c r="C279" s="255" t="s">
        <v>696</v>
      </c>
      <c r="D279" s="241"/>
      <c r="E279" s="242">
        <v>6.1020000000000003</v>
      </c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08"/>
      <c r="Z279" s="208"/>
      <c r="AA279" s="208"/>
      <c r="AB279" s="208"/>
      <c r="AC279" s="208"/>
      <c r="AD279" s="208"/>
      <c r="AE279" s="208"/>
      <c r="AF279" s="208"/>
      <c r="AG279" s="208" t="s">
        <v>193</v>
      </c>
      <c r="AH279" s="208">
        <v>0</v>
      </c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">
      <c r="A280" s="215"/>
      <c r="B280" s="216"/>
      <c r="C280" s="255" t="s">
        <v>697</v>
      </c>
      <c r="D280" s="241"/>
      <c r="E280" s="242">
        <v>-0.17663999999999999</v>
      </c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193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">
      <c r="A281" s="215"/>
      <c r="B281" s="216"/>
      <c r="C281" s="255" t="s">
        <v>698</v>
      </c>
      <c r="D281" s="241"/>
      <c r="E281" s="242">
        <v>3.0459200000000002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193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">
      <c r="A282" s="215"/>
      <c r="B282" s="216"/>
      <c r="C282" s="256" t="s">
        <v>378</v>
      </c>
      <c r="D282" s="243"/>
      <c r="E282" s="244">
        <v>0.18199000000000001</v>
      </c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08"/>
      <c r="Z282" s="208"/>
      <c r="AA282" s="208"/>
      <c r="AB282" s="208"/>
      <c r="AC282" s="208"/>
      <c r="AD282" s="208"/>
      <c r="AE282" s="208"/>
      <c r="AF282" s="208"/>
      <c r="AG282" s="208" t="s">
        <v>193</v>
      </c>
      <c r="AH282" s="208">
        <v>4</v>
      </c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ht="22.5" outlineLevel="1" x14ac:dyDescent="0.2">
      <c r="A283" s="225">
        <v>54</v>
      </c>
      <c r="B283" s="226" t="s">
        <v>383</v>
      </c>
      <c r="C283" s="236" t="s">
        <v>384</v>
      </c>
      <c r="D283" s="227" t="s">
        <v>196</v>
      </c>
      <c r="E283" s="228">
        <v>4.8833799999999998</v>
      </c>
      <c r="F283" s="229"/>
      <c r="G283" s="230">
        <f>ROUND(E283*F283,2)</f>
        <v>0</v>
      </c>
      <c r="H283" s="229"/>
      <c r="I283" s="230">
        <f>ROUND(E283*H283,2)</f>
        <v>0</v>
      </c>
      <c r="J283" s="229"/>
      <c r="K283" s="230">
        <f>ROUND(E283*J283,2)</f>
        <v>0</v>
      </c>
      <c r="L283" s="230">
        <v>21</v>
      </c>
      <c r="M283" s="230">
        <f>G283*(1+L283/100)</f>
        <v>0</v>
      </c>
      <c r="N283" s="230">
        <v>0.02</v>
      </c>
      <c r="O283" s="230">
        <f>ROUND(E283*N283,2)</f>
        <v>0.1</v>
      </c>
      <c r="P283" s="230">
        <v>0</v>
      </c>
      <c r="Q283" s="230">
        <f>ROUND(E283*P283,2)</f>
        <v>0</v>
      </c>
      <c r="R283" s="230" t="s">
        <v>211</v>
      </c>
      <c r="S283" s="230" t="s">
        <v>158</v>
      </c>
      <c r="T283" s="231" t="s">
        <v>158</v>
      </c>
      <c r="U283" s="217">
        <v>0</v>
      </c>
      <c r="V283" s="217">
        <f>ROUND(E283*U283,2)</f>
        <v>0</v>
      </c>
      <c r="W283" s="217"/>
      <c r="X283" s="217" t="s">
        <v>212</v>
      </c>
      <c r="Y283" s="208"/>
      <c r="Z283" s="208"/>
      <c r="AA283" s="208"/>
      <c r="AB283" s="208"/>
      <c r="AC283" s="208"/>
      <c r="AD283" s="208"/>
      <c r="AE283" s="208"/>
      <c r="AF283" s="208"/>
      <c r="AG283" s="208" t="s">
        <v>213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">
      <c r="A284" s="215"/>
      <c r="B284" s="216"/>
      <c r="C284" s="255" t="s">
        <v>699</v>
      </c>
      <c r="D284" s="241"/>
      <c r="E284" s="242">
        <v>2.2882500000000001</v>
      </c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08"/>
      <c r="Z284" s="208"/>
      <c r="AA284" s="208"/>
      <c r="AB284" s="208"/>
      <c r="AC284" s="208"/>
      <c r="AD284" s="208"/>
      <c r="AE284" s="208"/>
      <c r="AF284" s="208"/>
      <c r="AG284" s="208" t="s">
        <v>193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">
      <c r="A285" s="215"/>
      <c r="B285" s="216"/>
      <c r="C285" s="255" t="s">
        <v>700</v>
      </c>
      <c r="D285" s="241"/>
      <c r="E285" s="242">
        <v>-6.6239999999999993E-2</v>
      </c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08"/>
      <c r="Z285" s="208"/>
      <c r="AA285" s="208"/>
      <c r="AB285" s="208"/>
      <c r="AC285" s="208"/>
      <c r="AD285" s="208"/>
      <c r="AE285" s="208"/>
      <c r="AF285" s="208"/>
      <c r="AG285" s="208" t="s">
        <v>193</v>
      </c>
      <c r="AH285" s="208">
        <v>0</v>
      </c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">
      <c r="A286" s="215"/>
      <c r="B286" s="216"/>
      <c r="C286" s="255" t="s">
        <v>701</v>
      </c>
      <c r="D286" s="241"/>
      <c r="E286" s="242">
        <v>0.31092999999999998</v>
      </c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193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">
      <c r="A287" s="215"/>
      <c r="B287" s="216"/>
      <c r="C287" s="255" t="s">
        <v>702</v>
      </c>
      <c r="D287" s="241"/>
      <c r="E287" s="242">
        <v>0.31075000000000003</v>
      </c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193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">
      <c r="A288" s="215"/>
      <c r="B288" s="216"/>
      <c r="C288" s="255" t="s">
        <v>703</v>
      </c>
      <c r="D288" s="241"/>
      <c r="E288" s="242">
        <v>0.12144000000000001</v>
      </c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193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">
      <c r="A289" s="215"/>
      <c r="B289" s="216"/>
      <c r="C289" s="255" t="s">
        <v>704</v>
      </c>
      <c r="D289" s="241"/>
      <c r="E289" s="242">
        <v>0.76148000000000005</v>
      </c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193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">
      <c r="A290" s="215"/>
      <c r="B290" s="216"/>
      <c r="C290" s="255" t="s">
        <v>680</v>
      </c>
      <c r="D290" s="241"/>
      <c r="E290" s="242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193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">
      <c r="A291" s="215"/>
      <c r="B291" s="216"/>
      <c r="C291" s="255" t="s">
        <v>705</v>
      </c>
      <c r="D291" s="241"/>
      <c r="E291" s="242">
        <v>0.55449999999999999</v>
      </c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193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">
      <c r="A292" s="215"/>
      <c r="B292" s="216"/>
      <c r="C292" s="255" t="s">
        <v>706</v>
      </c>
      <c r="D292" s="241"/>
      <c r="E292" s="242">
        <v>0.50651999999999997</v>
      </c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193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">
      <c r="A293" s="215"/>
      <c r="B293" s="216"/>
      <c r="C293" s="256" t="s">
        <v>378</v>
      </c>
      <c r="D293" s="243"/>
      <c r="E293" s="244">
        <v>9.5750000000000002E-2</v>
      </c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193</v>
      </c>
      <c r="AH293" s="208">
        <v>4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ht="22.5" outlineLevel="1" x14ac:dyDescent="0.2">
      <c r="A294" s="225">
        <v>55</v>
      </c>
      <c r="B294" s="226" t="s">
        <v>707</v>
      </c>
      <c r="C294" s="236" t="s">
        <v>708</v>
      </c>
      <c r="D294" s="227" t="s">
        <v>186</v>
      </c>
      <c r="E294" s="228">
        <v>3.7667099999999998</v>
      </c>
      <c r="F294" s="229"/>
      <c r="G294" s="230">
        <f>ROUND(E294*F294,2)</f>
        <v>0</v>
      </c>
      <c r="H294" s="229"/>
      <c r="I294" s="230">
        <f>ROUND(E294*H294,2)</f>
        <v>0</v>
      </c>
      <c r="J294" s="229"/>
      <c r="K294" s="230">
        <f>ROUND(E294*J294,2)</f>
        <v>0</v>
      </c>
      <c r="L294" s="230">
        <v>21</v>
      </c>
      <c r="M294" s="230">
        <f>G294*(1+L294/100)</f>
        <v>0</v>
      </c>
      <c r="N294" s="230">
        <v>2.14E-3</v>
      </c>
      <c r="O294" s="230">
        <f>ROUND(E294*N294,2)</f>
        <v>0.01</v>
      </c>
      <c r="P294" s="230">
        <v>0</v>
      </c>
      <c r="Q294" s="230">
        <f>ROUND(E294*P294,2)</f>
        <v>0</v>
      </c>
      <c r="R294" s="230" t="s">
        <v>211</v>
      </c>
      <c r="S294" s="230" t="s">
        <v>158</v>
      </c>
      <c r="T294" s="231" t="s">
        <v>158</v>
      </c>
      <c r="U294" s="217">
        <v>0</v>
      </c>
      <c r="V294" s="217">
        <f>ROUND(E294*U294,2)</f>
        <v>0</v>
      </c>
      <c r="W294" s="217"/>
      <c r="X294" s="217" t="s">
        <v>212</v>
      </c>
      <c r="Y294" s="208"/>
      <c r="Z294" s="208"/>
      <c r="AA294" s="208"/>
      <c r="AB294" s="208"/>
      <c r="AC294" s="208"/>
      <c r="AD294" s="208"/>
      <c r="AE294" s="208"/>
      <c r="AF294" s="208"/>
      <c r="AG294" s="208" t="s">
        <v>213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">
      <c r="A295" s="215"/>
      <c r="B295" s="216"/>
      <c r="C295" s="255" t="s">
        <v>709</v>
      </c>
      <c r="D295" s="241"/>
      <c r="E295" s="242">
        <v>3.657</v>
      </c>
      <c r="F295" s="217"/>
      <c r="G295" s="217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193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">
      <c r="A296" s="215"/>
      <c r="B296" s="216"/>
      <c r="C296" s="256" t="s">
        <v>219</v>
      </c>
      <c r="D296" s="243"/>
      <c r="E296" s="244">
        <v>0.10971</v>
      </c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193</v>
      </c>
      <c r="AH296" s="208">
        <v>4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ht="22.5" outlineLevel="1" x14ac:dyDescent="0.2">
      <c r="A297" s="225">
        <v>56</v>
      </c>
      <c r="B297" s="226" t="s">
        <v>710</v>
      </c>
      <c r="C297" s="236" t="s">
        <v>711</v>
      </c>
      <c r="D297" s="227" t="s">
        <v>186</v>
      </c>
      <c r="E297" s="228">
        <v>2.8887999999999998</v>
      </c>
      <c r="F297" s="229"/>
      <c r="G297" s="230">
        <f>ROUND(E297*F297,2)</f>
        <v>0</v>
      </c>
      <c r="H297" s="229"/>
      <c r="I297" s="230">
        <f>ROUND(E297*H297,2)</f>
        <v>0</v>
      </c>
      <c r="J297" s="229"/>
      <c r="K297" s="230">
        <f>ROUND(E297*J297,2)</f>
        <v>0</v>
      </c>
      <c r="L297" s="230">
        <v>21</v>
      </c>
      <c r="M297" s="230">
        <f>G297*(1+L297/100)</f>
        <v>0</v>
      </c>
      <c r="N297" s="230">
        <v>1.6000000000000001E-3</v>
      </c>
      <c r="O297" s="230">
        <f>ROUND(E297*N297,2)</f>
        <v>0</v>
      </c>
      <c r="P297" s="230">
        <v>0</v>
      </c>
      <c r="Q297" s="230">
        <f>ROUND(E297*P297,2)</f>
        <v>0</v>
      </c>
      <c r="R297" s="230" t="s">
        <v>211</v>
      </c>
      <c r="S297" s="230" t="s">
        <v>158</v>
      </c>
      <c r="T297" s="231" t="s">
        <v>158</v>
      </c>
      <c r="U297" s="217">
        <v>0</v>
      </c>
      <c r="V297" s="217">
        <f>ROUND(E297*U297,2)</f>
        <v>0</v>
      </c>
      <c r="W297" s="217"/>
      <c r="X297" s="217" t="s">
        <v>212</v>
      </c>
      <c r="Y297" s="208"/>
      <c r="Z297" s="208"/>
      <c r="AA297" s="208"/>
      <c r="AB297" s="208"/>
      <c r="AC297" s="208"/>
      <c r="AD297" s="208"/>
      <c r="AE297" s="208"/>
      <c r="AF297" s="208"/>
      <c r="AG297" s="208" t="s">
        <v>213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">
      <c r="A298" s="215"/>
      <c r="B298" s="216"/>
      <c r="C298" s="255" t="s">
        <v>712</v>
      </c>
      <c r="D298" s="241"/>
      <c r="E298" s="242">
        <v>2.512</v>
      </c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193</v>
      </c>
      <c r="AH298" s="208">
        <v>5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">
      <c r="A299" s="215"/>
      <c r="B299" s="216"/>
      <c r="C299" s="256" t="s">
        <v>713</v>
      </c>
      <c r="D299" s="243"/>
      <c r="E299" s="244">
        <v>0.37680000000000002</v>
      </c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193</v>
      </c>
      <c r="AH299" s="208">
        <v>4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">
      <c r="A300" s="225">
        <v>57</v>
      </c>
      <c r="B300" s="226" t="s">
        <v>714</v>
      </c>
      <c r="C300" s="236" t="s">
        <v>715</v>
      </c>
      <c r="D300" s="227" t="s">
        <v>249</v>
      </c>
      <c r="E300" s="228">
        <v>0.52995000000000003</v>
      </c>
      <c r="F300" s="229"/>
      <c r="G300" s="230">
        <f>ROUND(E300*F300,2)</f>
        <v>0</v>
      </c>
      <c r="H300" s="229"/>
      <c r="I300" s="230">
        <f>ROUND(E300*H300,2)</f>
        <v>0</v>
      </c>
      <c r="J300" s="229"/>
      <c r="K300" s="230">
        <f>ROUND(E300*J300,2)</f>
        <v>0</v>
      </c>
      <c r="L300" s="230">
        <v>21</v>
      </c>
      <c r="M300" s="230">
        <f>G300*(1+L300/100)</f>
        <v>0</v>
      </c>
      <c r="N300" s="230">
        <v>0</v>
      </c>
      <c r="O300" s="230">
        <f>ROUND(E300*N300,2)</f>
        <v>0</v>
      </c>
      <c r="P300" s="230">
        <v>0</v>
      </c>
      <c r="Q300" s="230">
        <f>ROUND(E300*P300,2)</f>
        <v>0</v>
      </c>
      <c r="R300" s="230" t="s">
        <v>357</v>
      </c>
      <c r="S300" s="230" t="s">
        <v>158</v>
      </c>
      <c r="T300" s="231" t="s">
        <v>158</v>
      </c>
      <c r="U300" s="217">
        <v>1.74</v>
      </c>
      <c r="V300" s="217">
        <f>ROUND(E300*U300,2)</f>
        <v>0.92</v>
      </c>
      <c r="W300" s="217"/>
      <c r="X300" s="217" t="s">
        <v>250</v>
      </c>
      <c r="Y300" s="208"/>
      <c r="Z300" s="208"/>
      <c r="AA300" s="208"/>
      <c r="AB300" s="208"/>
      <c r="AC300" s="208"/>
      <c r="AD300" s="208"/>
      <c r="AE300" s="208"/>
      <c r="AF300" s="208"/>
      <c r="AG300" s="208" t="s">
        <v>251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">
      <c r="A301" s="215"/>
      <c r="B301" s="216"/>
      <c r="C301" s="254" t="s">
        <v>348</v>
      </c>
      <c r="D301" s="245"/>
      <c r="E301" s="245"/>
      <c r="F301" s="245"/>
      <c r="G301" s="245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191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">
      <c r="A302" s="215"/>
      <c r="B302" s="216"/>
      <c r="C302" s="255" t="s">
        <v>253</v>
      </c>
      <c r="D302" s="241"/>
      <c r="E302" s="242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193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">
      <c r="A303" s="215"/>
      <c r="B303" s="216"/>
      <c r="C303" s="255" t="s">
        <v>716</v>
      </c>
      <c r="D303" s="241"/>
      <c r="E303" s="242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193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">
      <c r="A304" s="215"/>
      <c r="B304" s="216"/>
      <c r="C304" s="255" t="s">
        <v>717</v>
      </c>
      <c r="D304" s="241"/>
      <c r="E304" s="242">
        <v>0.52995000000000003</v>
      </c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193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x14ac:dyDescent="0.2">
      <c r="A305" s="219" t="s">
        <v>153</v>
      </c>
      <c r="B305" s="220" t="s">
        <v>104</v>
      </c>
      <c r="C305" s="235" t="s">
        <v>105</v>
      </c>
      <c r="D305" s="221"/>
      <c r="E305" s="222"/>
      <c r="F305" s="223"/>
      <c r="G305" s="223">
        <f>SUMIF(AG306:AG336,"&lt;&gt;NOR",G306:G336)</f>
        <v>0</v>
      </c>
      <c r="H305" s="223"/>
      <c r="I305" s="223">
        <f>SUM(I306:I336)</f>
        <v>0</v>
      </c>
      <c r="J305" s="223"/>
      <c r="K305" s="223">
        <f>SUM(K306:K336)</f>
        <v>0</v>
      </c>
      <c r="L305" s="223"/>
      <c r="M305" s="223">
        <f>SUM(M306:M336)</f>
        <v>0</v>
      </c>
      <c r="N305" s="223"/>
      <c r="O305" s="223">
        <f>SUM(O306:O336)</f>
        <v>0.02</v>
      </c>
      <c r="P305" s="223"/>
      <c r="Q305" s="223">
        <f>SUM(Q306:Q336)</f>
        <v>0</v>
      </c>
      <c r="R305" s="223"/>
      <c r="S305" s="223"/>
      <c r="T305" s="224"/>
      <c r="U305" s="218"/>
      <c r="V305" s="218">
        <f>SUM(V306:V336)</f>
        <v>8.379999999999999</v>
      </c>
      <c r="W305" s="218"/>
      <c r="X305" s="218"/>
      <c r="AG305" t="s">
        <v>154</v>
      </c>
    </row>
    <row r="306" spans="1:60" outlineLevel="1" x14ac:dyDescent="0.2">
      <c r="A306" s="225">
        <v>58</v>
      </c>
      <c r="B306" s="226" t="s">
        <v>393</v>
      </c>
      <c r="C306" s="236" t="s">
        <v>394</v>
      </c>
      <c r="D306" s="227" t="s">
        <v>325</v>
      </c>
      <c r="E306" s="228">
        <v>0.5</v>
      </c>
      <c r="F306" s="229"/>
      <c r="G306" s="230">
        <f>ROUND(E306*F306,2)</f>
        <v>0</v>
      </c>
      <c r="H306" s="229"/>
      <c r="I306" s="230">
        <f>ROUND(E306*H306,2)</f>
        <v>0</v>
      </c>
      <c r="J306" s="229"/>
      <c r="K306" s="230">
        <f>ROUND(E306*J306,2)</f>
        <v>0</v>
      </c>
      <c r="L306" s="230">
        <v>21</v>
      </c>
      <c r="M306" s="230">
        <f>G306*(1+L306/100)</f>
        <v>0</v>
      </c>
      <c r="N306" s="230">
        <v>0</v>
      </c>
      <c r="O306" s="230">
        <f>ROUND(E306*N306,2)</f>
        <v>0</v>
      </c>
      <c r="P306" s="230">
        <v>2.63E-3</v>
      </c>
      <c r="Q306" s="230">
        <f>ROUND(E306*P306,2)</f>
        <v>0</v>
      </c>
      <c r="R306" s="230" t="s">
        <v>395</v>
      </c>
      <c r="S306" s="230" t="s">
        <v>158</v>
      </c>
      <c r="T306" s="231" t="s">
        <v>158</v>
      </c>
      <c r="U306" s="217">
        <v>0.114</v>
      </c>
      <c r="V306" s="217">
        <f>ROUND(E306*U306,2)</f>
        <v>0.06</v>
      </c>
      <c r="W306" s="217"/>
      <c r="X306" s="217" t="s">
        <v>188</v>
      </c>
      <c r="Y306" s="208"/>
      <c r="Z306" s="208"/>
      <c r="AA306" s="208"/>
      <c r="AB306" s="208"/>
      <c r="AC306" s="208"/>
      <c r="AD306" s="208"/>
      <c r="AE306" s="208"/>
      <c r="AF306" s="208"/>
      <c r="AG306" s="208" t="s">
        <v>189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">
      <c r="A307" s="215"/>
      <c r="B307" s="216"/>
      <c r="C307" s="254" t="s">
        <v>396</v>
      </c>
      <c r="D307" s="245"/>
      <c r="E307" s="245"/>
      <c r="F307" s="245"/>
      <c r="G307" s="245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191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">
      <c r="A308" s="215"/>
      <c r="B308" s="216"/>
      <c r="C308" s="255" t="s">
        <v>718</v>
      </c>
      <c r="D308" s="241"/>
      <c r="E308" s="242">
        <v>0.5</v>
      </c>
      <c r="F308" s="217"/>
      <c r="G308" s="217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193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">
      <c r="A309" s="225">
        <v>59</v>
      </c>
      <c r="B309" s="226" t="s">
        <v>399</v>
      </c>
      <c r="C309" s="236" t="s">
        <v>400</v>
      </c>
      <c r="D309" s="227" t="s">
        <v>325</v>
      </c>
      <c r="E309" s="228">
        <v>4.4000000000000004</v>
      </c>
      <c r="F309" s="229"/>
      <c r="G309" s="230">
        <f>ROUND(E309*F309,2)</f>
        <v>0</v>
      </c>
      <c r="H309" s="229"/>
      <c r="I309" s="230">
        <f>ROUND(E309*H309,2)</f>
        <v>0</v>
      </c>
      <c r="J309" s="229"/>
      <c r="K309" s="230">
        <f>ROUND(E309*J309,2)</f>
        <v>0</v>
      </c>
      <c r="L309" s="230">
        <v>21</v>
      </c>
      <c r="M309" s="230">
        <f>G309*(1+L309/100)</f>
        <v>0</v>
      </c>
      <c r="N309" s="230">
        <v>1.31E-3</v>
      </c>
      <c r="O309" s="230">
        <f>ROUND(E309*N309,2)</f>
        <v>0.01</v>
      </c>
      <c r="P309" s="230">
        <v>0</v>
      </c>
      <c r="Q309" s="230">
        <f>ROUND(E309*P309,2)</f>
        <v>0</v>
      </c>
      <c r="R309" s="230" t="s">
        <v>395</v>
      </c>
      <c r="S309" s="230" t="s">
        <v>158</v>
      </c>
      <c r="T309" s="231" t="s">
        <v>158</v>
      </c>
      <c r="U309" s="217">
        <v>0.79700000000000004</v>
      </c>
      <c r="V309" s="217">
        <f>ROUND(E309*U309,2)</f>
        <v>3.51</v>
      </c>
      <c r="W309" s="217"/>
      <c r="X309" s="217" t="s">
        <v>188</v>
      </c>
      <c r="Y309" s="208"/>
      <c r="Z309" s="208"/>
      <c r="AA309" s="208"/>
      <c r="AB309" s="208"/>
      <c r="AC309" s="208"/>
      <c r="AD309" s="208"/>
      <c r="AE309" s="208"/>
      <c r="AF309" s="208"/>
      <c r="AG309" s="208" t="s">
        <v>189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">
      <c r="A310" s="215"/>
      <c r="B310" s="216"/>
      <c r="C310" s="254" t="s">
        <v>401</v>
      </c>
      <c r="D310" s="245"/>
      <c r="E310" s="245"/>
      <c r="F310" s="245"/>
      <c r="G310" s="245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191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">
      <c r="A311" s="215"/>
      <c r="B311" s="216"/>
      <c r="C311" s="258" t="s">
        <v>402</v>
      </c>
      <c r="D311" s="253"/>
      <c r="E311" s="253"/>
      <c r="F311" s="253"/>
      <c r="G311" s="253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08"/>
      <c r="Z311" s="208"/>
      <c r="AA311" s="208"/>
      <c r="AB311" s="208"/>
      <c r="AC311" s="208"/>
      <c r="AD311" s="208"/>
      <c r="AE311" s="208"/>
      <c r="AF311" s="208"/>
      <c r="AG311" s="208" t="s">
        <v>163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">
      <c r="A312" s="215"/>
      <c r="B312" s="216"/>
      <c r="C312" s="258" t="s">
        <v>403</v>
      </c>
      <c r="D312" s="253"/>
      <c r="E312" s="253"/>
      <c r="F312" s="253"/>
      <c r="G312" s="253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163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">
      <c r="A313" s="215"/>
      <c r="B313" s="216"/>
      <c r="C313" s="255" t="s">
        <v>719</v>
      </c>
      <c r="D313" s="241"/>
      <c r="E313" s="242">
        <v>0.5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193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">
      <c r="A314" s="215"/>
      <c r="B314" s="216"/>
      <c r="C314" s="255" t="s">
        <v>720</v>
      </c>
      <c r="D314" s="241"/>
      <c r="E314" s="242">
        <v>3</v>
      </c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193</v>
      </c>
      <c r="AH314" s="208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">
      <c r="A315" s="215"/>
      <c r="B315" s="216"/>
      <c r="C315" s="255" t="s">
        <v>721</v>
      </c>
      <c r="D315" s="241"/>
      <c r="E315" s="242">
        <v>0.9</v>
      </c>
      <c r="F315" s="217"/>
      <c r="G315" s="217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193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">
      <c r="A316" s="225">
        <v>60</v>
      </c>
      <c r="B316" s="226" t="s">
        <v>722</v>
      </c>
      <c r="C316" s="236" t="s">
        <v>723</v>
      </c>
      <c r="D316" s="227" t="s">
        <v>325</v>
      </c>
      <c r="E316" s="228">
        <v>2.6</v>
      </c>
      <c r="F316" s="229"/>
      <c r="G316" s="230">
        <f>ROUND(E316*F316,2)</f>
        <v>0</v>
      </c>
      <c r="H316" s="229"/>
      <c r="I316" s="230">
        <f>ROUND(E316*H316,2)</f>
        <v>0</v>
      </c>
      <c r="J316" s="229"/>
      <c r="K316" s="230">
        <f>ROUND(E316*J316,2)</f>
        <v>0</v>
      </c>
      <c r="L316" s="230">
        <v>21</v>
      </c>
      <c r="M316" s="230">
        <f>G316*(1+L316/100)</f>
        <v>0</v>
      </c>
      <c r="N316" s="230">
        <v>5.2999999999999998E-4</v>
      </c>
      <c r="O316" s="230">
        <f>ROUND(E316*N316,2)</f>
        <v>0</v>
      </c>
      <c r="P316" s="230">
        <v>0</v>
      </c>
      <c r="Q316" s="230">
        <f>ROUND(E316*P316,2)</f>
        <v>0</v>
      </c>
      <c r="R316" s="230" t="s">
        <v>395</v>
      </c>
      <c r="S316" s="230" t="s">
        <v>158</v>
      </c>
      <c r="T316" s="231" t="s">
        <v>158</v>
      </c>
      <c r="U316" s="217">
        <v>0.26750000000000002</v>
      </c>
      <c r="V316" s="217">
        <f>ROUND(E316*U316,2)</f>
        <v>0.7</v>
      </c>
      <c r="W316" s="217"/>
      <c r="X316" s="217" t="s">
        <v>188</v>
      </c>
      <c r="Y316" s="208"/>
      <c r="Z316" s="208"/>
      <c r="AA316" s="208"/>
      <c r="AB316" s="208"/>
      <c r="AC316" s="208"/>
      <c r="AD316" s="208"/>
      <c r="AE316" s="208"/>
      <c r="AF316" s="208"/>
      <c r="AG316" s="208" t="s">
        <v>189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">
      <c r="A317" s="215"/>
      <c r="B317" s="216"/>
      <c r="C317" s="254" t="s">
        <v>401</v>
      </c>
      <c r="D317" s="245"/>
      <c r="E317" s="245"/>
      <c r="F317" s="245"/>
      <c r="G317" s="245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191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">
      <c r="A318" s="215"/>
      <c r="B318" s="216"/>
      <c r="C318" s="258" t="s">
        <v>724</v>
      </c>
      <c r="D318" s="253"/>
      <c r="E318" s="253"/>
      <c r="F318" s="253"/>
      <c r="G318" s="253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08"/>
      <c r="Z318" s="208"/>
      <c r="AA318" s="208"/>
      <c r="AB318" s="208"/>
      <c r="AC318" s="208"/>
      <c r="AD318" s="208"/>
      <c r="AE318" s="208"/>
      <c r="AF318" s="208"/>
      <c r="AG318" s="208" t="s">
        <v>163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">
      <c r="A319" s="215"/>
      <c r="B319" s="216"/>
      <c r="C319" s="255" t="s">
        <v>725</v>
      </c>
      <c r="D319" s="241"/>
      <c r="E319" s="242">
        <v>2.6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193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ht="22.5" outlineLevel="1" x14ac:dyDescent="0.2">
      <c r="A320" s="225">
        <v>61</v>
      </c>
      <c r="B320" s="226" t="s">
        <v>726</v>
      </c>
      <c r="C320" s="236" t="s">
        <v>727</v>
      </c>
      <c r="D320" s="227" t="s">
        <v>325</v>
      </c>
      <c r="E320" s="228">
        <v>1.8</v>
      </c>
      <c r="F320" s="229"/>
      <c r="G320" s="230">
        <f>ROUND(E320*F320,2)</f>
        <v>0</v>
      </c>
      <c r="H320" s="229"/>
      <c r="I320" s="230">
        <f>ROUND(E320*H320,2)</f>
        <v>0</v>
      </c>
      <c r="J320" s="229"/>
      <c r="K320" s="230">
        <f>ROUND(E320*J320,2)</f>
        <v>0</v>
      </c>
      <c r="L320" s="230">
        <v>21</v>
      </c>
      <c r="M320" s="230">
        <f>G320*(1+L320/100)</f>
        <v>0</v>
      </c>
      <c r="N320" s="230">
        <v>1.4400000000000001E-3</v>
      </c>
      <c r="O320" s="230">
        <f>ROUND(E320*N320,2)</f>
        <v>0</v>
      </c>
      <c r="P320" s="230">
        <v>0</v>
      </c>
      <c r="Q320" s="230">
        <f>ROUND(E320*P320,2)</f>
        <v>0</v>
      </c>
      <c r="R320" s="230" t="s">
        <v>395</v>
      </c>
      <c r="S320" s="230" t="s">
        <v>158</v>
      </c>
      <c r="T320" s="231" t="s">
        <v>158</v>
      </c>
      <c r="U320" s="217">
        <v>0.8</v>
      </c>
      <c r="V320" s="217">
        <f>ROUND(E320*U320,2)</f>
        <v>1.44</v>
      </c>
      <c r="W320" s="217"/>
      <c r="X320" s="217" t="s">
        <v>188</v>
      </c>
      <c r="Y320" s="208"/>
      <c r="Z320" s="208"/>
      <c r="AA320" s="208"/>
      <c r="AB320" s="208"/>
      <c r="AC320" s="208"/>
      <c r="AD320" s="208"/>
      <c r="AE320" s="208"/>
      <c r="AF320" s="208"/>
      <c r="AG320" s="208" t="s">
        <v>189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">
      <c r="A321" s="215"/>
      <c r="B321" s="216"/>
      <c r="C321" s="254" t="s">
        <v>401</v>
      </c>
      <c r="D321" s="245"/>
      <c r="E321" s="245"/>
      <c r="F321" s="245"/>
      <c r="G321" s="245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191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">
      <c r="A322" s="215"/>
      <c r="B322" s="216"/>
      <c r="C322" s="258" t="s">
        <v>724</v>
      </c>
      <c r="D322" s="253"/>
      <c r="E322" s="253"/>
      <c r="F322" s="253"/>
      <c r="G322" s="253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163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">
      <c r="A323" s="215"/>
      <c r="B323" s="216"/>
      <c r="C323" s="255" t="s">
        <v>728</v>
      </c>
      <c r="D323" s="241"/>
      <c r="E323" s="242">
        <v>1.8</v>
      </c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193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">
      <c r="A324" s="225">
        <v>62</v>
      </c>
      <c r="B324" s="226" t="s">
        <v>729</v>
      </c>
      <c r="C324" s="236" t="s">
        <v>730</v>
      </c>
      <c r="D324" s="227" t="s">
        <v>262</v>
      </c>
      <c r="E324" s="228">
        <v>2</v>
      </c>
      <c r="F324" s="229"/>
      <c r="G324" s="230">
        <f>ROUND(E324*F324,2)</f>
        <v>0</v>
      </c>
      <c r="H324" s="229"/>
      <c r="I324" s="230">
        <f>ROUND(E324*H324,2)</f>
        <v>0</v>
      </c>
      <c r="J324" s="229"/>
      <c r="K324" s="230">
        <f>ROUND(E324*J324,2)</f>
        <v>0</v>
      </c>
      <c r="L324" s="230">
        <v>21</v>
      </c>
      <c r="M324" s="230">
        <f>G324*(1+L324/100)</f>
        <v>0</v>
      </c>
      <c r="N324" s="230">
        <v>3.1E-4</v>
      </c>
      <c r="O324" s="230">
        <f>ROUND(E324*N324,2)</f>
        <v>0</v>
      </c>
      <c r="P324" s="230">
        <v>0</v>
      </c>
      <c r="Q324" s="230">
        <f>ROUND(E324*P324,2)</f>
        <v>0</v>
      </c>
      <c r="R324" s="230"/>
      <c r="S324" s="230" t="s">
        <v>175</v>
      </c>
      <c r="T324" s="231" t="s">
        <v>159</v>
      </c>
      <c r="U324" s="217">
        <v>0</v>
      </c>
      <c r="V324" s="217">
        <f>ROUND(E324*U324,2)</f>
        <v>0</v>
      </c>
      <c r="W324" s="217"/>
      <c r="X324" s="217" t="s">
        <v>188</v>
      </c>
      <c r="Y324" s="208"/>
      <c r="Z324" s="208"/>
      <c r="AA324" s="208"/>
      <c r="AB324" s="208"/>
      <c r="AC324" s="208"/>
      <c r="AD324" s="208"/>
      <c r="AE324" s="208"/>
      <c r="AF324" s="208"/>
      <c r="AG324" s="208" t="s">
        <v>189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">
      <c r="A325" s="215"/>
      <c r="B325" s="216"/>
      <c r="C325" s="255" t="s">
        <v>731</v>
      </c>
      <c r="D325" s="241"/>
      <c r="E325" s="242">
        <v>2</v>
      </c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193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">
      <c r="A326" s="225">
        <v>63</v>
      </c>
      <c r="B326" s="226" t="s">
        <v>732</v>
      </c>
      <c r="C326" s="236" t="s">
        <v>733</v>
      </c>
      <c r="D326" s="227" t="s">
        <v>262</v>
      </c>
      <c r="E326" s="228">
        <v>3</v>
      </c>
      <c r="F326" s="229"/>
      <c r="G326" s="230">
        <f>ROUND(E326*F326,2)</f>
        <v>0</v>
      </c>
      <c r="H326" s="229"/>
      <c r="I326" s="230">
        <f>ROUND(E326*H326,2)</f>
        <v>0</v>
      </c>
      <c r="J326" s="229"/>
      <c r="K326" s="230">
        <f>ROUND(E326*J326,2)</f>
        <v>0</v>
      </c>
      <c r="L326" s="230">
        <v>21</v>
      </c>
      <c r="M326" s="230">
        <f>G326*(1+L326/100)</f>
        <v>0</v>
      </c>
      <c r="N326" s="230">
        <v>1.83E-3</v>
      </c>
      <c r="O326" s="230">
        <f>ROUND(E326*N326,2)</f>
        <v>0.01</v>
      </c>
      <c r="P326" s="230">
        <v>0</v>
      </c>
      <c r="Q326" s="230">
        <f>ROUND(E326*P326,2)</f>
        <v>0</v>
      </c>
      <c r="R326" s="230"/>
      <c r="S326" s="230" t="s">
        <v>175</v>
      </c>
      <c r="T326" s="231" t="s">
        <v>158</v>
      </c>
      <c r="U326" s="217">
        <v>0.66</v>
      </c>
      <c r="V326" s="217">
        <f>ROUND(E326*U326,2)</f>
        <v>1.98</v>
      </c>
      <c r="W326" s="217"/>
      <c r="X326" s="217" t="s">
        <v>188</v>
      </c>
      <c r="Y326" s="208"/>
      <c r="Z326" s="208"/>
      <c r="AA326" s="208"/>
      <c r="AB326" s="208"/>
      <c r="AC326" s="208"/>
      <c r="AD326" s="208"/>
      <c r="AE326" s="208"/>
      <c r="AF326" s="208"/>
      <c r="AG326" s="208" t="s">
        <v>189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">
      <c r="A327" s="215"/>
      <c r="B327" s="216"/>
      <c r="C327" s="237" t="s">
        <v>734</v>
      </c>
      <c r="D327" s="233"/>
      <c r="E327" s="233"/>
      <c r="F327" s="233"/>
      <c r="G327" s="233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163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">
      <c r="A328" s="215"/>
      <c r="B328" s="216"/>
      <c r="C328" s="255" t="s">
        <v>735</v>
      </c>
      <c r="D328" s="241"/>
      <c r="E328" s="242">
        <v>3</v>
      </c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193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">
      <c r="A329" s="225">
        <v>64</v>
      </c>
      <c r="B329" s="226" t="s">
        <v>736</v>
      </c>
      <c r="C329" s="236" t="s">
        <v>412</v>
      </c>
      <c r="D329" s="227" t="s">
        <v>262</v>
      </c>
      <c r="E329" s="228">
        <v>1</v>
      </c>
      <c r="F329" s="229"/>
      <c r="G329" s="230">
        <f>ROUND(E329*F329,2)</f>
        <v>0</v>
      </c>
      <c r="H329" s="229"/>
      <c r="I329" s="230">
        <f>ROUND(E329*H329,2)</f>
        <v>0</v>
      </c>
      <c r="J329" s="229"/>
      <c r="K329" s="230">
        <f>ROUND(E329*J329,2)</f>
        <v>0</v>
      </c>
      <c r="L329" s="230">
        <v>21</v>
      </c>
      <c r="M329" s="230">
        <f>G329*(1+L329/100)</f>
        <v>0</v>
      </c>
      <c r="N329" s="230">
        <v>1.83E-3</v>
      </c>
      <c r="O329" s="230">
        <f>ROUND(E329*N329,2)</f>
        <v>0</v>
      </c>
      <c r="P329" s="230">
        <v>0</v>
      </c>
      <c r="Q329" s="230">
        <f>ROUND(E329*P329,2)</f>
        <v>0</v>
      </c>
      <c r="R329" s="230"/>
      <c r="S329" s="230" t="s">
        <v>175</v>
      </c>
      <c r="T329" s="231" t="s">
        <v>158</v>
      </c>
      <c r="U329" s="217">
        <v>0.66</v>
      </c>
      <c r="V329" s="217">
        <f>ROUND(E329*U329,2)</f>
        <v>0.66</v>
      </c>
      <c r="W329" s="217"/>
      <c r="X329" s="217" t="s">
        <v>188</v>
      </c>
      <c r="Y329" s="208"/>
      <c r="Z329" s="208"/>
      <c r="AA329" s="208"/>
      <c r="AB329" s="208"/>
      <c r="AC329" s="208"/>
      <c r="AD329" s="208"/>
      <c r="AE329" s="208"/>
      <c r="AF329" s="208"/>
      <c r="AG329" s="208" t="s">
        <v>189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">
      <c r="A330" s="215"/>
      <c r="B330" s="216"/>
      <c r="C330" s="237" t="s">
        <v>737</v>
      </c>
      <c r="D330" s="233"/>
      <c r="E330" s="233"/>
      <c r="F330" s="233"/>
      <c r="G330" s="233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163</v>
      </c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">
      <c r="A331" s="215"/>
      <c r="B331" s="216"/>
      <c r="C331" s="255" t="s">
        <v>738</v>
      </c>
      <c r="D331" s="241"/>
      <c r="E331" s="242">
        <v>1</v>
      </c>
      <c r="F331" s="217"/>
      <c r="G331" s="217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193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">
      <c r="A332" s="225">
        <v>65</v>
      </c>
      <c r="B332" s="226" t="s">
        <v>739</v>
      </c>
      <c r="C332" s="236" t="s">
        <v>740</v>
      </c>
      <c r="D332" s="227" t="s">
        <v>249</v>
      </c>
      <c r="E332" s="228">
        <v>1.7670000000000002E-2</v>
      </c>
      <c r="F332" s="229"/>
      <c r="G332" s="230">
        <f>ROUND(E332*F332,2)</f>
        <v>0</v>
      </c>
      <c r="H332" s="229"/>
      <c r="I332" s="230">
        <f>ROUND(E332*H332,2)</f>
        <v>0</v>
      </c>
      <c r="J332" s="229"/>
      <c r="K332" s="230">
        <f>ROUND(E332*J332,2)</f>
        <v>0</v>
      </c>
      <c r="L332" s="230">
        <v>21</v>
      </c>
      <c r="M332" s="230">
        <f>G332*(1+L332/100)</f>
        <v>0</v>
      </c>
      <c r="N332" s="230">
        <v>0</v>
      </c>
      <c r="O332" s="230">
        <f>ROUND(E332*N332,2)</f>
        <v>0</v>
      </c>
      <c r="P332" s="230">
        <v>0</v>
      </c>
      <c r="Q332" s="230">
        <f>ROUND(E332*P332,2)</f>
        <v>0</v>
      </c>
      <c r="R332" s="230" t="s">
        <v>395</v>
      </c>
      <c r="S332" s="230" t="s">
        <v>158</v>
      </c>
      <c r="T332" s="231" t="s">
        <v>158</v>
      </c>
      <c r="U332" s="217">
        <v>1.47</v>
      </c>
      <c r="V332" s="217">
        <f>ROUND(E332*U332,2)</f>
        <v>0.03</v>
      </c>
      <c r="W332" s="217"/>
      <c r="X332" s="217" t="s">
        <v>250</v>
      </c>
      <c r="Y332" s="208"/>
      <c r="Z332" s="208"/>
      <c r="AA332" s="208"/>
      <c r="AB332" s="208"/>
      <c r="AC332" s="208"/>
      <c r="AD332" s="208"/>
      <c r="AE332" s="208"/>
      <c r="AF332" s="208"/>
      <c r="AG332" s="208" t="s">
        <v>251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">
      <c r="A333" s="215"/>
      <c r="B333" s="216"/>
      <c r="C333" s="254" t="s">
        <v>417</v>
      </c>
      <c r="D333" s="245"/>
      <c r="E333" s="245"/>
      <c r="F333" s="245"/>
      <c r="G333" s="245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191</v>
      </c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">
      <c r="A334" s="215"/>
      <c r="B334" s="216"/>
      <c r="C334" s="255" t="s">
        <v>253</v>
      </c>
      <c r="D334" s="241"/>
      <c r="E334" s="242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193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">
      <c r="A335" s="215"/>
      <c r="B335" s="216"/>
      <c r="C335" s="255" t="s">
        <v>741</v>
      </c>
      <c r="D335" s="241"/>
      <c r="E335" s="242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193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">
      <c r="A336" s="215"/>
      <c r="B336" s="216"/>
      <c r="C336" s="255" t="s">
        <v>742</v>
      </c>
      <c r="D336" s="241"/>
      <c r="E336" s="242">
        <v>1.7670000000000002E-2</v>
      </c>
      <c r="F336" s="217"/>
      <c r="G336" s="217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193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x14ac:dyDescent="0.2">
      <c r="A337" s="219" t="s">
        <v>153</v>
      </c>
      <c r="B337" s="220" t="s">
        <v>108</v>
      </c>
      <c r="C337" s="235" t="s">
        <v>109</v>
      </c>
      <c r="D337" s="221"/>
      <c r="E337" s="222"/>
      <c r="F337" s="223"/>
      <c r="G337" s="223">
        <f>SUMIF(AG338:AG364,"&lt;&gt;NOR",G338:G364)</f>
        <v>0</v>
      </c>
      <c r="H337" s="223"/>
      <c r="I337" s="223">
        <f>SUM(I338:I364)</f>
        <v>0</v>
      </c>
      <c r="J337" s="223"/>
      <c r="K337" s="223">
        <f>SUM(K338:K364)</f>
        <v>0</v>
      </c>
      <c r="L337" s="223"/>
      <c r="M337" s="223">
        <f>SUM(M338:M364)</f>
        <v>0</v>
      </c>
      <c r="N337" s="223"/>
      <c r="O337" s="223">
        <f>SUM(O338:O364)</f>
        <v>0.36000000000000004</v>
      </c>
      <c r="P337" s="223"/>
      <c r="Q337" s="223">
        <f>SUM(Q338:Q364)</f>
        <v>0</v>
      </c>
      <c r="R337" s="223"/>
      <c r="S337" s="223"/>
      <c r="T337" s="224"/>
      <c r="U337" s="218"/>
      <c r="V337" s="218">
        <f>SUM(V338:V364)</f>
        <v>8.17</v>
      </c>
      <c r="W337" s="218"/>
      <c r="X337" s="218"/>
      <c r="AG337" t="s">
        <v>154</v>
      </c>
    </row>
    <row r="338" spans="1:60" outlineLevel="1" x14ac:dyDescent="0.2">
      <c r="A338" s="225">
        <v>66</v>
      </c>
      <c r="B338" s="226" t="s">
        <v>430</v>
      </c>
      <c r="C338" s="236" t="s">
        <v>431</v>
      </c>
      <c r="D338" s="227" t="s">
        <v>196</v>
      </c>
      <c r="E338" s="228">
        <v>0.43020999999999998</v>
      </c>
      <c r="F338" s="229"/>
      <c r="G338" s="230">
        <f>ROUND(E338*F338,2)</f>
        <v>0</v>
      </c>
      <c r="H338" s="229"/>
      <c r="I338" s="230">
        <f>ROUND(E338*H338,2)</f>
        <v>0</v>
      </c>
      <c r="J338" s="229"/>
      <c r="K338" s="230">
        <f>ROUND(E338*J338,2)</f>
        <v>0</v>
      </c>
      <c r="L338" s="230">
        <v>21</v>
      </c>
      <c r="M338" s="230">
        <f>G338*(1+L338/100)</f>
        <v>0</v>
      </c>
      <c r="N338" s="230">
        <v>2.3570000000000001E-2</v>
      </c>
      <c r="O338" s="230">
        <f>ROUND(E338*N338,2)</f>
        <v>0.01</v>
      </c>
      <c r="P338" s="230">
        <v>0</v>
      </c>
      <c r="Q338" s="230">
        <f>ROUND(E338*P338,2)</f>
        <v>0</v>
      </c>
      <c r="R338" s="230" t="s">
        <v>432</v>
      </c>
      <c r="S338" s="230" t="s">
        <v>158</v>
      </c>
      <c r="T338" s="231" t="s">
        <v>158</v>
      </c>
      <c r="U338" s="217">
        <v>0</v>
      </c>
      <c r="V338" s="217">
        <f>ROUND(E338*U338,2)</f>
        <v>0</v>
      </c>
      <c r="W338" s="217"/>
      <c r="X338" s="217" t="s">
        <v>188</v>
      </c>
      <c r="Y338" s="208"/>
      <c r="Z338" s="208"/>
      <c r="AA338" s="208"/>
      <c r="AB338" s="208"/>
      <c r="AC338" s="208"/>
      <c r="AD338" s="208"/>
      <c r="AE338" s="208"/>
      <c r="AF338" s="208"/>
      <c r="AG338" s="208" t="s">
        <v>189</v>
      </c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">
      <c r="A339" s="215"/>
      <c r="B339" s="216"/>
      <c r="C339" s="255" t="s">
        <v>743</v>
      </c>
      <c r="D339" s="241"/>
      <c r="E339" s="242">
        <v>0.43020999999999998</v>
      </c>
      <c r="F339" s="217"/>
      <c r="G339" s="217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193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ht="22.5" outlineLevel="1" x14ac:dyDescent="0.2">
      <c r="A340" s="225">
        <v>67</v>
      </c>
      <c r="B340" s="226" t="s">
        <v>434</v>
      </c>
      <c r="C340" s="236" t="s">
        <v>435</v>
      </c>
      <c r="D340" s="227" t="s">
        <v>186</v>
      </c>
      <c r="E340" s="228">
        <v>19.555</v>
      </c>
      <c r="F340" s="229"/>
      <c r="G340" s="230">
        <f>ROUND(E340*F340,2)</f>
        <v>0</v>
      </c>
      <c r="H340" s="229"/>
      <c r="I340" s="230">
        <f>ROUND(E340*H340,2)</f>
        <v>0</v>
      </c>
      <c r="J340" s="229"/>
      <c r="K340" s="230">
        <f>ROUND(E340*J340,2)</f>
        <v>0</v>
      </c>
      <c r="L340" s="230">
        <v>21</v>
      </c>
      <c r="M340" s="230">
        <f>G340*(1+L340/100)</f>
        <v>0</v>
      </c>
      <c r="N340" s="230">
        <v>1.404E-2</v>
      </c>
      <c r="O340" s="230">
        <f>ROUND(E340*N340,2)</f>
        <v>0.27</v>
      </c>
      <c r="P340" s="230">
        <v>0</v>
      </c>
      <c r="Q340" s="230">
        <f>ROUND(E340*P340,2)</f>
        <v>0</v>
      </c>
      <c r="R340" s="230" t="s">
        <v>432</v>
      </c>
      <c r="S340" s="230" t="s">
        <v>158</v>
      </c>
      <c r="T340" s="231" t="s">
        <v>158</v>
      </c>
      <c r="U340" s="217">
        <v>0.33500000000000002</v>
      </c>
      <c r="V340" s="217">
        <f>ROUND(E340*U340,2)</f>
        <v>6.55</v>
      </c>
      <c r="W340" s="217"/>
      <c r="X340" s="217" t="s">
        <v>188</v>
      </c>
      <c r="Y340" s="208"/>
      <c r="Z340" s="208"/>
      <c r="AA340" s="208"/>
      <c r="AB340" s="208"/>
      <c r="AC340" s="208"/>
      <c r="AD340" s="208"/>
      <c r="AE340" s="208"/>
      <c r="AF340" s="208"/>
      <c r="AG340" s="208" t="s">
        <v>189</v>
      </c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">
      <c r="A341" s="215"/>
      <c r="B341" s="216"/>
      <c r="C341" s="255" t="s">
        <v>744</v>
      </c>
      <c r="D341" s="241"/>
      <c r="E341" s="242">
        <v>1.2</v>
      </c>
      <c r="F341" s="217"/>
      <c r="G341" s="217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193</v>
      </c>
      <c r="AH341" s="208">
        <v>0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">
      <c r="A342" s="215"/>
      <c r="B342" s="216"/>
      <c r="C342" s="255" t="s">
        <v>745</v>
      </c>
      <c r="D342" s="241"/>
      <c r="E342" s="242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193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">
      <c r="A343" s="215"/>
      <c r="B343" s="216"/>
      <c r="C343" s="255" t="s">
        <v>746</v>
      </c>
      <c r="D343" s="241"/>
      <c r="E343" s="242">
        <v>3.0089999999999999</v>
      </c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193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">
      <c r="A344" s="215"/>
      <c r="B344" s="216"/>
      <c r="C344" s="255" t="s">
        <v>747</v>
      </c>
      <c r="D344" s="241"/>
      <c r="E344" s="242">
        <v>3.6579999999999999</v>
      </c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08"/>
      <c r="Z344" s="208"/>
      <c r="AA344" s="208"/>
      <c r="AB344" s="208"/>
      <c r="AC344" s="208"/>
      <c r="AD344" s="208"/>
      <c r="AE344" s="208"/>
      <c r="AF344" s="208"/>
      <c r="AG344" s="208" t="s">
        <v>193</v>
      </c>
      <c r="AH344" s="208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">
      <c r="A345" s="215"/>
      <c r="B345" s="216"/>
      <c r="C345" s="255" t="s">
        <v>748</v>
      </c>
      <c r="D345" s="241"/>
      <c r="E345" s="242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193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">
      <c r="A346" s="215"/>
      <c r="B346" s="216"/>
      <c r="C346" s="255" t="s">
        <v>749</v>
      </c>
      <c r="D346" s="241"/>
      <c r="E346" s="242">
        <v>5.31</v>
      </c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193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">
      <c r="A347" s="215"/>
      <c r="B347" s="216"/>
      <c r="C347" s="255" t="s">
        <v>745</v>
      </c>
      <c r="D347" s="241"/>
      <c r="E347" s="242"/>
      <c r="F347" s="217"/>
      <c r="G347" s="217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193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">
      <c r="A348" s="215"/>
      <c r="B348" s="216"/>
      <c r="C348" s="255" t="s">
        <v>750</v>
      </c>
      <c r="D348" s="241"/>
      <c r="E348" s="242">
        <v>1.4750000000000001</v>
      </c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193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">
      <c r="A349" s="215"/>
      <c r="B349" s="216"/>
      <c r="C349" s="255" t="s">
        <v>751</v>
      </c>
      <c r="D349" s="241"/>
      <c r="E349" s="242">
        <v>2.0649999999999999</v>
      </c>
      <c r="F349" s="217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193</v>
      </c>
      <c r="AH349" s="208">
        <v>0</v>
      </c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">
      <c r="A350" s="215"/>
      <c r="B350" s="216"/>
      <c r="C350" s="255" t="s">
        <v>752</v>
      </c>
      <c r="D350" s="241"/>
      <c r="E350" s="242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193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">
      <c r="A351" s="215"/>
      <c r="B351" s="216"/>
      <c r="C351" s="255" t="s">
        <v>753</v>
      </c>
      <c r="D351" s="241"/>
      <c r="E351" s="242">
        <v>0.99</v>
      </c>
      <c r="F351" s="217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08"/>
      <c r="Z351" s="208"/>
      <c r="AA351" s="208"/>
      <c r="AB351" s="208"/>
      <c r="AC351" s="208"/>
      <c r="AD351" s="208"/>
      <c r="AE351" s="208"/>
      <c r="AF351" s="208"/>
      <c r="AG351" s="208" t="s">
        <v>193</v>
      </c>
      <c r="AH351" s="208">
        <v>0</v>
      </c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">
      <c r="A352" s="215"/>
      <c r="B352" s="216"/>
      <c r="C352" s="255" t="s">
        <v>754</v>
      </c>
      <c r="D352" s="241"/>
      <c r="E352" s="242">
        <v>1.8480000000000001</v>
      </c>
      <c r="F352" s="217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193</v>
      </c>
      <c r="AH352" s="208">
        <v>0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">
      <c r="A353" s="225">
        <v>68</v>
      </c>
      <c r="B353" s="226" t="s">
        <v>755</v>
      </c>
      <c r="C353" s="236" t="s">
        <v>756</v>
      </c>
      <c r="D353" s="227" t="s">
        <v>186</v>
      </c>
      <c r="E353" s="228">
        <v>3.91</v>
      </c>
      <c r="F353" s="229"/>
      <c r="G353" s="230">
        <f>ROUND(E353*F353,2)</f>
        <v>0</v>
      </c>
      <c r="H353" s="229"/>
      <c r="I353" s="230">
        <f>ROUND(E353*H353,2)</f>
        <v>0</v>
      </c>
      <c r="J353" s="229"/>
      <c r="K353" s="230">
        <f>ROUND(E353*J353,2)</f>
        <v>0</v>
      </c>
      <c r="L353" s="230">
        <v>21</v>
      </c>
      <c r="M353" s="230">
        <f>G353*(1+L353/100)</f>
        <v>0</v>
      </c>
      <c r="N353" s="230">
        <v>6.9999999999999994E-5</v>
      </c>
      <c r="O353" s="230">
        <f>ROUND(E353*N353,2)</f>
        <v>0</v>
      </c>
      <c r="P353" s="230">
        <v>0</v>
      </c>
      <c r="Q353" s="230">
        <f>ROUND(E353*P353,2)</f>
        <v>0</v>
      </c>
      <c r="R353" s="230" t="s">
        <v>757</v>
      </c>
      <c r="S353" s="230" t="s">
        <v>158</v>
      </c>
      <c r="T353" s="231" t="s">
        <v>158</v>
      </c>
      <c r="U353" s="217">
        <v>0.25</v>
      </c>
      <c r="V353" s="217">
        <f>ROUND(E353*U353,2)</f>
        <v>0.98</v>
      </c>
      <c r="W353" s="217"/>
      <c r="X353" s="217" t="s">
        <v>188</v>
      </c>
      <c r="Y353" s="208"/>
      <c r="Z353" s="208"/>
      <c r="AA353" s="208"/>
      <c r="AB353" s="208"/>
      <c r="AC353" s="208"/>
      <c r="AD353" s="208"/>
      <c r="AE353" s="208"/>
      <c r="AF353" s="208"/>
      <c r="AG353" s="208" t="s">
        <v>189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">
      <c r="A354" s="215"/>
      <c r="B354" s="216"/>
      <c r="C354" s="254" t="s">
        <v>758</v>
      </c>
      <c r="D354" s="245"/>
      <c r="E354" s="245"/>
      <c r="F354" s="245"/>
      <c r="G354" s="245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191</v>
      </c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">
      <c r="A355" s="215"/>
      <c r="B355" s="216"/>
      <c r="C355" s="258" t="s">
        <v>759</v>
      </c>
      <c r="D355" s="253"/>
      <c r="E355" s="253"/>
      <c r="F355" s="253"/>
      <c r="G355" s="253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163</v>
      </c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">
      <c r="A356" s="215"/>
      <c r="B356" s="216"/>
      <c r="C356" s="255" t="s">
        <v>760</v>
      </c>
      <c r="D356" s="241"/>
      <c r="E356" s="242">
        <v>3.91</v>
      </c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08"/>
      <c r="Z356" s="208"/>
      <c r="AA356" s="208"/>
      <c r="AB356" s="208"/>
      <c r="AC356" s="208"/>
      <c r="AD356" s="208"/>
      <c r="AE356" s="208"/>
      <c r="AF356" s="208"/>
      <c r="AG356" s="208" t="s">
        <v>193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ht="22.5" outlineLevel="1" x14ac:dyDescent="0.2">
      <c r="A357" s="225">
        <v>69</v>
      </c>
      <c r="B357" s="226" t="s">
        <v>761</v>
      </c>
      <c r="C357" s="236" t="s">
        <v>762</v>
      </c>
      <c r="D357" s="227" t="s">
        <v>186</v>
      </c>
      <c r="E357" s="228">
        <v>5.0830000000000002</v>
      </c>
      <c r="F357" s="229"/>
      <c r="G357" s="230">
        <f>ROUND(E357*F357,2)</f>
        <v>0</v>
      </c>
      <c r="H357" s="229"/>
      <c r="I357" s="230">
        <f>ROUND(E357*H357,2)</f>
        <v>0</v>
      </c>
      <c r="J357" s="229"/>
      <c r="K357" s="230">
        <f>ROUND(E357*J357,2)</f>
        <v>0</v>
      </c>
      <c r="L357" s="230">
        <v>21</v>
      </c>
      <c r="M357" s="230">
        <f>G357*(1+L357/100)</f>
        <v>0</v>
      </c>
      <c r="N357" s="230">
        <v>1.5299999999999999E-2</v>
      </c>
      <c r="O357" s="230">
        <f>ROUND(E357*N357,2)</f>
        <v>0.08</v>
      </c>
      <c r="P357" s="230">
        <v>0</v>
      </c>
      <c r="Q357" s="230">
        <f>ROUND(E357*P357,2)</f>
        <v>0</v>
      </c>
      <c r="R357" s="230" t="s">
        <v>211</v>
      </c>
      <c r="S357" s="230" t="s">
        <v>158</v>
      </c>
      <c r="T357" s="231" t="s">
        <v>158</v>
      </c>
      <c r="U357" s="217">
        <v>0</v>
      </c>
      <c r="V357" s="217">
        <f>ROUND(E357*U357,2)</f>
        <v>0</v>
      </c>
      <c r="W357" s="217"/>
      <c r="X357" s="217" t="s">
        <v>212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213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">
      <c r="A358" s="215"/>
      <c r="B358" s="216"/>
      <c r="C358" s="255" t="s">
        <v>763</v>
      </c>
      <c r="D358" s="241"/>
      <c r="E358" s="242">
        <v>3.91</v>
      </c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193</v>
      </c>
      <c r="AH358" s="208">
        <v>5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">
      <c r="A359" s="215"/>
      <c r="B359" s="216"/>
      <c r="C359" s="256" t="s">
        <v>764</v>
      </c>
      <c r="D359" s="243"/>
      <c r="E359" s="244">
        <v>1.173</v>
      </c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08"/>
      <c r="Z359" s="208"/>
      <c r="AA359" s="208"/>
      <c r="AB359" s="208"/>
      <c r="AC359" s="208"/>
      <c r="AD359" s="208"/>
      <c r="AE359" s="208"/>
      <c r="AF359" s="208"/>
      <c r="AG359" s="208" t="s">
        <v>193</v>
      </c>
      <c r="AH359" s="208">
        <v>4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">
      <c r="A360" s="225">
        <v>70</v>
      </c>
      <c r="B360" s="226" t="s">
        <v>438</v>
      </c>
      <c r="C360" s="236" t="s">
        <v>439</v>
      </c>
      <c r="D360" s="227" t="s">
        <v>249</v>
      </c>
      <c r="E360" s="228">
        <v>0.36274000000000001</v>
      </c>
      <c r="F360" s="229"/>
      <c r="G360" s="230">
        <f>ROUND(E360*F360,2)</f>
        <v>0</v>
      </c>
      <c r="H360" s="229"/>
      <c r="I360" s="230">
        <f>ROUND(E360*H360,2)</f>
        <v>0</v>
      </c>
      <c r="J360" s="229"/>
      <c r="K360" s="230">
        <f>ROUND(E360*J360,2)</f>
        <v>0</v>
      </c>
      <c r="L360" s="230">
        <v>21</v>
      </c>
      <c r="M360" s="230">
        <f>G360*(1+L360/100)</f>
        <v>0</v>
      </c>
      <c r="N360" s="230">
        <v>0</v>
      </c>
      <c r="O360" s="230">
        <f>ROUND(E360*N360,2)</f>
        <v>0</v>
      </c>
      <c r="P360" s="230">
        <v>0</v>
      </c>
      <c r="Q360" s="230">
        <f>ROUND(E360*P360,2)</f>
        <v>0</v>
      </c>
      <c r="R360" s="230" t="s">
        <v>432</v>
      </c>
      <c r="S360" s="230" t="s">
        <v>158</v>
      </c>
      <c r="T360" s="231" t="s">
        <v>158</v>
      </c>
      <c r="U360" s="217">
        <v>1.7509999999999999</v>
      </c>
      <c r="V360" s="217">
        <f>ROUND(E360*U360,2)</f>
        <v>0.64</v>
      </c>
      <c r="W360" s="217"/>
      <c r="X360" s="217" t="s">
        <v>250</v>
      </c>
      <c r="Y360" s="208"/>
      <c r="Z360" s="208"/>
      <c r="AA360" s="208"/>
      <c r="AB360" s="208"/>
      <c r="AC360" s="208"/>
      <c r="AD360" s="208"/>
      <c r="AE360" s="208"/>
      <c r="AF360" s="208"/>
      <c r="AG360" s="208" t="s">
        <v>251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">
      <c r="A361" s="215"/>
      <c r="B361" s="216"/>
      <c r="C361" s="254" t="s">
        <v>348</v>
      </c>
      <c r="D361" s="245"/>
      <c r="E361" s="245"/>
      <c r="F361" s="245"/>
      <c r="G361" s="245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08"/>
      <c r="Z361" s="208"/>
      <c r="AA361" s="208"/>
      <c r="AB361" s="208"/>
      <c r="AC361" s="208"/>
      <c r="AD361" s="208"/>
      <c r="AE361" s="208"/>
      <c r="AF361" s="208"/>
      <c r="AG361" s="208" t="s">
        <v>191</v>
      </c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">
      <c r="A362" s="215"/>
      <c r="B362" s="216"/>
      <c r="C362" s="255" t="s">
        <v>253</v>
      </c>
      <c r="D362" s="241"/>
      <c r="E362" s="242"/>
      <c r="F362" s="217"/>
      <c r="G362" s="217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08"/>
      <c r="Z362" s="208"/>
      <c r="AA362" s="208"/>
      <c r="AB362" s="208"/>
      <c r="AC362" s="208"/>
      <c r="AD362" s="208"/>
      <c r="AE362" s="208"/>
      <c r="AF362" s="208"/>
      <c r="AG362" s="208" t="s">
        <v>193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">
      <c r="A363" s="215"/>
      <c r="B363" s="216"/>
      <c r="C363" s="255" t="s">
        <v>765</v>
      </c>
      <c r="D363" s="241"/>
      <c r="E363" s="242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08"/>
      <c r="Z363" s="208"/>
      <c r="AA363" s="208"/>
      <c r="AB363" s="208"/>
      <c r="AC363" s="208"/>
      <c r="AD363" s="208"/>
      <c r="AE363" s="208"/>
      <c r="AF363" s="208"/>
      <c r="AG363" s="208" t="s">
        <v>193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">
      <c r="A364" s="215"/>
      <c r="B364" s="216"/>
      <c r="C364" s="255" t="s">
        <v>766</v>
      </c>
      <c r="D364" s="241"/>
      <c r="E364" s="242">
        <v>0.36274000000000001</v>
      </c>
      <c r="F364" s="217"/>
      <c r="G364" s="217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193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x14ac:dyDescent="0.2">
      <c r="A365" s="219" t="s">
        <v>153</v>
      </c>
      <c r="B365" s="220" t="s">
        <v>110</v>
      </c>
      <c r="C365" s="235" t="s">
        <v>111</v>
      </c>
      <c r="D365" s="221"/>
      <c r="E365" s="222"/>
      <c r="F365" s="223"/>
      <c r="G365" s="223">
        <f>SUMIF(AG366:AG400,"&lt;&gt;NOR",G366:G400)</f>
        <v>0</v>
      </c>
      <c r="H365" s="223"/>
      <c r="I365" s="223">
        <f>SUM(I366:I400)</f>
        <v>0</v>
      </c>
      <c r="J365" s="223"/>
      <c r="K365" s="223">
        <f>SUM(K366:K400)</f>
        <v>0</v>
      </c>
      <c r="L365" s="223"/>
      <c r="M365" s="223">
        <f>SUM(M366:M400)</f>
        <v>0</v>
      </c>
      <c r="N365" s="223"/>
      <c r="O365" s="223">
        <f>SUM(O366:O400)</f>
        <v>0.17</v>
      </c>
      <c r="P365" s="223"/>
      <c r="Q365" s="223">
        <f>SUM(Q366:Q400)</f>
        <v>0.16</v>
      </c>
      <c r="R365" s="223"/>
      <c r="S365" s="223"/>
      <c r="T365" s="224"/>
      <c r="U365" s="218"/>
      <c r="V365" s="218">
        <f>SUM(V366:V400)</f>
        <v>33.450000000000003</v>
      </c>
      <c r="W365" s="218"/>
      <c r="X365" s="218"/>
      <c r="AG365" t="s">
        <v>154</v>
      </c>
    </row>
    <row r="366" spans="1:60" ht="22.5" outlineLevel="1" x14ac:dyDescent="0.2">
      <c r="A366" s="225">
        <v>71</v>
      </c>
      <c r="B366" s="226" t="s">
        <v>442</v>
      </c>
      <c r="C366" s="236" t="s">
        <v>443</v>
      </c>
      <c r="D366" s="227" t="s">
        <v>325</v>
      </c>
      <c r="E366" s="228">
        <v>11.8</v>
      </c>
      <c r="F366" s="229"/>
      <c r="G366" s="230">
        <f>ROUND(E366*F366,2)</f>
        <v>0</v>
      </c>
      <c r="H366" s="229"/>
      <c r="I366" s="230">
        <f>ROUND(E366*H366,2)</f>
        <v>0</v>
      </c>
      <c r="J366" s="229"/>
      <c r="K366" s="230">
        <f>ROUND(E366*J366,2)</f>
        <v>0</v>
      </c>
      <c r="L366" s="230">
        <v>21</v>
      </c>
      <c r="M366" s="230">
        <f>G366*(1+L366/100)</f>
        <v>0</v>
      </c>
      <c r="N366" s="230">
        <v>1.24E-3</v>
      </c>
      <c r="O366" s="230">
        <f>ROUND(E366*N366,2)</f>
        <v>0.01</v>
      </c>
      <c r="P366" s="230">
        <v>0</v>
      </c>
      <c r="Q366" s="230">
        <f>ROUND(E366*P366,2)</f>
        <v>0</v>
      </c>
      <c r="R366" s="230" t="s">
        <v>444</v>
      </c>
      <c r="S366" s="230" t="s">
        <v>158</v>
      </c>
      <c r="T366" s="231" t="s">
        <v>158</v>
      </c>
      <c r="U366" s="217">
        <v>0.29572999999999999</v>
      </c>
      <c r="V366" s="217">
        <f>ROUND(E366*U366,2)</f>
        <v>3.49</v>
      </c>
      <c r="W366" s="217"/>
      <c r="X366" s="217" t="s">
        <v>188</v>
      </c>
      <c r="Y366" s="208"/>
      <c r="Z366" s="208"/>
      <c r="AA366" s="208"/>
      <c r="AB366" s="208"/>
      <c r="AC366" s="208"/>
      <c r="AD366" s="208"/>
      <c r="AE366" s="208"/>
      <c r="AF366" s="208"/>
      <c r="AG366" s="208" t="s">
        <v>189</v>
      </c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">
      <c r="A367" s="215"/>
      <c r="B367" s="216"/>
      <c r="C367" s="254" t="s">
        <v>445</v>
      </c>
      <c r="D367" s="245"/>
      <c r="E367" s="245"/>
      <c r="F367" s="245"/>
      <c r="G367" s="245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08"/>
      <c r="Z367" s="208"/>
      <c r="AA367" s="208"/>
      <c r="AB367" s="208"/>
      <c r="AC367" s="208"/>
      <c r="AD367" s="208"/>
      <c r="AE367" s="208"/>
      <c r="AF367" s="208"/>
      <c r="AG367" s="208" t="s">
        <v>191</v>
      </c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">
      <c r="A368" s="215"/>
      <c r="B368" s="216"/>
      <c r="C368" s="255" t="s">
        <v>767</v>
      </c>
      <c r="D368" s="241"/>
      <c r="E368" s="242">
        <v>5.9</v>
      </c>
      <c r="F368" s="217"/>
      <c r="G368" s="217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193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">
      <c r="A369" s="215"/>
      <c r="B369" s="216"/>
      <c r="C369" s="255" t="s">
        <v>768</v>
      </c>
      <c r="D369" s="241"/>
      <c r="E369" s="242">
        <v>5.9</v>
      </c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193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ht="22.5" outlineLevel="1" x14ac:dyDescent="0.2">
      <c r="A370" s="225">
        <v>72</v>
      </c>
      <c r="B370" s="226" t="s">
        <v>769</v>
      </c>
      <c r="C370" s="236" t="s">
        <v>770</v>
      </c>
      <c r="D370" s="227" t="s">
        <v>325</v>
      </c>
      <c r="E370" s="228">
        <v>11.3</v>
      </c>
      <c r="F370" s="229"/>
      <c r="G370" s="230">
        <f>ROUND(E370*F370,2)</f>
        <v>0</v>
      </c>
      <c r="H370" s="229"/>
      <c r="I370" s="230">
        <f>ROUND(E370*H370,2)</f>
        <v>0</v>
      </c>
      <c r="J370" s="229"/>
      <c r="K370" s="230">
        <f>ROUND(E370*J370,2)</f>
        <v>0</v>
      </c>
      <c r="L370" s="230">
        <v>21</v>
      </c>
      <c r="M370" s="230">
        <f>G370*(1+L370/100)</f>
        <v>0</v>
      </c>
      <c r="N370" s="230">
        <v>1.97E-3</v>
      </c>
      <c r="O370" s="230">
        <f>ROUND(E370*N370,2)</f>
        <v>0.02</v>
      </c>
      <c r="P370" s="230">
        <v>0</v>
      </c>
      <c r="Q370" s="230">
        <f>ROUND(E370*P370,2)</f>
        <v>0</v>
      </c>
      <c r="R370" s="230" t="s">
        <v>444</v>
      </c>
      <c r="S370" s="230" t="s">
        <v>158</v>
      </c>
      <c r="T370" s="231" t="s">
        <v>158</v>
      </c>
      <c r="U370" s="217">
        <v>0.44</v>
      </c>
      <c r="V370" s="217">
        <f>ROUND(E370*U370,2)</f>
        <v>4.97</v>
      </c>
      <c r="W370" s="217"/>
      <c r="X370" s="217" t="s">
        <v>188</v>
      </c>
      <c r="Y370" s="208"/>
      <c r="Z370" s="208"/>
      <c r="AA370" s="208"/>
      <c r="AB370" s="208"/>
      <c r="AC370" s="208"/>
      <c r="AD370" s="208"/>
      <c r="AE370" s="208"/>
      <c r="AF370" s="208"/>
      <c r="AG370" s="208" t="s">
        <v>189</v>
      </c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">
      <c r="A371" s="215"/>
      <c r="B371" s="216"/>
      <c r="C371" s="254" t="s">
        <v>445</v>
      </c>
      <c r="D371" s="245"/>
      <c r="E371" s="245"/>
      <c r="F371" s="245"/>
      <c r="G371" s="245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08"/>
      <c r="Z371" s="208"/>
      <c r="AA371" s="208"/>
      <c r="AB371" s="208"/>
      <c r="AC371" s="208"/>
      <c r="AD371" s="208"/>
      <c r="AE371" s="208"/>
      <c r="AF371" s="208"/>
      <c r="AG371" s="208" t="s">
        <v>191</v>
      </c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">
      <c r="A372" s="215"/>
      <c r="B372" s="216"/>
      <c r="C372" s="255" t="s">
        <v>771</v>
      </c>
      <c r="D372" s="241"/>
      <c r="E372" s="242">
        <v>5.9</v>
      </c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193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">
      <c r="A373" s="215"/>
      <c r="B373" s="216"/>
      <c r="C373" s="255" t="s">
        <v>772</v>
      </c>
      <c r="D373" s="241"/>
      <c r="E373" s="242">
        <v>5.4</v>
      </c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08"/>
      <c r="Z373" s="208"/>
      <c r="AA373" s="208"/>
      <c r="AB373" s="208"/>
      <c r="AC373" s="208"/>
      <c r="AD373" s="208"/>
      <c r="AE373" s="208"/>
      <c r="AF373" s="208"/>
      <c r="AG373" s="208" t="s">
        <v>193</v>
      </c>
      <c r="AH373" s="208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ht="22.5" outlineLevel="1" x14ac:dyDescent="0.2">
      <c r="A374" s="225">
        <v>73</v>
      </c>
      <c r="B374" s="226" t="s">
        <v>773</v>
      </c>
      <c r="C374" s="236" t="s">
        <v>774</v>
      </c>
      <c r="D374" s="227" t="s">
        <v>325</v>
      </c>
      <c r="E374" s="228">
        <v>5.9</v>
      </c>
      <c r="F374" s="229"/>
      <c r="G374" s="230">
        <f>ROUND(E374*F374,2)</f>
        <v>0</v>
      </c>
      <c r="H374" s="229"/>
      <c r="I374" s="230">
        <f>ROUND(E374*H374,2)</f>
        <v>0</v>
      </c>
      <c r="J374" s="229"/>
      <c r="K374" s="230">
        <f>ROUND(E374*J374,2)</f>
        <v>0</v>
      </c>
      <c r="L374" s="230">
        <v>21</v>
      </c>
      <c r="M374" s="230">
        <f>G374*(1+L374/100)</f>
        <v>0</v>
      </c>
      <c r="N374" s="230">
        <v>6.0000000000000001E-3</v>
      </c>
      <c r="O374" s="230">
        <f>ROUND(E374*N374,2)</f>
        <v>0.04</v>
      </c>
      <c r="P374" s="230">
        <v>0</v>
      </c>
      <c r="Q374" s="230">
        <f>ROUND(E374*P374,2)</f>
        <v>0</v>
      </c>
      <c r="R374" s="230" t="s">
        <v>444</v>
      </c>
      <c r="S374" s="230" t="s">
        <v>175</v>
      </c>
      <c r="T374" s="231" t="s">
        <v>159</v>
      </c>
      <c r="U374" s="217">
        <v>0.54505000000000003</v>
      </c>
      <c r="V374" s="217">
        <f>ROUND(E374*U374,2)</f>
        <v>3.22</v>
      </c>
      <c r="W374" s="217"/>
      <c r="X374" s="217" t="s">
        <v>188</v>
      </c>
      <c r="Y374" s="208"/>
      <c r="Z374" s="208"/>
      <c r="AA374" s="208"/>
      <c r="AB374" s="208"/>
      <c r="AC374" s="208"/>
      <c r="AD374" s="208"/>
      <c r="AE374" s="208"/>
      <c r="AF374" s="208"/>
      <c r="AG374" s="208" t="s">
        <v>189</v>
      </c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">
      <c r="A375" s="215"/>
      <c r="B375" s="216"/>
      <c r="C375" s="254" t="s">
        <v>445</v>
      </c>
      <c r="D375" s="245"/>
      <c r="E375" s="245"/>
      <c r="F375" s="245"/>
      <c r="G375" s="245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08"/>
      <c r="Z375" s="208"/>
      <c r="AA375" s="208"/>
      <c r="AB375" s="208"/>
      <c r="AC375" s="208"/>
      <c r="AD375" s="208"/>
      <c r="AE375" s="208"/>
      <c r="AF375" s="208"/>
      <c r="AG375" s="208" t="s">
        <v>191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">
      <c r="A376" s="215"/>
      <c r="B376" s="216"/>
      <c r="C376" s="255" t="s">
        <v>775</v>
      </c>
      <c r="D376" s="241"/>
      <c r="E376" s="242">
        <v>5.9</v>
      </c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193</v>
      </c>
      <c r="AH376" s="208">
        <v>0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ht="22.5" outlineLevel="1" x14ac:dyDescent="0.2">
      <c r="A377" s="225">
        <v>74</v>
      </c>
      <c r="B377" s="226" t="s">
        <v>776</v>
      </c>
      <c r="C377" s="236" t="s">
        <v>777</v>
      </c>
      <c r="D377" s="227" t="s">
        <v>325</v>
      </c>
      <c r="E377" s="228">
        <v>5.9</v>
      </c>
      <c r="F377" s="229"/>
      <c r="G377" s="230">
        <f>ROUND(E377*F377,2)</f>
        <v>0</v>
      </c>
      <c r="H377" s="229"/>
      <c r="I377" s="230">
        <f>ROUND(E377*H377,2)</f>
        <v>0</v>
      </c>
      <c r="J377" s="229"/>
      <c r="K377" s="230">
        <f>ROUND(E377*J377,2)</f>
        <v>0</v>
      </c>
      <c r="L377" s="230">
        <v>21</v>
      </c>
      <c r="M377" s="230">
        <f>G377*(1+L377/100)</f>
        <v>0</v>
      </c>
      <c r="N377" s="230">
        <v>3.9500000000000004E-3</v>
      </c>
      <c r="O377" s="230">
        <f>ROUND(E377*N377,2)</f>
        <v>0.02</v>
      </c>
      <c r="P377" s="230">
        <v>0</v>
      </c>
      <c r="Q377" s="230">
        <f>ROUND(E377*P377,2)</f>
        <v>0</v>
      </c>
      <c r="R377" s="230" t="s">
        <v>444</v>
      </c>
      <c r="S377" s="230" t="s">
        <v>158</v>
      </c>
      <c r="T377" s="231" t="s">
        <v>158</v>
      </c>
      <c r="U377" s="217">
        <v>0.58875</v>
      </c>
      <c r="V377" s="217">
        <f>ROUND(E377*U377,2)</f>
        <v>3.47</v>
      </c>
      <c r="W377" s="217"/>
      <c r="X377" s="217" t="s">
        <v>188</v>
      </c>
      <c r="Y377" s="208"/>
      <c r="Z377" s="208"/>
      <c r="AA377" s="208"/>
      <c r="AB377" s="208"/>
      <c r="AC377" s="208"/>
      <c r="AD377" s="208"/>
      <c r="AE377" s="208"/>
      <c r="AF377" s="208"/>
      <c r="AG377" s="208" t="s">
        <v>189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">
      <c r="A378" s="215"/>
      <c r="B378" s="216"/>
      <c r="C378" s="254" t="s">
        <v>445</v>
      </c>
      <c r="D378" s="245"/>
      <c r="E378" s="245"/>
      <c r="F378" s="245"/>
      <c r="G378" s="245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191</v>
      </c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">
      <c r="A379" s="215"/>
      <c r="B379" s="216"/>
      <c r="C379" s="255" t="s">
        <v>778</v>
      </c>
      <c r="D379" s="241"/>
      <c r="E379" s="242">
        <v>5.9</v>
      </c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193</v>
      </c>
      <c r="AH379" s="208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ht="22.5" outlineLevel="1" x14ac:dyDescent="0.2">
      <c r="A380" s="225">
        <v>75</v>
      </c>
      <c r="B380" s="226" t="s">
        <v>779</v>
      </c>
      <c r="C380" s="236" t="s">
        <v>780</v>
      </c>
      <c r="D380" s="227" t="s">
        <v>325</v>
      </c>
      <c r="E380" s="228">
        <v>0.6</v>
      </c>
      <c r="F380" s="229"/>
      <c r="G380" s="230">
        <f>ROUND(E380*F380,2)</f>
        <v>0</v>
      </c>
      <c r="H380" s="229"/>
      <c r="I380" s="230">
        <f>ROUND(E380*H380,2)</f>
        <v>0</v>
      </c>
      <c r="J380" s="229"/>
      <c r="K380" s="230">
        <f>ROUND(E380*J380,2)</f>
        <v>0</v>
      </c>
      <c r="L380" s="230">
        <v>21</v>
      </c>
      <c r="M380" s="230">
        <f>G380*(1+L380/100)</f>
        <v>0</v>
      </c>
      <c r="N380" s="230">
        <v>3.1700000000000001E-3</v>
      </c>
      <c r="O380" s="230">
        <f>ROUND(E380*N380,2)</f>
        <v>0</v>
      </c>
      <c r="P380" s="230">
        <v>0</v>
      </c>
      <c r="Q380" s="230">
        <f>ROUND(E380*P380,2)</f>
        <v>0</v>
      </c>
      <c r="R380" s="230" t="s">
        <v>444</v>
      </c>
      <c r="S380" s="230" t="s">
        <v>158</v>
      </c>
      <c r="T380" s="231" t="s">
        <v>158</v>
      </c>
      <c r="U380" s="217">
        <v>0.219</v>
      </c>
      <c r="V380" s="217">
        <f>ROUND(E380*U380,2)</f>
        <v>0.13</v>
      </c>
      <c r="W380" s="217"/>
      <c r="X380" s="217" t="s">
        <v>188</v>
      </c>
      <c r="Y380" s="208"/>
      <c r="Z380" s="208"/>
      <c r="AA380" s="208"/>
      <c r="AB380" s="208"/>
      <c r="AC380" s="208"/>
      <c r="AD380" s="208"/>
      <c r="AE380" s="208"/>
      <c r="AF380" s="208"/>
      <c r="AG380" s="208" t="s">
        <v>189</v>
      </c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">
      <c r="A381" s="215"/>
      <c r="B381" s="216"/>
      <c r="C381" s="237" t="s">
        <v>781</v>
      </c>
      <c r="D381" s="233"/>
      <c r="E381" s="233"/>
      <c r="F381" s="233"/>
      <c r="G381" s="233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163</v>
      </c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">
      <c r="A382" s="215"/>
      <c r="B382" s="216"/>
      <c r="C382" s="255" t="s">
        <v>782</v>
      </c>
      <c r="D382" s="241"/>
      <c r="E382" s="242">
        <v>0.6</v>
      </c>
      <c r="F382" s="217"/>
      <c r="G382" s="217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08"/>
      <c r="Z382" s="208"/>
      <c r="AA382" s="208"/>
      <c r="AB382" s="208"/>
      <c r="AC382" s="208"/>
      <c r="AD382" s="208"/>
      <c r="AE382" s="208"/>
      <c r="AF382" s="208"/>
      <c r="AG382" s="208" t="s">
        <v>193</v>
      </c>
      <c r="AH382" s="208">
        <v>0</v>
      </c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">
      <c r="A383" s="225">
        <v>76</v>
      </c>
      <c r="B383" s="226" t="s">
        <v>450</v>
      </c>
      <c r="C383" s="236" t="s">
        <v>451</v>
      </c>
      <c r="D383" s="227" t="s">
        <v>325</v>
      </c>
      <c r="E383" s="228">
        <v>11.8</v>
      </c>
      <c r="F383" s="229"/>
      <c r="G383" s="230">
        <f>ROUND(E383*F383,2)</f>
        <v>0</v>
      </c>
      <c r="H383" s="229"/>
      <c r="I383" s="230">
        <f>ROUND(E383*H383,2)</f>
        <v>0</v>
      </c>
      <c r="J383" s="229"/>
      <c r="K383" s="230">
        <f>ROUND(E383*J383,2)</f>
        <v>0</v>
      </c>
      <c r="L383" s="230">
        <v>21</v>
      </c>
      <c r="M383" s="230">
        <f>G383*(1+L383/100)</f>
        <v>0</v>
      </c>
      <c r="N383" s="230">
        <v>1.3699999999999999E-3</v>
      </c>
      <c r="O383" s="230">
        <f>ROUND(E383*N383,2)</f>
        <v>0.02</v>
      </c>
      <c r="P383" s="230">
        <v>0</v>
      </c>
      <c r="Q383" s="230">
        <f>ROUND(E383*P383,2)</f>
        <v>0</v>
      </c>
      <c r="R383" s="230" t="s">
        <v>444</v>
      </c>
      <c r="S383" s="230" t="s">
        <v>158</v>
      </c>
      <c r="T383" s="231" t="s">
        <v>158</v>
      </c>
      <c r="U383" s="217">
        <v>0.24</v>
      </c>
      <c r="V383" s="217">
        <f>ROUND(E383*U383,2)</f>
        <v>2.83</v>
      </c>
      <c r="W383" s="217"/>
      <c r="X383" s="217" t="s">
        <v>188</v>
      </c>
      <c r="Y383" s="208"/>
      <c r="Z383" s="208"/>
      <c r="AA383" s="208"/>
      <c r="AB383" s="208"/>
      <c r="AC383" s="208"/>
      <c r="AD383" s="208"/>
      <c r="AE383" s="208"/>
      <c r="AF383" s="208"/>
      <c r="AG383" s="208" t="s">
        <v>189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">
      <c r="A384" s="215"/>
      <c r="B384" s="216"/>
      <c r="C384" s="255" t="s">
        <v>783</v>
      </c>
      <c r="D384" s="241"/>
      <c r="E384" s="242">
        <v>5.9</v>
      </c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08"/>
      <c r="Z384" s="208"/>
      <c r="AA384" s="208"/>
      <c r="AB384" s="208"/>
      <c r="AC384" s="208"/>
      <c r="AD384" s="208"/>
      <c r="AE384" s="208"/>
      <c r="AF384" s="208"/>
      <c r="AG384" s="208" t="s">
        <v>193</v>
      </c>
      <c r="AH384" s="208">
        <v>0</v>
      </c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">
      <c r="A385" s="215"/>
      <c r="B385" s="216"/>
      <c r="C385" s="255" t="s">
        <v>784</v>
      </c>
      <c r="D385" s="241"/>
      <c r="E385" s="242">
        <v>5.9</v>
      </c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08"/>
      <c r="Z385" s="208"/>
      <c r="AA385" s="208"/>
      <c r="AB385" s="208"/>
      <c r="AC385" s="208"/>
      <c r="AD385" s="208"/>
      <c r="AE385" s="208"/>
      <c r="AF385" s="208"/>
      <c r="AG385" s="208" t="s">
        <v>193</v>
      </c>
      <c r="AH385" s="208">
        <v>0</v>
      </c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">
      <c r="A386" s="225">
        <v>77</v>
      </c>
      <c r="B386" s="226" t="s">
        <v>785</v>
      </c>
      <c r="C386" s="236" t="s">
        <v>786</v>
      </c>
      <c r="D386" s="227" t="s">
        <v>325</v>
      </c>
      <c r="E386" s="228">
        <v>5.9</v>
      </c>
      <c r="F386" s="229"/>
      <c r="G386" s="230">
        <f>ROUND(E386*F386,2)</f>
        <v>0</v>
      </c>
      <c r="H386" s="229"/>
      <c r="I386" s="230">
        <f>ROUND(E386*H386,2)</f>
        <v>0</v>
      </c>
      <c r="J386" s="229"/>
      <c r="K386" s="230">
        <f>ROUND(E386*J386,2)</f>
        <v>0</v>
      </c>
      <c r="L386" s="230">
        <v>21</v>
      </c>
      <c r="M386" s="230">
        <f>G386*(1+L386/100)</f>
        <v>0</v>
      </c>
      <c r="N386" s="230">
        <v>0</v>
      </c>
      <c r="O386" s="230">
        <f>ROUND(E386*N386,2)</f>
        <v>0</v>
      </c>
      <c r="P386" s="230">
        <v>4.9100000000000003E-3</v>
      </c>
      <c r="Q386" s="230">
        <f>ROUND(E386*P386,2)</f>
        <v>0.03</v>
      </c>
      <c r="R386" s="230" t="s">
        <v>444</v>
      </c>
      <c r="S386" s="230" t="s">
        <v>158</v>
      </c>
      <c r="T386" s="231" t="s">
        <v>158</v>
      </c>
      <c r="U386" s="217">
        <v>0.115</v>
      </c>
      <c r="V386" s="217">
        <f>ROUND(E386*U386,2)</f>
        <v>0.68</v>
      </c>
      <c r="W386" s="217"/>
      <c r="X386" s="217" t="s">
        <v>188</v>
      </c>
      <c r="Y386" s="208"/>
      <c r="Z386" s="208"/>
      <c r="AA386" s="208"/>
      <c r="AB386" s="208"/>
      <c r="AC386" s="208"/>
      <c r="AD386" s="208"/>
      <c r="AE386" s="208"/>
      <c r="AF386" s="208"/>
      <c r="AG386" s="208" t="s">
        <v>189</v>
      </c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">
      <c r="A387" s="215"/>
      <c r="B387" s="216"/>
      <c r="C387" s="255" t="s">
        <v>787</v>
      </c>
      <c r="D387" s="241"/>
      <c r="E387" s="242">
        <v>5.9</v>
      </c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08"/>
      <c r="Z387" s="208"/>
      <c r="AA387" s="208"/>
      <c r="AB387" s="208"/>
      <c r="AC387" s="208"/>
      <c r="AD387" s="208"/>
      <c r="AE387" s="208"/>
      <c r="AF387" s="208"/>
      <c r="AG387" s="208" t="s">
        <v>193</v>
      </c>
      <c r="AH387" s="208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">
      <c r="A388" s="225">
        <v>78</v>
      </c>
      <c r="B388" s="226" t="s">
        <v>453</v>
      </c>
      <c r="C388" s="236" t="s">
        <v>454</v>
      </c>
      <c r="D388" s="227" t="s">
        <v>325</v>
      </c>
      <c r="E388" s="228">
        <v>35.299999999999997</v>
      </c>
      <c r="F388" s="229"/>
      <c r="G388" s="230">
        <f>ROUND(E388*F388,2)</f>
        <v>0</v>
      </c>
      <c r="H388" s="229"/>
      <c r="I388" s="230">
        <f>ROUND(E388*H388,2)</f>
        <v>0</v>
      </c>
      <c r="J388" s="229"/>
      <c r="K388" s="230">
        <f>ROUND(E388*J388,2)</f>
        <v>0</v>
      </c>
      <c r="L388" s="230">
        <v>21</v>
      </c>
      <c r="M388" s="230">
        <f>G388*(1+L388/100)</f>
        <v>0</v>
      </c>
      <c r="N388" s="230">
        <v>0</v>
      </c>
      <c r="O388" s="230">
        <f>ROUND(E388*N388,2)</f>
        <v>0</v>
      </c>
      <c r="P388" s="230">
        <v>3.3700000000000002E-3</v>
      </c>
      <c r="Q388" s="230">
        <f>ROUND(E388*P388,2)</f>
        <v>0.12</v>
      </c>
      <c r="R388" s="230" t="s">
        <v>444</v>
      </c>
      <c r="S388" s="230" t="s">
        <v>158</v>
      </c>
      <c r="T388" s="231" t="s">
        <v>158</v>
      </c>
      <c r="U388" s="217">
        <v>0.115</v>
      </c>
      <c r="V388" s="217">
        <f>ROUND(E388*U388,2)</f>
        <v>4.0599999999999996</v>
      </c>
      <c r="W388" s="217"/>
      <c r="X388" s="217" t="s">
        <v>188</v>
      </c>
      <c r="Y388" s="208"/>
      <c r="Z388" s="208"/>
      <c r="AA388" s="208"/>
      <c r="AB388" s="208"/>
      <c r="AC388" s="208"/>
      <c r="AD388" s="208"/>
      <c r="AE388" s="208"/>
      <c r="AF388" s="208"/>
      <c r="AG388" s="208" t="s">
        <v>189</v>
      </c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">
      <c r="A389" s="215"/>
      <c r="B389" s="216"/>
      <c r="C389" s="255" t="s">
        <v>788</v>
      </c>
      <c r="D389" s="241"/>
      <c r="E389" s="242">
        <v>35.299999999999997</v>
      </c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08"/>
      <c r="Z389" s="208"/>
      <c r="AA389" s="208"/>
      <c r="AB389" s="208"/>
      <c r="AC389" s="208"/>
      <c r="AD389" s="208"/>
      <c r="AE389" s="208"/>
      <c r="AF389" s="208"/>
      <c r="AG389" s="208" t="s">
        <v>193</v>
      </c>
      <c r="AH389" s="208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 x14ac:dyDescent="0.2">
      <c r="A390" s="225">
        <v>79</v>
      </c>
      <c r="B390" s="226" t="s">
        <v>789</v>
      </c>
      <c r="C390" s="236" t="s">
        <v>790</v>
      </c>
      <c r="D390" s="227" t="s">
        <v>325</v>
      </c>
      <c r="E390" s="228">
        <v>3</v>
      </c>
      <c r="F390" s="229"/>
      <c r="G390" s="230">
        <f>ROUND(E390*F390,2)</f>
        <v>0</v>
      </c>
      <c r="H390" s="229"/>
      <c r="I390" s="230">
        <f>ROUND(E390*H390,2)</f>
        <v>0</v>
      </c>
      <c r="J390" s="229"/>
      <c r="K390" s="230">
        <f>ROUND(E390*J390,2)</f>
        <v>0</v>
      </c>
      <c r="L390" s="230">
        <v>21</v>
      </c>
      <c r="M390" s="230">
        <f>G390*(1+L390/100)</f>
        <v>0</v>
      </c>
      <c r="N390" s="230">
        <v>0</v>
      </c>
      <c r="O390" s="230">
        <f>ROUND(E390*N390,2)</f>
        <v>0</v>
      </c>
      <c r="P390" s="230">
        <v>2.2599999999999999E-3</v>
      </c>
      <c r="Q390" s="230">
        <f>ROUND(E390*P390,2)</f>
        <v>0.01</v>
      </c>
      <c r="R390" s="230" t="s">
        <v>444</v>
      </c>
      <c r="S390" s="230" t="s">
        <v>158</v>
      </c>
      <c r="T390" s="231" t="s">
        <v>158</v>
      </c>
      <c r="U390" s="217">
        <v>5.7500000000000002E-2</v>
      </c>
      <c r="V390" s="217">
        <f>ROUND(E390*U390,2)</f>
        <v>0.17</v>
      </c>
      <c r="W390" s="217"/>
      <c r="X390" s="217" t="s">
        <v>188</v>
      </c>
      <c r="Y390" s="208"/>
      <c r="Z390" s="208"/>
      <c r="AA390" s="208"/>
      <c r="AB390" s="208"/>
      <c r="AC390" s="208"/>
      <c r="AD390" s="208"/>
      <c r="AE390" s="208"/>
      <c r="AF390" s="208"/>
      <c r="AG390" s="208" t="s">
        <v>189</v>
      </c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">
      <c r="A391" s="215"/>
      <c r="B391" s="216"/>
      <c r="C391" s="255" t="s">
        <v>791</v>
      </c>
      <c r="D391" s="241"/>
      <c r="E391" s="242">
        <v>3</v>
      </c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08"/>
      <c r="Z391" s="208"/>
      <c r="AA391" s="208"/>
      <c r="AB391" s="208"/>
      <c r="AC391" s="208"/>
      <c r="AD391" s="208"/>
      <c r="AE391" s="208"/>
      <c r="AF391" s="208"/>
      <c r="AG391" s="208" t="s">
        <v>193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ht="22.5" outlineLevel="1" x14ac:dyDescent="0.2">
      <c r="A392" s="225">
        <v>80</v>
      </c>
      <c r="B392" s="226" t="s">
        <v>792</v>
      </c>
      <c r="C392" s="236" t="s">
        <v>793</v>
      </c>
      <c r="D392" s="227" t="s">
        <v>186</v>
      </c>
      <c r="E392" s="228">
        <v>1</v>
      </c>
      <c r="F392" s="229"/>
      <c r="G392" s="230">
        <f>ROUND(E392*F392,2)</f>
        <v>0</v>
      </c>
      <c r="H392" s="229"/>
      <c r="I392" s="230">
        <f>ROUND(E392*H392,2)</f>
        <v>0</v>
      </c>
      <c r="J392" s="229"/>
      <c r="K392" s="230">
        <f>ROUND(E392*J392,2)</f>
        <v>0</v>
      </c>
      <c r="L392" s="230">
        <v>21</v>
      </c>
      <c r="M392" s="230">
        <f>G392*(1+L392/100)</f>
        <v>0</v>
      </c>
      <c r="N392" s="230">
        <v>5.2199999999999998E-3</v>
      </c>
      <c r="O392" s="230">
        <f>ROUND(E392*N392,2)</f>
        <v>0.01</v>
      </c>
      <c r="P392" s="230">
        <v>0</v>
      </c>
      <c r="Q392" s="230">
        <f>ROUND(E392*P392,2)</f>
        <v>0</v>
      </c>
      <c r="R392" s="230"/>
      <c r="S392" s="230" t="s">
        <v>175</v>
      </c>
      <c r="T392" s="231" t="s">
        <v>159</v>
      </c>
      <c r="U392" s="217">
        <v>1.2524999999999999</v>
      </c>
      <c r="V392" s="217">
        <f>ROUND(E392*U392,2)</f>
        <v>1.25</v>
      </c>
      <c r="W392" s="217"/>
      <c r="X392" s="217" t="s">
        <v>188</v>
      </c>
      <c r="Y392" s="208"/>
      <c r="Z392" s="208"/>
      <c r="AA392" s="208"/>
      <c r="AB392" s="208"/>
      <c r="AC392" s="208"/>
      <c r="AD392" s="208"/>
      <c r="AE392" s="208"/>
      <c r="AF392" s="208"/>
      <c r="AG392" s="208" t="s">
        <v>189</v>
      </c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">
      <c r="A393" s="215"/>
      <c r="B393" s="216"/>
      <c r="C393" s="255" t="s">
        <v>794</v>
      </c>
      <c r="D393" s="241"/>
      <c r="E393" s="242">
        <v>1</v>
      </c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08"/>
      <c r="Z393" s="208"/>
      <c r="AA393" s="208"/>
      <c r="AB393" s="208"/>
      <c r="AC393" s="208"/>
      <c r="AD393" s="208"/>
      <c r="AE393" s="208"/>
      <c r="AF393" s="208"/>
      <c r="AG393" s="208" t="s">
        <v>193</v>
      </c>
      <c r="AH393" s="208">
        <v>0</v>
      </c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outlineLevel="1" x14ac:dyDescent="0.2">
      <c r="A394" s="225">
        <v>81</v>
      </c>
      <c r="B394" s="226" t="s">
        <v>795</v>
      </c>
      <c r="C394" s="236" t="s">
        <v>796</v>
      </c>
      <c r="D394" s="227" t="s">
        <v>325</v>
      </c>
      <c r="E394" s="228">
        <v>22.84</v>
      </c>
      <c r="F394" s="229"/>
      <c r="G394" s="230">
        <f>ROUND(E394*F394,2)</f>
        <v>0</v>
      </c>
      <c r="H394" s="229"/>
      <c r="I394" s="230">
        <f>ROUND(E394*H394,2)</f>
        <v>0</v>
      </c>
      <c r="J394" s="229"/>
      <c r="K394" s="230">
        <f>ROUND(E394*J394,2)</f>
        <v>0</v>
      </c>
      <c r="L394" s="230">
        <v>21</v>
      </c>
      <c r="M394" s="230">
        <f>G394*(1+L394/100)</f>
        <v>0</v>
      </c>
      <c r="N394" s="230">
        <v>2.1099999999999999E-3</v>
      </c>
      <c r="O394" s="230">
        <f>ROUND(E394*N394,2)</f>
        <v>0.05</v>
      </c>
      <c r="P394" s="230">
        <v>0</v>
      </c>
      <c r="Q394" s="230">
        <f>ROUND(E394*P394,2)</f>
        <v>0</v>
      </c>
      <c r="R394" s="230"/>
      <c r="S394" s="230" t="s">
        <v>175</v>
      </c>
      <c r="T394" s="231" t="s">
        <v>159</v>
      </c>
      <c r="U394" s="217">
        <v>0.36725000000000002</v>
      </c>
      <c r="V394" s="217">
        <f>ROUND(E394*U394,2)</f>
        <v>8.39</v>
      </c>
      <c r="W394" s="217"/>
      <c r="X394" s="217" t="s">
        <v>188</v>
      </c>
      <c r="Y394" s="208"/>
      <c r="Z394" s="208"/>
      <c r="AA394" s="208"/>
      <c r="AB394" s="208"/>
      <c r="AC394" s="208"/>
      <c r="AD394" s="208"/>
      <c r="AE394" s="208"/>
      <c r="AF394" s="208"/>
      <c r="AG394" s="208" t="s">
        <v>189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 x14ac:dyDescent="0.2">
      <c r="A395" s="215"/>
      <c r="B395" s="216"/>
      <c r="C395" s="255" t="s">
        <v>797</v>
      </c>
      <c r="D395" s="241"/>
      <c r="E395" s="242">
        <v>22.84</v>
      </c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08"/>
      <c r="Z395" s="208"/>
      <c r="AA395" s="208"/>
      <c r="AB395" s="208"/>
      <c r="AC395" s="208"/>
      <c r="AD395" s="208"/>
      <c r="AE395" s="208"/>
      <c r="AF395" s="208"/>
      <c r="AG395" s="208" t="s">
        <v>193</v>
      </c>
      <c r="AH395" s="208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 x14ac:dyDescent="0.2">
      <c r="A396" s="225">
        <v>82</v>
      </c>
      <c r="B396" s="226" t="s">
        <v>798</v>
      </c>
      <c r="C396" s="236" t="s">
        <v>799</v>
      </c>
      <c r="D396" s="227" t="s">
        <v>249</v>
      </c>
      <c r="E396" s="228">
        <v>0.16708000000000001</v>
      </c>
      <c r="F396" s="229"/>
      <c r="G396" s="230">
        <f>ROUND(E396*F396,2)</f>
        <v>0</v>
      </c>
      <c r="H396" s="229"/>
      <c r="I396" s="230">
        <f>ROUND(E396*H396,2)</f>
        <v>0</v>
      </c>
      <c r="J396" s="229"/>
      <c r="K396" s="230">
        <f>ROUND(E396*J396,2)</f>
        <v>0</v>
      </c>
      <c r="L396" s="230">
        <v>21</v>
      </c>
      <c r="M396" s="230">
        <f>G396*(1+L396/100)</f>
        <v>0</v>
      </c>
      <c r="N396" s="230">
        <v>0</v>
      </c>
      <c r="O396" s="230">
        <f>ROUND(E396*N396,2)</f>
        <v>0</v>
      </c>
      <c r="P396" s="230">
        <v>0</v>
      </c>
      <c r="Q396" s="230">
        <f>ROUND(E396*P396,2)</f>
        <v>0</v>
      </c>
      <c r="R396" s="230" t="s">
        <v>444</v>
      </c>
      <c r="S396" s="230" t="s">
        <v>158</v>
      </c>
      <c r="T396" s="231" t="s">
        <v>158</v>
      </c>
      <c r="U396" s="217">
        <v>4.7370000000000001</v>
      </c>
      <c r="V396" s="217">
        <f>ROUND(E396*U396,2)</f>
        <v>0.79</v>
      </c>
      <c r="W396" s="217"/>
      <c r="X396" s="217" t="s">
        <v>250</v>
      </c>
      <c r="Y396" s="208"/>
      <c r="Z396" s="208"/>
      <c r="AA396" s="208"/>
      <c r="AB396" s="208"/>
      <c r="AC396" s="208"/>
      <c r="AD396" s="208"/>
      <c r="AE396" s="208"/>
      <c r="AF396" s="208"/>
      <c r="AG396" s="208" t="s">
        <v>251</v>
      </c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">
      <c r="A397" s="215"/>
      <c r="B397" s="216"/>
      <c r="C397" s="254" t="s">
        <v>348</v>
      </c>
      <c r="D397" s="245"/>
      <c r="E397" s="245"/>
      <c r="F397" s="245"/>
      <c r="G397" s="245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08"/>
      <c r="Z397" s="208"/>
      <c r="AA397" s="208"/>
      <c r="AB397" s="208"/>
      <c r="AC397" s="208"/>
      <c r="AD397" s="208"/>
      <c r="AE397" s="208"/>
      <c r="AF397" s="208"/>
      <c r="AG397" s="208" t="s">
        <v>191</v>
      </c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">
      <c r="A398" s="215"/>
      <c r="B398" s="216"/>
      <c r="C398" s="255" t="s">
        <v>253</v>
      </c>
      <c r="D398" s="241"/>
      <c r="E398" s="242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08"/>
      <c r="Z398" s="208"/>
      <c r="AA398" s="208"/>
      <c r="AB398" s="208"/>
      <c r="AC398" s="208"/>
      <c r="AD398" s="208"/>
      <c r="AE398" s="208"/>
      <c r="AF398" s="208"/>
      <c r="AG398" s="208" t="s">
        <v>193</v>
      </c>
      <c r="AH398" s="208">
        <v>0</v>
      </c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">
      <c r="A399" s="215"/>
      <c r="B399" s="216"/>
      <c r="C399" s="255" t="s">
        <v>800</v>
      </c>
      <c r="D399" s="241"/>
      <c r="E399" s="242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08"/>
      <c r="Z399" s="208"/>
      <c r="AA399" s="208"/>
      <c r="AB399" s="208"/>
      <c r="AC399" s="208"/>
      <c r="AD399" s="208"/>
      <c r="AE399" s="208"/>
      <c r="AF399" s="208"/>
      <c r="AG399" s="208" t="s">
        <v>193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">
      <c r="A400" s="215"/>
      <c r="B400" s="216"/>
      <c r="C400" s="255" t="s">
        <v>801</v>
      </c>
      <c r="D400" s="241"/>
      <c r="E400" s="242">
        <v>0.16708000000000001</v>
      </c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08"/>
      <c r="Z400" s="208"/>
      <c r="AA400" s="208"/>
      <c r="AB400" s="208"/>
      <c r="AC400" s="208"/>
      <c r="AD400" s="208"/>
      <c r="AE400" s="208"/>
      <c r="AF400" s="208"/>
      <c r="AG400" s="208" t="s">
        <v>193</v>
      </c>
      <c r="AH400" s="208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x14ac:dyDescent="0.2">
      <c r="A401" s="219" t="s">
        <v>153</v>
      </c>
      <c r="B401" s="220" t="s">
        <v>112</v>
      </c>
      <c r="C401" s="235" t="s">
        <v>113</v>
      </c>
      <c r="D401" s="221"/>
      <c r="E401" s="222"/>
      <c r="F401" s="223"/>
      <c r="G401" s="223">
        <f>SUMIF(AG402:AG408,"&lt;&gt;NOR",G402:G408)</f>
        <v>0</v>
      </c>
      <c r="H401" s="223"/>
      <c r="I401" s="223">
        <f>SUM(I402:I408)</f>
        <v>0</v>
      </c>
      <c r="J401" s="223"/>
      <c r="K401" s="223">
        <f>SUM(K402:K408)</f>
        <v>0</v>
      </c>
      <c r="L401" s="223"/>
      <c r="M401" s="223">
        <f>SUM(M402:M408)</f>
        <v>0</v>
      </c>
      <c r="N401" s="223"/>
      <c r="O401" s="223">
        <f>SUM(O402:O408)</f>
        <v>0.08</v>
      </c>
      <c r="P401" s="223"/>
      <c r="Q401" s="223">
        <f>SUM(Q402:Q408)</f>
        <v>7.0000000000000007E-2</v>
      </c>
      <c r="R401" s="223"/>
      <c r="S401" s="223"/>
      <c r="T401" s="224"/>
      <c r="U401" s="218"/>
      <c r="V401" s="218">
        <f>SUM(V402:V408)</f>
        <v>9.7800000000000011</v>
      </c>
      <c r="W401" s="218"/>
      <c r="X401" s="218"/>
      <c r="AG401" t="s">
        <v>154</v>
      </c>
    </row>
    <row r="402" spans="1:60" ht="22.5" outlineLevel="1" x14ac:dyDescent="0.2">
      <c r="A402" s="225">
        <v>83</v>
      </c>
      <c r="B402" s="226" t="s">
        <v>802</v>
      </c>
      <c r="C402" s="236" t="s">
        <v>803</v>
      </c>
      <c r="D402" s="227" t="s">
        <v>262</v>
      </c>
      <c r="E402" s="228">
        <v>1</v>
      </c>
      <c r="F402" s="229"/>
      <c r="G402" s="230">
        <f>ROUND(E402*F402,2)</f>
        <v>0</v>
      </c>
      <c r="H402" s="229"/>
      <c r="I402" s="230">
        <f>ROUND(E402*H402,2)</f>
        <v>0</v>
      </c>
      <c r="J402" s="229"/>
      <c r="K402" s="230">
        <f>ROUND(E402*J402,2)</f>
        <v>0</v>
      </c>
      <c r="L402" s="230">
        <v>21</v>
      </c>
      <c r="M402" s="230">
        <f>G402*(1+L402/100)</f>
        <v>0</v>
      </c>
      <c r="N402" s="230">
        <v>2.5100000000000001E-3</v>
      </c>
      <c r="O402" s="230">
        <f>ROUND(E402*N402,2)</f>
        <v>0</v>
      </c>
      <c r="P402" s="230">
        <v>0</v>
      </c>
      <c r="Q402" s="230">
        <f>ROUND(E402*P402,2)</f>
        <v>0</v>
      </c>
      <c r="R402" s="230" t="s">
        <v>462</v>
      </c>
      <c r="S402" s="230" t="s">
        <v>158</v>
      </c>
      <c r="T402" s="231" t="s">
        <v>158</v>
      </c>
      <c r="U402" s="217">
        <v>3.14</v>
      </c>
      <c r="V402" s="217">
        <f>ROUND(E402*U402,2)</f>
        <v>3.14</v>
      </c>
      <c r="W402" s="217"/>
      <c r="X402" s="217" t="s">
        <v>188</v>
      </c>
      <c r="Y402" s="208"/>
      <c r="Z402" s="208"/>
      <c r="AA402" s="208"/>
      <c r="AB402" s="208"/>
      <c r="AC402" s="208"/>
      <c r="AD402" s="208"/>
      <c r="AE402" s="208"/>
      <c r="AF402" s="208"/>
      <c r="AG402" s="208" t="s">
        <v>189</v>
      </c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">
      <c r="A403" s="215"/>
      <c r="B403" s="216"/>
      <c r="C403" s="255" t="s">
        <v>804</v>
      </c>
      <c r="D403" s="241"/>
      <c r="E403" s="242">
        <v>1</v>
      </c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08"/>
      <c r="Z403" s="208"/>
      <c r="AA403" s="208"/>
      <c r="AB403" s="208"/>
      <c r="AC403" s="208"/>
      <c r="AD403" s="208"/>
      <c r="AE403" s="208"/>
      <c r="AF403" s="208"/>
      <c r="AG403" s="208" t="s">
        <v>193</v>
      </c>
      <c r="AH403" s="208">
        <v>0</v>
      </c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ht="22.5" outlineLevel="1" x14ac:dyDescent="0.2">
      <c r="A404" s="225">
        <v>84</v>
      </c>
      <c r="B404" s="226" t="s">
        <v>805</v>
      </c>
      <c r="C404" s="236" t="s">
        <v>806</v>
      </c>
      <c r="D404" s="227" t="s">
        <v>262</v>
      </c>
      <c r="E404" s="228">
        <v>1</v>
      </c>
      <c r="F404" s="229"/>
      <c r="G404" s="230">
        <f>ROUND(E404*F404,2)</f>
        <v>0</v>
      </c>
      <c r="H404" s="229"/>
      <c r="I404" s="230">
        <f>ROUND(E404*H404,2)</f>
        <v>0</v>
      </c>
      <c r="J404" s="229"/>
      <c r="K404" s="230">
        <f>ROUND(E404*J404,2)</f>
        <v>0</v>
      </c>
      <c r="L404" s="230">
        <v>21</v>
      </c>
      <c r="M404" s="230">
        <f>G404*(1+L404/100)</f>
        <v>0</v>
      </c>
      <c r="N404" s="230">
        <v>2.7899999999999999E-3</v>
      </c>
      <c r="O404" s="230">
        <f>ROUND(E404*N404,2)</f>
        <v>0</v>
      </c>
      <c r="P404" s="230">
        <v>0</v>
      </c>
      <c r="Q404" s="230">
        <f>ROUND(E404*P404,2)</f>
        <v>0</v>
      </c>
      <c r="R404" s="230" t="s">
        <v>462</v>
      </c>
      <c r="S404" s="230" t="s">
        <v>158</v>
      </c>
      <c r="T404" s="231" t="s">
        <v>158</v>
      </c>
      <c r="U404" s="217">
        <v>3.14</v>
      </c>
      <c r="V404" s="217">
        <f>ROUND(E404*U404,2)</f>
        <v>3.14</v>
      </c>
      <c r="W404" s="217"/>
      <c r="X404" s="217" t="s">
        <v>188</v>
      </c>
      <c r="Y404" s="208"/>
      <c r="Z404" s="208"/>
      <c r="AA404" s="208"/>
      <c r="AB404" s="208"/>
      <c r="AC404" s="208"/>
      <c r="AD404" s="208"/>
      <c r="AE404" s="208"/>
      <c r="AF404" s="208"/>
      <c r="AG404" s="208" t="s">
        <v>189</v>
      </c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 x14ac:dyDescent="0.2">
      <c r="A405" s="215"/>
      <c r="B405" s="216"/>
      <c r="C405" s="255" t="s">
        <v>807</v>
      </c>
      <c r="D405" s="241"/>
      <c r="E405" s="242">
        <v>1</v>
      </c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08"/>
      <c r="Z405" s="208"/>
      <c r="AA405" s="208"/>
      <c r="AB405" s="208"/>
      <c r="AC405" s="208"/>
      <c r="AD405" s="208"/>
      <c r="AE405" s="208"/>
      <c r="AF405" s="208"/>
      <c r="AG405" s="208" t="s">
        <v>193</v>
      </c>
      <c r="AH405" s="208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ht="22.5" outlineLevel="1" x14ac:dyDescent="0.2">
      <c r="A406" s="225">
        <v>85</v>
      </c>
      <c r="B406" s="226" t="s">
        <v>808</v>
      </c>
      <c r="C406" s="236" t="s">
        <v>809</v>
      </c>
      <c r="D406" s="227" t="s">
        <v>810</v>
      </c>
      <c r="E406" s="228">
        <v>70</v>
      </c>
      <c r="F406" s="229"/>
      <c r="G406" s="230">
        <f>ROUND(E406*F406,2)</f>
        <v>0</v>
      </c>
      <c r="H406" s="229"/>
      <c r="I406" s="230">
        <f>ROUND(E406*H406,2)</f>
        <v>0</v>
      </c>
      <c r="J406" s="229"/>
      <c r="K406" s="230">
        <f>ROUND(E406*J406,2)</f>
        <v>0</v>
      </c>
      <c r="L406" s="230">
        <v>21</v>
      </c>
      <c r="M406" s="230">
        <f>G406*(1+L406/100)</f>
        <v>0</v>
      </c>
      <c r="N406" s="230">
        <v>5.0000000000000002E-5</v>
      </c>
      <c r="O406" s="230">
        <f>ROUND(E406*N406,2)</f>
        <v>0</v>
      </c>
      <c r="P406" s="230">
        <v>1E-3</v>
      </c>
      <c r="Q406" s="230">
        <f>ROUND(E406*P406,2)</f>
        <v>7.0000000000000007E-2</v>
      </c>
      <c r="R406" s="230" t="s">
        <v>462</v>
      </c>
      <c r="S406" s="230" t="s">
        <v>158</v>
      </c>
      <c r="T406" s="231" t="s">
        <v>158</v>
      </c>
      <c r="U406" s="217">
        <v>0.05</v>
      </c>
      <c r="V406" s="217">
        <f>ROUND(E406*U406,2)</f>
        <v>3.5</v>
      </c>
      <c r="W406" s="217"/>
      <c r="X406" s="217" t="s">
        <v>188</v>
      </c>
      <c r="Y406" s="208"/>
      <c r="Z406" s="208"/>
      <c r="AA406" s="208"/>
      <c r="AB406" s="208"/>
      <c r="AC406" s="208"/>
      <c r="AD406" s="208"/>
      <c r="AE406" s="208"/>
      <c r="AF406" s="208"/>
      <c r="AG406" s="208" t="s">
        <v>189</v>
      </c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">
      <c r="A407" s="215"/>
      <c r="B407" s="216"/>
      <c r="C407" s="255" t="s">
        <v>811</v>
      </c>
      <c r="D407" s="241"/>
      <c r="E407" s="242">
        <v>70</v>
      </c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08"/>
      <c r="Z407" s="208"/>
      <c r="AA407" s="208"/>
      <c r="AB407" s="208"/>
      <c r="AC407" s="208"/>
      <c r="AD407" s="208"/>
      <c r="AE407" s="208"/>
      <c r="AF407" s="208"/>
      <c r="AG407" s="208" t="s">
        <v>193</v>
      </c>
      <c r="AH407" s="208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ht="22.5" outlineLevel="1" x14ac:dyDescent="0.2">
      <c r="A408" s="246">
        <v>86</v>
      </c>
      <c r="B408" s="247" t="s">
        <v>812</v>
      </c>
      <c r="C408" s="257" t="s">
        <v>813</v>
      </c>
      <c r="D408" s="248" t="s">
        <v>246</v>
      </c>
      <c r="E408" s="249">
        <v>1</v>
      </c>
      <c r="F408" s="250"/>
      <c r="G408" s="251">
        <f>ROUND(E408*F408,2)</f>
        <v>0</v>
      </c>
      <c r="H408" s="250"/>
      <c r="I408" s="251">
        <f>ROUND(E408*H408,2)</f>
        <v>0</v>
      </c>
      <c r="J408" s="250"/>
      <c r="K408" s="251">
        <f>ROUND(E408*J408,2)</f>
        <v>0</v>
      </c>
      <c r="L408" s="251">
        <v>21</v>
      </c>
      <c r="M408" s="251">
        <f>G408*(1+L408/100)</f>
        <v>0</v>
      </c>
      <c r="N408" s="251">
        <v>0.08</v>
      </c>
      <c r="O408" s="251">
        <f>ROUND(E408*N408,2)</f>
        <v>0.08</v>
      </c>
      <c r="P408" s="251">
        <v>0</v>
      </c>
      <c r="Q408" s="251">
        <f>ROUND(E408*P408,2)</f>
        <v>0</v>
      </c>
      <c r="R408" s="251"/>
      <c r="S408" s="251" t="s">
        <v>175</v>
      </c>
      <c r="T408" s="252" t="s">
        <v>159</v>
      </c>
      <c r="U408" s="217">
        <v>0</v>
      </c>
      <c r="V408" s="217">
        <f>ROUND(E408*U408,2)</f>
        <v>0</v>
      </c>
      <c r="W408" s="217"/>
      <c r="X408" s="217" t="s">
        <v>188</v>
      </c>
      <c r="Y408" s="208"/>
      <c r="Z408" s="208"/>
      <c r="AA408" s="208"/>
      <c r="AB408" s="208"/>
      <c r="AC408" s="208"/>
      <c r="AD408" s="208"/>
      <c r="AE408" s="208"/>
      <c r="AF408" s="208"/>
      <c r="AG408" s="208" t="s">
        <v>189</v>
      </c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x14ac:dyDescent="0.2">
      <c r="A409" s="219" t="s">
        <v>153</v>
      </c>
      <c r="B409" s="220" t="s">
        <v>116</v>
      </c>
      <c r="C409" s="235" t="s">
        <v>117</v>
      </c>
      <c r="D409" s="221"/>
      <c r="E409" s="222"/>
      <c r="F409" s="223"/>
      <c r="G409" s="223">
        <f>SUMIF(AG410:AG413,"&lt;&gt;NOR",G410:G413)</f>
        <v>0</v>
      </c>
      <c r="H409" s="223"/>
      <c r="I409" s="223">
        <f>SUM(I410:I413)</f>
        <v>0</v>
      </c>
      <c r="J409" s="223"/>
      <c r="K409" s="223">
        <f>SUM(K410:K413)</f>
        <v>0</v>
      </c>
      <c r="L409" s="223"/>
      <c r="M409" s="223">
        <f>SUM(M410:M413)</f>
        <v>0</v>
      </c>
      <c r="N409" s="223"/>
      <c r="O409" s="223">
        <f>SUM(O410:O413)</f>
        <v>0.01</v>
      </c>
      <c r="P409" s="223"/>
      <c r="Q409" s="223">
        <f>SUM(Q410:Q413)</f>
        <v>0</v>
      </c>
      <c r="R409" s="223"/>
      <c r="S409" s="223"/>
      <c r="T409" s="224"/>
      <c r="U409" s="218"/>
      <c r="V409" s="218">
        <f>SUM(V410:V413)</f>
        <v>5.86</v>
      </c>
      <c r="W409" s="218"/>
      <c r="X409" s="218"/>
      <c r="AG409" t="s">
        <v>154</v>
      </c>
    </row>
    <row r="410" spans="1:60" outlineLevel="1" x14ac:dyDescent="0.2">
      <c r="A410" s="225">
        <v>87</v>
      </c>
      <c r="B410" s="226" t="s">
        <v>814</v>
      </c>
      <c r="C410" s="236" t="s">
        <v>815</v>
      </c>
      <c r="D410" s="227" t="s">
        <v>186</v>
      </c>
      <c r="E410" s="228">
        <v>43.615000000000002</v>
      </c>
      <c r="F410" s="229"/>
      <c r="G410" s="230">
        <f>ROUND(E410*F410,2)</f>
        <v>0</v>
      </c>
      <c r="H410" s="229"/>
      <c r="I410" s="230">
        <f>ROUND(E410*H410,2)</f>
        <v>0</v>
      </c>
      <c r="J410" s="229"/>
      <c r="K410" s="230">
        <f>ROUND(E410*J410,2)</f>
        <v>0</v>
      </c>
      <c r="L410" s="230">
        <v>21</v>
      </c>
      <c r="M410" s="230">
        <f>G410*(1+L410/100)</f>
        <v>0</v>
      </c>
      <c r="N410" s="230">
        <v>6.9999999999999994E-5</v>
      </c>
      <c r="O410" s="230">
        <f>ROUND(E410*N410,2)</f>
        <v>0</v>
      </c>
      <c r="P410" s="230">
        <v>0</v>
      </c>
      <c r="Q410" s="230">
        <f>ROUND(E410*P410,2)</f>
        <v>0</v>
      </c>
      <c r="R410" s="230" t="s">
        <v>816</v>
      </c>
      <c r="S410" s="230" t="s">
        <v>158</v>
      </c>
      <c r="T410" s="231" t="s">
        <v>158</v>
      </c>
      <c r="U410" s="217">
        <v>3.2480000000000002E-2</v>
      </c>
      <c r="V410" s="217">
        <f>ROUND(E410*U410,2)</f>
        <v>1.42</v>
      </c>
      <c r="W410" s="217"/>
      <c r="X410" s="217" t="s">
        <v>188</v>
      </c>
      <c r="Y410" s="208"/>
      <c r="Z410" s="208"/>
      <c r="AA410" s="208"/>
      <c r="AB410" s="208"/>
      <c r="AC410" s="208"/>
      <c r="AD410" s="208"/>
      <c r="AE410" s="208"/>
      <c r="AF410" s="208"/>
      <c r="AG410" s="208" t="s">
        <v>189</v>
      </c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">
      <c r="A411" s="215"/>
      <c r="B411" s="216"/>
      <c r="C411" s="255" t="s">
        <v>817</v>
      </c>
      <c r="D411" s="241"/>
      <c r="E411" s="242">
        <v>43.615000000000002</v>
      </c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08"/>
      <c r="Z411" s="208"/>
      <c r="AA411" s="208"/>
      <c r="AB411" s="208"/>
      <c r="AC411" s="208"/>
      <c r="AD411" s="208"/>
      <c r="AE411" s="208"/>
      <c r="AF411" s="208"/>
      <c r="AG411" s="208" t="s">
        <v>193</v>
      </c>
      <c r="AH411" s="208">
        <v>5</v>
      </c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">
      <c r="A412" s="225">
        <v>88</v>
      </c>
      <c r="B412" s="226" t="s">
        <v>818</v>
      </c>
      <c r="C412" s="236" t="s">
        <v>819</v>
      </c>
      <c r="D412" s="227" t="s">
        <v>186</v>
      </c>
      <c r="E412" s="228">
        <v>43.615000000000002</v>
      </c>
      <c r="F412" s="229"/>
      <c r="G412" s="230">
        <f>ROUND(E412*F412,2)</f>
        <v>0</v>
      </c>
      <c r="H412" s="229"/>
      <c r="I412" s="230">
        <f>ROUND(E412*H412,2)</f>
        <v>0</v>
      </c>
      <c r="J412" s="229"/>
      <c r="K412" s="230">
        <f>ROUND(E412*J412,2)</f>
        <v>0</v>
      </c>
      <c r="L412" s="230">
        <v>21</v>
      </c>
      <c r="M412" s="230">
        <f>G412*(1+L412/100)</f>
        <v>0</v>
      </c>
      <c r="N412" s="230">
        <v>1.4999999999999999E-4</v>
      </c>
      <c r="O412" s="230">
        <f>ROUND(E412*N412,2)</f>
        <v>0.01</v>
      </c>
      <c r="P412" s="230">
        <v>0</v>
      </c>
      <c r="Q412" s="230">
        <f>ROUND(E412*P412,2)</f>
        <v>0</v>
      </c>
      <c r="R412" s="230" t="s">
        <v>816</v>
      </c>
      <c r="S412" s="230" t="s">
        <v>158</v>
      </c>
      <c r="T412" s="231" t="s">
        <v>158</v>
      </c>
      <c r="U412" s="217">
        <v>0.10191</v>
      </c>
      <c r="V412" s="217">
        <f>ROUND(E412*U412,2)</f>
        <v>4.4400000000000004</v>
      </c>
      <c r="W412" s="217"/>
      <c r="X412" s="217" t="s">
        <v>188</v>
      </c>
      <c r="Y412" s="208"/>
      <c r="Z412" s="208"/>
      <c r="AA412" s="208"/>
      <c r="AB412" s="208"/>
      <c r="AC412" s="208"/>
      <c r="AD412" s="208"/>
      <c r="AE412" s="208"/>
      <c r="AF412" s="208"/>
      <c r="AG412" s="208" t="s">
        <v>189</v>
      </c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">
      <c r="A413" s="215"/>
      <c r="B413" s="216"/>
      <c r="C413" s="255" t="s">
        <v>820</v>
      </c>
      <c r="D413" s="241"/>
      <c r="E413" s="242">
        <v>43.615000000000002</v>
      </c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08"/>
      <c r="Z413" s="208"/>
      <c r="AA413" s="208"/>
      <c r="AB413" s="208"/>
      <c r="AC413" s="208"/>
      <c r="AD413" s="208"/>
      <c r="AE413" s="208"/>
      <c r="AF413" s="208"/>
      <c r="AG413" s="208" t="s">
        <v>193</v>
      </c>
      <c r="AH413" s="208">
        <v>0</v>
      </c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x14ac:dyDescent="0.2">
      <c r="A414" s="219" t="s">
        <v>153</v>
      </c>
      <c r="B414" s="220" t="s">
        <v>120</v>
      </c>
      <c r="C414" s="235" t="s">
        <v>121</v>
      </c>
      <c r="D414" s="221"/>
      <c r="E414" s="222"/>
      <c r="F414" s="223"/>
      <c r="G414" s="223">
        <f>SUMIF(AG415:AG460,"&lt;&gt;NOR",G415:G460)</f>
        <v>0</v>
      </c>
      <c r="H414" s="223"/>
      <c r="I414" s="223">
        <f>SUM(I415:I460)</f>
        <v>0</v>
      </c>
      <c r="J414" s="223"/>
      <c r="K414" s="223">
        <f>SUM(K415:K460)</f>
        <v>0</v>
      </c>
      <c r="L414" s="223"/>
      <c r="M414" s="223">
        <f>SUM(M415:M460)</f>
        <v>0</v>
      </c>
      <c r="N414" s="223"/>
      <c r="O414" s="223">
        <f>SUM(O415:O460)</f>
        <v>0</v>
      </c>
      <c r="P414" s="223"/>
      <c r="Q414" s="223">
        <f>SUM(Q415:Q460)</f>
        <v>0</v>
      </c>
      <c r="R414" s="223"/>
      <c r="S414" s="223"/>
      <c r="T414" s="224"/>
      <c r="U414" s="218"/>
      <c r="V414" s="218">
        <f>SUM(V415:V460)</f>
        <v>40.57</v>
      </c>
      <c r="W414" s="218"/>
      <c r="X414" s="218"/>
      <c r="AG414" t="s">
        <v>154</v>
      </c>
    </row>
    <row r="415" spans="1:60" outlineLevel="1" x14ac:dyDescent="0.2">
      <c r="A415" s="225">
        <v>89</v>
      </c>
      <c r="B415" s="226" t="s">
        <v>477</v>
      </c>
      <c r="C415" s="236" t="s">
        <v>478</v>
      </c>
      <c r="D415" s="227" t="s">
        <v>249</v>
      </c>
      <c r="E415" s="228">
        <v>10.75746</v>
      </c>
      <c r="F415" s="229"/>
      <c r="G415" s="230">
        <f>ROUND(E415*F415,2)</f>
        <v>0</v>
      </c>
      <c r="H415" s="229"/>
      <c r="I415" s="230">
        <f>ROUND(E415*H415,2)</f>
        <v>0</v>
      </c>
      <c r="J415" s="229"/>
      <c r="K415" s="230">
        <f>ROUND(E415*J415,2)</f>
        <v>0</v>
      </c>
      <c r="L415" s="230">
        <v>21</v>
      </c>
      <c r="M415" s="230">
        <f>G415*(1+L415/100)</f>
        <v>0</v>
      </c>
      <c r="N415" s="230">
        <v>0</v>
      </c>
      <c r="O415" s="230">
        <f>ROUND(E415*N415,2)</f>
        <v>0</v>
      </c>
      <c r="P415" s="230">
        <v>0</v>
      </c>
      <c r="Q415" s="230">
        <f>ROUND(E415*P415,2)</f>
        <v>0</v>
      </c>
      <c r="R415" s="230" t="s">
        <v>237</v>
      </c>
      <c r="S415" s="230" t="s">
        <v>479</v>
      </c>
      <c r="T415" s="231" t="s">
        <v>479</v>
      </c>
      <c r="U415" s="217">
        <v>0</v>
      </c>
      <c r="V415" s="217">
        <f>ROUND(E415*U415,2)</f>
        <v>0</v>
      </c>
      <c r="W415" s="217"/>
      <c r="X415" s="217" t="s">
        <v>188</v>
      </c>
      <c r="Y415" s="208"/>
      <c r="Z415" s="208"/>
      <c r="AA415" s="208"/>
      <c r="AB415" s="208"/>
      <c r="AC415" s="208"/>
      <c r="AD415" s="208"/>
      <c r="AE415" s="208"/>
      <c r="AF415" s="208"/>
      <c r="AG415" s="208" t="s">
        <v>189</v>
      </c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 x14ac:dyDescent="0.2">
      <c r="A416" s="215"/>
      <c r="B416" s="216"/>
      <c r="C416" s="255" t="s">
        <v>821</v>
      </c>
      <c r="D416" s="241"/>
      <c r="E416" s="242">
        <v>15.755990000000001</v>
      </c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08"/>
      <c r="Z416" s="208"/>
      <c r="AA416" s="208"/>
      <c r="AB416" s="208"/>
      <c r="AC416" s="208"/>
      <c r="AD416" s="208"/>
      <c r="AE416" s="208"/>
      <c r="AF416" s="208"/>
      <c r="AG416" s="208" t="s">
        <v>193</v>
      </c>
      <c r="AH416" s="208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">
      <c r="A417" s="215"/>
      <c r="B417" s="216"/>
      <c r="C417" s="255" t="s">
        <v>481</v>
      </c>
      <c r="D417" s="241"/>
      <c r="E417" s="242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08"/>
      <c r="Z417" s="208"/>
      <c r="AA417" s="208"/>
      <c r="AB417" s="208"/>
      <c r="AC417" s="208"/>
      <c r="AD417" s="208"/>
      <c r="AE417" s="208"/>
      <c r="AF417" s="208"/>
      <c r="AG417" s="208" t="s">
        <v>193</v>
      </c>
      <c r="AH417" s="208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">
      <c r="A418" s="215"/>
      <c r="B418" s="216"/>
      <c r="C418" s="255" t="s">
        <v>822</v>
      </c>
      <c r="D418" s="241"/>
      <c r="E418" s="242">
        <v>-4.0007599999999996</v>
      </c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08"/>
      <c r="Z418" s="208"/>
      <c r="AA418" s="208"/>
      <c r="AB418" s="208"/>
      <c r="AC418" s="208"/>
      <c r="AD418" s="208"/>
      <c r="AE418" s="208"/>
      <c r="AF418" s="208"/>
      <c r="AG418" s="208" t="s">
        <v>193</v>
      </c>
      <c r="AH418" s="208">
        <v>5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 x14ac:dyDescent="0.2">
      <c r="A419" s="215"/>
      <c r="B419" s="216"/>
      <c r="C419" s="255" t="s">
        <v>823</v>
      </c>
      <c r="D419" s="241"/>
      <c r="E419" s="242">
        <v>-0.77376999999999996</v>
      </c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08"/>
      <c r="Z419" s="208"/>
      <c r="AA419" s="208"/>
      <c r="AB419" s="208"/>
      <c r="AC419" s="208"/>
      <c r="AD419" s="208"/>
      <c r="AE419" s="208"/>
      <c r="AF419" s="208"/>
      <c r="AG419" s="208" t="s">
        <v>193</v>
      </c>
      <c r="AH419" s="208">
        <v>5</v>
      </c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">
      <c r="A420" s="215"/>
      <c r="B420" s="216"/>
      <c r="C420" s="255" t="s">
        <v>824</v>
      </c>
      <c r="D420" s="241"/>
      <c r="E420" s="242">
        <v>-0.15268000000000001</v>
      </c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08"/>
      <c r="Z420" s="208"/>
      <c r="AA420" s="208"/>
      <c r="AB420" s="208"/>
      <c r="AC420" s="208"/>
      <c r="AD420" s="208"/>
      <c r="AE420" s="208"/>
      <c r="AF420" s="208"/>
      <c r="AG420" s="208" t="s">
        <v>193</v>
      </c>
      <c r="AH420" s="208">
        <v>5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">
      <c r="A421" s="215"/>
      <c r="B421" s="216"/>
      <c r="C421" s="255" t="s">
        <v>825</v>
      </c>
      <c r="D421" s="241"/>
      <c r="E421" s="242">
        <v>-7.0000000000000007E-2</v>
      </c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08"/>
      <c r="Z421" s="208"/>
      <c r="AA421" s="208"/>
      <c r="AB421" s="208"/>
      <c r="AC421" s="208"/>
      <c r="AD421" s="208"/>
      <c r="AE421" s="208"/>
      <c r="AF421" s="208"/>
      <c r="AG421" s="208" t="s">
        <v>193</v>
      </c>
      <c r="AH421" s="208">
        <v>5</v>
      </c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">
      <c r="A422" s="215"/>
      <c r="B422" s="216"/>
      <c r="C422" s="255" t="s">
        <v>826</v>
      </c>
      <c r="D422" s="241"/>
      <c r="E422" s="242">
        <v>-1.32E-3</v>
      </c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08"/>
      <c r="Z422" s="208"/>
      <c r="AA422" s="208"/>
      <c r="AB422" s="208"/>
      <c r="AC422" s="208"/>
      <c r="AD422" s="208"/>
      <c r="AE422" s="208"/>
      <c r="AF422" s="208"/>
      <c r="AG422" s="208" t="s">
        <v>193</v>
      </c>
      <c r="AH422" s="208">
        <v>5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">
      <c r="A423" s="225">
        <v>90</v>
      </c>
      <c r="B423" s="226" t="s">
        <v>486</v>
      </c>
      <c r="C423" s="236" t="s">
        <v>487</v>
      </c>
      <c r="D423" s="227" t="s">
        <v>249</v>
      </c>
      <c r="E423" s="228">
        <v>4.0007599999999996</v>
      </c>
      <c r="F423" s="229"/>
      <c r="G423" s="230">
        <f>ROUND(E423*F423,2)</f>
        <v>0</v>
      </c>
      <c r="H423" s="229"/>
      <c r="I423" s="230">
        <f>ROUND(E423*H423,2)</f>
        <v>0</v>
      </c>
      <c r="J423" s="229"/>
      <c r="K423" s="230">
        <f>ROUND(E423*J423,2)</f>
        <v>0</v>
      </c>
      <c r="L423" s="230">
        <v>21</v>
      </c>
      <c r="M423" s="230">
        <f>G423*(1+L423/100)</f>
        <v>0</v>
      </c>
      <c r="N423" s="230">
        <v>0</v>
      </c>
      <c r="O423" s="230">
        <f>ROUND(E423*N423,2)</f>
        <v>0</v>
      </c>
      <c r="P423" s="230">
        <v>0</v>
      </c>
      <c r="Q423" s="230">
        <f>ROUND(E423*P423,2)</f>
        <v>0</v>
      </c>
      <c r="R423" s="230" t="s">
        <v>237</v>
      </c>
      <c r="S423" s="230" t="s">
        <v>158</v>
      </c>
      <c r="T423" s="231" t="s">
        <v>158</v>
      </c>
      <c r="U423" s="217">
        <v>0</v>
      </c>
      <c r="V423" s="217">
        <f>ROUND(E423*U423,2)</f>
        <v>0</v>
      </c>
      <c r="W423" s="217"/>
      <c r="X423" s="217" t="s">
        <v>188</v>
      </c>
      <c r="Y423" s="208"/>
      <c r="Z423" s="208"/>
      <c r="AA423" s="208"/>
      <c r="AB423" s="208"/>
      <c r="AC423" s="208"/>
      <c r="AD423" s="208"/>
      <c r="AE423" s="208"/>
      <c r="AF423" s="208"/>
      <c r="AG423" s="208" t="s">
        <v>189</v>
      </c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">
      <c r="A424" s="215"/>
      <c r="B424" s="216"/>
      <c r="C424" s="255" t="s">
        <v>827</v>
      </c>
      <c r="D424" s="241"/>
      <c r="E424" s="242">
        <v>4.0007599999999996</v>
      </c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08"/>
      <c r="Z424" s="208"/>
      <c r="AA424" s="208"/>
      <c r="AB424" s="208"/>
      <c r="AC424" s="208"/>
      <c r="AD424" s="208"/>
      <c r="AE424" s="208"/>
      <c r="AF424" s="208"/>
      <c r="AG424" s="208" t="s">
        <v>193</v>
      </c>
      <c r="AH424" s="208">
        <v>7</v>
      </c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">
      <c r="A425" s="225">
        <v>91</v>
      </c>
      <c r="B425" s="226" t="s">
        <v>489</v>
      </c>
      <c r="C425" s="236" t="s">
        <v>490</v>
      </c>
      <c r="D425" s="227" t="s">
        <v>249</v>
      </c>
      <c r="E425" s="228">
        <v>0.77376999999999996</v>
      </c>
      <c r="F425" s="229"/>
      <c r="G425" s="230">
        <f>ROUND(E425*F425,2)</f>
        <v>0</v>
      </c>
      <c r="H425" s="229"/>
      <c r="I425" s="230">
        <f>ROUND(E425*H425,2)</f>
        <v>0</v>
      </c>
      <c r="J425" s="229"/>
      <c r="K425" s="230">
        <f>ROUND(E425*J425,2)</f>
        <v>0</v>
      </c>
      <c r="L425" s="230">
        <v>21</v>
      </c>
      <c r="M425" s="230">
        <f>G425*(1+L425/100)</f>
        <v>0</v>
      </c>
      <c r="N425" s="230">
        <v>0</v>
      </c>
      <c r="O425" s="230">
        <f>ROUND(E425*N425,2)</f>
        <v>0</v>
      </c>
      <c r="P425" s="230">
        <v>0</v>
      </c>
      <c r="Q425" s="230">
        <f>ROUND(E425*P425,2)</f>
        <v>0</v>
      </c>
      <c r="R425" s="230" t="s">
        <v>237</v>
      </c>
      <c r="S425" s="230" t="s">
        <v>158</v>
      </c>
      <c r="T425" s="231" t="s">
        <v>158</v>
      </c>
      <c r="U425" s="217">
        <v>0</v>
      </c>
      <c r="V425" s="217">
        <f>ROUND(E425*U425,2)</f>
        <v>0</v>
      </c>
      <c r="W425" s="217"/>
      <c r="X425" s="217" t="s">
        <v>188</v>
      </c>
      <c r="Y425" s="208"/>
      <c r="Z425" s="208"/>
      <c r="AA425" s="208"/>
      <c r="AB425" s="208"/>
      <c r="AC425" s="208"/>
      <c r="AD425" s="208"/>
      <c r="AE425" s="208"/>
      <c r="AF425" s="208"/>
      <c r="AG425" s="208" t="s">
        <v>189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 x14ac:dyDescent="0.2">
      <c r="A426" s="215"/>
      <c r="B426" s="216"/>
      <c r="C426" s="255" t="s">
        <v>828</v>
      </c>
      <c r="D426" s="241"/>
      <c r="E426" s="242">
        <v>0.28295999999999999</v>
      </c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08"/>
      <c r="Z426" s="208"/>
      <c r="AA426" s="208"/>
      <c r="AB426" s="208"/>
      <c r="AC426" s="208"/>
      <c r="AD426" s="208"/>
      <c r="AE426" s="208"/>
      <c r="AF426" s="208"/>
      <c r="AG426" s="208" t="s">
        <v>193</v>
      </c>
      <c r="AH426" s="208">
        <v>7</v>
      </c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">
      <c r="A427" s="215"/>
      <c r="B427" s="216"/>
      <c r="C427" s="255" t="s">
        <v>829</v>
      </c>
      <c r="D427" s="241"/>
      <c r="E427" s="242">
        <v>3.8400000000000001E-3</v>
      </c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08"/>
      <c r="Z427" s="208"/>
      <c r="AA427" s="208"/>
      <c r="AB427" s="208"/>
      <c r="AC427" s="208"/>
      <c r="AD427" s="208"/>
      <c r="AE427" s="208"/>
      <c r="AF427" s="208"/>
      <c r="AG427" s="208" t="s">
        <v>193</v>
      </c>
      <c r="AH427" s="208">
        <v>7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">
      <c r="A428" s="215"/>
      <c r="B428" s="216"/>
      <c r="C428" s="255" t="s">
        <v>830</v>
      </c>
      <c r="D428" s="241"/>
      <c r="E428" s="242">
        <v>0.47160999999999997</v>
      </c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08"/>
      <c r="Z428" s="208"/>
      <c r="AA428" s="208"/>
      <c r="AB428" s="208"/>
      <c r="AC428" s="208"/>
      <c r="AD428" s="208"/>
      <c r="AE428" s="208"/>
      <c r="AF428" s="208"/>
      <c r="AG428" s="208" t="s">
        <v>193</v>
      </c>
      <c r="AH428" s="208">
        <v>7</v>
      </c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outlineLevel="1" x14ac:dyDescent="0.2">
      <c r="A429" s="215"/>
      <c r="B429" s="216"/>
      <c r="C429" s="255" t="s">
        <v>831</v>
      </c>
      <c r="D429" s="241"/>
      <c r="E429" s="242">
        <v>6.4000000000000003E-3</v>
      </c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08"/>
      <c r="Z429" s="208"/>
      <c r="AA429" s="208"/>
      <c r="AB429" s="208"/>
      <c r="AC429" s="208"/>
      <c r="AD429" s="208"/>
      <c r="AE429" s="208"/>
      <c r="AF429" s="208"/>
      <c r="AG429" s="208" t="s">
        <v>193</v>
      </c>
      <c r="AH429" s="208">
        <v>7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spans="1:60" outlineLevel="1" x14ac:dyDescent="0.2">
      <c r="A430" s="215"/>
      <c r="B430" s="216"/>
      <c r="C430" s="255" t="s">
        <v>832</v>
      </c>
      <c r="D430" s="241"/>
      <c r="E430" s="242">
        <v>8.9599999999999992E-3</v>
      </c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08"/>
      <c r="Z430" s="208"/>
      <c r="AA430" s="208"/>
      <c r="AB430" s="208"/>
      <c r="AC430" s="208"/>
      <c r="AD430" s="208"/>
      <c r="AE430" s="208"/>
      <c r="AF430" s="208"/>
      <c r="AG430" s="208" t="s">
        <v>193</v>
      </c>
      <c r="AH430" s="208">
        <v>7</v>
      </c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">
      <c r="A431" s="225">
        <v>92</v>
      </c>
      <c r="B431" s="226" t="s">
        <v>494</v>
      </c>
      <c r="C431" s="236" t="s">
        <v>495</v>
      </c>
      <c r="D431" s="227" t="s">
        <v>249</v>
      </c>
      <c r="E431" s="228">
        <v>0.15268000000000001</v>
      </c>
      <c r="F431" s="229"/>
      <c r="G431" s="230">
        <f>ROUND(E431*F431,2)</f>
        <v>0</v>
      </c>
      <c r="H431" s="229"/>
      <c r="I431" s="230">
        <f>ROUND(E431*H431,2)</f>
        <v>0</v>
      </c>
      <c r="J431" s="229"/>
      <c r="K431" s="230">
        <f>ROUND(E431*J431,2)</f>
        <v>0</v>
      </c>
      <c r="L431" s="230">
        <v>21</v>
      </c>
      <c r="M431" s="230">
        <f>G431*(1+L431/100)</f>
        <v>0</v>
      </c>
      <c r="N431" s="230">
        <v>0</v>
      </c>
      <c r="O431" s="230">
        <f>ROUND(E431*N431,2)</f>
        <v>0</v>
      </c>
      <c r="P431" s="230">
        <v>0</v>
      </c>
      <c r="Q431" s="230">
        <f>ROUND(E431*P431,2)</f>
        <v>0</v>
      </c>
      <c r="R431" s="230" t="s">
        <v>237</v>
      </c>
      <c r="S431" s="230" t="s">
        <v>158</v>
      </c>
      <c r="T431" s="231" t="s">
        <v>159</v>
      </c>
      <c r="U431" s="217">
        <v>0</v>
      </c>
      <c r="V431" s="217">
        <f>ROUND(E431*U431,2)</f>
        <v>0</v>
      </c>
      <c r="W431" s="217"/>
      <c r="X431" s="217" t="s">
        <v>188</v>
      </c>
      <c r="Y431" s="208"/>
      <c r="Z431" s="208"/>
      <c r="AA431" s="208"/>
      <c r="AB431" s="208"/>
      <c r="AC431" s="208"/>
      <c r="AD431" s="208"/>
      <c r="AE431" s="208"/>
      <c r="AF431" s="208"/>
      <c r="AG431" s="208" t="s">
        <v>189</v>
      </c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">
      <c r="A432" s="215"/>
      <c r="B432" s="216"/>
      <c r="C432" s="237" t="s">
        <v>496</v>
      </c>
      <c r="D432" s="233"/>
      <c r="E432" s="233"/>
      <c r="F432" s="233"/>
      <c r="G432" s="233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08"/>
      <c r="Z432" s="208"/>
      <c r="AA432" s="208"/>
      <c r="AB432" s="208"/>
      <c r="AC432" s="208"/>
      <c r="AD432" s="208"/>
      <c r="AE432" s="208"/>
      <c r="AF432" s="208"/>
      <c r="AG432" s="208" t="s">
        <v>163</v>
      </c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outlineLevel="1" x14ac:dyDescent="0.2">
      <c r="A433" s="215"/>
      <c r="B433" s="216"/>
      <c r="C433" s="255" t="s">
        <v>497</v>
      </c>
      <c r="D433" s="241"/>
      <c r="E433" s="242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08"/>
      <c r="Z433" s="208"/>
      <c r="AA433" s="208"/>
      <c r="AB433" s="208"/>
      <c r="AC433" s="208"/>
      <c r="AD433" s="208"/>
      <c r="AE433" s="208"/>
      <c r="AF433" s="208"/>
      <c r="AG433" s="208" t="s">
        <v>193</v>
      </c>
      <c r="AH433" s="208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">
      <c r="A434" s="215"/>
      <c r="B434" s="216"/>
      <c r="C434" s="255" t="s">
        <v>833</v>
      </c>
      <c r="D434" s="241"/>
      <c r="E434" s="242">
        <v>1.3799999999999999E-3</v>
      </c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08"/>
      <c r="Z434" s="208"/>
      <c r="AA434" s="208"/>
      <c r="AB434" s="208"/>
      <c r="AC434" s="208"/>
      <c r="AD434" s="208"/>
      <c r="AE434" s="208"/>
      <c r="AF434" s="208"/>
      <c r="AG434" s="208" t="s">
        <v>193</v>
      </c>
      <c r="AH434" s="208">
        <v>7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 x14ac:dyDescent="0.2">
      <c r="A435" s="215"/>
      <c r="B435" s="216"/>
      <c r="C435" s="255" t="s">
        <v>834</v>
      </c>
      <c r="D435" s="241"/>
      <c r="E435" s="242">
        <v>0.15129999999999999</v>
      </c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08"/>
      <c r="Z435" s="208"/>
      <c r="AA435" s="208"/>
      <c r="AB435" s="208"/>
      <c r="AC435" s="208"/>
      <c r="AD435" s="208"/>
      <c r="AE435" s="208"/>
      <c r="AF435" s="208"/>
      <c r="AG435" s="208" t="s">
        <v>193</v>
      </c>
      <c r="AH435" s="208">
        <v>7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">
      <c r="A436" s="225">
        <v>93</v>
      </c>
      <c r="B436" s="226" t="s">
        <v>835</v>
      </c>
      <c r="C436" s="236" t="s">
        <v>836</v>
      </c>
      <c r="D436" s="227" t="s">
        <v>249</v>
      </c>
      <c r="E436" s="228">
        <v>7.0000000000000007E-2</v>
      </c>
      <c r="F436" s="229"/>
      <c r="G436" s="230">
        <f>ROUND(E436*F436,2)</f>
        <v>0</v>
      </c>
      <c r="H436" s="229"/>
      <c r="I436" s="230">
        <f>ROUND(E436*H436,2)</f>
        <v>0</v>
      </c>
      <c r="J436" s="229"/>
      <c r="K436" s="230">
        <f>ROUND(E436*J436,2)</f>
        <v>0</v>
      </c>
      <c r="L436" s="230">
        <v>21</v>
      </c>
      <c r="M436" s="230">
        <f>G436*(1+L436/100)</f>
        <v>0</v>
      </c>
      <c r="N436" s="230">
        <v>0</v>
      </c>
      <c r="O436" s="230">
        <f>ROUND(E436*N436,2)</f>
        <v>0</v>
      </c>
      <c r="P436" s="230">
        <v>0</v>
      </c>
      <c r="Q436" s="230">
        <f>ROUND(E436*P436,2)</f>
        <v>0</v>
      </c>
      <c r="R436" s="230" t="s">
        <v>237</v>
      </c>
      <c r="S436" s="230" t="s">
        <v>158</v>
      </c>
      <c r="T436" s="231" t="s">
        <v>158</v>
      </c>
      <c r="U436" s="217">
        <v>0</v>
      </c>
      <c r="V436" s="217">
        <f>ROUND(E436*U436,2)</f>
        <v>0</v>
      </c>
      <c r="W436" s="217"/>
      <c r="X436" s="217" t="s">
        <v>188</v>
      </c>
      <c r="Y436" s="208"/>
      <c r="Z436" s="208"/>
      <c r="AA436" s="208"/>
      <c r="AB436" s="208"/>
      <c r="AC436" s="208"/>
      <c r="AD436" s="208"/>
      <c r="AE436" s="208"/>
      <c r="AF436" s="208"/>
      <c r="AG436" s="208" t="s">
        <v>189</v>
      </c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 x14ac:dyDescent="0.2">
      <c r="A437" s="215"/>
      <c r="B437" s="216"/>
      <c r="C437" s="255" t="s">
        <v>837</v>
      </c>
      <c r="D437" s="241"/>
      <c r="E437" s="242">
        <v>7.0000000000000007E-2</v>
      </c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08"/>
      <c r="Z437" s="208"/>
      <c r="AA437" s="208"/>
      <c r="AB437" s="208"/>
      <c r="AC437" s="208"/>
      <c r="AD437" s="208"/>
      <c r="AE437" s="208"/>
      <c r="AF437" s="208"/>
      <c r="AG437" s="208" t="s">
        <v>193</v>
      </c>
      <c r="AH437" s="208">
        <v>7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 x14ac:dyDescent="0.2">
      <c r="A438" s="225">
        <v>94</v>
      </c>
      <c r="B438" s="226" t="s">
        <v>501</v>
      </c>
      <c r="C438" s="236" t="s">
        <v>502</v>
      </c>
      <c r="D438" s="227" t="s">
        <v>249</v>
      </c>
      <c r="E438" s="228">
        <v>1.32E-3</v>
      </c>
      <c r="F438" s="229"/>
      <c r="G438" s="230">
        <f>ROUND(E438*F438,2)</f>
        <v>0</v>
      </c>
      <c r="H438" s="229"/>
      <c r="I438" s="230">
        <f>ROUND(E438*H438,2)</f>
        <v>0</v>
      </c>
      <c r="J438" s="229"/>
      <c r="K438" s="230">
        <f>ROUND(E438*J438,2)</f>
        <v>0</v>
      </c>
      <c r="L438" s="230">
        <v>21</v>
      </c>
      <c r="M438" s="230">
        <f>G438*(1+L438/100)</f>
        <v>0</v>
      </c>
      <c r="N438" s="230">
        <v>0</v>
      </c>
      <c r="O438" s="230">
        <f>ROUND(E438*N438,2)</f>
        <v>0</v>
      </c>
      <c r="P438" s="230">
        <v>0</v>
      </c>
      <c r="Q438" s="230">
        <f>ROUND(E438*P438,2)</f>
        <v>0</v>
      </c>
      <c r="R438" s="230" t="s">
        <v>237</v>
      </c>
      <c r="S438" s="230" t="s">
        <v>158</v>
      </c>
      <c r="T438" s="231" t="s">
        <v>158</v>
      </c>
      <c r="U438" s="217">
        <v>0</v>
      </c>
      <c r="V438" s="217">
        <f>ROUND(E438*U438,2)</f>
        <v>0</v>
      </c>
      <c r="W438" s="217"/>
      <c r="X438" s="217" t="s">
        <v>188</v>
      </c>
      <c r="Y438" s="208"/>
      <c r="Z438" s="208"/>
      <c r="AA438" s="208"/>
      <c r="AB438" s="208"/>
      <c r="AC438" s="208"/>
      <c r="AD438" s="208"/>
      <c r="AE438" s="208"/>
      <c r="AF438" s="208"/>
      <c r="AG438" s="208" t="s">
        <v>189</v>
      </c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">
      <c r="A439" s="215"/>
      <c r="B439" s="216"/>
      <c r="C439" s="255" t="s">
        <v>838</v>
      </c>
      <c r="D439" s="241"/>
      <c r="E439" s="242">
        <v>1.32E-3</v>
      </c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08"/>
      <c r="Z439" s="208"/>
      <c r="AA439" s="208"/>
      <c r="AB439" s="208"/>
      <c r="AC439" s="208"/>
      <c r="AD439" s="208"/>
      <c r="AE439" s="208"/>
      <c r="AF439" s="208"/>
      <c r="AG439" s="208" t="s">
        <v>193</v>
      </c>
      <c r="AH439" s="208">
        <v>7</v>
      </c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ht="22.5" outlineLevel="1" x14ac:dyDescent="0.2">
      <c r="A440" s="225">
        <v>95</v>
      </c>
      <c r="B440" s="226" t="s">
        <v>505</v>
      </c>
      <c r="C440" s="236" t="s">
        <v>506</v>
      </c>
      <c r="D440" s="227" t="s">
        <v>249</v>
      </c>
      <c r="E440" s="228">
        <v>15.755990000000001</v>
      </c>
      <c r="F440" s="229"/>
      <c r="G440" s="230">
        <f>ROUND(E440*F440,2)</f>
        <v>0</v>
      </c>
      <c r="H440" s="229"/>
      <c r="I440" s="230">
        <f>ROUND(E440*H440,2)</f>
        <v>0</v>
      </c>
      <c r="J440" s="229"/>
      <c r="K440" s="230">
        <f>ROUND(E440*J440,2)</f>
        <v>0</v>
      </c>
      <c r="L440" s="230">
        <v>21</v>
      </c>
      <c r="M440" s="230">
        <f>G440*(1+L440/100)</f>
        <v>0</v>
      </c>
      <c r="N440" s="230">
        <v>0</v>
      </c>
      <c r="O440" s="230">
        <f>ROUND(E440*N440,2)</f>
        <v>0</v>
      </c>
      <c r="P440" s="230">
        <v>0</v>
      </c>
      <c r="Q440" s="230">
        <f>ROUND(E440*P440,2)</f>
        <v>0</v>
      </c>
      <c r="R440" s="230" t="s">
        <v>237</v>
      </c>
      <c r="S440" s="230" t="s">
        <v>158</v>
      </c>
      <c r="T440" s="231" t="s">
        <v>158</v>
      </c>
      <c r="U440" s="217">
        <v>0.93300000000000005</v>
      </c>
      <c r="V440" s="217">
        <f>ROUND(E440*U440,2)</f>
        <v>14.7</v>
      </c>
      <c r="W440" s="217"/>
      <c r="X440" s="217" t="s">
        <v>507</v>
      </c>
      <c r="Y440" s="208"/>
      <c r="Z440" s="208"/>
      <c r="AA440" s="208"/>
      <c r="AB440" s="208"/>
      <c r="AC440" s="208"/>
      <c r="AD440" s="208"/>
      <c r="AE440" s="208"/>
      <c r="AF440" s="208"/>
      <c r="AG440" s="208" t="s">
        <v>508</v>
      </c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outlineLevel="1" x14ac:dyDescent="0.2">
      <c r="A441" s="215"/>
      <c r="B441" s="216"/>
      <c r="C441" s="255" t="s">
        <v>509</v>
      </c>
      <c r="D441" s="241"/>
      <c r="E441" s="242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08"/>
      <c r="Z441" s="208"/>
      <c r="AA441" s="208"/>
      <c r="AB441" s="208"/>
      <c r="AC441" s="208"/>
      <c r="AD441" s="208"/>
      <c r="AE441" s="208"/>
      <c r="AF441" s="208"/>
      <c r="AG441" s="208" t="s">
        <v>193</v>
      </c>
      <c r="AH441" s="208">
        <v>0</v>
      </c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">
      <c r="A442" s="215"/>
      <c r="B442" s="216"/>
      <c r="C442" s="255" t="s">
        <v>839</v>
      </c>
      <c r="D442" s="241"/>
      <c r="E442" s="242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08"/>
      <c r="Z442" s="208"/>
      <c r="AA442" s="208"/>
      <c r="AB442" s="208"/>
      <c r="AC442" s="208"/>
      <c r="AD442" s="208"/>
      <c r="AE442" s="208"/>
      <c r="AF442" s="208"/>
      <c r="AG442" s="208" t="s">
        <v>193</v>
      </c>
      <c r="AH442" s="208">
        <v>0</v>
      </c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">
      <c r="A443" s="215"/>
      <c r="B443" s="216"/>
      <c r="C443" s="255" t="s">
        <v>840</v>
      </c>
      <c r="D443" s="241"/>
      <c r="E443" s="242">
        <v>15.755990000000001</v>
      </c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08"/>
      <c r="Z443" s="208"/>
      <c r="AA443" s="208"/>
      <c r="AB443" s="208"/>
      <c r="AC443" s="208"/>
      <c r="AD443" s="208"/>
      <c r="AE443" s="208"/>
      <c r="AF443" s="208"/>
      <c r="AG443" s="208" t="s">
        <v>193</v>
      </c>
      <c r="AH443" s="208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outlineLevel="1" x14ac:dyDescent="0.2">
      <c r="A444" s="225">
        <v>96</v>
      </c>
      <c r="B444" s="226" t="s">
        <v>514</v>
      </c>
      <c r="C444" s="236" t="s">
        <v>515</v>
      </c>
      <c r="D444" s="227" t="s">
        <v>249</v>
      </c>
      <c r="E444" s="228">
        <v>15.755990000000001</v>
      </c>
      <c r="F444" s="229"/>
      <c r="G444" s="230">
        <f>ROUND(E444*F444,2)</f>
        <v>0</v>
      </c>
      <c r="H444" s="229"/>
      <c r="I444" s="230">
        <f>ROUND(E444*H444,2)</f>
        <v>0</v>
      </c>
      <c r="J444" s="229"/>
      <c r="K444" s="230">
        <f>ROUND(E444*J444,2)</f>
        <v>0</v>
      </c>
      <c r="L444" s="230">
        <v>21</v>
      </c>
      <c r="M444" s="230">
        <f>G444*(1+L444/100)</f>
        <v>0</v>
      </c>
      <c r="N444" s="230">
        <v>0</v>
      </c>
      <c r="O444" s="230">
        <f>ROUND(E444*N444,2)</f>
        <v>0</v>
      </c>
      <c r="P444" s="230">
        <v>0</v>
      </c>
      <c r="Q444" s="230">
        <f>ROUND(E444*P444,2)</f>
        <v>0</v>
      </c>
      <c r="R444" s="230" t="s">
        <v>237</v>
      </c>
      <c r="S444" s="230" t="s">
        <v>158</v>
      </c>
      <c r="T444" s="231" t="s">
        <v>158</v>
      </c>
      <c r="U444" s="217">
        <v>0.49</v>
      </c>
      <c r="V444" s="217">
        <f>ROUND(E444*U444,2)</f>
        <v>7.72</v>
      </c>
      <c r="W444" s="217"/>
      <c r="X444" s="217" t="s">
        <v>507</v>
      </c>
      <c r="Y444" s="208"/>
      <c r="Z444" s="208"/>
      <c r="AA444" s="208"/>
      <c r="AB444" s="208"/>
      <c r="AC444" s="208"/>
      <c r="AD444" s="208"/>
      <c r="AE444" s="208"/>
      <c r="AF444" s="208"/>
      <c r="AG444" s="208" t="s">
        <v>508</v>
      </c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 x14ac:dyDescent="0.2">
      <c r="A445" s="215"/>
      <c r="B445" s="216"/>
      <c r="C445" s="237" t="s">
        <v>516</v>
      </c>
      <c r="D445" s="233"/>
      <c r="E445" s="233"/>
      <c r="F445" s="233"/>
      <c r="G445" s="233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08"/>
      <c r="Z445" s="208"/>
      <c r="AA445" s="208"/>
      <c r="AB445" s="208"/>
      <c r="AC445" s="208"/>
      <c r="AD445" s="208"/>
      <c r="AE445" s="208"/>
      <c r="AF445" s="208"/>
      <c r="AG445" s="208" t="s">
        <v>163</v>
      </c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 x14ac:dyDescent="0.2">
      <c r="A446" s="215"/>
      <c r="B446" s="216"/>
      <c r="C446" s="255" t="s">
        <v>509</v>
      </c>
      <c r="D446" s="241"/>
      <c r="E446" s="242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08"/>
      <c r="Z446" s="208"/>
      <c r="AA446" s="208"/>
      <c r="AB446" s="208"/>
      <c r="AC446" s="208"/>
      <c r="AD446" s="208"/>
      <c r="AE446" s="208"/>
      <c r="AF446" s="208"/>
      <c r="AG446" s="208" t="s">
        <v>193</v>
      </c>
      <c r="AH446" s="208">
        <v>0</v>
      </c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">
      <c r="A447" s="215"/>
      <c r="B447" s="216"/>
      <c r="C447" s="255" t="s">
        <v>839</v>
      </c>
      <c r="D447" s="241"/>
      <c r="E447" s="242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08"/>
      <c r="Z447" s="208"/>
      <c r="AA447" s="208"/>
      <c r="AB447" s="208"/>
      <c r="AC447" s="208"/>
      <c r="AD447" s="208"/>
      <c r="AE447" s="208"/>
      <c r="AF447" s="208"/>
      <c r="AG447" s="208" t="s">
        <v>193</v>
      </c>
      <c r="AH447" s="208">
        <v>0</v>
      </c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outlineLevel="1" x14ac:dyDescent="0.2">
      <c r="A448" s="215"/>
      <c r="B448" s="216"/>
      <c r="C448" s="255" t="s">
        <v>840</v>
      </c>
      <c r="D448" s="241"/>
      <c r="E448" s="242">
        <v>15.755990000000001</v>
      </c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08"/>
      <c r="Z448" s="208"/>
      <c r="AA448" s="208"/>
      <c r="AB448" s="208"/>
      <c r="AC448" s="208"/>
      <c r="AD448" s="208"/>
      <c r="AE448" s="208"/>
      <c r="AF448" s="208"/>
      <c r="AG448" s="208" t="s">
        <v>193</v>
      </c>
      <c r="AH448" s="208">
        <v>0</v>
      </c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 x14ac:dyDescent="0.2">
      <c r="A449" s="225">
        <v>97</v>
      </c>
      <c r="B449" s="226" t="s">
        <v>517</v>
      </c>
      <c r="C449" s="236" t="s">
        <v>518</v>
      </c>
      <c r="D449" s="227" t="s">
        <v>249</v>
      </c>
      <c r="E449" s="228">
        <v>110.29191</v>
      </c>
      <c r="F449" s="229"/>
      <c r="G449" s="230">
        <f>ROUND(E449*F449,2)</f>
        <v>0</v>
      </c>
      <c r="H449" s="229"/>
      <c r="I449" s="230">
        <f>ROUND(E449*H449,2)</f>
        <v>0</v>
      </c>
      <c r="J449" s="229"/>
      <c r="K449" s="230">
        <f>ROUND(E449*J449,2)</f>
        <v>0</v>
      </c>
      <c r="L449" s="230">
        <v>21</v>
      </c>
      <c r="M449" s="230">
        <f>G449*(1+L449/100)</f>
        <v>0</v>
      </c>
      <c r="N449" s="230">
        <v>0</v>
      </c>
      <c r="O449" s="230">
        <f>ROUND(E449*N449,2)</f>
        <v>0</v>
      </c>
      <c r="P449" s="230">
        <v>0</v>
      </c>
      <c r="Q449" s="230">
        <f>ROUND(E449*P449,2)</f>
        <v>0</v>
      </c>
      <c r="R449" s="230" t="s">
        <v>237</v>
      </c>
      <c r="S449" s="230" t="s">
        <v>158</v>
      </c>
      <c r="T449" s="231" t="s">
        <v>158</v>
      </c>
      <c r="U449" s="217">
        <v>0</v>
      </c>
      <c r="V449" s="217">
        <f>ROUND(E449*U449,2)</f>
        <v>0</v>
      </c>
      <c r="W449" s="217"/>
      <c r="X449" s="217" t="s">
        <v>507</v>
      </c>
      <c r="Y449" s="208"/>
      <c r="Z449" s="208"/>
      <c r="AA449" s="208"/>
      <c r="AB449" s="208"/>
      <c r="AC449" s="208"/>
      <c r="AD449" s="208"/>
      <c r="AE449" s="208"/>
      <c r="AF449" s="208"/>
      <c r="AG449" s="208" t="s">
        <v>508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outlineLevel="1" x14ac:dyDescent="0.2">
      <c r="A450" s="215"/>
      <c r="B450" s="216"/>
      <c r="C450" s="255" t="s">
        <v>509</v>
      </c>
      <c r="D450" s="241"/>
      <c r="E450" s="242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08"/>
      <c r="Z450" s="208"/>
      <c r="AA450" s="208"/>
      <c r="AB450" s="208"/>
      <c r="AC450" s="208"/>
      <c r="AD450" s="208"/>
      <c r="AE450" s="208"/>
      <c r="AF450" s="208"/>
      <c r="AG450" s="208" t="s">
        <v>193</v>
      </c>
      <c r="AH450" s="208">
        <v>0</v>
      </c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outlineLevel="1" x14ac:dyDescent="0.2">
      <c r="A451" s="215"/>
      <c r="B451" s="216"/>
      <c r="C451" s="255" t="s">
        <v>839</v>
      </c>
      <c r="D451" s="241"/>
      <c r="E451" s="242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08"/>
      <c r="Z451" s="208"/>
      <c r="AA451" s="208"/>
      <c r="AB451" s="208"/>
      <c r="AC451" s="208"/>
      <c r="AD451" s="208"/>
      <c r="AE451" s="208"/>
      <c r="AF451" s="208"/>
      <c r="AG451" s="208" t="s">
        <v>193</v>
      </c>
      <c r="AH451" s="208">
        <v>0</v>
      </c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outlineLevel="1" x14ac:dyDescent="0.2">
      <c r="A452" s="215"/>
      <c r="B452" s="216"/>
      <c r="C452" s="255" t="s">
        <v>841</v>
      </c>
      <c r="D452" s="241"/>
      <c r="E452" s="242">
        <v>110.29191</v>
      </c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08"/>
      <c r="Z452" s="208"/>
      <c r="AA452" s="208"/>
      <c r="AB452" s="208"/>
      <c r="AC452" s="208"/>
      <c r="AD452" s="208"/>
      <c r="AE452" s="208"/>
      <c r="AF452" s="208"/>
      <c r="AG452" s="208" t="s">
        <v>193</v>
      </c>
      <c r="AH452" s="208">
        <v>0</v>
      </c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">
      <c r="A453" s="225">
        <v>98</v>
      </c>
      <c r="B453" s="226" t="s">
        <v>520</v>
      </c>
      <c r="C453" s="236" t="s">
        <v>521</v>
      </c>
      <c r="D453" s="227" t="s">
        <v>249</v>
      </c>
      <c r="E453" s="228">
        <v>15.755990000000001</v>
      </c>
      <c r="F453" s="229"/>
      <c r="G453" s="230">
        <f>ROUND(E453*F453,2)</f>
        <v>0</v>
      </c>
      <c r="H453" s="229"/>
      <c r="I453" s="230">
        <f>ROUND(E453*H453,2)</f>
        <v>0</v>
      </c>
      <c r="J453" s="229"/>
      <c r="K453" s="230">
        <f>ROUND(E453*J453,2)</f>
        <v>0</v>
      </c>
      <c r="L453" s="230">
        <v>21</v>
      </c>
      <c r="M453" s="230">
        <f>G453*(1+L453/100)</f>
        <v>0</v>
      </c>
      <c r="N453" s="230">
        <v>0</v>
      </c>
      <c r="O453" s="230">
        <f>ROUND(E453*N453,2)</f>
        <v>0</v>
      </c>
      <c r="P453" s="230">
        <v>0</v>
      </c>
      <c r="Q453" s="230">
        <f>ROUND(E453*P453,2)</f>
        <v>0</v>
      </c>
      <c r="R453" s="230" t="s">
        <v>237</v>
      </c>
      <c r="S453" s="230" t="s">
        <v>158</v>
      </c>
      <c r="T453" s="231" t="s">
        <v>158</v>
      </c>
      <c r="U453" s="217">
        <v>0.94199999999999995</v>
      </c>
      <c r="V453" s="217">
        <f>ROUND(E453*U453,2)</f>
        <v>14.84</v>
      </c>
      <c r="W453" s="217"/>
      <c r="X453" s="217" t="s">
        <v>507</v>
      </c>
      <c r="Y453" s="208"/>
      <c r="Z453" s="208"/>
      <c r="AA453" s="208"/>
      <c r="AB453" s="208"/>
      <c r="AC453" s="208"/>
      <c r="AD453" s="208"/>
      <c r="AE453" s="208"/>
      <c r="AF453" s="208"/>
      <c r="AG453" s="208" t="s">
        <v>508</v>
      </c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">
      <c r="A454" s="215"/>
      <c r="B454" s="216"/>
      <c r="C454" s="255" t="s">
        <v>509</v>
      </c>
      <c r="D454" s="241"/>
      <c r="E454" s="242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08"/>
      <c r="Z454" s="208"/>
      <c r="AA454" s="208"/>
      <c r="AB454" s="208"/>
      <c r="AC454" s="208"/>
      <c r="AD454" s="208"/>
      <c r="AE454" s="208"/>
      <c r="AF454" s="208"/>
      <c r="AG454" s="208" t="s">
        <v>193</v>
      </c>
      <c r="AH454" s="208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outlineLevel="1" x14ac:dyDescent="0.2">
      <c r="A455" s="215"/>
      <c r="B455" s="216"/>
      <c r="C455" s="255" t="s">
        <v>839</v>
      </c>
      <c r="D455" s="241"/>
      <c r="E455" s="242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08"/>
      <c r="Z455" s="208"/>
      <c r="AA455" s="208"/>
      <c r="AB455" s="208"/>
      <c r="AC455" s="208"/>
      <c r="AD455" s="208"/>
      <c r="AE455" s="208"/>
      <c r="AF455" s="208"/>
      <c r="AG455" s="208" t="s">
        <v>193</v>
      </c>
      <c r="AH455" s="208">
        <v>0</v>
      </c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outlineLevel="1" x14ac:dyDescent="0.2">
      <c r="A456" s="215"/>
      <c r="B456" s="216"/>
      <c r="C456" s="255" t="s">
        <v>840</v>
      </c>
      <c r="D456" s="241"/>
      <c r="E456" s="242">
        <v>15.755990000000001</v>
      </c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08"/>
      <c r="Z456" s="208"/>
      <c r="AA456" s="208"/>
      <c r="AB456" s="208"/>
      <c r="AC456" s="208"/>
      <c r="AD456" s="208"/>
      <c r="AE456" s="208"/>
      <c r="AF456" s="208"/>
      <c r="AG456" s="208" t="s">
        <v>193</v>
      </c>
      <c r="AH456" s="208">
        <v>0</v>
      </c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ht="22.5" outlineLevel="1" x14ac:dyDescent="0.2">
      <c r="A457" s="225">
        <v>99</v>
      </c>
      <c r="B457" s="226" t="s">
        <v>522</v>
      </c>
      <c r="C457" s="236" t="s">
        <v>523</v>
      </c>
      <c r="D457" s="227" t="s">
        <v>249</v>
      </c>
      <c r="E457" s="228">
        <v>31.511980000000001</v>
      </c>
      <c r="F457" s="229"/>
      <c r="G457" s="230">
        <f>ROUND(E457*F457,2)</f>
        <v>0</v>
      </c>
      <c r="H457" s="229"/>
      <c r="I457" s="230">
        <f>ROUND(E457*H457,2)</f>
        <v>0</v>
      </c>
      <c r="J457" s="229"/>
      <c r="K457" s="230">
        <f>ROUND(E457*J457,2)</f>
        <v>0</v>
      </c>
      <c r="L457" s="230">
        <v>21</v>
      </c>
      <c r="M457" s="230">
        <f>G457*(1+L457/100)</f>
        <v>0</v>
      </c>
      <c r="N457" s="230">
        <v>0</v>
      </c>
      <c r="O457" s="230">
        <f>ROUND(E457*N457,2)</f>
        <v>0</v>
      </c>
      <c r="P457" s="230">
        <v>0</v>
      </c>
      <c r="Q457" s="230">
        <f>ROUND(E457*P457,2)</f>
        <v>0</v>
      </c>
      <c r="R457" s="230" t="s">
        <v>237</v>
      </c>
      <c r="S457" s="230" t="s">
        <v>158</v>
      </c>
      <c r="T457" s="231" t="s">
        <v>158</v>
      </c>
      <c r="U457" s="217">
        <v>0.105</v>
      </c>
      <c r="V457" s="217">
        <f>ROUND(E457*U457,2)</f>
        <v>3.31</v>
      </c>
      <c r="W457" s="217"/>
      <c r="X457" s="217" t="s">
        <v>507</v>
      </c>
      <c r="Y457" s="208"/>
      <c r="Z457" s="208"/>
      <c r="AA457" s="208"/>
      <c r="AB457" s="208"/>
      <c r="AC457" s="208"/>
      <c r="AD457" s="208"/>
      <c r="AE457" s="208"/>
      <c r="AF457" s="208"/>
      <c r="AG457" s="208" t="s">
        <v>508</v>
      </c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outlineLevel="1" x14ac:dyDescent="0.2">
      <c r="A458" s="215"/>
      <c r="B458" s="216"/>
      <c r="C458" s="255" t="s">
        <v>509</v>
      </c>
      <c r="D458" s="241"/>
      <c r="E458" s="242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08"/>
      <c r="Z458" s="208"/>
      <c r="AA458" s="208"/>
      <c r="AB458" s="208"/>
      <c r="AC458" s="208"/>
      <c r="AD458" s="208"/>
      <c r="AE458" s="208"/>
      <c r="AF458" s="208"/>
      <c r="AG458" s="208" t="s">
        <v>193</v>
      </c>
      <c r="AH458" s="208">
        <v>0</v>
      </c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 x14ac:dyDescent="0.2">
      <c r="A459" s="215"/>
      <c r="B459" s="216"/>
      <c r="C459" s="255" t="s">
        <v>839</v>
      </c>
      <c r="D459" s="241"/>
      <c r="E459" s="242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08"/>
      <c r="Z459" s="208"/>
      <c r="AA459" s="208"/>
      <c r="AB459" s="208"/>
      <c r="AC459" s="208"/>
      <c r="AD459" s="208"/>
      <c r="AE459" s="208"/>
      <c r="AF459" s="208"/>
      <c r="AG459" s="208" t="s">
        <v>193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 x14ac:dyDescent="0.2">
      <c r="A460" s="215"/>
      <c r="B460" s="216"/>
      <c r="C460" s="255" t="s">
        <v>842</v>
      </c>
      <c r="D460" s="241"/>
      <c r="E460" s="242">
        <v>31.511980000000001</v>
      </c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08"/>
      <c r="Z460" s="208"/>
      <c r="AA460" s="208"/>
      <c r="AB460" s="208"/>
      <c r="AC460" s="208"/>
      <c r="AD460" s="208"/>
      <c r="AE460" s="208"/>
      <c r="AF460" s="208"/>
      <c r="AG460" s="208" t="s">
        <v>193</v>
      </c>
      <c r="AH460" s="208">
        <v>0</v>
      </c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x14ac:dyDescent="0.2">
      <c r="A461" s="3"/>
      <c r="B461" s="4"/>
      <c r="C461" s="238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AE461">
        <v>15</v>
      </c>
      <c r="AF461">
        <v>21</v>
      </c>
      <c r="AG461" t="s">
        <v>140</v>
      </c>
    </row>
    <row r="462" spans="1:60" x14ac:dyDescent="0.2">
      <c r="A462" s="211"/>
      <c r="B462" s="212" t="s">
        <v>29</v>
      </c>
      <c r="C462" s="239"/>
      <c r="D462" s="213"/>
      <c r="E462" s="214"/>
      <c r="F462" s="214"/>
      <c r="G462" s="234">
        <f>G8+G22+G28+G32+G36+G39+G42+G46+G70+G76+G229+G305+G337+G365+G401+G409+G414</f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AE462">
        <f>SUMIF(L7:L460,AE461,G7:G460)</f>
        <v>0</v>
      </c>
      <c r="AF462">
        <f>SUMIF(L7:L460,AF461,G7:G460)</f>
        <v>0</v>
      </c>
      <c r="AG462" t="s">
        <v>181</v>
      </c>
    </row>
    <row r="463" spans="1:60" x14ac:dyDescent="0.2">
      <c r="C463" s="240"/>
      <c r="D463" s="10"/>
      <c r="AG463" t="s">
        <v>182</v>
      </c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9GIXDWOqcZM9wjcQ3qZki3qbT1JPIn5/nREN0DEYjWlB2iClECJyCAdIVHRQhciRz8nUXSmBrl1HPoSnrr+Tw==" saltValue="qSzKCtyggsgQcwxx0yR5mQ==" spinCount="100000" sheet="1"/>
  <mergeCells count="48">
    <mergeCell ref="C375:G375"/>
    <mergeCell ref="C378:G378"/>
    <mergeCell ref="C381:G381"/>
    <mergeCell ref="C397:G397"/>
    <mergeCell ref="C432:G432"/>
    <mergeCell ref="C445:G445"/>
    <mergeCell ref="C333:G333"/>
    <mergeCell ref="C354:G354"/>
    <mergeCell ref="C355:G355"/>
    <mergeCell ref="C361:G361"/>
    <mergeCell ref="C367:G367"/>
    <mergeCell ref="C371:G371"/>
    <mergeCell ref="C317:G317"/>
    <mergeCell ref="C318:G318"/>
    <mergeCell ref="C321:G321"/>
    <mergeCell ref="C322:G322"/>
    <mergeCell ref="C327:G327"/>
    <mergeCell ref="C330:G330"/>
    <mergeCell ref="C270:G270"/>
    <mergeCell ref="C301:G301"/>
    <mergeCell ref="C307:G307"/>
    <mergeCell ref="C310:G310"/>
    <mergeCell ref="C311:G311"/>
    <mergeCell ref="C312:G312"/>
    <mergeCell ref="C190:G190"/>
    <mergeCell ref="C225:G225"/>
    <mergeCell ref="C231:G231"/>
    <mergeCell ref="C246:G246"/>
    <mergeCell ref="C249:G249"/>
    <mergeCell ref="C269:G269"/>
    <mergeCell ref="C48:G48"/>
    <mergeCell ref="C72:G72"/>
    <mergeCell ref="C119:G119"/>
    <mergeCell ref="C120:G120"/>
    <mergeCell ref="C129:G129"/>
    <mergeCell ref="C147:G147"/>
    <mergeCell ref="C16:G16"/>
    <mergeCell ref="C19:G19"/>
    <mergeCell ref="C20:G20"/>
    <mergeCell ref="C26:G26"/>
    <mergeCell ref="C30:G30"/>
    <mergeCell ref="C34:G3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A2F5-3F01-43A6-A9C7-0999344BE1F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183</v>
      </c>
      <c r="B1" s="193"/>
      <c r="C1" s="193"/>
      <c r="D1" s="193"/>
      <c r="E1" s="193"/>
      <c r="F1" s="193"/>
      <c r="G1" s="193"/>
      <c r="AG1" t="s">
        <v>126</v>
      </c>
    </row>
    <row r="2" spans="1:60" ht="24.95" customHeight="1" x14ac:dyDescent="0.2">
      <c r="A2" s="194" t="s">
        <v>7</v>
      </c>
      <c r="B2" s="48" t="s">
        <v>44</v>
      </c>
      <c r="C2" s="197" t="s">
        <v>45</v>
      </c>
      <c r="D2" s="195"/>
      <c r="E2" s="195"/>
      <c r="F2" s="195"/>
      <c r="G2" s="196"/>
      <c r="AG2" t="s">
        <v>127</v>
      </c>
    </row>
    <row r="3" spans="1:60" ht="24.95" customHeight="1" x14ac:dyDescent="0.2">
      <c r="A3" s="194" t="s">
        <v>8</v>
      </c>
      <c r="B3" s="48" t="s">
        <v>69</v>
      </c>
      <c r="C3" s="197" t="s">
        <v>70</v>
      </c>
      <c r="D3" s="195"/>
      <c r="E3" s="195"/>
      <c r="F3" s="195"/>
      <c r="G3" s="196"/>
      <c r="AC3" s="173" t="s">
        <v>127</v>
      </c>
      <c r="AG3" t="s">
        <v>130</v>
      </c>
    </row>
    <row r="4" spans="1:60" ht="24.95" customHeight="1" x14ac:dyDescent="0.2">
      <c r="A4" s="198" t="s">
        <v>9</v>
      </c>
      <c r="B4" s="199" t="s">
        <v>65</v>
      </c>
      <c r="C4" s="200" t="s">
        <v>66</v>
      </c>
      <c r="D4" s="201"/>
      <c r="E4" s="201"/>
      <c r="F4" s="201"/>
      <c r="G4" s="202"/>
      <c r="AG4" t="s">
        <v>131</v>
      </c>
    </row>
    <row r="5" spans="1:60" x14ac:dyDescent="0.2">
      <c r="D5" s="10"/>
    </row>
    <row r="6" spans="1:60" ht="38.25" x14ac:dyDescent="0.2">
      <c r="A6" s="204" t="s">
        <v>132</v>
      </c>
      <c r="B6" s="206" t="s">
        <v>133</v>
      </c>
      <c r="C6" s="206" t="s">
        <v>134</v>
      </c>
      <c r="D6" s="205" t="s">
        <v>135</v>
      </c>
      <c r="E6" s="204" t="s">
        <v>136</v>
      </c>
      <c r="F6" s="203" t="s">
        <v>137</v>
      </c>
      <c r="G6" s="204" t="s">
        <v>29</v>
      </c>
      <c r="H6" s="207" t="s">
        <v>30</v>
      </c>
      <c r="I6" s="207" t="s">
        <v>138</v>
      </c>
      <c r="J6" s="207" t="s">
        <v>31</v>
      </c>
      <c r="K6" s="207" t="s">
        <v>139</v>
      </c>
      <c r="L6" s="207" t="s">
        <v>140</v>
      </c>
      <c r="M6" s="207" t="s">
        <v>141</v>
      </c>
      <c r="N6" s="207" t="s">
        <v>142</v>
      </c>
      <c r="O6" s="207" t="s">
        <v>143</v>
      </c>
      <c r="P6" s="207" t="s">
        <v>144</v>
      </c>
      <c r="Q6" s="207" t="s">
        <v>145</v>
      </c>
      <c r="R6" s="207" t="s">
        <v>146</v>
      </c>
      <c r="S6" s="207" t="s">
        <v>147</v>
      </c>
      <c r="T6" s="207" t="s">
        <v>148</v>
      </c>
      <c r="U6" s="207" t="s">
        <v>149</v>
      </c>
      <c r="V6" s="207" t="s">
        <v>150</v>
      </c>
      <c r="W6" s="207" t="s">
        <v>151</v>
      </c>
      <c r="X6" s="207" t="s">
        <v>152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19" t="s">
        <v>153</v>
      </c>
      <c r="B8" s="220" t="s">
        <v>88</v>
      </c>
      <c r="C8" s="235" t="s">
        <v>89</v>
      </c>
      <c r="D8" s="221"/>
      <c r="E8" s="222"/>
      <c r="F8" s="223"/>
      <c r="G8" s="223">
        <f>SUMIF(AG9:AG17,"&lt;&gt;NOR",G9:G17)</f>
        <v>0</v>
      </c>
      <c r="H8" s="223"/>
      <c r="I8" s="223">
        <f>SUM(I9:I17)</f>
        <v>0</v>
      </c>
      <c r="J8" s="223"/>
      <c r="K8" s="223">
        <f>SUM(K9:K17)</f>
        <v>0</v>
      </c>
      <c r="L8" s="223"/>
      <c r="M8" s="223">
        <f>SUM(M9:M17)</f>
        <v>0</v>
      </c>
      <c r="N8" s="223"/>
      <c r="O8" s="223">
        <f>SUM(O9:O17)</f>
        <v>0</v>
      </c>
      <c r="P8" s="223"/>
      <c r="Q8" s="223">
        <f>SUM(Q9:Q17)</f>
        <v>0</v>
      </c>
      <c r="R8" s="223"/>
      <c r="S8" s="223"/>
      <c r="T8" s="224"/>
      <c r="U8" s="218"/>
      <c r="V8" s="218">
        <f>SUM(V9:V17)</f>
        <v>8.33</v>
      </c>
      <c r="W8" s="218"/>
      <c r="X8" s="218"/>
      <c r="AG8" t="s">
        <v>154</v>
      </c>
    </row>
    <row r="9" spans="1:60" ht="22.5" outlineLevel="1" x14ac:dyDescent="0.2">
      <c r="A9" s="225">
        <v>1</v>
      </c>
      <c r="B9" s="226" t="s">
        <v>226</v>
      </c>
      <c r="C9" s="236" t="s">
        <v>227</v>
      </c>
      <c r="D9" s="227" t="s">
        <v>196</v>
      </c>
      <c r="E9" s="228">
        <v>4.5369999999999999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 t="s">
        <v>222</v>
      </c>
      <c r="S9" s="230" t="s">
        <v>158</v>
      </c>
      <c r="T9" s="231" t="s">
        <v>158</v>
      </c>
      <c r="U9" s="217">
        <v>1.8360000000000001</v>
      </c>
      <c r="V9" s="217">
        <f>ROUND(E9*U9,2)</f>
        <v>8.33</v>
      </c>
      <c r="W9" s="217"/>
      <c r="X9" s="217" t="s">
        <v>188</v>
      </c>
      <c r="Y9" s="208"/>
      <c r="Z9" s="208"/>
      <c r="AA9" s="208"/>
      <c r="AB9" s="208"/>
      <c r="AC9" s="208"/>
      <c r="AD9" s="208"/>
      <c r="AE9" s="208"/>
      <c r="AF9" s="208"/>
      <c r="AG9" s="208" t="s">
        <v>189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4" t="s">
        <v>223</v>
      </c>
      <c r="D10" s="245"/>
      <c r="E10" s="245"/>
      <c r="F10" s="245"/>
      <c r="G10" s="245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08"/>
      <c r="Z10" s="208"/>
      <c r="AA10" s="208"/>
      <c r="AB10" s="208"/>
      <c r="AC10" s="208"/>
      <c r="AD10" s="208"/>
      <c r="AE10" s="208"/>
      <c r="AF10" s="208"/>
      <c r="AG10" s="208" t="s">
        <v>191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2" t="str">
        <f>C10</f>
        <v>pod mazaniny a dlažby, popř. na plochých střechách, vodorovný nebo ve spádu, s udusáním a urovnáním povrchu,</v>
      </c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5" t="s">
        <v>843</v>
      </c>
      <c r="D11" s="241"/>
      <c r="E11" s="242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08"/>
      <c r="Z11" s="208"/>
      <c r="AA11" s="208"/>
      <c r="AB11" s="208"/>
      <c r="AC11" s="208"/>
      <c r="AD11" s="208"/>
      <c r="AE11" s="208"/>
      <c r="AF11" s="208"/>
      <c r="AG11" s="208" t="s">
        <v>193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15"/>
      <c r="B12" s="216"/>
      <c r="C12" s="255" t="s">
        <v>844</v>
      </c>
      <c r="D12" s="241"/>
      <c r="E12" s="242">
        <v>3.3279999999999998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08"/>
      <c r="Z12" s="208"/>
      <c r="AA12" s="208"/>
      <c r="AB12" s="208"/>
      <c r="AC12" s="208"/>
      <c r="AD12" s="208"/>
      <c r="AE12" s="208"/>
      <c r="AF12" s="208"/>
      <c r="AG12" s="208" t="s">
        <v>193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5" t="s">
        <v>843</v>
      </c>
      <c r="D13" s="241"/>
      <c r="E13" s="242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08"/>
      <c r="Z13" s="208"/>
      <c r="AA13" s="208"/>
      <c r="AB13" s="208"/>
      <c r="AC13" s="208"/>
      <c r="AD13" s="208"/>
      <c r="AE13" s="208"/>
      <c r="AF13" s="208"/>
      <c r="AG13" s="208" t="s">
        <v>193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5" t="s">
        <v>845</v>
      </c>
      <c r="D14" s="241"/>
      <c r="E14" s="242">
        <v>0.192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08"/>
      <c r="Z14" s="208"/>
      <c r="AA14" s="208"/>
      <c r="AB14" s="208"/>
      <c r="AC14" s="208"/>
      <c r="AD14" s="208"/>
      <c r="AE14" s="208"/>
      <c r="AF14" s="208"/>
      <c r="AG14" s="208" t="s">
        <v>193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 x14ac:dyDescent="0.2">
      <c r="A15" s="215"/>
      <c r="B15" s="216"/>
      <c r="C15" s="255" t="s">
        <v>846</v>
      </c>
      <c r="D15" s="241"/>
      <c r="E15" s="242">
        <v>0.192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08"/>
      <c r="Z15" s="208"/>
      <c r="AA15" s="208"/>
      <c r="AB15" s="208"/>
      <c r="AC15" s="208"/>
      <c r="AD15" s="208"/>
      <c r="AE15" s="208"/>
      <c r="AF15" s="208"/>
      <c r="AG15" s="208" t="s">
        <v>193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5" t="s">
        <v>847</v>
      </c>
      <c r="D16" s="241"/>
      <c r="E16" s="242">
        <v>0.69299999999999995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08"/>
      <c r="Z16" s="208"/>
      <c r="AA16" s="208"/>
      <c r="AB16" s="208"/>
      <c r="AC16" s="208"/>
      <c r="AD16" s="208"/>
      <c r="AE16" s="208"/>
      <c r="AF16" s="208"/>
      <c r="AG16" s="208" t="s">
        <v>193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5" t="s">
        <v>848</v>
      </c>
      <c r="D17" s="241"/>
      <c r="E17" s="242">
        <v>0.13200000000000001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08"/>
      <c r="Z17" s="208"/>
      <c r="AA17" s="208"/>
      <c r="AB17" s="208"/>
      <c r="AC17" s="208"/>
      <c r="AD17" s="208"/>
      <c r="AE17" s="208"/>
      <c r="AF17" s="208"/>
      <c r="AG17" s="208" t="s">
        <v>193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x14ac:dyDescent="0.2">
      <c r="A18" s="219" t="s">
        <v>153</v>
      </c>
      <c r="B18" s="220" t="s">
        <v>94</v>
      </c>
      <c r="C18" s="235" t="s">
        <v>95</v>
      </c>
      <c r="D18" s="221"/>
      <c r="E18" s="222"/>
      <c r="F18" s="223"/>
      <c r="G18" s="223">
        <f>SUMIF(AG19:AG23,"&lt;&gt;NOR",G19:G23)</f>
        <v>0</v>
      </c>
      <c r="H18" s="223"/>
      <c r="I18" s="223">
        <f>SUM(I19:I23)</f>
        <v>0</v>
      </c>
      <c r="J18" s="223"/>
      <c r="K18" s="223">
        <f>SUM(K19:K23)</f>
        <v>0</v>
      </c>
      <c r="L18" s="223"/>
      <c r="M18" s="223">
        <f>SUM(M19:M23)</f>
        <v>0</v>
      </c>
      <c r="N18" s="223"/>
      <c r="O18" s="223">
        <f>SUM(O19:O23)</f>
        <v>0</v>
      </c>
      <c r="P18" s="223"/>
      <c r="Q18" s="223">
        <f>SUM(Q19:Q23)</f>
        <v>0</v>
      </c>
      <c r="R18" s="223"/>
      <c r="S18" s="223"/>
      <c r="T18" s="224"/>
      <c r="U18" s="218"/>
      <c r="V18" s="218">
        <f>SUM(V19:V23)</f>
        <v>24.24</v>
      </c>
      <c r="W18" s="218"/>
      <c r="X18" s="218"/>
      <c r="AG18" t="s">
        <v>154</v>
      </c>
    </row>
    <row r="19" spans="1:60" outlineLevel="1" x14ac:dyDescent="0.2">
      <c r="A19" s="225">
        <v>2</v>
      </c>
      <c r="B19" s="226" t="s">
        <v>230</v>
      </c>
      <c r="C19" s="236" t="s">
        <v>231</v>
      </c>
      <c r="D19" s="227" t="s">
        <v>186</v>
      </c>
      <c r="E19" s="228">
        <v>1615.8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 t="s">
        <v>232</v>
      </c>
      <c r="S19" s="230" t="s">
        <v>158</v>
      </c>
      <c r="T19" s="231" t="s">
        <v>158</v>
      </c>
      <c r="U19" s="217">
        <v>1.4999999999999999E-2</v>
      </c>
      <c r="V19" s="217">
        <f>ROUND(E19*U19,2)</f>
        <v>24.24</v>
      </c>
      <c r="W19" s="217"/>
      <c r="X19" s="217" t="s">
        <v>188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189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15"/>
      <c r="B20" s="216"/>
      <c r="C20" s="255" t="s">
        <v>849</v>
      </c>
      <c r="D20" s="241"/>
      <c r="E20" s="242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08"/>
      <c r="Z20" s="208"/>
      <c r="AA20" s="208"/>
      <c r="AB20" s="208"/>
      <c r="AC20" s="208"/>
      <c r="AD20" s="208"/>
      <c r="AE20" s="208"/>
      <c r="AF20" s="208"/>
      <c r="AG20" s="208" t="s">
        <v>193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5" t="s">
        <v>850</v>
      </c>
      <c r="D21" s="241"/>
      <c r="E21" s="242">
        <v>79.599999999999994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08"/>
      <c r="Z21" s="208"/>
      <c r="AA21" s="208"/>
      <c r="AB21" s="208"/>
      <c r="AC21" s="208"/>
      <c r="AD21" s="208"/>
      <c r="AE21" s="208"/>
      <c r="AF21" s="208"/>
      <c r="AG21" s="208" t="s">
        <v>193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15"/>
      <c r="B22" s="216"/>
      <c r="C22" s="255" t="s">
        <v>851</v>
      </c>
      <c r="D22" s="241"/>
      <c r="E22" s="242">
        <v>1609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08"/>
      <c r="Z22" s="208"/>
      <c r="AA22" s="208"/>
      <c r="AB22" s="208"/>
      <c r="AC22" s="208"/>
      <c r="AD22" s="208"/>
      <c r="AE22" s="208"/>
      <c r="AF22" s="208"/>
      <c r="AG22" s="208" t="s">
        <v>193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5" t="s">
        <v>852</v>
      </c>
      <c r="D23" s="241"/>
      <c r="E23" s="242">
        <v>-72.8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08"/>
      <c r="Z23" s="208"/>
      <c r="AA23" s="208"/>
      <c r="AB23" s="208"/>
      <c r="AC23" s="208"/>
      <c r="AD23" s="208"/>
      <c r="AE23" s="208"/>
      <c r="AF23" s="208"/>
      <c r="AG23" s="208" t="s">
        <v>193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">
      <c r="A24" s="219" t="s">
        <v>153</v>
      </c>
      <c r="B24" s="220" t="s">
        <v>96</v>
      </c>
      <c r="C24" s="235" t="s">
        <v>97</v>
      </c>
      <c r="D24" s="221"/>
      <c r="E24" s="222"/>
      <c r="F24" s="223"/>
      <c r="G24" s="223">
        <f>SUMIF(AG25:AG49,"&lt;&gt;NOR",G25:G49)</f>
        <v>0</v>
      </c>
      <c r="H24" s="223"/>
      <c r="I24" s="223">
        <f>SUM(I25:I49)</f>
        <v>0</v>
      </c>
      <c r="J24" s="223"/>
      <c r="K24" s="223">
        <f>SUM(K25:K49)</f>
        <v>0</v>
      </c>
      <c r="L24" s="223"/>
      <c r="M24" s="223">
        <f>SUM(M25:M49)</f>
        <v>0</v>
      </c>
      <c r="N24" s="223"/>
      <c r="O24" s="223">
        <f>SUM(O25:O49)</f>
        <v>0.01</v>
      </c>
      <c r="P24" s="223"/>
      <c r="Q24" s="223">
        <f>SUM(Q25:Q49)</f>
        <v>138.66999999999999</v>
      </c>
      <c r="R24" s="223"/>
      <c r="S24" s="223"/>
      <c r="T24" s="224"/>
      <c r="U24" s="218"/>
      <c r="V24" s="218">
        <f>SUM(V25:V49)</f>
        <v>134.80000000000001</v>
      </c>
      <c r="W24" s="218"/>
      <c r="X24" s="218"/>
      <c r="AG24" t="s">
        <v>154</v>
      </c>
    </row>
    <row r="25" spans="1:60" outlineLevel="1" x14ac:dyDescent="0.2">
      <c r="A25" s="225">
        <v>3</v>
      </c>
      <c r="B25" s="226" t="s">
        <v>235</v>
      </c>
      <c r="C25" s="236" t="s">
        <v>236</v>
      </c>
      <c r="D25" s="227" t="s">
        <v>186</v>
      </c>
      <c r="E25" s="228">
        <v>15.36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30">
        <v>6.7000000000000002E-4</v>
      </c>
      <c r="O25" s="230">
        <f>ROUND(E25*N25,2)</f>
        <v>0.01</v>
      </c>
      <c r="P25" s="230">
        <v>0.31900000000000001</v>
      </c>
      <c r="Q25" s="230">
        <f>ROUND(E25*P25,2)</f>
        <v>4.9000000000000004</v>
      </c>
      <c r="R25" s="230" t="s">
        <v>237</v>
      </c>
      <c r="S25" s="230" t="s">
        <v>158</v>
      </c>
      <c r="T25" s="231" t="s">
        <v>158</v>
      </c>
      <c r="U25" s="217">
        <v>0.317</v>
      </c>
      <c r="V25" s="217">
        <f>ROUND(E25*U25,2)</f>
        <v>4.87</v>
      </c>
      <c r="W25" s="217"/>
      <c r="X25" s="217" t="s">
        <v>188</v>
      </c>
      <c r="Y25" s="208"/>
      <c r="Z25" s="208"/>
      <c r="AA25" s="208"/>
      <c r="AB25" s="208"/>
      <c r="AC25" s="208"/>
      <c r="AD25" s="208"/>
      <c r="AE25" s="208"/>
      <c r="AF25" s="208"/>
      <c r="AG25" s="208" t="s">
        <v>189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 x14ac:dyDescent="0.2">
      <c r="A26" s="215"/>
      <c r="B26" s="216"/>
      <c r="C26" s="254" t="s">
        <v>238</v>
      </c>
      <c r="D26" s="245"/>
      <c r="E26" s="245"/>
      <c r="F26" s="245"/>
      <c r="G26" s="245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08"/>
      <c r="Z26" s="208"/>
      <c r="AA26" s="208"/>
      <c r="AB26" s="208"/>
      <c r="AC26" s="208"/>
      <c r="AD26" s="208"/>
      <c r="AE26" s="208"/>
      <c r="AF26" s="208"/>
      <c r="AG26" s="208" t="s">
        <v>191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32" t="str">
        <f>C26</f>
        <v>nebo vybourání otvorů průřezové plochy přes 4 m2 v příčkách, včetně pomocného lešení o výšce podlahy do 1900 mm a pro zatížení do 1,5 kPa  (150 kg/m2),</v>
      </c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5" t="s">
        <v>853</v>
      </c>
      <c r="D27" s="241"/>
      <c r="E27" s="242">
        <v>3.2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08"/>
      <c r="Z27" s="208"/>
      <c r="AA27" s="208"/>
      <c r="AB27" s="208"/>
      <c r="AC27" s="208"/>
      <c r="AD27" s="208"/>
      <c r="AE27" s="208"/>
      <c r="AF27" s="208"/>
      <c r="AG27" s="208" t="s">
        <v>193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5" t="s">
        <v>854</v>
      </c>
      <c r="D28" s="241"/>
      <c r="E28" s="242">
        <v>10.32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08"/>
      <c r="Z28" s="208"/>
      <c r="AA28" s="208"/>
      <c r="AB28" s="208"/>
      <c r="AC28" s="208"/>
      <c r="AD28" s="208"/>
      <c r="AE28" s="208"/>
      <c r="AF28" s="208"/>
      <c r="AG28" s="208" t="s">
        <v>193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15"/>
      <c r="B29" s="216"/>
      <c r="C29" s="255" t="s">
        <v>855</v>
      </c>
      <c r="D29" s="241"/>
      <c r="E29" s="242">
        <v>1.84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08"/>
      <c r="Z29" s="208"/>
      <c r="AA29" s="208"/>
      <c r="AB29" s="208"/>
      <c r="AC29" s="208"/>
      <c r="AD29" s="208"/>
      <c r="AE29" s="208"/>
      <c r="AF29" s="208"/>
      <c r="AG29" s="208" t="s">
        <v>193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ht="22.5" outlineLevel="1" x14ac:dyDescent="0.2">
      <c r="A30" s="225">
        <v>4</v>
      </c>
      <c r="B30" s="226" t="s">
        <v>856</v>
      </c>
      <c r="C30" s="236" t="s">
        <v>857</v>
      </c>
      <c r="D30" s="227" t="s">
        <v>196</v>
      </c>
      <c r="E30" s="228">
        <v>1.0169999999999999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2.2000000000000002</v>
      </c>
      <c r="Q30" s="230">
        <f>ROUND(E30*P30,2)</f>
        <v>2.2400000000000002</v>
      </c>
      <c r="R30" s="230" t="s">
        <v>237</v>
      </c>
      <c r="S30" s="230" t="s">
        <v>158</v>
      </c>
      <c r="T30" s="231" t="s">
        <v>158</v>
      </c>
      <c r="U30" s="217">
        <v>12.744</v>
      </c>
      <c r="V30" s="217">
        <f>ROUND(E30*U30,2)</f>
        <v>12.96</v>
      </c>
      <c r="W30" s="217"/>
      <c r="X30" s="217" t="s">
        <v>188</v>
      </c>
      <c r="Y30" s="208"/>
      <c r="Z30" s="208"/>
      <c r="AA30" s="208"/>
      <c r="AB30" s="208"/>
      <c r="AC30" s="208"/>
      <c r="AD30" s="208"/>
      <c r="AE30" s="208"/>
      <c r="AF30" s="208"/>
      <c r="AG30" s="208" t="s">
        <v>189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5" t="s">
        <v>858</v>
      </c>
      <c r="D31" s="241"/>
      <c r="E31" s="242">
        <v>0.192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08"/>
      <c r="Z31" s="208"/>
      <c r="AA31" s="208"/>
      <c r="AB31" s="208"/>
      <c r="AC31" s="208"/>
      <c r="AD31" s="208"/>
      <c r="AE31" s="208"/>
      <c r="AF31" s="208"/>
      <c r="AG31" s="208" t="s">
        <v>193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5" t="s">
        <v>847</v>
      </c>
      <c r="D32" s="241"/>
      <c r="E32" s="242">
        <v>0.69299999999999995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08"/>
      <c r="Z32" s="208"/>
      <c r="AA32" s="208"/>
      <c r="AB32" s="208"/>
      <c r="AC32" s="208"/>
      <c r="AD32" s="208"/>
      <c r="AE32" s="208"/>
      <c r="AF32" s="208"/>
      <c r="AG32" s="208" t="s">
        <v>193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5" t="s">
        <v>848</v>
      </c>
      <c r="D33" s="241"/>
      <c r="E33" s="242">
        <v>0.13200000000000001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08"/>
      <c r="Z33" s="208"/>
      <c r="AA33" s="208"/>
      <c r="AB33" s="208"/>
      <c r="AC33" s="208"/>
      <c r="AD33" s="208"/>
      <c r="AE33" s="208"/>
      <c r="AF33" s="208"/>
      <c r="AG33" s="208" t="s">
        <v>193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2.5" outlineLevel="1" x14ac:dyDescent="0.2">
      <c r="A34" s="225">
        <v>5</v>
      </c>
      <c r="B34" s="226" t="s">
        <v>859</v>
      </c>
      <c r="C34" s="236" t="s">
        <v>860</v>
      </c>
      <c r="D34" s="227" t="s">
        <v>196</v>
      </c>
      <c r="E34" s="228">
        <v>0.192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1.4</v>
      </c>
      <c r="Q34" s="230">
        <f>ROUND(E34*P34,2)</f>
        <v>0.27</v>
      </c>
      <c r="R34" s="230" t="s">
        <v>237</v>
      </c>
      <c r="S34" s="230" t="s">
        <v>158</v>
      </c>
      <c r="T34" s="231" t="s">
        <v>158</v>
      </c>
      <c r="U34" s="217">
        <v>1.375</v>
      </c>
      <c r="V34" s="217">
        <f>ROUND(E34*U34,2)</f>
        <v>0.26</v>
      </c>
      <c r="W34" s="217"/>
      <c r="X34" s="217" t="s">
        <v>188</v>
      </c>
      <c r="Y34" s="208"/>
      <c r="Z34" s="208"/>
      <c r="AA34" s="208"/>
      <c r="AB34" s="208"/>
      <c r="AC34" s="208"/>
      <c r="AD34" s="208"/>
      <c r="AE34" s="208"/>
      <c r="AF34" s="208"/>
      <c r="AG34" s="208" t="s">
        <v>189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55" t="s">
        <v>861</v>
      </c>
      <c r="D35" s="241"/>
      <c r="E35" s="242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08"/>
      <c r="Z35" s="208"/>
      <c r="AA35" s="208"/>
      <c r="AB35" s="208"/>
      <c r="AC35" s="208"/>
      <c r="AD35" s="208"/>
      <c r="AE35" s="208"/>
      <c r="AF35" s="208"/>
      <c r="AG35" s="208" t="s">
        <v>193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15"/>
      <c r="B36" s="216"/>
      <c r="C36" s="255" t="s">
        <v>845</v>
      </c>
      <c r="D36" s="241"/>
      <c r="E36" s="242">
        <v>0.192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08"/>
      <c r="Z36" s="208"/>
      <c r="AA36" s="208"/>
      <c r="AB36" s="208"/>
      <c r="AC36" s="208"/>
      <c r="AD36" s="208"/>
      <c r="AE36" s="208"/>
      <c r="AF36" s="208"/>
      <c r="AG36" s="208" t="s">
        <v>193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2.5" outlineLevel="1" x14ac:dyDescent="0.2">
      <c r="A37" s="225">
        <v>6</v>
      </c>
      <c r="B37" s="226" t="s">
        <v>862</v>
      </c>
      <c r="C37" s="236" t="s">
        <v>863</v>
      </c>
      <c r="D37" s="227" t="s">
        <v>196</v>
      </c>
      <c r="E37" s="228">
        <v>88.342200000000005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1.4</v>
      </c>
      <c r="Q37" s="230">
        <f>ROUND(E37*P37,2)</f>
        <v>123.68</v>
      </c>
      <c r="R37" s="230" t="s">
        <v>237</v>
      </c>
      <c r="S37" s="230" t="s">
        <v>158</v>
      </c>
      <c r="T37" s="231" t="s">
        <v>158</v>
      </c>
      <c r="U37" s="217">
        <v>1.2569999999999999</v>
      </c>
      <c r="V37" s="217">
        <f>ROUND(E37*U37,2)</f>
        <v>111.05</v>
      </c>
      <c r="W37" s="217"/>
      <c r="X37" s="217" t="s">
        <v>188</v>
      </c>
      <c r="Y37" s="208"/>
      <c r="Z37" s="208"/>
      <c r="AA37" s="208"/>
      <c r="AB37" s="208"/>
      <c r="AC37" s="208"/>
      <c r="AD37" s="208"/>
      <c r="AE37" s="208"/>
      <c r="AF37" s="208"/>
      <c r="AG37" s="208" t="s">
        <v>189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5" t="s">
        <v>864</v>
      </c>
      <c r="D38" s="241"/>
      <c r="E38" s="242">
        <v>92.1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08"/>
      <c r="Z38" s="208"/>
      <c r="AA38" s="208"/>
      <c r="AB38" s="208"/>
      <c r="AC38" s="208"/>
      <c r="AD38" s="208"/>
      <c r="AE38" s="208"/>
      <c r="AF38" s="208"/>
      <c r="AG38" s="208" t="s">
        <v>193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15"/>
      <c r="B39" s="216"/>
      <c r="C39" s="255" t="s">
        <v>865</v>
      </c>
      <c r="D39" s="241"/>
      <c r="E39" s="242">
        <v>-4.3680000000000003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08"/>
      <c r="Z39" s="208"/>
      <c r="AA39" s="208"/>
      <c r="AB39" s="208"/>
      <c r="AC39" s="208"/>
      <c r="AD39" s="208"/>
      <c r="AE39" s="208"/>
      <c r="AF39" s="208"/>
      <c r="AG39" s="208" t="s">
        <v>193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5" t="s">
        <v>866</v>
      </c>
      <c r="D40" s="241"/>
      <c r="E40" s="242">
        <v>0.1152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08"/>
      <c r="Z40" s="208"/>
      <c r="AA40" s="208"/>
      <c r="AB40" s="208"/>
      <c r="AC40" s="208"/>
      <c r="AD40" s="208"/>
      <c r="AE40" s="208"/>
      <c r="AF40" s="208"/>
      <c r="AG40" s="208" t="s">
        <v>193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5" t="s">
        <v>867</v>
      </c>
      <c r="D41" s="241"/>
      <c r="E41" s="242">
        <v>0.4158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08"/>
      <c r="Z41" s="208"/>
      <c r="AA41" s="208"/>
      <c r="AB41" s="208"/>
      <c r="AC41" s="208"/>
      <c r="AD41" s="208"/>
      <c r="AE41" s="208"/>
      <c r="AF41" s="208"/>
      <c r="AG41" s="208" t="s">
        <v>193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5" t="s">
        <v>868</v>
      </c>
      <c r="D42" s="241"/>
      <c r="E42" s="242">
        <v>7.9200000000000007E-2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08"/>
      <c r="Z42" s="208"/>
      <c r="AA42" s="208"/>
      <c r="AB42" s="208"/>
      <c r="AC42" s="208"/>
      <c r="AD42" s="208"/>
      <c r="AE42" s="208"/>
      <c r="AF42" s="208"/>
      <c r="AG42" s="208" t="s">
        <v>193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2.5" outlineLevel="1" x14ac:dyDescent="0.2">
      <c r="A43" s="225">
        <v>7</v>
      </c>
      <c r="B43" s="226" t="s">
        <v>240</v>
      </c>
      <c r="C43" s="236" t="s">
        <v>241</v>
      </c>
      <c r="D43" s="227" t="s">
        <v>196</v>
      </c>
      <c r="E43" s="228">
        <v>3.3279999999999998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1.4</v>
      </c>
      <c r="Q43" s="230">
        <f>ROUND(E43*P43,2)</f>
        <v>4.66</v>
      </c>
      <c r="R43" s="230" t="s">
        <v>237</v>
      </c>
      <c r="S43" s="230" t="s">
        <v>158</v>
      </c>
      <c r="T43" s="231" t="s">
        <v>158</v>
      </c>
      <c r="U43" s="217">
        <v>1.151</v>
      </c>
      <c r="V43" s="217">
        <f>ROUND(E43*U43,2)</f>
        <v>3.83</v>
      </c>
      <c r="W43" s="217"/>
      <c r="X43" s="217" t="s">
        <v>188</v>
      </c>
      <c r="Y43" s="208"/>
      <c r="Z43" s="208"/>
      <c r="AA43" s="208"/>
      <c r="AB43" s="208"/>
      <c r="AC43" s="208"/>
      <c r="AD43" s="208"/>
      <c r="AE43" s="208"/>
      <c r="AF43" s="208"/>
      <c r="AG43" s="208" t="s">
        <v>189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5" t="s">
        <v>861</v>
      </c>
      <c r="D44" s="241"/>
      <c r="E44" s="242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08"/>
      <c r="Z44" s="208"/>
      <c r="AA44" s="208"/>
      <c r="AB44" s="208"/>
      <c r="AC44" s="208"/>
      <c r="AD44" s="208"/>
      <c r="AE44" s="208"/>
      <c r="AF44" s="208"/>
      <c r="AG44" s="208" t="s">
        <v>193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5" t="s">
        <v>869</v>
      </c>
      <c r="D45" s="241"/>
      <c r="E45" s="242">
        <v>3.3279999999999998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08"/>
      <c r="Z45" s="208"/>
      <c r="AA45" s="208"/>
      <c r="AB45" s="208"/>
      <c r="AC45" s="208"/>
      <c r="AD45" s="208"/>
      <c r="AE45" s="208"/>
      <c r="AF45" s="208"/>
      <c r="AG45" s="208" t="s">
        <v>193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2.5" outlineLevel="1" x14ac:dyDescent="0.2">
      <c r="A46" s="225">
        <v>8</v>
      </c>
      <c r="B46" s="226" t="s">
        <v>870</v>
      </c>
      <c r="C46" s="236" t="s">
        <v>871</v>
      </c>
      <c r="D46" s="227" t="s">
        <v>196</v>
      </c>
      <c r="E46" s="228">
        <v>2.0880000000000001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1.4</v>
      </c>
      <c r="Q46" s="230">
        <f>ROUND(E46*P46,2)</f>
        <v>2.92</v>
      </c>
      <c r="R46" s="230" t="s">
        <v>237</v>
      </c>
      <c r="S46" s="230" t="s">
        <v>158</v>
      </c>
      <c r="T46" s="231" t="s">
        <v>158</v>
      </c>
      <c r="U46" s="217">
        <v>0.875</v>
      </c>
      <c r="V46" s="217">
        <f>ROUND(E46*U46,2)</f>
        <v>1.83</v>
      </c>
      <c r="W46" s="217"/>
      <c r="X46" s="217" t="s">
        <v>188</v>
      </c>
      <c r="Y46" s="208"/>
      <c r="Z46" s="208"/>
      <c r="AA46" s="208"/>
      <c r="AB46" s="208"/>
      <c r="AC46" s="208"/>
      <c r="AD46" s="208"/>
      <c r="AE46" s="208"/>
      <c r="AF46" s="208"/>
      <c r="AG46" s="208" t="s">
        <v>189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15"/>
      <c r="B47" s="216"/>
      <c r="C47" s="255" t="s">
        <v>872</v>
      </c>
      <c r="D47" s="241"/>
      <c r="E47" s="242">
        <v>0.36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08"/>
      <c r="Z47" s="208"/>
      <c r="AA47" s="208"/>
      <c r="AB47" s="208"/>
      <c r="AC47" s="208"/>
      <c r="AD47" s="208"/>
      <c r="AE47" s="208"/>
      <c r="AF47" s="208"/>
      <c r="AG47" s="208" t="s">
        <v>193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5" t="s">
        <v>873</v>
      </c>
      <c r="D48" s="241"/>
      <c r="E48" s="242">
        <v>1.44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08"/>
      <c r="Z48" s="208"/>
      <c r="AA48" s="208"/>
      <c r="AB48" s="208"/>
      <c r="AC48" s="208"/>
      <c r="AD48" s="208"/>
      <c r="AE48" s="208"/>
      <c r="AF48" s="208"/>
      <c r="AG48" s="208" t="s">
        <v>193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5" t="s">
        <v>874</v>
      </c>
      <c r="D49" s="241"/>
      <c r="E49" s="242">
        <v>0.28799999999999998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08"/>
      <c r="Z49" s="208"/>
      <c r="AA49" s="208"/>
      <c r="AB49" s="208"/>
      <c r="AC49" s="208"/>
      <c r="AD49" s="208"/>
      <c r="AE49" s="208"/>
      <c r="AF49" s="208"/>
      <c r="AG49" s="208" t="s">
        <v>193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">
      <c r="A50" s="219" t="s">
        <v>153</v>
      </c>
      <c r="B50" s="220" t="s">
        <v>98</v>
      </c>
      <c r="C50" s="235" t="s">
        <v>99</v>
      </c>
      <c r="D50" s="221"/>
      <c r="E50" s="222"/>
      <c r="F50" s="223"/>
      <c r="G50" s="223">
        <f>SUMIF(AG51:AG55,"&lt;&gt;NOR",G51:G55)</f>
        <v>0</v>
      </c>
      <c r="H50" s="223"/>
      <c r="I50" s="223">
        <f>SUM(I51:I55)</f>
        <v>0</v>
      </c>
      <c r="J50" s="223"/>
      <c r="K50" s="223">
        <f>SUM(K51:K55)</f>
        <v>0</v>
      </c>
      <c r="L50" s="223"/>
      <c r="M50" s="223">
        <f>SUM(M51:M55)</f>
        <v>0</v>
      </c>
      <c r="N50" s="223"/>
      <c r="O50" s="223">
        <f>SUM(O51:O55)</f>
        <v>0</v>
      </c>
      <c r="P50" s="223"/>
      <c r="Q50" s="223">
        <f>SUM(Q51:Q55)</f>
        <v>0</v>
      </c>
      <c r="R50" s="223"/>
      <c r="S50" s="223"/>
      <c r="T50" s="224"/>
      <c r="U50" s="218"/>
      <c r="V50" s="218">
        <f>SUM(V51:V55)</f>
        <v>0.03</v>
      </c>
      <c r="W50" s="218"/>
      <c r="X50" s="218"/>
      <c r="AG50" t="s">
        <v>154</v>
      </c>
    </row>
    <row r="51" spans="1:60" ht="33.75" outlineLevel="1" x14ac:dyDescent="0.2">
      <c r="A51" s="225">
        <v>9</v>
      </c>
      <c r="B51" s="226" t="s">
        <v>875</v>
      </c>
      <c r="C51" s="236" t="s">
        <v>876</v>
      </c>
      <c r="D51" s="227" t="s">
        <v>249</v>
      </c>
      <c r="E51" s="228">
        <v>1.0290000000000001E-2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 t="s">
        <v>232</v>
      </c>
      <c r="S51" s="230" t="s">
        <v>158</v>
      </c>
      <c r="T51" s="231" t="s">
        <v>158</v>
      </c>
      <c r="U51" s="217">
        <v>2.577</v>
      </c>
      <c r="V51" s="217">
        <f>ROUND(E51*U51,2)</f>
        <v>0.03</v>
      </c>
      <c r="W51" s="217"/>
      <c r="X51" s="217" t="s">
        <v>250</v>
      </c>
      <c r="Y51" s="208"/>
      <c r="Z51" s="208"/>
      <c r="AA51" s="208"/>
      <c r="AB51" s="208"/>
      <c r="AC51" s="208"/>
      <c r="AD51" s="208"/>
      <c r="AE51" s="208"/>
      <c r="AF51" s="208"/>
      <c r="AG51" s="208" t="s">
        <v>251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4" t="s">
        <v>252</v>
      </c>
      <c r="D52" s="245"/>
      <c r="E52" s="245"/>
      <c r="F52" s="245"/>
      <c r="G52" s="245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08"/>
      <c r="Z52" s="208"/>
      <c r="AA52" s="208"/>
      <c r="AB52" s="208"/>
      <c r="AC52" s="208"/>
      <c r="AD52" s="208"/>
      <c r="AE52" s="208"/>
      <c r="AF52" s="208"/>
      <c r="AG52" s="208" t="s">
        <v>191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5" t="s">
        <v>253</v>
      </c>
      <c r="D53" s="241"/>
      <c r="E53" s="242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08"/>
      <c r="Z53" s="208"/>
      <c r="AA53" s="208"/>
      <c r="AB53" s="208"/>
      <c r="AC53" s="208"/>
      <c r="AD53" s="208"/>
      <c r="AE53" s="208"/>
      <c r="AF53" s="208"/>
      <c r="AG53" s="208" t="s">
        <v>193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5" t="s">
        <v>877</v>
      </c>
      <c r="D54" s="241"/>
      <c r="E54" s="242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08"/>
      <c r="Z54" s="208"/>
      <c r="AA54" s="208"/>
      <c r="AB54" s="208"/>
      <c r="AC54" s="208"/>
      <c r="AD54" s="208"/>
      <c r="AE54" s="208"/>
      <c r="AF54" s="208"/>
      <c r="AG54" s="208" t="s">
        <v>193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15"/>
      <c r="B55" s="216"/>
      <c r="C55" s="255" t="s">
        <v>878</v>
      </c>
      <c r="D55" s="241"/>
      <c r="E55" s="242">
        <v>1.0290000000000001E-2</v>
      </c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0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x14ac:dyDescent="0.2">
      <c r="A56" s="219" t="s">
        <v>153</v>
      </c>
      <c r="B56" s="220" t="s">
        <v>100</v>
      </c>
      <c r="C56" s="235" t="s">
        <v>101</v>
      </c>
      <c r="D56" s="221"/>
      <c r="E56" s="222"/>
      <c r="F56" s="223"/>
      <c r="G56" s="223">
        <f>SUMIF(AG57:AG209,"&lt;&gt;NOR",G57:G209)</f>
        <v>0</v>
      </c>
      <c r="H56" s="223"/>
      <c r="I56" s="223">
        <f>SUM(I57:I209)</f>
        <v>0</v>
      </c>
      <c r="J56" s="223"/>
      <c r="K56" s="223">
        <f>SUM(K57:K209)</f>
        <v>0</v>
      </c>
      <c r="L56" s="223"/>
      <c r="M56" s="223">
        <f>SUM(M57:M209)</f>
        <v>0</v>
      </c>
      <c r="N56" s="223"/>
      <c r="O56" s="223">
        <f>SUM(O57:O209)</f>
        <v>35.4</v>
      </c>
      <c r="P56" s="223"/>
      <c r="Q56" s="223">
        <f>SUM(Q57:Q209)</f>
        <v>29.020000000000003</v>
      </c>
      <c r="R56" s="223"/>
      <c r="S56" s="223"/>
      <c r="T56" s="224"/>
      <c r="U56" s="218"/>
      <c r="V56" s="218">
        <f>SUM(V57:V209)</f>
        <v>2147.2900000000004</v>
      </c>
      <c r="W56" s="218"/>
      <c r="X56" s="218"/>
      <c r="AG56" t="s">
        <v>154</v>
      </c>
    </row>
    <row r="57" spans="1:60" ht="22.5" outlineLevel="1" x14ac:dyDescent="0.2">
      <c r="A57" s="225">
        <v>10</v>
      </c>
      <c r="B57" s="226" t="s">
        <v>256</v>
      </c>
      <c r="C57" s="236" t="s">
        <v>257</v>
      </c>
      <c r="D57" s="227" t="s">
        <v>186</v>
      </c>
      <c r="E57" s="228">
        <v>19.2</v>
      </c>
      <c r="F57" s="229"/>
      <c r="G57" s="230">
        <f>ROUND(E57*F57,2)</f>
        <v>0</v>
      </c>
      <c r="H57" s="229"/>
      <c r="I57" s="230">
        <f>ROUND(E57*H57,2)</f>
        <v>0</v>
      </c>
      <c r="J57" s="229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0.11</v>
      </c>
      <c r="Q57" s="230">
        <f>ROUND(E57*P57,2)</f>
        <v>2.11</v>
      </c>
      <c r="R57" s="230" t="s">
        <v>187</v>
      </c>
      <c r="S57" s="230" t="s">
        <v>158</v>
      </c>
      <c r="T57" s="231" t="s">
        <v>158</v>
      </c>
      <c r="U57" s="217">
        <v>0.2</v>
      </c>
      <c r="V57" s="217">
        <f>ROUND(E57*U57,2)</f>
        <v>3.84</v>
      </c>
      <c r="W57" s="217"/>
      <c r="X57" s="217" t="s">
        <v>188</v>
      </c>
      <c r="Y57" s="208"/>
      <c r="Z57" s="208"/>
      <c r="AA57" s="208"/>
      <c r="AB57" s="208"/>
      <c r="AC57" s="208"/>
      <c r="AD57" s="208"/>
      <c r="AE57" s="208"/>
      <c r="AF57" s="208"/>
      <c r="AG57" s="208" t="s">
        <v>189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5" t="s">
        <v>258</v>
      </c>
      <c r="D58" s="241"/>
      <c r="E58" s="242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08"/>
      <c r="Z58" s="208"/>
      <c r="AA58" s="208"/>
      <c r="AB58" s="208"/>
      <c r="AC58" s="208"/>
      <c r="AD58" s="208"/>
      <c r="AE58" s="208"/>
      <c r="AF58" s="208"/>
      <c r="AG58" s="208" t="s">
        <v>193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5" t="s">
        <v>879</v>
      </c>
      <c r="D59" s="241"/>
      <c r="E59" s="242">
        <v>16.64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08"/>
      <c r="Z59" s="208"/>
      <c r="AA59" s="208"/>
      <c r="AB59" s="208"/>
      <c r="AC59" s="208"/>
      <c r="AD59" s="208"/>
      <c r="AE59" s="208"/>
      <c r="AF59" s="208"/>
      <c r="AG59" s="208" t="s">
        <v>193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5" t="s">
        <v>880</v>
      </c>
      <c r="D60" s="241"/>
      <c r="E60" s="242">
        <v>2.56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08"/>
      <c r="Z60" s="208"/>
      <c r="AA60" s="208"/>
      <c r="AB60" s="208"/>
      <c r="AC60" s="208"/>
      <c r="AD60" s="208"/>
      <c r="AE60" s="208"/>
      <c r="AF60" s="208"/>
      <c r="AG60" s="208" t="s">
        <v>193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25">
        <v>11</v>
      </c>
      <c r="B61" s="226" t="s">
        <v>260</v>
      </c>
      <c r="C61" s="236" t="s">
        <v>261</v>
      </c>
      <c r="D61" s="227" t="s">
        <v>262</v>
      </c>
      <c r="E61" s="228">
        <v>60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21</v>
      </c>
      <c r="M61" s="230">
        <f>G61*(1+L61/100)</f>
        <v>0</v>
      </c>
      <c r="N61" s="230">
        <v>3.0000000000000001E-5</v>
      </c>
      <c r="O61" s="230">
        <f>ROUND(E61*N61,2)</f>
        <v>0</v>
      </c>
      <c r="P61" s="230">
        <v>0</v>
      </c>
      <c r="Q61" s="230">
        <f>ROUND(E61*P61,2)</f>
        <v>0</v>
      </c>
      <c r="R61" s="230" t="s">
        <v>263</v>
      </c>
      <c r="S61" s="230" t="s">
        <v>158</v>
      </c>
      <c r="T61" s="231" t="s">
        <v>158</v>
      </c>
      <c r="U61" s="217">
        <v>0.16500000000000001</v>
      </c>
      <c r="V61" s="217">
        <f>ROUND(E61*U61,2)</f>
        <v>9.9</v>
      </c>
      <c r="W61" s="217"/>
      <c r="X61" s="217" t="s">
        <v>188</v>
      </c>
      <c r="Y61" s="208"/>
      <c r="Z61" s="208"/>
      <c r="AA61" s="208"/>
      <c r="AB61" s="208"/>
      <c r="AC61" s="208"/>
      <c r="AD61" s="208"/>
      <c r="AE61" s="208"/>
      <c r="AF61" s="208"/>
      <c r="AG61" s="208" t="s">
        <v>189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5" t="s">
        <v>264</v>
      </c>
      <c r="D62" s="241"/>
      <c r="E62" s="242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08"/>
      <c r="Z62" s="208"/>
      <c r="AA62" s="208"/>
      <c r="AB62" s="208"/>
      <c r="AC62" s="208"/>
      <c r="AD62" s="208"/>
      <c r="AE62" s="208"/>
      <c r="AF62" s="208"/>
      <c r="AG62" s="208" t="s">
        <v>193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5" t="s">
        <v>881</v>
      </c>
      <c r="D63" s="241"/>
      <c r="E63" s="242">
        <v>4</v>
      </c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08"/>
      <c r="Z63" s="208"/>
      <c r="AA63" s="208"/>
      <c r="AB63" s="208"/>
      <c r="AC63" s="208"/>
      <c r="AD63" s="208"/>
      <c r="AE63" s="208"/>
      <c r="AF63" s="208"/>
      <c r="AG63" s="208" t="s">
        <v>193</v>
      </c>
      <c r="AH63" s="208">
        <v>5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5" t="s">
        <v>882</v>
      </c>
      <c r="D64" s="241"/>
      <c r="E64" s="242">
        <v>26</v>
      </c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08"/>
      <c r="Z64" s="208"/>
      <c r="AA64" s="208"/>
      <c r="AB64" s="208"/>
      <c r="AC64" s="208"/>
      <c r="AD64" s="208"/>
      <c r="AE64" s="208"/>
      <c r="AF64" s="208"/>
      <c r="AG64" s="208" t="s">
        <v>193</v>
      </c>
      <c r="AH64" s="208">
        <v>5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15"/>
      <c r="B65" s="216"/>
      <c r="C65" s="256" t="s">
        <v>266</v>
      </c>
      <c r="D65" s="243"/>
      <c r="E65" s="244">
        <v>30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08"/>
      <c r="Z65" s="208"/>
      <c r="AA65" s="208"/>
      <c r="AB65" s="208"/>
      <c r="AC65" s="208"/>
      <c r="AD65" s="208"/>
      <c r="AE65" s="208"/>
      <c r="AF65" s="208"/>
      <c r="AG65" s="208" t="s">
        <v>193</v>
      </c>
      <c r="AH65" s="208">
        <v>4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33.75" outlineLevel="1" x14ac:dyDescent="0.2">
      <c r="A66" s="225">
        <v>12</v>
      </c>
      <c r="B66" s="226" t="s">
        <v>267</v>
      </c>
      <c r="C66" s="236" t="s">
        <v>268</v>
      </c>
      <c r="D66" s="227" t="s">
        <v>186</v>
      </c>
      <c r="E66" s="228">
        <v>1641.7850000000001</v>
      </c>
      <c r="F66" s="229"/>
      <c r="G66" s="230">
        <f>ROUND(E66*F66,2)</f>
        <v>0</v>
      </c>
      <c r="H66" s="229"/>
      <c r="I66" s="230">
        <f>ROUND(E66*H66,2)</f>
        <v>0</v>
      </c>
      <c r="J66" s="229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0.01</v>
      </c>
      <c r="Q66" s="230">
        <f>ROUND(E66*P66,2)</f>
        <v>16.420000000000002</v>
      </c>
      <c r="R66" s="230" t="s">
        <v>263</v>
      </c>
      <c r="S66" s="230" t="s">
        <v>158</v>
      </c>
      <c r="T66" s="231" t="s">
        <v>158</v>
      </c>
      <c r="U66" s="217">
        <v>0.06</v>
      </c>
      <c r="V66" s="217">
        <f>ROUND(E66*U66,2)</f>
        <v>98.51</v>
      </c>
      <c r="W66" s="217"/>
      <c r="X66" s="217" t="s">
        <v>188</v>
      </c>
      <c r="Y66" s="208"/>
      <c r="Z66" s="208"/>
      <c r="AA66" s="208"/>
      <c r="AB66" s="208"/>
      <c r="AC66" s="208"/>
      <c r="AD66" s="208"/>
      <c r="AE66" s="208"/>
      <c r="AF66" s="208"/>
      <c r="AG66" s="208" t="s">
        <v>189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5" t="s">
        <v>883</v>
      </c>
      <c r="D67" s="241"/>
      <c r="E67" s="242">
        <v>1609</v>
      </c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08"/>
      <c r="Z67" s="208"/>
      <c r="AA67" s="208"/>
      <c r="AB67" s="208"/>
      <c r="AC67" s="208"/>
      <c r="AD67" s="208"/>
      <c r="AE67" s="208"/>
      <c r="AF67" s="208"/>
      <c r="AG67" s="208" t="s">
        <v>193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15"/>
      <c r="B68" s="216"/>
      <c r="C68" s="255" t="s">
        <v>852</v>
      </c>
      <c r="D68" s="241"/>
      <c r="E68" s="242">
        <v>-72.8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08"/>
      <c r="Z68" s="208"/>
      <c r="AA68" s="208"/>
      <c r="AB68" s="208"/>
      <c r="AC68" s="208"/>
      <c r="AD68" s="208"/>
      <c r="AE68" s="208"/>
      <c r="AF68" s="208"/>
      <c r="AG68" s="208" t="s">
        <v>193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5" t="s">
        <v>884</v>
      </c>
      <c r="D69" s="241"/>
      <c r="E69" s="242">
        <v>73.269000000000005</v>
      </c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08"/>
      <c r="Z69" s="208"/>
      <c r="AA69" s="208"/>
      <c r="AB69" s="208"/>
      <c r="AC69" s="208"/>
      <c r="AD69" s="208"/>
      <c r="AE69" s="208"/>
      <c r="AF69" s="208"/>
      <c r="AG69" s="208" t="s">
        <v>193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15"/>
      <c r="B70" s="216"/>
      <c r="C70" s="255" t="s">
        <v>885</v>
      </c>
      <c r="D70" s="241"/>
      <c r="E70" s="242">
        <v>32.316000000000003</v>
      </c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08"/>
      <c r="Z70" s="208"/>
      <c r="AA70" s="208"/>
      <c r="AB70" s="208"/>
      <c r="AC70" s="208"/>
      <c r="AD70" s="208"/>
      <c r="AE70" s="208"/>
      <c r="AF70" s="208"/>
      <c r="AG70" s="208" t="s">
        <v>193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ht="33.75" outlineLevel="1" x14ac:dyDescent="0.2">
      <c r="A71" s="225">
        <v>13</v>
      </c>
      <c r="B71" s="226" t="s">
        <v>275</v>
      </c>
      <c r="C71" s="236" t="s">
        <v>276</v>
      </c>
      <c r="D71" s="227" t="s">
        <v>186</v>
      </c>
      <c r="E71" s="228">
        <v>19.2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0.01</v>
      </c>
      <c r="Q71" s="230">
        <f>ROUND(E71*P71,2)</f>
        <v>0.19</v>
      </c>
      <c r="R71" s="230" t="s">
        <v>263</v>
      </c>
      <c r="S71" s="230" t="s">
        <v>158</v>
      </c>
      <c r="T71" s="231" t="s">
        <v>158</v>
      </c>
      <c r="U71" s="217">
        <v>0.08</v>
      </c>
      <c r="V71" s="217">
        <f>ROUND(E71*U71,2)</f>
        <v>1.54</v>
      </c>
      <c r="W71" s="217"/>
      <c r="X71" s="217" t="s">
        <v>188</v>
      </c>
      <c r="Y71" s="208"/>
      <c r="Z71" s="208"/>
      <c r="AA71" s="208"/>
      <c r="AB71" s="208"/>
      <c r="AC71" s="208"/>
      <c r="AD71" s="208"/>
      <c r="AE71" s="208"/>
      <c r="AF71" s="208"/>
      <c r="AG71" s="208" t="s">
        <v>189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5" t="s">
        <v>277</v>
      </c>
      <c r="D72" s="241"/>
      <c r="E72" s="242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08"/>
      <c r="Z72" s="208"/>
      <c r="AA72" s="208"/>
      <c r="AB72" s="208"/>
      <c r="AC72" s="208"/>
      <c r="AD72" s="208"/>
      <c r="AE72" s="208"/>
      <c r="AF72" s="208"/>
      <c r="AG72" s="208" t="s">
        <v>193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15"/>
      <c r="B73" s="216"/>
      <c r="C73" s="255" t="s">
        <v>879</v>
      </c>
      <c r="D73" s="241"/>
      <c r="E73" s="242">
        <v>16.64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08"/>
      <c r="Z73" s="208"/>
      <c r="AA73" s="208"/>
      <c r="AB73" s="208"/>
      <c r="AC73" s="208"/>
      <c r="AD73" s="208"/>
      <c r="AE73" s="208"/>
      <c r="AF73" s="208"/>
      <c r="AG73" s="208" t="s">
        <v>193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5" t="s">
        <v>880</v>
      </c>
      <c r="D74" s="241"/>
      <c r="E74" s="242">
        <v>2.56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08"/>
      <c r="Z74" s="208"/>
      <c r="AA74" s="208"/>
      <c r="AB74" s="208"/>
      <c r="AC74" s="208"/>
      <c r="AD74" s="208"/>
      <c r="AE74" s="208"/>
      <c r="AF74" s="208"/>
      <c r="AG74" s="208" t="s">
        <v>193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ht="33.75" outlineLevel="1" x14ac:dyDescent="0.2">
      <c r="A75" s="225">
        <v>14</v>
      </c>
      <c r="B75" s="226" t="s">
        <v>278</v>
      </c>
      <c r="C75" s="236" t="s">
        <v>279</v>
      </c>
      <c r="D75" s="227" t="s">
        <v>186</v>
      </c>
      <c r="E75" s="228">
        <v>19.2</v>
      </c>
      <c r="F75" s="229"/>
      <c r="G75" s="230">
        <f>ROUND(E75*F75,2)</f>
        <v>0</v>
      </c>
      <c r="H75" s="229"/>
      <c r="I75" s="230">
        <f>ROUND(E75*H75,2)</f>
        <v>0</v>
      </c>
      <c r="J75" s="229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1.4E-2</v>
      </c>
      <c r="Q75" s="230">
        <f>ROUND(E75*P75,2)</f>
        <v>0.27</v>
      </c>
      <c r="R75" s="230" t="s">
        <v>263</v>
      </c>
      <c r="S75" s="230" t="s">
        <v>158</v>
      </c>
      <c r="T75" s="231" t="s">
        <v>158</v>
      </c>
      <c r="U75" s="217">
        <v>8.5000000000000006E-2</v>
      </c>
      <c r="V75" s="217">
        <f>ROUND(E75*U75,2)</f>
        <v>1.63</v>
      </c>
      <c r="W75" s="217"/>
      <c r="X75" s="217" t="s">
        <v>188</v>
      </c>
      <c r="Y75" s="208"/>
      <c r="Z75" s="208"/>
      <c r="AA75" s="208"/>
      <c r="AB75" s="208"/>
      <c r="AC75" s="208"/>
      <c r="AD75" s="208"/>
      <c r="AE75" s="208"/>
      <c r="AF75" s="208"/>
      <c r="AG75" s="208" t="s">
        <v>189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">
      <c r="A76" s="215"/>
      <c r="B76" s="216"/>
      <c r="C76" s="255" t="s">
        <v>886</v>
      </c>
      <c r="D76" s="241"/>
      <c r="E76" s="242">
        <v>19.2</v>
      </c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08"/>
      <c r="Z76" s="208"/>
      <c r="AA76" s="208"/>
      <c r="AB76" s="208"/>
      <c r="AC76" s="208"/>
      <c r="AD76" s="208"/>
      <c r="AE76" s="208"/>
      <c r="AF76" s="208"/>
      <c r="AG76" s="208" t="s">
        <v>193</v>
      </c>
      <c r="AH76" s="208">
        <v>5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ht="22.5" outlineLevel="1" x14ac:dyDescent="0.2">
      <c r="A77" s="225">
        <v>15</v>
      </c>
      <c r="B77" s="226" t="s">
        <v>281</v>
      </c>
      <c r="C77" s="236" t="s">
        <v>282</v>
      </c>
      <c r="D77" s="227" t="s">
        <v>186</v>
      </c>
      <c r="E77" s="228">
        <v>3120.5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30">
        <v>3.3E-4</v>
      </c>
      <c r="O77" s="230">
        <f>ROUND(E77*N77,2)</f>
        <v>1.03</v>
      </c>
      <c r="P77" s="230">
        <v>0</v>
      </c>
      <c r="Q77" s="230">
        <f>ROUND(E77*P77,2)</f>
        <v>0</v>
      </c>
      <c r="R77" s="230" t="s">
        <v>263</v>
      </c>
      <c r="S77" s="230" t="s">
        <v>158</v>
      </c>
      <c r="T77" s="231" t="s">
        <v>158</v>
      </c>
      <c r="U77" s="217">
        <v>2.75E-2</v>
      </c>
      <c r="V77" s="217">
        <f>ROUND(E77*U77,2)</f>
        <v>85.81</v>
      </c>
      <c r="W77" s="217"/>
      <c r="X77" s="217" t="s">
        <v>188</v>
      </c>
      <c r="Y77" s="208"/>
      <c r="Z77" s="208"/>
      <c r="AA77" s="208"/>
      <c r="AB77" s="208"/>
      <c r="AC77" s="208"/>
      <c r="AD77" s="208"/>
      <c r="AE77" s="208"/>
      <c r="AF77" s="208"/>
      <c r="AG77" s="208" t="s">
        <v>189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15"/>
      <c r="B78" s="216"/>
      <c r="C78" s="255" t="s">
        <v>283</v>
      </c>
      <c r="D78" s="241"/>
      <c r="E78" s="242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08"/>
      <c r="Z78" s="208"/>
      <c r="AA78" s="208"/>
      <c r="AB78" s="208"/>
      <c r="AC78" s="208"/>
      <c r="AD78" s="208"/>
      <c r="AE78" s="208"/>
      <c r="AF78" s="208"/>
      <c r="AG78" s="208" t="s">
        <v>193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5" t="s">
        <v>284</v>
      </c>
      <c r="D79" s="241"/>
      <c r="E79" s="242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08"/>
      <c r="Z79" s="208"/>
      <c r="AA79" s="208"/>
      <c r="AB79" s="208"/>
      <c r="AC79" s="208"/>
      <c r="AD79" s="208"/>
      <c r="AE79" s="208"/>
      <c r="AF79" s="208"/>
      <c r="AG79" s="208" t="s">
        <v>193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5" t="s">
        <v>879</v>
      </c>
      <c r="D80" s="241"/>
      <c r="E80" s="242">
        <v>16.64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08"/>
      <c r="Z80" s="208"/>
      <c r="AA80" s="208"/>
      <c r="AB80" s="208"/>
      <c r="AC80" s="208"/>
      <c r="AD80" s="208"/>
      <c r="AE80" s="208"/>
      <c r="AF80" s="208"/>
      <c r="AG80" s="208" t="s">
        <v>193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5" t="s">
        <v>880</v>
      </c>
      <c r="D81" s="241"/>
      <c r="E81" s="242">
        <v>2.56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08"/>
      <c r="Z81" s="208"/>
      <c r="AA81" s="208"/>
      <c r="AB81" s="208"/>
      <c r="AC81" s="208"/>
      <c r="AD81" s="208"/>
      <c r="AE81" s="208"/>
      <c r="AF81" s="208"/>
      <c r="AG81" s="208" t="s">
        <v>193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15"/>
      <c r="B82" s="216"/>
      <c r="C82" s="255" t="s">
        <v>887</v>
      </c>
      <c r="D82" s="241"/>
      <c r="E82" s="242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08"/>
      <c r="Z82" s="208"/>
      <c r="AA82" s="208"/>
      <c r="AB82" s="208"/>
      <c r="AC82" s="208"/>
      <c r="AD82" s="208"/>
      <c r="AE82" s="208"/>
      <c r="AF82" s="208"/>
      <c r="AG82" s="208" t="s">
        <v>193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15"/>
      <c r="B83" s="216"/>
      <c r="C83" s="255" t="s">
        <v>888</v>
      </c>
      <c r="D83" s="241"/>
      <c r="E83" s="242">
        <v>79.5</v>
      </c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08"/>
      <c r="Z83" s="208"/>
      <c r="AA83" s="208"/>
      <c r="AB83" s="208"/>
      <c r="AC83" s="208"/>
      <c r="AD83" s="208"/>
      <c r="AE83" s="208"/>
      <c r="AF83" s="208"/>
      <c r="AG83" s="208" t="s">
        <v>193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5" t="s">
        <v>889</v>
      </c>
      <c r="D84" s="241"/>
      <c r="E84" s="242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08"/>
      <c r="Z84" s="208"/>
      <c r="AA84" s="208"/>
      <c r="AB84" s="208"/>
      <c r="AC84" s="208"/>
      <c r="AD84" s="208"/>
      <c r="AE84" s="208"/>
      <c r="AF84" s="208"/>
      <c r="AG84" s="208" t="s">
        <v>193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15"/>
      <c r="B85" s="216"/>
      <c r="C85" s="255" t="s">
        <v>890</v>
      </c>
      <c r="D85" s="241"/>
      <c r="E85" s="242">
        <v>1609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08"/>
      <c r="Z85" s="208"/>
      <c r="AA85" s="208"/>
      <c r="AB85" s="208"/>
      <c r="AC85" s="208"/>
      <c r="AD85" s="208"/>
      <c r="AE85" s="208"/>
      <c r="AF85" s="208"/>
      <c r="AG85" s="208" t="s">
        <v>193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5" t="s">
        <v>852</v>
      </c>
      <c r="D86" s="241"/>
      <c r="E86" s="242">
        <v>-72.8</v>
      </c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08"/>
      <c r="Z86" s="208"/>
      <c r="AA86" s="208"/>
      <c r="AB86" s="208"/>
      <c r="AC86" s="208"/>
      <c r="AD86" s="208"/>
      <c r="AE86" s="208"/>
      <c r="AF86" s="208"/>
      <c r="AG86" s="208" t="s">
        <v>193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15"/>
      <c r="B87" s="216"/>
      <c r="C87" s="255" t="s">
        <v>891</v>
      </c>
      <c r="D87" s="241"/>
      <c r="E87" s="242">
        <v>-25.3</v>
      </c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08"/>
      <c r="Z87" s="208"/>
      <c r="AA87" s="208"/>
      <c r="AB87" s="208"/>
      <c r="AC87" s="208"/>
      <c r="AD87" s="208"/>
      <c r="AE87" s="208"/>
      <c r="AF87" s="208"/>
      <c r="AG87" s="208" t="s">
        <v>193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5" t="s">
        <v>892</v>
      </c>
      <c r="D88" s="241"/>
      <c r="E88" s="242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08"/>
      <c r="Z88" s="208"/>
      <c r="AA88" s="208"/>
      <c r="AB88" s="208"/>
      <c r="AC88" s="208"/>
      <c r="AD88" s="208"/>
      <c r="AE88" s="208"/>
      <c r="AF88" s="208"/>
      <c r="AG88" s="208" t="s">
        <v>193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5" t="s">
        <v>890</v>
      </c>
      <c r="D89" s="241"/>
      <c r="E89" s="242">
        <v>1609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08"/>
      <c r="Z89" s="208"/>
      <c r="AA89" s="208"/>
      <c r="AB89" s="208"/>
      <c r="AC89" s="208"/>
      <c r="AD89" s="208"/>
      <c r="AE89" s="208"/>
      <c r="AF89" s="208"/>
      <c r="AG89" s="208" t="s">
        <v>193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5" t="s">
        <v>852</v>
      </c>
      <c r="D90" s="241"/>
      <c r="E90" s="242">
        <v>-72.8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08"/>
      <c r="Z90" s="208"/>
      <c r="AA90" s="208"/>
      <c r="AB90" s="208"/>
      <c r="AC90" s="208"/>
      <c r="AD90" s="208"/>
      <c r="AE90" s="208"/>
      <c r="AF90" s="208"/>
      <c r="AG90" s="208" t="s">
        <v>193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/>
      <c r="B91" s="216"/>
      <c r="C91" s="255" t="s">
        <v>891</v>
      </c>
      <c r="D91" s="241"/>
      <c r="E91" s="242">
        <v>-25.3</v>
      </c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08"/>
      <c r="Z91" s="208"/>
      <c r="AA91" s="208"/>
      <c r="AB91" s="208"/>
      <c r="AC91" s="208"/>
      <c r="AD91" s="208"/>
      <c r="AE91" s="208"/>
      <c r="AF91" s="208"/>
      <c r="AG91" s="208" t="s">
        <v>193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2.5" outlineLevel="1" x14ac:dyDescent="0.2">
      <c r="A92" s="225">
        <v>16</v>
      </c>
      <c r="B92" s="226" t="s">
        <v>290</v>
      </c>
      <c r="C92" s="236" t="s">
        <v>291</v>
      </c>
      <c r="D92" s="227" t="s">
        <v>186</v>
      </c>
      <c r="E92" s="228">
        <v>1536.2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21</v>
      </c>
      <c r="M92" s="230">
        <f>G92*(1+L92/100)</f>
        <v>0</v>
      </c>
      <c r="N92" s="230">
        <v>3.5E-4</v>
      </c>
      <c r="O92" s="230">
        <f>ROUND(E92*N92,2)</f>
        <v>0.54</v>
      </c>
      <c r="P92" s="230">
        <v>0</v>
      </c>
      <c r="Q92" s="230">
        <f>ROUND(E92*P92,2)</f>
        <v>0</v>
      </c>
      <c r="R92" s="230" t="s">
        <v>263</v>
      </c>
      <c r="S92" s="230" t="s">
        <v>158</v>
      </c>
      <c r="T92" s="231" t="s">
        <v>158</v>
      </c>
      <c r="U92" s="217">
        <v>0.2</v>
      </c>
      <c r="V92" s="217">
        <f>ROUND(E92*U92,2)</f>
        <v>307.24</v>
      </c>
      <c r="W92" s="217"/>
      <c r="X92" s="217" t="s">
        <v>188</v>
      </c>
      <c r="Y92" s="208"/>
      <c r="Z92" s="208"/>
      <c r="AA92" s="208"/>
      <c r="AB92" s="208"/>
      <c r="AC92" s="208"/>
      <c r="AD92" s="208"/>
      <c r="AE92" s="208"/>
      <c r="AF92" s="208"/>
      <c r="AG92" s="208" t="s">
        <v>189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15"/>
      <c r="B93" s="216"/>
      <c r="C93" s="255" t="s">
        <v>893</v>
      </c>
      <c r="D93" s="241"/>
      <c r="E93" s="242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08"/>
      <c r="Z93" s="208"/>
      <c r="AA93" s="208"/>
      <c r="AB93" s="208"/>
      <c r="AC93" s="208"/>
      <c r="AD93" s="208"/>
      <c r="AE93" s="208"/>
      <c r="AF93" s="208"/>
      <c r="AG93" s="208" t="s">
        <v>193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5" t="s">
        <v>890</v>
      </c>
      <c r="D94" s="241"/>
      <c r="E94" s="242">
        <v>1609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08"/>
      <c r="Z94" s="208"/>
      <c r="AA94" s="208"/>
      <c r="AB94" s="208"/>
      <c r="AC94" s="208"/>
      <c r="AD94" s="208"/>
      <c r="AE94" s="208"/>
      <c r="AF94" s="208"/>
      <c r="AG94" s="208" t="s">
        <v>193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15"/>
      <c r="B95" s="216"/>
      <c r="C95" s="255" t="s">
        <v>852</v>
      </c>
      <c r="D95" s="241"/>
      <c r="E95" s="242">
        <v>-72.8</v>
      </c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08"/>
      <c r="Z95" s="208"/>
      <c r="AA95" s="208"/>
      <c r="AB95" s="208"/>
      <c r="AC95" s="208"/>
      <c r="AD95" s="208"/>
      <c r="AE95" s="208"/>
      <c r="AF95" s="208"/>
      <c r="AG95" s="208" t="s">
        <v>193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2.5" outlineLevel="1" x14ac:dyDescent="0.2">
      <c r="A96" s="225">
        <v>17</v>
      </c>
      <c r="B96" s="226" t="s">
        <v>894</v>
      </c>
      <c r="C96" s="236" t="s">
        <v>895</v>
      </c>
      <c r="D96" s="227" t="s">
        <v>186</v>
      </c>
      <c r="E96" s="228">
        <v>1590.4</v>
      </c>
      <c r="F96" s="229"/>
      <c r="G96" s="230">
        <f>ROUND(E96*F96,2)</f>
        <v>0</v>
      </c>
      <c r="H96" s="229"/>
      <c r="I96" s="230">
        <f>ROUND(E96*H96,2)</f>
        <v>0</v>
      </c>
      <c r="J96" s="229"/>
      <c r="K96" s="230">
        <f>ROUND(E96*J96,2)</f>
        <v>0</v>
      </c>
      <c r="L96" s="230">
        <v>21</v>
      </c>
      <c r="M96" s="230">
        <f>G96*(1+L96/100)</f>
        <v>0</v>
      </c>
      <c r="N96" s="230">
        <v>6.9999999999999999E-4</v>
      </c>
      <c r="O96" s="230">
        <f>ROUND(E96*N96,2)</f>
        <v>1.1100000000000001</v>
      </c>
      <c r="P96" s="230">
        <v>0</v>
      </c>
      <c r="Q96" s="230">
        <f>ROUND(E96*P96,2)</f>
        <v>0</v>
      </c>
      <c r="R96" s="230" t="s">
        <v>263</v>
      </c>
      <c r="S96" s="230" t="s">
        <v>158</v>
      </c>
      <c r="T96" s="231" t="s">
        <v>158</v>
      </c>
      <c r="U96" s="217">
        <v>0.4</v>
      </c>
      <c r="V96" s="217">
        <f>ROUND(E96*U96,2)</f>
        <v>636.16</v>
      </c>
      <c r="W96" s="217"/>
      <c r="X96" s="217" t="s">
        <v>188</v>
      </c>
      <c r="Y96" s="208"/>
      <c r="Z96" s="208"/>
      <c r="AA96" s="208"/>
      <c r="AB96" s="208"/>
      <c r="AC96" s="208"/>
      <c r="AD96" s="208"/>
      <c r="AE96" s="208"/>
      <c r="AF96" s="208"/>
      <c r="AG96" s="208" t="s">
        <v>189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5" t="s">
        <v>887</v>
      </c>
      <c r="D97" s="241"/>
      <c r="E97" s="242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08"/>
      <c r="Z97" s="208"/>
      <c r="AA97" s="208"/>
      <c r="AB97" s="208"/>
      <c r="AC97" s="208"/>
      <c r="AD97" s="208"/>
      <c r="AE97" s="208"/>
      <c r="AF97" s="208"/>
      <c r="AG97" s="208" t="s">
        <v>193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5" t="s">
        <v>888</v>
      </c>
      <c r="D98" s="241"/>
      <c r="E98" s="242">
        <v>79.5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08"/>
      <c r="Z98" s="208"/>
      <c r="AA98" s="208"/>
      <c r="AB98" s="208"/>
      <c r="AC98" s="208"/>
      <c r="AD98" s="208"/>
      <c r="AE98" s="208"/>
      <c r="AF98" s="208"/>
      <c r="AG98" s="208" t="s">
        <v>193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15"/>
      <c r="B99" s="216"/>
      <c r="C99" s="255" t="s">
        <v>889</v>
      </c>
      <c r="D99" s="241"/>
      <c r="E99" s="242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08"/>
      <c r="Z99" s="208"/>
      <c r="AA99" s="208"/>
      <c r="AB99" s="208"/>
      <c r="AC99" s="208"/>
      <c r="AD99" s="208"/>
      <c r="AE99" s="208"/>
      <c r="AF99" s="208"/>
      <c r="AG99" s="208" t="s">
        <v>193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5" t="s">
        <v>890</v>
      </c>
      <c r="D100" s="241"/>
      <c r="E100" s="242">
        <v>1609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193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5" t="s">
        <v>852</v>
      </c>
      <c r="D101" s="241"/>
      <c r="E101" s="242">
        <v>-72.8</v>
      </c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193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15"/>
      <c r="B102" s="216"/>
      <c r="C102" s="255" t="s">
        <v>891</v>
      </c>
      <c r="D102" s="241"/>
      <c r="E102" s="242">
        <v>-25.3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193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2.5" outlineLevel="1" x14ac:dyDescent="0.2">
      <c r="A103" s="225">
        <v>18</v>
      </c>
      <c r="B103" s="226" t="s">
        <v>294</v>
      </c>
      <c r="C103" s="236" t="s">
        <v>295</v>
      </c>
      <c r="D103" s="227" t="s">
        <v>262</v>
      </c>
      <c r="E103" s="228">
        <v>2</v>
      </c>
      <c r="F103" s="229"/>
      <c r="G103" s="230">
        <f>ROUND(E103*F103,2)</f>
        <v>0</v>
      </c>
      <c r="H103" s="229"/>
      <c r="I103" s="230">
        <f>ROUND(E103*H103,2)</f>
        <v>0</v>
      </c>
      <c r="J103" s="229"/>
      <c r="K103" s="230">
        <f>ROUND(E103*J103,2)</f>
        <v>0</v>
      </c>
      <c r="L103" s="230">
        <v>21</v>
      </c>
      <c r="M103" s="230">
        <f>G103*(1+L103/100)</f>
        <v>0</v>
      </c>
      <c r="N103" s="230">
        <v>3.2599999999999999E-3</v>
      </c>
      <c r="O103" s="230">
        <f>ROUND(E103*N103,2)</f>
        <v>0.01</v>
      </c>
      <c r="P103" s="230">
        <v>0</v>
      </c>
      <c r="Q103" s="230">
        <f>ROUND(E103*P103,2)</f>
        <v>0</v>
      </c>
      <c r="R103" s="230" t="s">
        <v>263</v>
      </c>
      <c r="S103" s="230" t="s">
        <v>158</v>
      </c>
      <c r="T103" s="231" t="s">
        <v>158</v>
      </c>
      <c r="U103" s="217">
        <v>0.6</v>
      </c>
      <c r="V103" s="217">
        <f>ROUND(E103*U103,2)</f>
        <v>1.2</v>
      </c>
      <c r="W103" s="217"/>
      <c r="X103" s="217" t="s">
        <v>188</v>
      </c>
      <c r="Y103" s="208"/>
      <c r="Z103" s="208"/>
      <c r="AA103" s="208"/>
      <c r="AB103" s="208"/>
      <c r="AC103" s="208"/>
      <c r="AD103" s="208"/>
      <c r="AE103" s="208"/>
      <c r="AF103" s="208"/>
      <c r="AG103" s="208" t="s">
        <v>189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15"/>
      <c r="B104" s="216"/>
      <c r="C104" s="254" t="s">
        <v>296</v>
      </c>
      <c r="D104" s="245"/>
      <c r="E104" s="245"/>
      <c r="F104" s="245"/>
      <c r="G104" s="245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191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">
      <c r="A105" s="215"/>
      <c r="B105" s="216"/>
      <c r="C105" s="258" t="s">
        <v>297</v>
      </c>
      <c r="D105" s="253"/>
      <c r="E105" s="253"/>
      <c r="F105" s="253"/>
      <c r="G105" s="253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163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">
      <c r="A106" s="215"/>
      <c r="B106" s="216"/>
      <c r="C106" s="255" t="s">
        <v>896</v>
      </c>
      <c r="D106" s="241"/>
      <c r="E106" s="242">
        <v>2</v>
      </c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193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ht="22.5" outlineLevel="1" x14ac:dyDescent="0.2">
      <c r="A107" s="225">
        <v>19</v>
      </c>
      <c r="B107" s="226" t="s">
        <v>299</v>
      </c>
      <c r="C107" s="236" t="s">
        <v>300</v>
      </c>
      <c r="D107" s="227" t="s">
        <v>186</v>
      </c>
      <c r="E107" s="228">
        <v>1565.57</v>
      </c>
      <c r="F107" s="229"/>
      <c r="G107" s="230">
        <f>ROUND(E107*F107,2)</f>
        <v>0</v>
      </c>
      <c r="H107" s="229"/>
      <c r="I107" s="230">
        <f>ROUND(E107*H107,2)</f>
        <v>0</v>
      </c>
      <c r="J107" s="229"/>
      <c r="K107" s="230">
        <f>ROUND(E107*J107,2)</f>
        <v>0</v>
      </c>
      <c r="L107" s="230">
        <v>21</v>
      </c>
      <c r="M107" s="230">
        <f>G107*(1+L107/100)</f>
        <v>0</v>
      </c>
      <c r="N107" s="230">
        <v>4.0299999999999997E-3</v>
      </c>
      <c r="O107" s="230">
        <f>ROUND(E107*N107,2)</f>
        <v>6.31</v>
      </c>
      <c r="P107" s="230">
        <v>0</v>
      </c>
      <c r="Q107" s="230">
        <f>ROUND(E107*P107,2)</f>
        <v>0</v>
      </c>
      <c r="R107" s="230" t="s">
        <v>263</v>
      </c>
      <c r="S107" s="230" t="s">
        <v>158</v>
      </c>
      <c r="T107" s="231" t="s">
        <v>158</v>
      </c>
      <c r="U107" s="217">
        <v>0.20699999999999999</v>
      </c>
      <c r="V107" s="217">
        <f>ROUND(E107*U107,2)</f>
        <v>324.07</v>
      </c>
      <c r="W107" s="217"/>
      <c r="X107" s="217" t="s">
        <v>188</v>
      </c>
      <c r="Y107" s="208"/>
      <c r="Z107" s="208"/>
      <c r="AA107" s="208"/>
      <c r="AB107" s="208"/>
      <c r="AC107" s="208"/>
      <c r="AD107" s="208"/>
      <c r="AE107" s="208"/>
      <c r="AF107" s="208"/>
      <c r="AG107" s="208" t="s">
        <v>189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15"/>
      <c r="B108" s="216"/>
      <c r="C108" s="255" t="s">
        <v>283</v>
      </c>
      <c r="D108" s="241"/>
      <c r="E108" s="242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193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">
      <c r="A109" s="215"/>
      <c r="B109" s="216"/>
      <c r="C109" s="255" t="s">
        <v>284</v>
      </c>
      <c r="D109" s="241"/>
      <c r="E109" s="242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193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15"/>
      <c r="B110" s="216"/>
      <c r="C110" s="255" t="s">
        <v>879</v>
      </c>
      <c r="D110" s="241"/>
      <c r="E110" s="242">
        <v>16.64</v>
      </c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193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15"/>
      <c r="B111" s="216"/>
      <c r="C111" s="255" t="s">
        <v>880</v>
      </c>
      <c r="D111" s="241"/>
      <c r="E111" s="242">
        <v>2.56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193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15"/>
      <c r="B112" s="216"/>
      <c r="C112" s="255" t="s">
        <v>897</v>
      </c>
      <c r="D112" s="241"/>
      <c r="E112" s="242">
        <v>1.92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193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">
      <c r="A113" s="215"/>
      <c r="B113" s="216"/>
      <c r="C113" s="255" t="s">
        <v>898</v>
      </c>
      <c r="D113" s="241"/>
      <c r="E113" s="242">
        <v>6.93</v>
      </c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193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15"/>
      <c r="B114" s="216"/>
      <c r="C114" s="255" t="s">
        <v>899</v>
      </c>
      <c r="D114" s="241"/>
      <c r="E114" s="242">
        <v>1.32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193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15"/>
      <c r="B115" s="216"/>
      <c r="C115" s="255" t="s">
        <v>892</v>
      </c>
      <c r="D115" s="241"/>
      <c r="E115" s="242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193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15"/>
      <c r="B116" s="216"/>
      <c r="C116" s="255" t="s">
        <v>890</v>
      </c>
      <c r="D116" s="241"/>
      <c r="E116" s="242">
        <v>1609</v>
      </c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193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15"/>
      <c r="B117" s="216"/>
      <c r="C117" s="255" t="s">
        <v>852</v>
      </c>
      <c r="D117" s="241"/>
      <c r="E117" s="242">
        <v>-72.8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193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ht="22.5" outlineLevel="1" x14ac:dyDescent="0.2">
      <c r="A118" s="225">
        <v>20</v>
      </c>
      <c r="B118" s="226" t="s">
        <v>311</v>
      </c>
      <c r="C118" s="236" t="s">
        <v>312</v>
      </c>
      <c r="D118" s="227" t="s">
        <v>186</v>
      </c>
      <c r="E118" s="228">
        <v>214.6925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21</v>
      </c>
      <c r="M118" s="230">
        <f>G118*(1+L118/100)</f>
        <v>0</v>
      </c>
      <c r="N118" s="230">
        <v>3.5E-4</v>
      </c>
      <c r="O118" s="230">
        <f>ROUND(E118*N118,2)</f>
        <v>0.08</v>
      </c>
      <c r="P118" s="230">
        <v>0</v>
      </c>
      <c r="Q118" s="230">
        <f>ROUND(E118*P118,2)</f>
        <v>0</v>
      </c>
      <c r="R118" s="230" t="s">
        <v>263</v>
      </c>
      <c r="S118" s="230" t="s">
        <v>158</v>
      </c>
      <c r="T118" s="231" t="s">
        <v>158</v>
      </c>
      <c r="U118" s="217">
        <v>3.5999999999999997E-2</v>
      </c>
      <c r="V118" s="217">
        <f>ROUND(E118*U118,2)</f>
        <v>7.73</v>
      </c>
      <c r="W118" s="217"/>
      <c r="X118" s="217" t="s">
        <v>188</v>
      </c>
      <c r="Y118" s="208"/>
      <c r="Z118" s="208"/>
      <c r="AA118" s="208"/>
      <c r="AB118" s="208"/>
      <c r="AC118" s="208"/>
      <c r="AD118" s="208"/>
      <c r="AE118" s="208"/>
      <c r="AF118" s="208"/>
      <c r="AG118" s="208" t="s">
        <v>189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15"/>
      <c r="B119" s="216"/>
      <c r="C119" s="254" t="s">
        <v>313</v>
      </c>
      <c r="D119" s="245"/>
      <c r="E119" s="245"/>
      <c r="F119" s="245"/>
      <c r="G119" s="245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191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15"/>
      <c r="B120" s="216"/>
      <c r="C120" s="255" t="s">
        <v>887</v>
      </c>
      <c r="D120" s="241"/>
      <c r="E120" s="242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193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15"/>
      <c r="B121" s="216"/>
      <c r="C121" s="255" t="s">
        <v>900</v>
      </c>
      <c r="D121" s="241"/>
      <c r="E121" s="242">
        <v>9.6</v>
      </c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193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15"/>
      <c r="B122" s="216"/>
      <c r="C122" s="255" t="s">
        <v>889</v>
      </c>
      <c r="D122" s="241"/>
      <c r="E122" s="242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193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15"/>
      <c r="B123" s="216"/>
      <c r="C123" s="255" t="s">
        <v>901</v>
      </c>
      <c r="D123" s="241"/>
      <c r="E123" s="242">
        <v>47.101500000000001</v>
      </c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193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15"/>
      <c r="B124" s="216"/>
      <c r="C124" s="255" t="s">
        <v>902</v>
      </c>
      <c r="D124" s="241"/>
      <c r="E124" s="242">
        <v>16.158000000000001</v>
      </c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193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5" t="s">
        <v>903</v>
      </c>
      <c r="D125" s="241"/>
      <c r="E125" s="242">
        <v>28.38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193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15"/>
      <c r="B126" s="216"/>
      <c r="C126" s="255" t="s">
        <v>892</v>
      </c>
      <c r="D126" s="241"/>
      <c r="E126" s="242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193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5" t="s">
        <v>904</v>
      </c>
      <c r="D127" s="241"/>
      <c r="E127" s="242">
        <v>72.989000000000004</v>
      </c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193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15"/>
      <c r="B128" s="216"/>
      <c r="C128" s="255" t="s">
        <v>905</v>
      </c>
      <c r="D128" s="241"/>
      <c r="E128" s="242">
        <v>21.544</v>
      </c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193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5" t="s">
        <v>906</v>
      </c>
      <c r="D129" s="241"/>
      <c r="E129" s="242">
        <v>18.920000000000002</v>
      </c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193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ht="22.5" outlineLevel="1" x14ac:dyDescent="0.2">
      <c r="A130" s="225">
        <v>21</v>
      </c>
      <c r="B130" s="226" t="s">
        <v>319</v>
      </c>
      <c r="C130" s="236" t="s">
        <v>320</v>
      </c>
      <c r="D130" s="227" t="s">
        <v>186</v>
      </c>
      <c r="E130" s="228">
        <v>113.453</v>
      </c>
      <c r="F130" s="229"/>
      <c r="G130" s="230">
        <f>ROUND(E130*F130,2)</f>
        <v>0</v>
      </c>
      <c r="H130" s="229"/>
      <c r="I130" s="230">
        <f>ROUND(E130*H130,2)</f>
        <v>0</v>
      </c>
      <c r="J130" s="229"/>
      <c r="K130" s="230">
        <f>ROUND(E130*J130,2)</f>
        <v>0</v>
      </c>
      <c r="L130" s="230">
        <v>21</v>
      </c>
      <c r="M130" s="230">
        <f>G130*(1+L130/100)</f>
        <v>0</v>
      </c>
      <c r="N130" s="230">
        <v>4.2000000000000002E-4</v>
      </c>
      <c r="O130" s="230">
        <f>ROUND(E130*N130,2)</f>
        <v>0.05</v>
      </c>
      <c r="P130" s="230">
        <v>0</v>
      </c>
      <c r="Q130" s="230">
        <f>ROUND(E130*P130,2)</f>
        <v>0</v>
      </c>
      <c r="R130" s="230" t="s">
        <v>263</v>
      </c>
      <c r="S130" s="230" t="s">
        <v>158</v>
      </c>
      <c r="T130" s="231" t="s">
        <v>158</v>
      </c>
      <c r="U130" s="217">
        <v>0.28999999999999998</v>
      </c>
      <c r="V130" s="217">
        <f>ROUND(E130*U130,2)</f>
        <v>32.9</v>
      </c>
      <c r="W130" s="217"/>
      <c r="X130" s="217" t="s">
        <v>188</v>
      </c>
      <c r="Y130" s="208"/>
      <c r="Z130" s="208"/>
      <c r="AA130" s="208"/>
      <c r="AB130" s="208"/>
      <c r="AC130" s="208"/>
      <c r="AD130" s="208"/>
      <c r="AE130" s="208"/>
      <c r="AF130" s="208"/>
      <c r="AG130" s="208" t="s">
        <v>189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15"/>
      <c r="B131" s="216"/>
      <c r="C131" s="254" t="s">
        <v>313</v>
      </c>
      <c r="D131" s="245"/>
      <c r="E131" s="245"/>
      <c r="F131" s="245"/>
      <c r="G131" s="245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191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5" t="s">
        <v>893</v>
      </c>
      <c r="D132" s="241"/>
      <c r="E132" s="242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193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5" t="s">
        <v>904</v>
      </c>
      <c r="D133" s="241"/>
      <c r="E133" s="242">
        <v>72.989000000000004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193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15"/>
      <c r="B134" s="216"/>
      <c r="C134" s="255" t="s">
        <v>905</v>
      </c>
      <c r="D134" s="241"/>
      <c r="E134" s="242">
        <v>21.544</v>
      </c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193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5" t="s">
        <v>906</v>
      </c>
      <c r="D135" s="241"/>
      <c r="E135" s="242">
        <v>18.920000000000002</v>
      </c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193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2.5" outlineLevel="1" x14ac:dyDescent="0.2">
      <c r="A136" s="225">
        <v>22</v>
      </c>
      <c r="B136" s="226" t="s">
        <v>907</v>
      </c>
      <c r="C136" s="236" t="s">
        <v>908</v>
      </c>
      <c r="D136" s="227" t="s">
        <v>186</v>
      </c>
      <c r="E136" s="228">
        <v>101.23950000000001</v>
      </c>
      <c r="F136" s="229"/>
      <c r="G136" s="230">
        <f>ROUND(E136*F136,2)</f>
        <v>0</v>
      </c>
      <c r="H136" s="229"/>
      <c r="I136" s="230">
        <f>ROUND(E136*H136,2)</f>
        <v>0</v>
      </c>
      <c r="J136" s="229"/>
      <c r="K136" s="230">
        <f>ROUND(E136*J136,2)</f>
        <v>0</v>
      </c>
      <c r="L136" s="230">
        <v>21</v>
      </c>
      <c r="M136" s="230">
        <f>G136*(1+L136/100)</f>
        <v>0</v>
      </c>
      <c r="N136" s="230">
        <v>8.4000000000000003E-4</v>
      </c>
      <c r="O136" s="230">
        <f>ROUND(E136*N136,2)</f>
        <v>0.09</v>
      </c>
      <c r="P136" s="230">
        <v>0</v>
      </c>
      <c r="Q136" s="230">
        <f>ROUND(E136*P136,2)</f>
        <v>0</v>
      </c>
      <c r="R136" s="230" t="s">
        <v>263</v>
      </c>
      <c r="S136" s="230" t="s">
        <v>158</v>
      </c>
      <c r="T136" s="231" t="s">
        <v>158</v>
      </c>
      <c r="U136" s="217">
        <v>0.57999999999999996</v>
      </c>
      <c r="V136" s="217">
        <f>ROUND(E136*U136,2)</f>
        <v>58.72</v>
      </c>
      <c r="W136" s="217"/>
      <c r="X136" s="217" t="s">
        <v>188</v>
      </c>
      <c r="Y136" s="208"/>
      <c r="Z136" s="208"/>
      <c r="AA136" s="208"/>
      <c r="AB136" s="208"/>
      <c r="AC136" s="208"/>
      <c r="AD136" s="208"/>
      <c r="AE136" s="208"/>
      <c r="AF136" s="208"/>
      <c r="AG136" s="208" t="s">
        <v>189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4" t="s">
        <v>313</v>
      </c>
      <c r="D137" s="245"/>
      <c r="E137" s="245"/>
      <c r="F137" s="245"/>
      <c r="G137" s="245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191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15"/>
      <c r="B138" s="216"/>
      <c r="C138" s="255" t="s">
        <v>887</v>
      </c>
      <c r="D138" s="241"/>
      <c r="E138" s="242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193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5" t="s">
        <v>900</v>
      </c>
      <c r="D139" s="241"/>
      <c r="E139" s="242">
        <v>9.6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08"/>
      <c r="Z139" s="208"/>
      <c r="AA139" s="208"/>
      <c r="AB139" s="208"/>
      <c r="AC139" s="208"/>
      <c r="AD139" s="208"/>
      <c r="AE139" s="208"/>
      <c r="AF139" s="208"/>
      <c r="AG139" s="208" t="s">
        <v>193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15"/>
      <c r="B140" s="216"/>
      <c r="C140" s="255" t="s">
        <v>889</v>
      </c>
      <c r="D140" s="241"/>
      <c r="E140" s="242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193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15"/>
      <c r="B141" s="216"/>
      <c r="C141" s="255" t="s">
        <v>901</v>
      </c>
      <c r="D141" s="241"/>
      <c r="E141" s="242">
        <v>47.101500000000001</v>
      </c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193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5" t="s">
        <v>902</v>
      </c>
      <c r="D142" s="241"/>
      <c r="E142" s="242">
        <v>16.158000000000001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08"/>
      <c r="Z142" s="208"/>
      <c r="AA142" s="208"/>
      <c r="AB142" s="208"/>
      <c r="AC142" s="208"/>
      <c r="AD142" s="208"/>
      <c r="AE142" s="208"/>
      <c r="AF142" s="208"/>
      <c r="AG142" s="208" t="s">
        <v>193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15"/>
      <c r="B143" s="216"/>
      <c r="C143" s="255" t="s">
        <v>903</v>
      </c>
      <c r="D143" s="241"/>
      <c r="E143" s="242">
        <v>28.38</v>
      </c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193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ht="22.5" outlineLevel="1" x14ac:dyDescent="0.2">
      <c r="A144" s="225">
        <v>23</v>
      </c>
      <c r="B144" s="226" t="s">
        <v>321</v>
      </c>
      <c r="C144" s="236" t="s">
        <v>322</v>
      </c>
      <c r="D144" s="227" t="s">
        <v>186</v>
      </c>
      <c r="E144" s="228">
        <v>113.453</v>
      </c>
      <c r="F144" s="229"/>
      <c r="G144" s="230">
        <f>ROUND(E144*F144,2)</f>
        <v>0</v>
      </c>
      <c r="H144" s="229"/>
      <c r="I144" s="230">
        <f>ROUND(E144*H144,2)</f>
        <v>0</v>
      </c>
      <c r="J144" s="229"/>
      <c r="K144" s="230">
        <f>ROUND(E144*J144,2)</f>
        <v>0</v>
      </c>
      <c r="L144" s="230">
        <v>21</v>
      </c>
      <c r="M144" s="230">
        <f>G144*(1+L144/100)</f>
        <v>0</v>
      </c>
      <c r="N144" s="230">
        <v>4.0299999999999997E-3</v>
      </c>
      <c r="O144" s="230">
        <f>ROUND(E144*N144,2)</f>
        <v>0.46</v>
      </c>
      <c r="P144" s="230">
        <v>0</v>
      </c>
      <c r="Q144" s="230">
        <f>ROUND(E144*P144,2)</f>
        <v>0</v>
      </c>
      <c r="R144" s="230" t="s">
        <v>263</v>
      </c>
      <c r="S144" s="230" t="s">
        <v>158</v>
      </c>
      <c r="T144" s="231" t="s">
        <v>158</v>
      </c>
      <c r="U144" s="217">
        <v>0.28999999999999998</v>
      </c>
      <c r="V144" s="217">
        <f>ROUND(E144*U144,2)</f>
        <v>32.9</v>
      </c>
      <c r="W144" s="217"/>
      <c r="X144" s="217" t="s">
        <v>188</v>
      </c>
      <c r="Y144" s="208"/>
      <c r="Z144" s="208"/>
      <c r="AA144" s="208"/>
      <c r="AB144" s="208"/>
      <c r="AC144" s="208"/>
      <c r="AD144" s="208"/>
      <c r="AE144" s="208"/>
      <c r="AF144" s="208"/>
      <c r="AG144" s="208" t="s">
        <v>189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15"/>
      <c r="B145" s="216"/>
      <c r="C145" s="255" t="s">
        <v>892</v>
      </c>
      <c r="D145" s="241"/>
      <c r="E145" s="242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08"/>
      <c r="Z145" s="208"/>
      <c r="AA145" s="208"/>
      <c r="AB145" s="208"/>
      <c r="AC145" s="208"/>
      <c r="AD145" s="208"/>
      <c r="AE145" s="208"/>
      <c r="AF145" s="208"/>
      <c r="AG145" s="208" t="s">
        <v>193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15"/>
      <c r="B146" s="216"/>
      <c r="C146" s="255" t="s">
        <v>904</v>
      </c>
      <c r="D146" s="241"/>
      <c r="E146" s="242">
        <v>72.989000000000004</v>
      </c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193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15"/>
      <c r="B147" s="216"/>
      <c r="C147" s="255" t="s">
        <v>905</v>
      </c>
      <c r="D147" s="241"/>
      <c r="E147" s="242">
        <v>21.544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193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15"/>
      <c r="B148" s="216"/>
      <c r="C148" s="255" t="s">
        <v>906</v>
      </c>
      <c r="D148" s="241"/>
      <c r="E148" s="242">
        <v>18.920000000000002</v>
      </c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193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25">
        <v>24</v>
      </c>
      <c r="B149" s="226" t="s">
        <v>323</v>
      </c>
      <c r="C149" s="236" t="s">
        <v>324</v>
      </c>
      <c r="D149" s="227" t="s">
        <v>325</v>
      </c>
      <c r="E149" s="228">
        <v>357</v>
      </c>
      <c r="F149" s="229"/>
      <c r="G149" s="230">
        <f>ROUND(E149*F149,2)</f>
        <v>0</v>
      </c>
      <c r="H149" s="229"/>
      <c r="I149" s="230">
        <f>ROUND(E149*H149,2)</f>
        <v>0</v>
      </c>
      <c r="J149" s="229"/>
      <c r="K149" s="230">
        <f>ROUND(E149*J149,2)</f>
        <v>0</v>
      </c>
      <c r="L149" s="230">
        <v>21</v>
      </c>
      <c r="M149" s="230">
        <f>G149*(1+L149/100)</f>
        <v>0</v>
      </c>
      <c r="N149" s="230">
        <v>3.4000000000000002E-4</v>
      </c>
      <c r="O149" s="230">
        <f>ROUND(E149*N149,2)</f>
        <v>0.12</v>
      </c>
      <c r="P149" s="230">
        <v>0</v>
      </c>
      <c r="Q149" s="230">
        <f>ROUND(E149*P149,2)</f>
        <v>0</v>
      </c>
      <c r="R149" s="230" t="s">
        <v>263</v>
      </c>
      <c r="S149" s="230" t="s">
        <v>158</v>
      </c>
      <c r="T149" s="231" t="s">
        <v>158</v>
      </c>
      <c r="U149" s="217">
        <v>0.08</v>
      </c>
      <c r="V149" s="217">
        <f>ROUND(E149*U149,2)</f>
        <v>28.56</v>
      </c>
      <c r="W149" s="217"/>
      <c r="X149" s="217" t="s">
        <v>188</v>
      </c>
      <c r="Y149" s="208"/>
      <c r="Z149" s="208"/>
      <c r="AA149" s="208"/>
      <c r="AB149" s="208"/>
      <c r="AC149" s="208"/>
      <c r="AD149" s="208"/>
      <c r="AE149" s="208"/>
      <c r="AF149" s="208"/>
      <c r="AG149" s="208" t="s">
        <v>189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15"/>
      <c r="B150" s="216"/>
      <c r="C150" s="255" t="s">
        <v>893</v>
      </c>
      <c r="D150" s="241"/>
      <c r="E150" s="242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193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15"/>
      <c r="B151" s="216"/>
      <c r="C151" s="255" t="s">
        <v>909</v>
      </c>
      <c r="D151" s="241"/>
      <c r="E151" s="242">
        <v>208.54</v>
      </c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193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15"/>
      <c r="B152" s="216"/>
      <c r="C152" s="255" t="s">
        <v>910</v>
      </c>
      <c r="D152" s="241"/>
      <c r="E152" s="242">
        <v>53.86</v>
      </c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193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15"/>
      <c r="B153" s="216"/>
      <c r="C153" s="255" t="s">
        <v>911</v>
      </c>
      <c r="D153" s="241"/>
      <c r="E153" s="242">
        <v>94.6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193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">
      <c r="A154" s="225">
        <v>25</v>
      </c>
      <c r="B154" s="226" t="s">
        <v>912</v>
      </c>
      <c r="C154" s="236" t="s">
        <v>913</v>
      </c>
      <c r="D154" s="227" t="s">
        <v>262</v>
      </c>
      <c r="E154" s="228">
        <v>22</v>
      </c>
      <c r="F154" s="229"/>
      <c r="G154" s="230">
        <f>ROUND(E154*F154,2)</f>
        <v>0</v>
      </c>
      <c r="H154" s="229"/>
      <c r="I154" s="230">
        <f>ROUND(E154*H154,2)</f>
        <v>0</v>
      </c>
      <c r="J154" s="229"/>
      <c r="K154" s="230">
        <f>ROUND(E154*J154,2)</f>
        <v>0</v>
      </c>
      <c r="L154" s="230">
        <v>21</v>
      </c>
      <c r="M154" s="230">
        <f>G154*(1+L154/100)</f>
        <v>0</v>
      </c>
      <c r="N154" s="230">
        <v>1.8000000000000001E-4</v>
      </c>
      <c r="O154" s="230">
        <f>ROUND(E154*N154,2)</f>
        <v>0</v>
      </c>
      <c r="P154" s="230">
        <v>0</v>
      </c>
      <c r="Q154" s="230">
        <f>ROUND(E154*P154,2)</f>
        <v>0</v>
      </c>
      <c r="R154" s="230"/>
      <c r="S154" s="230" t="s">
        <v>175</v>
      </c>
      <c r="T154" s="231" t="s">
        <v>158</v>
      </c>
      <c r="U154" s="217">
        <v>0.85599999999999998</v>
      </c>
      <c r="V154" s="217">
        <f>ROUND(E154*U154,2)</f>
        <v>18.829999999999998</v>
      </c>
      <c r="W154" s="217"/>
      <c r="X154" s="217" t="s">
        <v>188</v>
      </c>
      <c r="Y154" s="208"/>
      <c r="Z154" s="208"/>
      <c r="AA154" s="208"/>
      <c r="AB154" s="208"/>
      <c r="AC154" s="208"/>
      <c r="AD154" s="208"/>
      <c r="AE154" s="208"/>
      <c r="AF154" s="208"/>
      <c r="AG154" s="208" t="s">
        <v>189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">
      <c r="A155" s="215"/>
      <c r="B155" s="216"/>
      <c r="C155" s="255" t="s">
        <v>914</v>
      </c>
      <c r="D155" s="241"/>
      <c r="E155" s="242">
        <v>22</v>
      </c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193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">
      <c r="A156" s="225">
        <v>26</v>
      </c>
      <c r="B156" s="226" t="s">
        <v>915</v>
      </c>
      <c r="C156" s="236" t="s">
        <v>916</v>
      </c>
      <c r="D156" s="227" t="s">
        <v>262</v>
      </c>
      <c r="E156" s="228">
        <v>22</v>
      </c>
      <c r="F156" s="229"/>
      <c r="G156" s="230">
        <f>ROUND(E156*F156,2)</f>
        <v>0</v>
      </c>
      <c r="H156" s="229"/>
      <c r="I156" s="230">
        <f>ROUND(E156*H156,2)</f>
        <v>0</v>
      </c>
      <c r="J156" s="229"/>
      <c r="K156" s="230">
        <f>ROUND(E156*J156,2)</f>
        <v>0</v>
      </c>
      <c r="L156" s="230">
        <v>21</v>
      </c>
      <c r="M156" s="230">
        <f>G156*(1+L156/100)</f>
        <v>0</v>
      </c>
      <c r="N156" s="230">
        <v>3.8999999999999999E-4</v>
      </c>
      <c r="O156" s="230">
        <f>ROUND(E156*N156,2)</f>
        <v>0.01</v>
      </c>
      <c r="P156" s="230">
        <v>0</v>
      </c>
      <c r="Q156" s="230">
        <f>ROUND(E156*P156,2)</f>
        <v>0</v>
      </c>
      <c r="R156" s="230"/>
      <c r="S156" s="230" t="s">
        <v>175</v>
      </c>
      <c r="T156" s="231" t="s">
        <v>158</v>
      </c>
      <c r="U156" s="217">
        <v>2.2269999999999999</v>
      </c>
      <c r="V156" s="217">
        <f>ROUND(E156*U156,2)</f>
        <v>48.99</v>
      </c>
      <c r="W156" s="217"/>
      <c r="X156" s="217" t="s">
        <v>188</v>
      </c>
      <c r="Y156" s="208"/>
      <c r="Z156" s="208"/>
      <c r="AA156" s="208"/>
      <c r="AB156" s="208"/>
      <c r="AC156" s="208"/>
      <c r="AD156" s="208"/>
      <c r="AE156" s="208"/>
      <c r="AF156" s="208"/>
      <c r="AG156" s="208" t="s">
        <v>189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15"/>
      <c r="B157" s="216"/>
      <c r="C157" s="255" t="s">
        <v>917</v>
      </c>
      <c r="D157" s="241"/>
      <c r="E157" s="242">
        <v>22</v>
      </c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193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ht="22.5" outlineLevel="1" x14ac:dyDescent="0.2">
      <c r="A158" s="225">
        <v>27</v>
      </c>
      <c r="B158" s="226" t="s">
        <v>329</v>
      </c>
      <c r="C158" s="236" t="s">
        <v>330</v>
      </c>
      <c r="D158" s="227" t="s">
        <v>186</v>
      </c>
      <c r="E158" s="228">
        <v>1672.47</v>
      </c>
      <c r="F158" s="229"/>
      <c r="G158" s="230">
        <f>ROUND(E158*F158,2)</f>
        <v>0</v>
      </c>
      <c r="H158" s="229"/>
      <c r="I158" s="230">
        <f>ROUND(E158*H158,2)</f>
        <v>0</v>
      </c>
      <c r="J158" s="229"/>
      <c r="K158" s="230">
        <f>ROUND(E158*J158,2)</f>
        <v>0</v>
      </c>
      <c r="L158" s="230">
        <v>21</v>
      </c>
      <c r="M158" s="230">
        <f>G158*(1+L158/100)</f>
        <v>0</v>
      </c>
      <c r="N158" s="230">
        <v>0</v>
      </c>
      <c r="O158" s="230">
        <f>ROUND(E158*N158,2)</f>
        <v>0</v>
      </c>
      <c r="P158" s="230">
        <v>6.0000000000000001E-3</v>
      </c>
      <c r="Q158" s="230">
        <f>ROUND(E158*P158,2)</f>
        <v>10.029999999999999</v>
      </c>
      <c r="R158" s="230"/>
      <c r="S158" s="230" t="s">
        <v>175</v>
      </c>
      <c r="T158" s="231" t="s">
        <v>158</v>
      </c>
      <c r="U158" s="217">
        <v>5.1999999999999998E-2</v>
      </c>
      <c r="V158" s="217">
        <f>ROUND(E158*U158,2)</f>
        <v>86.97</v>
      </c>
      <c r="W158" s="217"/>
      <c r="X158" s="217" t="s">
        <v>188</v>
      </c>
      <c r="Y158" s="208"/>
      <c r="Z158" s="208"/>
      <c r="AA158" s="208"/>
      <c r="AB158" s="208"/>
      <c r="AC158" s="208"/>
      <c r="AD158" s="208"/>
      <c r="AE158" s="208"/>
      <c r="AF158" s="208"/>
      <c r="AG158" s="208" t="s">
        <v>189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15"/>
      <c r="B159" s="216"/>
      <c r="C159" s="255" t="s">
        <v>918</v>
      </c>
      <c r="D159" s="241"/>
      <c r="E159" s="242">
        <v>187.3</v>
      </c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193</v>
      </c>
      <c r="AH159" s="208">
        <v>5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15"/>
      <c r="B160" s="216"/>
      <c r="C160" s="255" t="s">
        <v>919</v>
      </c>
      <c r="D160" s="241"/>
      <c r="E160" s="242">
        <v>1485.17</v>
      </c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193</v>
      </c>
      <c r="AH160" s="208">
        <v>5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25">
        <v>28</v>
      </c>
      <c r="B161" s="226" t="s">
        <v>647</v>
      </c>
      <c r="C161" s="236" t="s">
        <v>648</v>
      </c>
      <c r="D161" s="227" t="s">
        <v>186</v>
      </c>
      <c r="E161" s="228">
        <v>1510.8</v>
      </c>
      <c r="F161" s="229"/>
      <c r="G161" s="230">
        <f>ROUND(E161*F161,2)</f>
        <v>0</v>
      </c>
      <c r="H161" s="229"/>
      <c r="I161" s="230">
        <f>ROUND(E161*H161,2)</f>
        <v>0</v>
      </c>
      <c r="J161" s="229"/>
      <c r="K161" s="230">
        <f>ROUND(E161*J161,2)</f>
        <v>0</v>
      </c>
      <c r="L161" s="230">
        <v>21</v>
      </c>
      <c r="M161" s="230">
        <f>G161*(1+L161/100)</f>
        <v>0</v>
      </c>
      <c r="N161" s="230">
        <v>3.5E-4</v>
      </c>
      <c r="O161" s="230">
        <f>ROUND(E161*N161,2)</f>
        <v>0.53</v>
      </c>
      <c r="P161" s="230">
        <v>0</v>
      </c>
      <c r="Q161" s="230">
        <f>ROUND(E161*P161,2)</f>
        <v>0</v>
      </c>
      <c r="R161" s="230"/>
      <c r="S161" s="230" t="s">
        <v>175</v>
      </c>
      <c r="T161" s="231" t="s">
        <v>159</v>
      </c>
      <c r="U161" s="217">
        <v>0.2</v>
      </c>
      <c r="V161" s="217">
        <f>ROUND(E161*U161,2)</f>
        <v>302.16000000000003</v>
      </c>
      <c r="W161" s="217"/>
      <c r="X161" s="217" t="s">
        <v>188</v>
      </c>
      <c r="Y161" s="208"/>
      <c r="Z161" s="208"/>
      <c r="AA161" s="208"/>
      <c r="AB161" s="208"/>
      <c r="AC161" s="208"/>
      <c r="AD161" s="208"/>
      <c r="AE161" s="208"/>
      <c r="AF161" s="208"/>
      <c r="AG161" s="208" t="s">
        <v>189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37" t="s">
        <v>649</v>
      </c>
      <c r="D162" s="233"/>
      <c r="E162" s="233"/>
      <c r="F162" s="233"/>
      <c r="G162" s="233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163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15"/>
      <c r="B163" s="216"/>
      <c r="C163" s="255" t="s">
        <v>920</v>
      </c>
      <c r="D163" s="241"/>
      <c r="E163" s="242">
        <v>69.599999999999994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193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5" t="s">
        <v>921</v>
      </c>
      <c r="D164" s="241"/>
      <c r="E164" s="242">
        <v>1514</v>
      </c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193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15"/>
      <c r="B165" s="216"/>
      <c r="C165" s="255" t="s">
        <v>922</v>
      </c>
      <c r="D165" s="241"/>
      <c r="E165" s="242">
        <v>-72.8</v>
      </c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08"/>
      <c r="Z165" s="208"/>
      <c r="AA165" s="208"/>
      <c r="AB165" s="208"/>
      <c r="AC165" s="208"/>
      <c r="AD165" s="208"/>
      <c r="AE165" s="208"/>
      <c r="AF165" s="208"/>
      <c r="AG165" s="208" t="s">
        <v>193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25">
        <v>29</v>
      </c>
      <c r="B166" s="226" t="s">
        <v>334</v>
      </c>
      <c r="C166" s="236" t="s">
        <v>335</v>
      </c>
      <c r="D166" s="227" t="s">
        <v>325</v>
      </c>
      <c r="E166" s="228">
        <v>364.14</v>
      </c>
      <c r="F166" s="229"/>
      <c r="G166" s="230">
        <f>ROUND(E166*F166,2)</f>
        <v>0</v>
      </c>
      <c r="H166" s="229"/>
      <c r="I166" s="230">
        <f>ROUND(E166*H166,2)</f>
        <v>0</v>
      </c>
      <c r="J166" s="229"/>
      <c r="K166" s="230">
        <f>ROUND(E166*J166,2)</f>
        <v>0</v>
      </c>
      <c r="L166" s="230">
        <v>21</v>
      </c>
      <c r="M166" s="230">
        <f>G166*(1+L166/100)</f>
        <v>0</v>
      </c>
      <c r="N166" s="230">
        <v>5.0000000000000002E-5</v>
      </c>
      <c r="O166" s="230">
        <f>ROUND(E166*N166,2)</f>
        <v>0.02</v>
      </c>
      <c r="P166" s="230">
        <v>0</v>
      </c>
      <c r="Q166" s="230">
        <f>ROUND(E166*P166,2)</f>
        <v>0</v>
      </c>
      <c r="R166" s="230" t="s">
        <v>211</v>
      </c>
      <c r="S166" s="230" t="s">
        <v>158</v>
      </c>
      <c r="T166" s="231" t="s">
        <v>158</v>
      </c>
      <c r="U166" s="217">
        <v>0</v>
      </c>
      <c r="V166" s="217">
        <f>ROUND(E166*U166,2)</f>
        <v>0</v>
      </c>
      <c r="W166" s="217"/>
      <c r="X166" s="217" t="s">
        <v>212</v>
      </c>
      <c r="Y166" s="208"/>
      <c r="Z166" s="208"/>
      <c r="AA166" s="208"/>
      <c r="AB166" s="208"/>
      <c r="AC166" s="208"/>
      <c r="AD166" s="208"/>
      <c r="AE166" s="208"/>
      <c r="AF166" s="208"/>
      <c r="AG166" s="208" t="s">
        <v>213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5" t="s">
        <v>923</v>
      </c>
      <c r="D167" s="241"/>
      <c r="E167" s="242">
        <v>357</v>
      </c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193</v>
      </c>
      <c r="AH167" s="208">
        <v>5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15"/>
      <c r="B168" s="216"/>
      <c r="C168" s="256" t="s">
        <v>215</v>
      </c>
      <c r="D168" s="243"/>
      <c r="E168" s="244">
        <v>7.14</v>
      </c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193</v>
      </c>
      <c r="AH168" s="208">
        <v>4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ht="22.5" outlineLevel="1" x14ac:dyDescent="0.2">
      <c r="A169" s="225">
        <v>30</v>
      </c>
      <c r="B169" s="226" t="s">
        <v>341</v>
      </c>
      <c r="C169" s="236" t="s">
        <v>342</v>
      </c>
      <c r="D169" s="227" t="s">
        <v>186</v>
      </c>
      <c r="E169" s="228">
        <v>1945.38543</v>
      </c>
      <c r="F169" s="229"/>
      <c r="G169" s="230">
        <f>ROUND(E169*F169,2)</f>
        <v>0</v>
      </c>
      <c r="H169" s="229"/>
      <c r="I169" s="230">
        <f>ROUND(E169*H169,2)</f>
        <v>0</v>
      </c>
      <c r="J169" s="229"/>
      <c r="K169" s="230">
        <f>ROUND(E169*J169,2)</f>
        <v>0</v>
      </c>
      <c r="L169" s="230">
        <v>21</v>
      </c>
      <c r="M169" s="230">
        <f>G169*(1+L169/100)</f>
        <v>0</v>
      </c>
      <c r="N169" s="230">
        <v>4.4999999999999997E-3</v>
      </c>
      <c r="O169" s="230">
        <f>ROUND(E169*N169,2)</f>
        <v>8.75</v>
      </c>
      <c r="P169" s="230">
        <v>0</v>
      </c>
      <c r="Q169" s="230">
        <f>ROUND(E169*P169,2)</f>
        <v>0</v>
      </c>
      <c r="R169" s="230" t="s">
        <v>211</v>
      </c>
      <c r="S169" s="230" t="s">
        <v>158</v>
      </c>
      <c r="T169" s="231" t="s">
        <v>158</v>
      </c>
      <c r="U169" s="217">
        <v>0</v>
      </c>
      <c r="V169" s="217">
        <f>ROUND(E169*U169,2)</f>
        <v>0</v>
      </c>
      <c r="W169" s="217"/>
      <c r="X169" s="217" t="s">
        <v>212</v>
      </c>
      <c r="Y169" s="208"/>
      <c r="Z169" s="208"/>
      <c r="AA169" s="208"/>
      <c r="AB169" s="208"/>
      <c r="AC169" s="208"/>
      <c r="AD169" s="208"/>
      <c r="AE169" s="208"/>
      <c r="AF169" s="208"/>
      <c r="AG169" s="208" t="s">
        <v>213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15"/>
      <c r="B170" s="216"/>
      <c r="C170" s="255" t="s">
        <v>887</v>
      </c>
      <c r="D170" s="241"/>
      <c r="E170" s="242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193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15"/>
      <c r="B171" s="216"/>
      <c r="C171" s="255" t="s">
        <v>888</v>
      </c>
      <c r="D171" s="241"/>
      <c r="E171" s="242">
        <v>79.5</v>
      </c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193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15"/>
      <c r="B172" s="216"/>
      <c r="C172" s="255" t="s">
        <v>887</v>
      </c>
      <c r="D172" s="241"/>
      <c r="E172" s="242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193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">
      <c r="A173" s="215"/>
      <c r="B173" s="216"/>
      <c r="C173" s="255" t="s">
        <v>900</v>
      </c>
      <c r="D173" s="241"/>
      <c r="E173" s="242">
        <v>9.6</v>
      </c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08"/>
      <c r="Z173" s="208"/>
      <c r="AA173" s="208"/>
      <c r="AB173" s="208"/>
      <c r="AC173" s="208"/>
      <c r="AD173" s="208"/>
      <c r="AE173" s="208"/>
      <c r="AF173" s="208"/>
      <c r="AG173" s="208" t="s">
        <v>193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15"/>
      <c r="B174" s="216"/>
      <c r="C174" s="255" t="s">
        <v>889</v>
      </c>
      <c r="D174" s="241"/>
      <c r="E174" s="242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193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15"/>
      <c r="B175" s="216"/>
      <c r="C175" s="255" t="s">
        <v>890</v>
      </c>
      <c r="D175" s="241"/>
      <c r="E175" s="242">
        <v>1609</v>
      </c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08"/>
      <c r="Z175" s="208"/>
      <c r="AA175" s="208"/>
      <c r="AB175" s="208"/>
      <c r="AC175" s="208"/>
      <c r="AD175" s="208"/>
      <c r="AE175" s="208"/>
      <c r="AF175" s="208"/>
      <c r="AG175" s="208" t="s">
        <v>193</v>
      </c>
      <c r="AH175" s="208">
        <v>0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15"/>
      <c r="B176" s="216"/>
      <c r="C176" s="255" t="s">
        <v>852</v>
      </c>
      <c r="D176" s="241"/>
      <c r="E176" s="242">
        <v>-72.8</v>
      </c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193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15"/>
      <c r="B177" s="216"/>
      <c r="C177" s="255" t="s">
        <v>891</v>
      </c>
      <c r="D177" s="241"/>
      <c r="E177" s="242">
        <v>-25.3</v>
      </c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193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">
      <c r="A178" s="215"/>
      <c r="B178" s="216"/>
      <c r="C178" s="255" t="s">
        <v>889</v>
      </c>
      <c r="D178" s="241"/>
      <c r="E178" s="242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193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15"/>
      <c r="B179" s="216"/>
      <c r="C179" s="255" t="s">
        <v>901</v>
      </c>
      <c r="D179" s="241"/>
      <c r="E179" s="242">
        <v>47.101500000000001</v>
      </c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193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15"/>
      <c r="B180" s="216"/>
      <c r="C180" s="255" t="s">
        <v>902</v>
      </c>
      <c r="D180" s="241"/>
      <c r="E180" s="242">
        <v>16.158000000000001</v>
      </c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193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15"/>
      <c r="B181" s="216"/>
      <c r="C181" s="255" t="s">
        <v>903</v>
      </c>
      <c r="D181" s="241"/>
      <c r="E181" s="242">
        <v>28.38</v>
      </c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193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15"/>
      <c r="B182" s="216"/>
      <c r="C182" s="256" t="s">
        <v>340</v>
      </c>
      <c r="D182" s="243"/>
      <c r="E182" s="244">
        <v>253.74592999999999</v>
      </c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193</v>
      </c>
      <c r="AH182" s="208">
        <v>4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ht="22.5" outlineLevel="1" x14ac:dyDescent="0.2">
      <c r="A183" s="225">
        <v>31</v>
      </c>
      <c r="B183" s="226" t="s">
        <v>343</v>
      </c>
      <c r="C183" s="236" t="s">
        <v>344</v>
      </c>
      <c r="D183" s="227" t="s">
        <v>186</v>
      </c>
      <c r="E183" s="228">
        <v>1842.9204299999999</v>
      </c>
      <c r="F183" s="229"/>
      <c r="G183" s="230">
        <f>ROUND(E183*F183,2)</f>
        <v>0</v>
      </c>
      <c r="H183" s="229"/>
      <c r="I183" s="230">
        <f>ROUND(E183*H183,2)</f>
        <v>0</v>
      </c>
      <c r="J183" s="229"/>
      <c r="K183" s="230">
        <f>ROUND(E183*J183,2)</f>
        <v>0</v>
      </c>
      <c r="L183" s="230">
        <v>21</v>
      </c>
      <c r="M183" s="230">
        <f>G183*(1+L183/100)</f>
        <v>0</v>
      </c>
      <c r="N183" s="230">
        <v>4.4999999999999997E-3</v>
      </c>
      <c r="O183" s="230">
        <f>ROUND(E183*N183,2)</f>
        <v>8.2899999999999991</v>
      </c>
      <c r="P183" s="230">
        <v>0</v>
      </c>
      <c r="Q183" s="230">
        <f>ROUND(E183*P183,2)</f>
        <v>0</v>
      </c>
      <c r="R183" s="230" t="s">
        <v>211</v>
      </c>
      <c r="S183" s="230" t="s">
        <v>158</v>
      </c>
      <c r="T183" s="231" t="s">
        <v>158</v>
      </c>
      <c r="U183" s="217">
        <v>0</v>
      </c>
      <c r="V183" s="217">
        <f>ROUND(E183*U183,2)</f>
        <v>0</v>
      </c>
      <c r="W183" s="217"/>
      <c r="X183" s="217" t="s">
        <v>212</v>
      </c>
      <c r="Y183" s="208"/>
      <c r="Z183" s="208"/>
      <c r="AA183" s="208"/>
      <c r="AB183" s="208"/>
      <c r="AC183" s="208"/>
      <c r="AD183" s="208"/>
      <c r="AE183" s="208"/>
      <c r="AF183" s="208"/>
      <c r="AG183" s="208" t="s">
        <v>213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15"/>
      <c r="B184" s="216"/>
      <c r="C184" s="255" t="s">
        <v>889</v>
      </c>
      <c r="D184" s="241"/>
      <c r="E184" s="242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193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15"/>
      <c r="B185" s="216"/>
      <c r="C185" s="255" t="s">
        <v>890</v>
      </c>
      <c r="D185" s="241"/>
      <c r="E185" s="242">
        <v>1609</v>
      </c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193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15"/>
      <c r="B186" s="216"/>
      <c r="C186" s="255" t="s">
        <v>852</v>
      </c>
      <c r="D186" s="241"/>
      <c r="E186" s="242">
        <v>-72.8</v>
      </c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193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15"/>
      <c r="B187" s="216"/>
      <c r="C187" s="255" t="s">
        <v>891</v>
      </c>
      <c r="D187" s="241"/>
      <c r="E187" s="242">
        <v>-25.3</v>
      </c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193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">
      <c r="A188" s="215"/>
      <c r="B188" s="216"/>
      <c r="C188" s="255" t="s">
        <v>889</v>
      </c>
      <c r="D188" s="241"/>
      <c r="E188" s="242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193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">
      <c r="A189" s="215"/>
      <c r="B189" s="216"/>
      <c r="C189" s="255" t="s">
        <v>901</v>
      </c>
      <c r="D189" s="241"/>
      <c r="E189" s="242">
        <v>47.101500000000001</v>
      </c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193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">
      <c r="A190" s="215"/>
      <c r="B190" s="216"/>
      <c r="C190" s="255" t="s">
        <v>902</v>
      </c>
      <c r="D190" s="241"/>
      <c r="E190" s="242">
        <v>16.158000000000001</v>
      </c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193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">
      <c r="A191" s="215"/>
      <c r="B191" s="216"/>
      <c r="C191" s="255" t="s">
        <v>903</v>
      </c>
      <c r="D191" s="241"/>
      <c r="E191" s="242">
        <v>28.38</v>
      </c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193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">
      <c r="A192" s="215"/>
      <c r="B192" s="216"/>
      <c r="C192" s="256" t="s">
        <v>340</v>
      </c>
      <c r="D192" s="243"/>
      <c r="E192" s="244">
        <v>240.38093000000001</v>
      </c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08"/>
      <c r="Z192" s="208"/>
      <c r="AA192" s="208"/>
      <c r="AB192" s="208"/>
      <c r="AC192" s="208"/>
      <c r="AD192" s="208"/>
      <c r="AE192" s="208"/>
      <c r="AF192" s="208"/>
      <c r="AG192" s="208" t="s">
        <v>193</v>
      </c>
      <c r="AH192" s="208">
        <v>4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ht="22.5" outlineLevel="1" x14ac:dyDescent="0.2">
      <c r="A193" s="225">
        <v>32</v>
      </c>
      <c r="B193" s="226" t="s">
        <v>653</v>
      </c>
      <c r="C193" s="236" t="s">
        <v>654</v>
      </c>
      <c r="D193" s="227" t="s">
        <v>186</v>
      </c>
      <c r="E193" s="228">
        <v>1999.5659499999999</v>
      </c>
      <c r="F193" s="229"/>
      <c r="G193" s="230">
        <f>ROUND(E193*F193,2)</f>
        <v>0</v>
      </c>
      <c r="H193" s="229"/>
      <c r="I193" s="230">
        <f>ROUND(E193*H193,2)</f>
        <v>0</v>
      </c>
      <c r="J193" s="229"/>
      <c r="K193" s="230">
        <f>ROUND(E193*J193,2)</f>
        <v>0</v>
      </c>
      <c r="L193" s="230">
        <v>21</v>
      </c>
      <c r="M193" s="230">
        <f>G193*(1+L193/100)</f>
        <v>0</v>
      </c>
      <c r="N193" s="230">
        <v>4.0000000000000001E-3</v>
      </c>
      <c r="O193" s="230">
        <f>ROUND(E193*N193,2)</f>
        <v>8</v>
      </c>
      <c r="P193" s="230">
        <v>0</v>
      </c>
      <c r="Q193" s="230">
        <f>ROUND(E193*P193,2)</f>
        <v>0</v>
      </c>
      <c r="R193" s="230" t="s">
        <v>211</v>
      </c>
      <c r="S193" s="230" t="s">
        <v>158</v>
      </c>
      <c r="T193" s="231" t="s">
        <v>158</v>
      </c>
      <c r="U193" s="217">
        <v>0</v>
      </c>
      <c r="V193" s="217">
        <f>ROUND(E193*U193,2)</f>
        <v>0</v>
      </c>
      <c r="W193" s="217"/>
      <c r="X193" s="217" t="s">
        <v>212</v>
      </c>
      <c r="Y193" s="208"/>
      <c r="Z193" s="208"/>
      <c r="AA193" s="208"/>
      <c r="AB193" s="208"/>
      <c r="AC193" s="208"/>
      <c r="AD193" s="208"/>
      <c r="AE193" s="208"/>
      <c r="AF193" s="208"/>
      <c r="AG193" s="208" t="s">
        <v>213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15"/>
      <c r="B194" s="216"/>
      <c r="C194" s="255" t="s">
        <v>887</v>
      </c>
      <c r="D194" s="241"/>
      <c r="E194" s="242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193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">
      <c r="A195" s="215"/>
      <c r="B195" s="216"/>
      <c r="C195" s="255" t="s">
        <v>888</v>
      </c>
      <c r="D195" s="241"/>
      <c r="E195" s="242">
        <v>79.5</v>
      </c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08"/>
      <c r="Z195" s="208"/>
      <c r="AA195" s="208"/>
      <c r="AB195" s="208"/>
      <c r="AC195" s="208"/>
      <c r="AD195" s="208"/>
      <c r="AE195" s="208"/>
      <c r="AF195" s="208"/>
      <c r="AG195" s="208" t="s">
        <v>193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">
      <c r="A196" s="215"/>
      <c r="B196" s="216"/>
      <c r="C196" s="255" t="s">
        <v>887</v>
      </c>
      <c r="D196" s="241"/>
      <c r="E196" s="242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08"/>
      <c r="Z196" s="208"/>
      <c r="AA196" s="208"/>
      <c r="AB196" s="208"/>
      <c r="AC196" s="208"/>
      <c r="AD196" s="208"/>
      <c r="AE196" s="208"/>
      <c r="AF196" s="208"/>
      <c r="AG196" s="208" t="s">
        <v>193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">
      <c r="A197" s="215"/>
      <c r="B197" s="216"/>
      <c r="C197" s="255" t="s">
        <v>900</v>
      </c>
      <c r="D197" s="241"/>
      <c r="E197" s="242">
        <v>9.6</v>
      </c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08"/>
      <c r="Z197" s="208"/>
      <c r="AA197" s="208"/>
      <c r="AB197" s="208"/>
      <c r="AC197" s="208"/>
      <c r="AD197" s="208"/>
      <c r="AE197" s="208"/>
      <c r="AF197" s="208"/>
      <c r="AG197" s="208" t="s">
        <v>193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15"/>
      <c r="B198" s="216"/>
      <c r="C198" s="255" t="s">
        <v>893</v>
      </c>
      <c r="D198" s="241"/>
      <c r="E198" s="242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193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">
      <c r="A199" s="215"/>
      <c r="B199" s="216"/>
      <c r="C199" s="255" t="s">
        <v>890</v>
      </c>
      <c r="D199" s="241"/>
      <c r="E199" s="242">
        <v>1609</v>
      </c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08"/>
      <c r="Z199" s="208"/>
      <c r="AA199" s="208"/>
      <c r="AB199" s="208"/>
      <c r="AC199" s="208"/>
      <c r="AD199" s="208"/>
      <c r="AE199" s="208"/>
      <c r="AF199" s="208"/>
      <c r="AG199" s="208" t="s">
        <v>193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">
      <c r="A200" s="215"/>
      <c r="B200" s="216"/>
      <c r="C200" s="255" t="s">
        <v>852</v>
      </c>
      <c r="D200" s="241"/>
      <c r="E200" s="242">
        <v>-72.8</v>
      </c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193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">
      <c r="A201" s="215"/>
      <c r="B201" s="216"/>
      <c r="C201" s="255" t="s">
        <v>904</v>
      </c>
      <c r="D201" s="241"/>
      <c r="E201" s="242">
        <v>72.989000000000004</v>
      </c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193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15"/>
      <c r="B202" s="216"/>
      <c r="C202" s="255" t="s">
        <v>905</v>
      </c>
      <c r="D202" s="241"/>
      <c r="E202" s="242">
        <v>21.544</v>
      </c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193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">
      <c r="A203" s="215"/>
      <c r="B203" s="216"/>
      <c r="C203" s="255" t="s">
        <v>906</v>
      </c>
      <c r="D203" s="241"/>
      <c r="E203" s="242">
        <v>18.920000000000002</v>
      </c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193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15"/>
      <c r="B204" s="216"/>
      <c r="C204" s="256" t="s">
        <v>340</v>
      </c>
      <c r="D204" s="243"/>
      <c r="E204" s="244">
        <v>260.81295</v>
      </c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193</v>
      </c>
      <c r="AH204" s="208">
        <v>4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25">
        <v>33</v>
      </c>
      <c r="B205" s="226" t="s">
        <v>924</v>
      </c>
      <c r="C205" s="236" t="s">
        <v>925</v>
      </c>
      <c r="D205" s="227" t="s">
        <v>249</v>
      </c>
      <c r="E205" s="228">
        <v>35.389879999999998</v>
      </c>
      <c r="F205" s="229"/>
      <c r="G205" s="230">
        <f>ROUND(E205*F205,2)</f>
        <v>0</v>
      </c>
      <c r="H205" s="229"/>
      <c r="I205" s="230">
        <f>ROUND(E205*H205,2)</f>
        <v>0</v>
      </c>
      <c r="J205" s="229"/>
      <c r="K205" s="230">
        <f>ROUND(E205*J205,2)</f>
        <v>0</v>
      </c>
      <c r="L205" s="230">
        <v>21</v>
      </c>
      <c r="M205" s="230">
        <f>G205*(1+L205/100)</f>
        <v>0</v>
      </c>
      <c r="N205" s="230">
        <v>0</v>
      </c>
      <c r="O205" s="230">
        <f>ROUND(E205*N205,2)</f>
        <v>0</v>
      </c>
      <c r="P205" s="230">
        <v>0</v>
      </c>
      <c r="Q205" s="230">
        <f>ROUND(E205*P205,2)</f>
        <v>0</v>
      </c>
      <c r="R205" s="230" t="s">
        <v>263</v>
      </c>
      <c r="S205" s="230" t="s">
        <v>158</v>
      </c>
      <c r="T205" s="231" t="s">
        <v>158</v>
      </c>
      <c r="U205" s="217">
        <v>1.6850000000000001</v>
      </c>
      <c r="V205" s="217">
        <f>ROUND(E205*U205,2)</f>
        <v>59.63</v>
      </c>
      <c r="W205" s="217"/>
      <c r="X205" s="217" t="s">
        <v>250</v>
      </c>
      <c r="Y205" s="208"/>
      <c r="Z205" s="208"/>
      <c r="AA205" s="208"/>
      <c r="AB205" s="208"/>
      <c r="AC205" s="208"/>
      <c r="AD205" s="208"/>
      <c r="AE205" s="208"/>
      <c r="AF205" s="208"/>
      <c r="AG205" s="208" t="s">
        <v>251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15"/>
      <c r="B206" s="216"/>
      <c r="C206" s="254" t="s">
        <v>348</v>
      </c>
      <c r="D206" s="245"/>
      <c r="E206" s="245"/>
      <c r="F206" s="245"/>
      <c r="G206" s="245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08"/>
      <c r="Z206" s="208"/>
      <c r="AA206" s="208"/>
      <c r="AB206" s="208"/>
      <c r="AC206" s="208"/>
      <c r="AD206" s="208"/>
      <c r="AE206" s="208"/>
      <c r="AF206" s="208"/>
      <c r="AG206" s="208" t="s">
        <v>191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15"/>
      <c r="B207" s="216"/>
      <c r="C207" s="255" t="s">
        <v>253</v>
      </c>
      <c r="D207" s="241"/>
      <c r="E207" s="242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08"/>
      <c r="Z207" s="208"/>
      <c r="AA207" s="208"/>
      <c r="AB207" s="208"/>
      <c r="AC207" s="208"/>
      <c r="AD207" s="208"/>
      <c r="AE207" s="208"/>
      <c r="AF207" s="208"/>
      <c r="AG207" s="208" t="s">
        <v>193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15"/>
      <c r="B208" s="216"/>
      <c r="C208" s="255" t="s">
        <v>926</v>
      </c>
      <c r="D208" s="241"/>
      <c r="E208" s="242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08"/>
      <c r="Z208" s="208"/>
      <c r="AA208" s="208"/>
      <c r="AB208" s="208"/>
      <c r="AC208" s="208"/>
      <c r="AD208" s="208"/>
      <c r="AE208" s="208"/>
      <c r="AF208" s="208"/>
      <c r="AG208" s="208" t="s">
        <v>193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15"/>
      <c r="B209" s="216"/>
      <c r="C209" s="255" t="s">
        <v>927</v>
      </c>
      <c r="D209" s="241"/>
      <c r="E209" s="242">
        <v>35.389879999999998</v>
      </c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193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x14ac:dyDescent="0.2">
      <c r="A210" s="219" t="s">
        <v>153</v>
      </c>
      <c r="B210" s="220" t="s">
        <v>102</v>
      </c>
      <c r="C210" s="235" t="s">
        <v>103</v>
      </c>
      <c r="D210" s="221"/>
      <c r="E210" s="222"/>
      <c r="F210" s="223"/>
      <c r="G210" s="223">
        <f>SUMIF(AG211:AG272,"&lt;&gt;NOR",G211:G272)</f>
        <v>0</v>
      </c>
      <c r="H210" s="223"/>
      <c r="I210" s="223">
        <f>SUM(I211:I272)</f>
        <v>0</v>
      </c>
      <c r="J210" s="223"/>
      <c r="K210" s="223">
        <f>SUM(K211:K272)</f>
        <v>0</v>
      </c>
      <c r="L210" s="223"/>
      <c r="M210" s="223">
        <f>SUM(M211:M272)</f>
        <v>0</v>
      </c>
      <c r="N210" s="223"/>
      <c r="O210" s="223">
        <f>SUM(O211:O272)</f>
        <v>9.77</v>
      </c>
      <c r="P210" s="223"/>
      <c r="Q210" s="223">
        <f>SUM(Q211:Q272)</f>
        <v>6.58</v>
      </c>
      <c r="R210" s="223"/>
      <c r="S210" s="223"/>
      <c r="T210" s="224"/>
      <c r="U210" s="218"/>
      <c r="V210" s="218">
        <f>SUM(V211:V272)</f>
        <v>628.54999999999995</v>
      </c>
      <c r="W210" s="218"/>
      <c r="X210" s="218"/>
      <c r="AG210" t="s">
        <v>154</v>
      </c>
    </row>
    <row r="211" spans="1:60" outlineLevel="1" x14ac:dyDescent="0.2">
      <c r="A211" s="225">
        <v>34</v>
      </c>
      <c r="B211" s="226" t="s">
        <v>351</v>
      </c>
      <c r="C211" s="236" t="s">
        <v>352</v>
      </c>
      <c r="D211" s="227" t="s">
        <v>186</v>
      </c>
      <c r="E211" s="228">
        <v>114.917</v>
      </c>
      <c r="F211" s="229"/>
      <c r="G211" s="230">
        <f>ROUND(E211*F211,2)</f>
        <v>0</v>
      </c>
      <c r="H211" s="229"/>
      <c r="I211" s="230">
        <f>ROUND(E211*H211,2)</f>
        <v>0</v>
      </c>
      <c r="J211" s="229"/>
      <c r="K211" s="230">
        <f>ROUND(E211*J211,2)</f>
        <v>0</v>
      </c>
      <c r="L211" s="230">
        <v>21</v>
      </c>
      <c r="M211" s="230">
        <f>G211*(1+L211/100)</f>
        <v>0</v>
      </c>
      <c r="N211" s="230">
        <v>8.0599999999999995E-3</v>
      </c>
      <c r="O211" s="230">
        <f>ROUND(E211*N211,2)</f>
        <v>0.93</v>
      </c>
      <c r="P211" s="230">
        <v>0</v>
      </c>
      <c r="Q211" s="230">
        <f>ROUND(E211*P211,2)</f>
        <v>0</v>
      </c>
      <c r="R211" s="230" t="s">
        <v>222</v>
      </c>
      <c r="S211" s="230" t="s">
        <v>175</v>
      </c>
      <c r="T211" s="231" t="s">
        <v>158</v>
      </c>
      <c r="U211" s="217">
        <v>0.49299999999999999</v>
      </c>
      <c r="V211" s="217">
        <f>ROUND(E211*U211,2)</f>
        <v>56.65</v>
      </c>
      <c r="W211" s="217"/>
      <c r="X211" s="217" t="s">
        <v>188</v>
      </c>
      <c r="Y211" s="208"/>
      <c r="Z211" s="208"/>
      <c r="AA211" s="208"/>
      <c r="AB211" s="208"/>
      <c r="AC211" s="208"/>
      <c r="AD211" s="208"/>
      <c r="AE211" s="208"/>
      <c r="AF211" s="208"/>
      <c r="AG211" s="208" t="s">
        <v>189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">
      <c r="A212" s="215"/>
      <c r="B212" s="216"/>
      <c r="C212" s="254" t="s">
        <v>353</v>
      </c>
      <c r="D212" s="245"/>
      <c r="E212" s="245"/>
      <c r="F212" s="245"/>
      <c r="G212" s="245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08"/>
      <c r="Z212" s="208"/>
      <c r="AA212" s="208"/>
      <c r="AB212" s="208"/>
      <c r="AC212" s="208"/>
      <c r="AD212" s="208"/>
      <c r="AE212" s="208"/>
      <c r="AF212" s="208"/>
      <c r="AG212" s="208" t="s">
        <v>191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32" t="str">
        <f>C212</f>
        <v>nanesení lepicího tmelu na izolační desky, nalepení desek a zajištění talířovými hmoždinkami (6 ks/m2). Bez povrchové úpravy desek.</v>
      </c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15"/>
      <c r="B213" s="216"/>
      <c r="C213" s="255" t="s">
        <v>928</v>
      </c>
      <c r="D213" s="241"/>
      <c r="E213" s="242">
        <v>114.917</v>
      </c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193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ht="33.75" outlineLevel="1" x14ac:dyDescent="0.2">
      <c r="A214" s="225">
        <v>35</v>
      </c>
      <c r="B214" s="226" t="s">
        <v>358</v>
      </c>
      <c r="C214" s="236" t="s">
        <v>359</v>
      </c>
      <c r="D214" s="227" t="s">
        <v>186</v>
      </c>
      <c r="E214" s="228">
        <v>187.3</v>
      </c>
      <c r="F214" s="229"/>
      <c r="G214" s="230">
        <f>ROUND(E214*F214,2)</f>
        <v>0</v>
      </c>
      <c r="H214" s="229"/>
      <c r="I214" s="230">
        <f>ROUND(E214*H214,2)</f>
        <v>0</v>
      </c>
      <c r="J214" s="229"/>
      <c r="K214" s="230">
        <f>ROUND(E214*J214,2)</f>
        <v>0</v>
      </c>
      <c r="L214" s="230">
        <v>21</v>
      </c>
      <c r="M214" s="230">
        <f>G214*(1+L214/100)</f>
        <v>0</v>
      </c>
      <c r="N214" s="230">
        <v>0</v>
      </c>
      <c r="O214" s="230">
        <f>ROUND(E214*N214,2)</f>
        <v>0</v>
      </c>
      <c r="P214" s="230">
        <v>2.16E-3</v>
      </c>
      <c r="Q214" s="230">
        <f>ROUND(E214*P214,2)</f>
        <v>0.4</v>
      </c>
      <c r="R214" s="230" t="s">
        <v>357</v>
      </c>
      <c r="S214" s="230" t="s">
        <v>158</v>
      </c>
      <c r="T214" s="231" t="s">
        <v>158</v>
      </c>
      <c r="U214" s="217">
        <v>4.8000000000000001E-2</v>
      </c>
      <c r="V214" s="217">
        <f>ROUND(E214*U214,2)</f>
        <v>8.99</v>
      </c>
      <c r="W214" s="217"/>
      <c r="X214" s="217" t="s">
        <v>188</v>
      </c>
      <c r="Y214" s="208"/>
      <c r="Z214" s="208"/>
      <c r="AA214" s="208"/>
      <c r="AB214" s="208"/>
      <c r="AC214" s="208"/>
      <c r="AD214" s="208"/>
      <c r="AE214" s="208"/>
      <c r="AF214" s="208"/>
      <c r="AG214" s="208" t="s">
        <v>189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">
      <c r="A215" s="215"/>
      <c r="B215" s="216"/>
      <c r="C215" s="255" t="s">
        <v>360</v>
      </c>
      <c r="D215" s="241"/>
      <c r="E215" s="242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193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15"/>
      <c r="B216" s="216"/>
      <c r="C216" s="255" t="s">
        <v>929</v>
      </c>
      <c r="D216" s="241"/>
      <c r="E216" s="242">
        <v>104.65</v>
      </c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193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">
      <c r="A217" s="215"/>
      <c r="B217" s="216"/>
      <c r="C217" s="255" t="s">
        <v>930</v>
      </c>
      <c r="D217" s="241"/>
      <c r="E217" s="242">
        <v>63.45</v>
      </c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08"/>
      <c r="Z217" s="208"/>
      <c r="AA217" s="208"/>
      <c r="AB217" s="208"/>
      <c r="AC217" s="208"/>
      <c r="AD217" s="208"/>
      <c r="AE217" s="208"/>
      <c r="AF217" s="208"/>
      <c r="AG217" s="208" t="s">
        <v>193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">
      <c r="A218" s="215"/>
      <c r="B218" s="216"/>
      <c r="C218" s="255" t="s">
        <v>931</v>
      </c>
      <c r="D218" s="241"/>
      <c r="E218" s="242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193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">
      <c r="A219" s="215"/>
      <c r="B219" s="216"/>
      <c r="C219" s="255" t="s">
        <v>879</v>
      </c>
      <c r="D219" s="241"/>
      <c r="E219" s="242">
        <v>16.64</v>
      </c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193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">
      <c r="A220" s="215"/>
      <c r="B220" s="216"/>
      <c r="C220" s="255" t="s">
        <v>880</v>
      </c>
      <c r="D220" s="241"/>
      <c r="E220" s="242">
        <v>2.56</v>
      </c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193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ht="33.75" outlineLevel="1" x14ac:dyDescent="0.2">
      <c r="A221" s="225">
        <v>36</v>
      </c>
      <c r="B221" s="226" t="s">
        <v>363</v>
      </c>
      <c r="C221" s="236" t="s">
        <v>364</v>
      </c>
      <c r="D221" s="227" t="s">
        <v>186</v>
      </c>
      <c r="E221" s="228">
        <v>1485.17</v>
      </c>
      <c r="F221" s="229"/>
      <c r="G221" s="230">
        <f>ROUND(E221*F221,2)</f>
        <v>0</v>
      </c>
      <c r="H221" s="229"/>
      <c r="I221" s="230">
        <f>ROUND(E221*H221,2)</f>
        <v>0</v>
      </c>
      <c r="J221" s="229"/>
      <c r="K221" s="230">
        <f>ROUND(E221*J221,2)</f>
        <v>0</v>
      </c>
      <c r="L221" s="230">
        <v>21</v>
      </c>
      <c r="M221" s="230">
        <f>G221*(1+L221/100)</f>
        <v>0</v>
      </c>
      <c r="N221" s="230">
        <v>0</v>
      </c>
      <c r="O221" s="230">
        <f>ROUND(E221*N221,2)</f>
        <v>0</v>
      </c>
      <c r="P221" s="230">
        <v>4.1599999999999996E-3</v>
      </c>
      <c r="Q221" s="230">
        <f>ROUND(E221*P221,2)</f>
        <v>6.18</v>
      </c>
      <c r="R221" s="230" t="s">
        <v>357</v>
      </c>
      <c r="S221" s="230" t="s">
        <v>158</v>
      </c>
      <c r="T221" s="231" t="s">
        <v>158</v>
      </c>
      <c r="U221" s="217">
        <v>5.2999999999999999E-2</v>
      </c>
      <c r="V221" s="217">
        <f>ROUND(E221*U221,2)</f>
        <v>78.709999999999994</v>
      </c>
      <c r="W221" s="217"/>
      <c r="X221" s="217" t="s">
        <v>188</v>
      </c>
      <c r="Y221" s="208"/>
      <c r="Z221" s="208"/>
      <c r="AA221" s="208"/>
      <c r="AB221" s="208"/>
      <c r="AC221" s="208"/>
      <c r="AD221" s="208"/>
      <c r="AE221" s="208"/>
      <c r="AF221" s="208"/>
      <c r="AG221" s="208" t="s">
        <v>189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">
      <c r="A222" s="215"/>
      <c r="B222" s="216"/>
      <c r="C222" s="255" t="s">
        <v>932</v>
      </c>
      <c r="D222" s="241"/>
      <c r="E222" s="242">
        <v>1535</v>
      </c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193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">
      <c r="A223" s="215"/>
      <c r="B223" s="216"/>
      <c r="C223" s="255" t="s">
        <v>933</v>
      </c>
      <c r="D223" s="241"/>
      <c r="E223" s="242">
        <v>-60</v>
      </c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193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15"/>
      <c r="B224" s="216"/>
      <c r="C224" s="255" t="s">
        <v>934</v>
      </c>
      <c r="D224" s="241"/>
      <c r="E224" s="242">
        <v>1.92</v>
      </c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193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">
      <c r="A225" s="215"/>
      <c r="B225" s="216"/>
      <c r="C225" s="255" t="s">
        <v>898</v>
      </c>
      <c r="D225" s="241"/>
      <c r="E225" s="242">
        <v>6.93</v>
      </c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193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">
      <c r="A226" s="215"/>
      <c r="B226" s="216"/>
      <c r="C226" s="255" t="s">
        <v>899</v>
      </c>
      <c r="D226" s="241"/>
      <c r="E226" s="242">
        <v>1.32</v>
      </c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193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">
      <c r="A227" s="225">
        <v>37</v>
      </c>
      <c r="B227" s="226" t="s">
        <v>367</v>
      </c>
      <c r="C227" s="236" t="s">
        <v>368</v>
      </c>
      <c r="D227" s="227" t="s">
        <v>186</v>
      </c>
      <c r="E227" s="228">
        <v>2897.5634</v>
      </c>
      <c r="F227" s="229"/>
      <c r="G227" s="230">
        <f>ROUND(E227*F227,2)</f>
        <v>0</v>
      </c>
      <c r="H227" s="229"/>
      <c r="I227" s="230">
        <f>ROUND(E227*H227,2)</f>
        <v>0</v>
      </c>
      <c r="J227" s="229"/>
      <c r="K227" s="230">
        <f>ROUND(E227*J227,2)</f>
        <v>0</v>
      </c>
      <c r="L227" s="230">
        <v>21</v>
      </c>
      <c r="M227" s="230">
        <f>G227*(1+L227/100)</f>
        <v>0</v>
      </c>
      <c r="N227" s="230">
        <v>3.3E-4</v>
      </c>
      <c r="O227" s="230">
        <f>ROUND(E227*N227,2)</f>
        <v>0.96</v>
      </c>
      <c r="P227" s="230">
        <v>0</v>
      </c>
      <c r="Q227" s="230">
        <f>ROUND(E227*P227,2)</f>
        <v>0</v>
      </c>
      <c r="R227" s="230" t="s">
        <v>357</v>
      </c>
      <c r="S227" s="230" t="s">
        <v>158</v>
      </c>
      <c r="T227" s="231" t="s">
        <v>158</v>
      </c>
      <c r="U227" s="217">
        <v>0.16</v>
      </c>
      <c r="V227" s="217">
        <f>ROUND(E227*U227,2)</f>
        <v>463.61</v>
      </c>
      <c r="W227" s="217"/>
      <c r="X227" s="217" t="s">
        <v>188</v>
      </c>
      <c r="Y227" s="208"/>
      <c r="Z227" s="208"/>
      <c r="AA227" s="208"/>
      <c r="AB227" s="208"/>
      <c r="AC227" s="208"/>
      <c r="AD227" s="208"/>
      <c r="AE227" s="208"/>
      <c r="AF227" s="208"/>
      <c r="AG227" s="208" t="s">
        <v>189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">
      <c r="A228" s="215"/>
      <c r="B228" s="216"/>
      <c r="C228" s="237" t="s">
        <v>369</v>
      </c>
      <c r="D228" s="233"/>
      <c r="E228" s="233"/>
      <c r="F228" s="233"/>
      <c r="G228" s="233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163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">
      <c r="A229" s="215"/>
      <c r="B229" s="216"/>
      <c r="C229" s="255" t="s">
        <v>935</v>
      </c>
      <c r="D229" s="241"/>
      <c r="E229" s="242">
        <v>1514</v>
      </c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08"/>
      <c r="Z229" s="208"/>
      <c r="AA229" s="208"/>
      <c r="AB229" s="208"/>
      <c r="AC229" s="208"/>
      <c r="AD229" s="208"/>
      <c r="AE229" s="208"/>
      <c r="AF229" s="208"/>
      <c r="AG229" s="208" t="s">
        <v>193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">
      <c r="A230" s="215"/>
      <c r="B230" s="216"/>
      <c r="C230" s="255" t="s">
        <v>852</v>
      </c>
      <c r="D230" s="241"/>
      <c r="E230" s="242">
        <v>-72.8</v>
      </c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193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">
      <c r="A231" s="215"/>
      <c r="B231" s="216"/>
      <c r="C231" s="255" t="s">
        <v>891</v>
      </c>
      <c r="D231" s="241"/>
      <c r="E231" s="242">
        <v>-25.3</v>
      </c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193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15"/>
      <c r="B232" s="216"/>
      <c r="C232" s="255" t="s">
        <v>936</v>
      </c>
      <c r="D232" s="241"/>
      <c r="E232" s="242">
        <v>65.763400000000004</v>
      </c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193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">
      <c r="A233" s="215"/>
      <c r="B233" s="216"/>
      <c r="C233" s="255" t="s">
        <v>937</v>
      </c>
      <c r="D233" s="241"/>
      <c r="E233" s="242">
        <v>1514</v>
      </c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08"/>
      <c r="Z233" s="208"/>
      <c r="AA233" s="208"/>
      <c r="AB233" s="208"/>
      <c r="AC233" s="208"/>
      <c r="AD233" s="208"/>
      <c r="AE233" s="208"/>
      <c r="AF233" s="208"/>
      <c r="AG233" s="208" t="s">
        <v>193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">
      <c r="A234" s="215"/>
      <c r="B234" s="216"/>
      <c r="C234" s="255" t="s">
        <v>852</v>
      </c>
      <c r="D234" s="241"/>
      <c r="E234" s="242">
        <v>-72.8</v>
      </c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193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">
      <c r="A235" s="215"/>
      <c r="B235" s="216"/>
      <c r="C235" s="255" t="s">
        <v>891</v>
      </c>
      <c r="D235" s="241"/>
      <c r="E235" s="242">
        <v>-25.3</v>
      </c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08"/>
      <c r="Z235" s="208"/>
      <c r="AA235" s="208"/>
      <c r="AB235" s="208"/>
      <c r="AC235" s="208"/>
      <c r="AD235" s="208"/>
      <c r="AE235" s="208"/>
      <c r="AF235" s="208"/>
      <c r="AG235" s="208" t="s">
        <v>193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">
      <c r="A236" s="225">
        <v>38</v>
      </c>
      <c r="B236" s="226" t="s">
        <v>373</v>
      </c>
      <c r="C236" s="236" t="s">
        <v>374</v>
      </c>
      <c r="D236" s="227" t="s">
        <v>186</v>
      </c>
      <c r="E236" s="228">
        <v>20.216999999999999</v>
      </c>
      <c r="F236" s="229"/>
      <c r="G236" s="230">
        <f>ROUND(E236*F236,2)</f>
        <v>0</v>
      </c>
      <c r="H236" s="229"/>
      <c r="I236" s="230">
        <f>ROUND(E236*H236,2)</f>
        <v>0</v>
      </c>
      <c r="J236" s="229"/>
      <c r="K236" s="230">
        <f>ROUND(E236*J236,2)</f>
        <v>0</v>
      </c>
      <c r="L236" s="230">
        <v>21</v>
      </c>
      <c r="M236" s="230">
        <f>G236*(1+L236/100)</f>
        <v>0</v>
      </c>
      <c r="N236" s="230">
        <v>0</v>
      </c>
      <c r="O236" s="230">
        <f>ROUND(E236*N236,2)</f>
        <v>0</v>
      </c>
      <c r="P236" s="230">
        <v>0</v>
      </c>
      <c r="Q236" s="230">
        <f>ROUND(E236*P236,2)</f>
        <v>0</v>
      </c>
      <c r="R236" s="230" t="s">
        <v>357</v>
      </c>
      <c r="S236" s="230" t="s">
        <v>158</v>
      </c>
      <c r="T236" s="231" t="s">
        <v>158</v>
      </c>
      <c r="U236" s="217">
        <v>7.0000000000000007E-2</v>
      </c>
      <c r="V236" s="217">
        <f>ROUND(E236*U236,2)</f>
        <v>1.42</v>
      </c>
      <c r="W236" s="217"/>
      <c r="X236" s="217" t="s">
        <v>188</v>
      </c>
      <c r="Y236" s="208"/>
      <c r="Z236" s="208"/>
      <c r="AA236" s="208"/>
      <c r="AB236" s="208"/>
      <c r="AC236" s="208"/>
      <c r="AD236" s="208"/>
      <c r="AE236" s="208"/>
      <c r="AF236" s="208"/>
      <c r="AG236" s="208" t="s">
        <v>189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15"/>
      <c r="B237" s="216"/>
      <c r="C237" s="255" t="s">
        <v>283</v>
      </c>
      <c r="D237" s="241"/>
      <c r="E237" s="242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08"/>
      <c r="Z237" s="208"/>
      <c r="AA237" s="208"/>
      <c r="AB237" s="208"/>
      <c r="AC237" s="208"/>
      <c r="AD237" s="208"/>
      <c r="AE237" s="208"/>
      <c r="AF237" s="208"/>
      <c r="AG237" s="208" t="s">
        <v>193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">
      <c r="A238" s="215"/>
      <c r="B238" s="216"/>
      <c r="C238" s="255" t="s">
        <v>938</v>
      </c>
      <c r="D238" s="241"/>
      <c r="E238" s="242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193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">
      <c r="A239" s="215"/>
      <c r="B239" s="216"/>
      <c r="C239" s="255" t="s">
        <v>879</v>
      </c>
      <c r="D239" s="241"/>
      <c r="E239" s="242">
        <v>16.64</v>
      </c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08"/>
      <c r="Z239" s="208"/>
      <c r="AA239" s="208"/>
      <c r="AB239" s="208"/>
      <c r="AC239" s="208"/>
      <c r="AD239" s="208"/>
      <c r="AE239" s="208"/>
      <c r="AF239" s="208"/>
      <c r="AG239" s="208" t="s">
        <v>193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">
      <c r="A240" s="215"/>
      <c r="B240" s="216"/>
      <c r="C240" s="255" t="s">
        <v>283</v>
      </c>
      <c r="D240" s="241"/>
      <c r="E240" s="242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193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">
      <c r="A241" s="215"/>
      <c r="B241" s="216"/>
      <c r="C241" s="255" t="s">
        <v>284</v>
      </c>
      <c r="D241" s="241"/>
      <c r="E241" s="242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193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15"/>
      <c r="B242" s="216"/>
      <c r="C242" s="255" t="s">
        <v>880</v>
      </c>
      <c r="D242" s="241"/>
      <c r="E242" s="242">
        <v>2.56</v>
      </c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193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">
      <c r="A243" s="215"/>
      <c r="B243" s="216"/>
      <c r="C243" s="255" t="s">
        <v>939</v>
      </c>
      <c r="D243" s="241"/>
      <c r="E243" s="242">
        <v>0.192</v>
      </c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08"/>
      <c r="Z243" s="208"/>
      <c r="AA243" s="208"/>
      <c r="AB243" s="208"/>
      <c r="AC243" s="208"/>
      <c r="AD243" s="208"/>
      <c r="AE243" s="208"/>
      <c r="AF243" s="208"/>
      <c r="AG243" s="208" t="s">
        <v>193</v>
      </c>
      <c r="AH243" s="208">
        <v>0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">
      <c r="A244" s="215"/>
      <c r="B244" s="216"/>
      <c r="C244" s="255" t="s">
        <v>847</v>
      </c>
      <c r="D244" s="241"/>
      <c r="E244" s="242">
        <v>0.69299999999999995</v>
      </c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193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">
      <c r="A245" s="215"/>
      <c r="B245" s="216"/>
      <c r="C245" s="255" t="s">
        <v>848</v>
      </c>
      <c r="D245" s="241"/>
      <c r="E245" s="242">
        <v>0.13200000000000001</v>
      </c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08"/>
      <c r="Z245" s="208"/>
      <c r="AA245" s="208"/>
      <c r="AB245" s="208"/>
      <c r="AC245" s="208"/>
      <c r="AD245" s="208"/>
      <c r="AE245" s="208"/>
      <c r="AF245" s="208"/>
      <c r="AG245" s="208" t="s">
        <v>193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ht="22.5" outlineLevel="1" x14ac:dyDescent="0.2">
      <c r="A246" s="225">
        <v>39</v>
      </c>
      <c r="B246" s="226" t="s">
        <v>375</v>
      </c>
      <c r="C246" s="236" t="s">
        <v>376</v>
      </c>
      <c r="D246" s="227" t="s">
        <v>196</v>
      </c>
      <c r="E246" s="228">
        <v>3.2829700000000002</v>
      </c>
      <c r="F246" s="229"/>
      <c r="G246" s="230">
        <f>ROUND(E246*F246,2)</f>
        <v>0</v>
      </c>
      <c r="H246" s="229"/>
      <c r="I246" s="230">
        <f>ROUND(E246*H246,2)</f>
        <v>0</v>
      </c>
      <c r="J246" s="229"/>
      <c r="K246" s="230">
        <f>ROUND(E246*J246,2)</f>
        <v>0</v>
      </c>
      <c r="L246" s="230">
        <v>21</v>
      </c>
      <c r="M246" s="230">
        <f>G246*(1+L246/100)</f>
        <v>0</v>
      </c>
      <c r="N246" s="230">
        <v>0.02</v>
      </c>
      <c r="O246" s="230">
        <f>ROUND(E246*N246,2)</f>
        <v>7.0000000000000007E-2</v>
      </c>
      <c r="P246" s="230">
        <v>0</v>
      </c>
      <c r="Q246" s="230">
        <f>ROUND(E246*P246,2)</f>
        <v>0</v>
      </c>
      <c r="R246" s="230" t="s">
        <v>211</v>
      </c>
      <c r="S246" s="230" t="s">
        <v>158</v>
      </c>
      <c r="T246" s="231" t="s">
        <v>158</v>
      </c>
      <c r="U246" s="217">
        <v>0</v>
      </c>
      <c r="V246" s="217">
        <f>ROUND(E246*U246,2)</f>
        <v>0</v>
      </c>
      <c r="W246" s="217"/>
      <c r="X246" s="217" t="s">
        <v>212</v>
      </c>
      <c r="Y246" s="208"/>
      <c r="Z246" s="208"/>
      <c r="AA246" s="208"/>
      <c r="AB246" s="208"/>
      <c r="AC246" s="208"/>
      <c r="AD246" s="208"/>
      <c r="AE246" s="208"/>
      <c r="AF246" s="208"/>
      <c r="AG246" s="208" t="s">
        <v>213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">
      <c r="A247" s="215"/>
      <c r="B247" s="216"/>
      <c r="C247" s="255" t="s">
        <v>283</v>
      </c>
      <c r="D247" s="241"/>
      <c r="E247" s="242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08"/>
      <c r="Z247" s="208"/>
      <c r="AA247" s="208"/>
      <c r="AB247" s="208"/>
      <c r="AC247" s="208"/>
      <c r="AD247" s="208"/>
      <c r="AE247" s="208"/>
      <c r="AF247" s="208"/>
      <c r="AG247" s="208" t="s">
        <v>193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">
      <c r="A248" s="215"/>
      <c r="B248" s="216"/>
      <c r="C248" s="255" t="s">
        <v>938</v>
      </c>
      <c r="D248" s="241"/>
      <c r="E248" s="242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193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">
      <c r="A249" s="215"/>
      <c r="B249" s="216"/>
      <c r="C249" s="255" t="s">
        <v>940</v>
      </c>
      <c r="D249" s="241"/>
      <c r="E249" s="242">
        <v>1.9967999999999999</v>
      </c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193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">
      <c r="A250" s="215"/>
      <c r="B250" s="216"/>
      <c r="C250" s="255" t="s">
        <v>283</v>
      </c>
      <c r="D250" s="241"/>
      <c r="E250" s="242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193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">
      <c r="A251" s="215"/>
      <c r="B251" s="216"/>
      <c r="C251" s="255" t="s">
        <v>284</v>
      </c>
      <c r="D251" s="241"/>
      <c r="E251" s="242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193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">
      <c r="A252" s="215"/>
      <c r="B252" s="216"/>
      <c r="C252" s="255" t="s">
        <v>941</v>
      </c>
      <c r="D252" s="241"/>
      <c r="E252" s="242">
        <v>0.20480000000000001</v>
      </c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193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">
      <c r="A253" s="215"/>
      <c r="B253" s="216"/>
      <c r="C253" s="255" t="s">
        <v>942</v>
      </c>
      <c r="D253" s="241"/>
      <c r="E253" s="242">
        <v>0.192</v>
      </c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08"/>
      <c r="Z253" s="208"/>
      <c r="AA253" s="208"/>
      <c r="AB253" s="208"/>
      <c r="AC253" s="208"/>
      <c r="AD253" s="208"/>
      <c r="AE253" s="208"/>
      <c r="AF253" s="208"/>
      <c r="AG253" s="208" t="s">
        <v>193</v>
      </c>
      <c r="AH253" s="208">
        <v>0</v>
      </c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">
      <c r="A254" s="215"/>
      <c r="B254" s="216"/>
      <c r="C254" s="255" t="s">
        <v>847</v>
      </c>
      <c r="D254" s="241"/>
      <c r="E254" s="242">
        <v>0.69299999999999995</v>
      </c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193</v>
      </c>
      <c r="AH254" s="208">
        <v>0</v>
      </c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">
      <c r="A255" s="215"/>
      <c r="B255" s="216"/>
      <c r="C255" s="255" t="s">
        <v>848</v>
      </c>
      <c r="D255" s="241"/>
      <c r="E255" s="242">
        <v>0.13200000000000001</v>
      </c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193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">
      <c r="A256" s="215"/>
      <c r="B256" s="216"/>
      <c r="C256" s="256" t="s">
        <v>378</v>
      </c>
      <c r="D256" s="243"/>
      <c r="E256" s="244">
        <v>6.4369999999999997E-2</v>
      </c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193</v>
      </c>
      <c r="AH256" s="208">
        <v>4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ht="22.5" outlineLevel="1" x14ac:dyDescent="0.2">
      <c r="A257" s="225">
        <v>40</v>
      </c>
      <c r="B257" s="226" t="s">
        <v>379</v>
      </c>
      <c r="C257" s="236" t="s">
        <v>380</v>
      </c>
      <c r="D257" s="227" t="s">
        <v>196</v>
      </c>
      <c r="E257" s="228">
        <v>231.07488000000001</v>
      </c>
      <c r="F257" s="229"/>
      <c r="G257" s="230">
        <f>ROUND(E257*F257,2)</f>
        <v>0</v>
      </c>
      <c r="H257" s="229"/>
      <c r="I257" s="230">
        <f>ROUND(E257*H257,2)</f>
        <v>0</v>
      </c>
      <c r="J257" s="229"/>
      <c r="K257" s="230">
        <f>ROUND(E257*J257,2)</f>
        <v>0</v>
      </c>
      <c r="L257" s="230">
        <v>21</v>
      </c>
      <c r="M257" s="230">
        <f>G257*(1+L257/100)</f>
        <v>0</v>
      </c>
      <c r="N257" s="230">
        <v>2.5000000000000001E-2</v>
      </c>
      <c r="O257" s="230">
        <f>ROUND(E257*N257,2)</f>
        <v>5.78</v>
      </c>
      <c r="P257" s="230">
        <v>0</v>
      </c>
      <c r="Q257" s="230">
        <f>ROUND(E257*P257,2)</f>
        <v>0</v>
      </c>
      <c r="R257" s="230" t="s">
        <v>211</v>
      </c>
      <c r="S257" s="230" t="s">
        <v>158</v>
      </c>
      <c r="T257" s="231" t="s">
        <v>158</v>
      </c>
      <c r="U257" s="217">
        <v>0</v>
      </c>
      <c r="V257" s="217">
        <f>ROUND(E257*U257,2)</f>
        <v>0</v>
      </c>
      <c r="W257" s="217"/>
      <c r="X257" s="217" t="s">
        <v>212</v>
      </c>
      <c r="Y257" s="208"/>
      <c r="Z257" s="208"/>
      <c r="AA257" s="208"/>
      <c r="AB257" s="208"/>
      <c r="AC257" s="208"/>
      <c r="AD257" s="208"/>
      <c r="AE257" s="208"/>
      <c r="AF257" s="208"/>
      <c r="AG257" s="208" t="s">
        <v>213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">
      <c r="A258" s="215"/>
      <c r="B258" s="216"/>
      <c r="C258" s="255" t="s">
        <v>943</v>
      </c>
      <c r="D258" s="241"/>
      <c r="E258" s="242">
        <v>242.24</v>
      </c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193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">
      <c r="A259" s="215"/>
      <c r="B259" s="216"/>
      <c r="C259" s="255" t="s">
        <v>944</v>
      </c>
      <c r="D259" s="241"/>
      <c r="E259" s="242">
        <v>-11.648</v>
      </c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193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">
      <c r="A260" s="215"/>
      <c r="B260" s="216"/>
      <c r="C260" s="255" t="s">
        <v>945</v>
      </c>
      <c r="D260" s="241"/>
      <c r="E260" s="242">
        <v>-4.048</v>
      </c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193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">
      <c r="A261" s="215"/>
      <c r="B261" s="216"/>
      <c r="C261" s="256" t="s">
        <v>215</v>
      </c>
      <c r="D261" s="243"/>
      <c r="E261" s="244">
        <v>4.5308799999999998</v>
      </c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193</v>
      </c>
      <c r="AH261" s="208">
        <v>4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ht="22.5" outlineLevel="1" x14ac:dyDescent="0.2">
      <c r="A262" s="225">
        <v>41</v>
      </c>
      <c r="B262" s="226" t="s">
        <v>383</v>
      </c>
      <c r="C262" s="236" t="s">
        <v>384</v>
      </c>
      <c r="D262" s="227" t="s">
        <v>196</v>
      </c>
      <c r="E262" s="228">
        <v>101.25282</v>
      </c>
      <c r="F262" s="229"/>
      <c r="G262" s="230">
        <f>ROUND(E262*F262,2)</f>
        <v>0</v>
      </c>
      <c r="H262" s="229"/>
      <c r="I262" s="230">
        <f>ROUND(E262*H262,2)</f>
        <v>0</v>
      </c>
      <c r="J262" s="229"/>
      <c r="K262" s="230">
        <f>ROUND(E262*J262,2)</f>
        <v>0</v>
      </c>
      <c r="L262" s="230">
        <v>21</v>
      </c>
      <c r="M262" s="230">
        <f>G262*(1+L262/100)</f>
        <v>0</v>
      </c>
      <c r="N262" s="230">
        <v>0.02</v>
      </c>
      <c r="O262" s="230">
        <f>ROUND(E262*N262,2)</f>
        <v>2.0299999999999998</v>
      </c>
      <c r="P262" s="230">
        <v>0</v>
      </c>
      <c r="Q262" s="230">
        <f>ROUND(E262*P262,2)</f>
        <v>0</v>
      </c>
      <c r="R262" s="230" t="s">
        <v>211</v>
      </c>
      <c r="S262" s="230" t="s">
        <v>158</v>
      </c>
      <c r="T262" s="231" t="s">
        <v>158</v>
      </c>
      <c r="U262" s="217">
        <v>0</v>
      </c>
      <c r="V262" s="217">
        <f>ROUND(E262*U262,2)</f>
        <v>0</v>
      </c>
      <c r="W262" s="217"/>
      <c r="X262" s="217" t="s">
        <v>212</v>
      </c>
      <c r="Y262" s="208"/>
      <c r="Z262" s="208"/>
      <c r="AA262" s="208"/>
      <c r="AB262" s="208"/>
      <c r="AC262" s="208"/>
      <c r="AD262" s="208"/>
      <c r="AE262" s="208"/>
      <c r="AF262" s="208"/>
      <c r="AG262" s="208" t="s">
        <v>213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">
      <c r="A263" s="215"/>
      <c r="B263" s="216"/>
      <c r="C263" s="255" t="s">
        <v>946</v>
      </c>
      <c r="D263" s="241"/>
      <c r="E263" s="242">
        <v>98.41</v>
      </c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193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">
      <c r="A264" s="215"/>
      <c r="B264" s="216"/>
      <c r="C264" s="255" t="s">
        <v>947</v>
      </c>
      <c r="D264" s="241"/>
      <c r="E264" s="242">
        <v>-4.7320000000000002</v>
      </c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193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">
      <c r="A265" s="215"/>
      <c r="B265" s="216"/>
      <c r="C265" s="255" t="s">
        <v>948</v>
      </c>
      <c r="D265" s="241"/>
      <c r="E265" s="242">
        <v>-1.6445000000000001</v>
      </c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193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">
      <c r="A266" s="215"/>
      <c r="B266" s="216"/>
      <c r="C266" s="255" t="s">
        <v>949</v>
      </c>
      <c r="D266" s="241"/>
      <c r="E266" s="242">
        <v>7.2339700000000002</v>
      </c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08"/>
      <c r="Z266" s="208"/>
      <c r="AA266" s="208"/>
      <c r="AB266" s="208"/>
      <c r="AC266" s="208"/>
      <c r="AD266" s="208"/>
      <c r="AE266" s="208"/>
      <c r="AF266" s="208"/>
      <c r="AG266" s="208" t="s">
        <v>193</v>
      </c>
      <c r="AH266" s="208">
        <v>0</v>
      </c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">
      <c r="A267" s="215"/>
      <c r="B267" s="216"/>
      <c r="C267" s="256" t="s">
        <v>215</v>
      </c>
      <c r="D267" s="243"/>
      <c r="E267" s="244">
        <v>1.9853499999999999</v>
      </c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193</v>
      </c>
      <c r="AH267" s="208">
        <v>4</v>
      </c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">
      <c r="A268" s="225">
        <v>42</v>
      </c>
      <c r="B268" s="226" t="s">
        <v>950</v>
      </c>
      <c r="C268" s="236" t="s">
        <v>951</v>
      </c>
      <c r="D268" s="227" t="s">
        <v>249</v>
      </c>
      <c r="E268" s="228">
        <v>9.7500099999999996</v>
      </c>
      <c r="F268" s="229"/>
      <c r="G268" s="230">
        <f>ROUND(E268*F268,2)</f>
        <v>0</v>
      </c>
      <c r="H268" s="229"/>
      <c r="I268" s="230">
        <f>ROUND(E268*H268,2)</f>
        <v>0</v>
      </c>
      <c r="J268" s="229"/>
      <c r="K268" s="230">
        <f>ROUND(E268*J268,2)</f>
        <v>0</v>
      </c>
      <c r="L268" s="230">
        <v>21</v>
      </c>
      <c r="M268" s="230">
        <f>G268*(1+L268/100)</f>
        <v>0</v>
      </c>
      <c r="N268" s="230">
        <v>0</v>
      </c>
      <c r="O268" s="230">
        <f>ROUND(E268*N268,2)</f>
        <v>0</v>
      </c>
      <c r="P268" s="230">
        <v>0</v>
      </c>
      <c r="Q268" s="230">
        <f>ROUND(E268*P268,2)</f>
        <v>0</v>
      </c>
      <c r="R268" s="230" t="s">
        <v>357</v>
      </c>
      <c r="S268" s="230" t="s">
        <v>158</v>
      </c>
      <c r="T268" s="231" t="s">
        <v>158</v>
      </c>
      <c r="U268" s="217">
        <v>1.966</v>
      </c>
      <c r="V268" s="217">
        <f>ROUND(E268*U268,2)</f>
        <v>19.170000000000002</v>
      </c>
      <c r="W268" s="217"/>
      <c r="X268" s="217" t="s">
        <v>250</v>
      </c>
      <c r="Y268" s="208"/>
      <c r="Z268" s="208"/>
      <c r="AA268" s="208"/>
      <c r="AB268" s="208"/>
      <c r="AC268" s="208"/>
      <c r="AD268" s="208"/>
      <c r="AE268" s="208"/>
      <c r="AF268" s="208"/>
      <c r="AG268" s="208" t="s">
        <v>251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">
      <c r="A269" s="215"/>
      <c r="B269" s="216"/>
      <c r="C269" s="254" t="s">
        <v>348</v>
      </c>
      <c r="D269" s="245"/>
      <c r="E269" s="245"/>
      <c r="F269" s="245"/>
      <c r="G269" s="245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08"/>
      <c r="Z269" s="208"/>
      <c r="AA269" s="208"/>
      <c r="AB269" s="208"/>
      <c r="AC269" s="208"/>
      <c r="AD269" s="208"/>
      <c r="AE269" s="208"/>
      <c r="AF269" s="208"/>
      <c r="AG269" s="208" t="s">
        <v>191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">
      <c r="A270" s="215"/>
      <c r="B270" s="216"/>
      <c r="C270" s="255" t="s">
        <v>253</v>
      </c>
      <c r="D270" s="241"/>
      <c r="E270" s="242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193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">
      <c r="A271" s="215"/>
      <c r="B271" s="216"/>
      <c r="C271" s="255" t="s">
        <v>952</v>
      </c>
      <c r="D271" s="241"/>
      <c r="E271" s="242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08"/>
      <c r="Z271" s="208"/>
      <c r="AA271" s="208"/>
      <c r="AB271" s="208"/>
      <c r="AC271" s="208"/>
      <c r="AD271" s="208"/>
      <c r="AE271" s="208"/>
      <c r="AF271" s="208"/>
      <c r="AG271" s="208" t="s">
        <v>193</v>
      </c>
      <c r="AH271" s="208">
        <v>0</v>
      </c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">
      <c r="A272" s="215"/>
      <c r="B272" s="216"/>
      <c r="C272" s="255" t="s">
        <v>953</v>
      </c>
      <c r="D272" s="241"/>
      <c r="E272" s="242">
        <v>9.7500099999999996</v>
      </c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08"/>
      <c r="Z272" s="208"/>
      <c r="AA272" s="208"/>
      <c r="AB272" s="208"/>
      <c r="AC272" s="208"/>
      <c r="AD272" s="208"/>
      <c r="AE272" s="208"/>
      <c r="AF272" s="208"/>
      <c r="AG272" s="208" t="s">
        <v>193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x14ac:dyDescent="0.2">
      <c r="A273" s="219" t="s">
        <v>153</v>
      </c>
      <c r="B273" s="220" t="s">
        <v>104</v>
      </c>
      <c r="C273" s="235" t="s">
        <v>105</v>
      </c>
      <c r="D273" s="221"/>
      <c r="E273" s="222"/>
      <c r="F273" s="223"/>
      <c r="G273" s="223">
        <f>SUMIF(AG274:AG291,"&lt;&gt;NOR",G274:G291)</f>
        <v>0</v>
      </c>
      <c r="H273" s="223"/>
      <c r="I273" s="223">
        <f>SUM(I274:I291)</f>
        <v>0</v>
      </c>
      <c r="J273" s="223"/>
      <c r="K273" s="223">
        <f>SUM(K274:K291)</f>
        <v>0</v>
      </c>
      <c r="L273" s="223"/>
      <c r="M273" s="223">
        <f>SUM(M274:M291)</f>
        <v>0</v>
      </c>
      <c r="N273" s="223"/>
      <c r="O273" s="223">
        <f>SUM(O274:O291)</f>
        <v>0.03</v>
      </c>
      <c r="P273" s="223"/>
      <c r="Q273" s="223">
        <f>SUM(Q274:Q291)</f>
        <v>0.2</v>
      </c>
      <c r="R273" s="223"/>
      <c r="S273" s="223"/>
      <c r="T273" s="224"/>
      <c r="U273" s="218"/>
      <c r="V273" s="218">
        <f>SUM(V274:V291)</f>
        <v>19.88</v>
      </c>
      <c r="W273" s="218"/>
      <c r="X273" s="218"/>
      <c r="AG273" t="s">
        <v>154</v>
      </c>
    </row>
    <row r="274" spans="1:60" outlineLevel="1" x14ac:dyDescent="0.2">
      <c r="A274" s="225">
        <v>43</v>
      </c>
      <c r="B274" s="226" t="s">
        <v>393</v>
      </c>
      <c r="C274" s="236" t="s">
        <v>394</v>
      </c>
      <c r="D274" s="227" t="s">
        <v>325</v>
      </c>
      <c r="E274" s="228">
        <v>12</v>
      </c>
      <c r="F274" s="229"/>
      <c r="G274" s="230">
        <f>ROUND(E274*F274,2)</f>
        <v>0</v>
      </c>
      <c r="H274" s="229"/>
      <c r="I274" s="230">
        <f>ROUND(E274*H274,2)</f>
        <v>0</v>
      </c>
      <c r="J274" s="229"/>
      <c r="K274" s="230">
        <f>ROUND(E274*J274,2)</f>
        <v>0</v>
      </c>
      <c r="L274" s="230">
        <v>21</v>
      </c>
      <c r="M274" s="230">
        <f>G274*(1+L274/100)</f>
        <v>0</v>
      </c>
      <c r="N274" s="230">
        <v>0</v>
      </c>
      <c r="O274" s="230">
        <f>ROUND(E274*N274,2)</f>
        <v>0</v>
      </c>
      <c r="P274" s="230">
        <v>2.63E-3</v>
      </c>
      <c r="Q274" s="230">
        <f>ROUND(E274*P274,2)</f>
        <v>0.03</v>
      </c>
      <c r="R274" s="230" t="s">
        <v>395</v>
      </c>
      <c r="S274" s="230" t="s">
        <v>158</v>
      </c>
      <c r="T274" s="231" t="s">
        <v>158</v>
      </c>
      <c r="U274" s="217">
        <v>0.114</v>
      </c>
      <c r="V274" s="217">
        <f>ROUND(E274*U274,2)</f>
        <v>1.37</v>
      </c>
      <c r="W274" s="217"/>
      <c r="X274" s="217" t="s">
        <v>188</v>
      </c>
      <c r="Y274" s="208"/>
      <c r="Z274" s="208"/>
      <c r="AA274" s="208"/>
      <c r="AB274" s="208"/>
      <c r="AC274" s="208"/>
      <c r="AD274" s="208"/>
      <c r="AE274" s="208"/>
      <c r="AF274" s="208"/>
      <c r="AG274" s="208" t="s">
        <v>189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">
      <c r="A275" s="215"/>
      <c r="B275" s="216"/>
      <c r="C275" s="254" t="s">
        <v>396</v>
      </c>
      <c r="D275" s="245"/>
      <c r="E275" s="245"/>
      <c r="F275" s="245"/>
      <c r="G275" s="245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191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">
      <c r="A276" s="215"/>
      <c r="B276" s="216"/>
      <c r="C276" s="255" t="s">
        <v>954</v>
      </c>
      <c r="D276" s="241"/>
      <c r="E276" s="242">
        <v>12</v>
      </c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08"/>
      <c r="Z276" s="208"/>
      <c r="AA276" s="208"/>
      <c r="AB276" s="208"/>
      <c r="AC276" s="208"/>
      <c r="AD276" s="208"/>
      <c r="AE276" s="208"/>
      <c r="AF276" s="208"/>
      <c r="AG276" s="208" t="s">
        <v>193</v>
      </c>
      <c r="AH276" s="208">
        <v>0</v>
      </c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">
      <c r="A277" s="225">
        <v>44</v>
      </c>
      <c r="B277" s="226" t="s">
        <v>405</v>
      </c>
      <c r="C277" s="236" t="s">
        <v>406</v>
      </c>
      <c r="D277" s="227" t="s">
        <v>262</v>
      </c>
      <c r="E277" s="228">
        <v>10</v>
      </c>
      <c r="F277" s="229"/>
      <c r="G277" s="230">
        <f>ROUND(E277*F277,2)</f>
        <v>0</v>
      </c>
      <c r="H277" s="229"/>
      <c r="I277" s="230">
        <f>ROUND(E277*H277,2)</f>
        <v>0</v>
      </c>
      <c r="J277" s="229"/>
      <c r="K277" s="230">
        <f>ROUND(E277*J277,2)</f>
        <v>0</v>
      </c>
      <c r="L277" s="230">
        <v>21</v>
      </c>
      <c r="M277" s="230">
        <f>G277*(1+L277/100)</f>
        <v>0</v>
      </c>
      <c r="N277" s="230">
        <v>0</v>
      </c>
      <c r="O277" s="230">
        <f>ROUND(E277*N277,2)</f>
        <v>0</v>
      </c>
      <c r="P277" s="230">
        <v>1.7049999999999999E-2</v>
      </c>
      <c r="Q277" s="230">
        <f>ROUND(E277*P277,2)</f>
        <v>0.17</v>
      </c>
      <c r="R277" s="230" t="s">
        <v>395</v>
      </c>
      <c r="S277" s="230" t="s">
        <v>158</v>
      </c>
      <c r="T277" s="231" t="s">
        <v>158</v>
      </c>
      <c r="U277" s="217">
        <v>0.41399999999999998</v>
      </c>
      <c r="V277" s="217">
        <f>ROUND(E277*U277,2)</f>
        <v>4.1399999999999997</v>
      </c>
      <c r="W277" s="217"/>
      <c r="X277" s="217" t="s">
        <v>188</v>
      </c>
      <c r="Y277" s="208"/>
      <c r="Z277" s="208"/>
      <c r="AA277" s="208"/>
      <c r="AB277" s="208"/>
      <c r="AC277" s="208"/>
      <c r="AD277" s="208"/>
      <c r="AE277" s="208"/>
      <c r="AF277" s="208"/>
      <c r="AG277" s="208" t="s">
        <v>189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">
      <c r="A278" s="215"/>
      <c r="B278" s="216"/>
      <c r="C278" s="255" t="s">
        <v>955</v>
      </c>
      <c r="D278" s="241"/>
      <c r="E278" s="242">
        <v>10</v>
      </c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193</v>
      </c>
      <c r="AH278" s="208">
        <v>0</v>
      </c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">
      <c r="A279" s="225">
        <v>45</v>
      </c>
      <c r="B279" s="226" t="s">
        <v>956</v>
      </c>
      <c r="C279" s="236" t="s">
        <v>412</v>
      </c>
      <c r="D279" s="227" t="s">
        <v>262</v>
      </c>
      <c r="E279" s="228">
        <v>8</v>
      </c>
      <c r="F279" s="229"/>
      <c r="G279" s="230">
        <f>ROUND(E279*F279,2)</f>
        <v>0</v>
      </c>
      <c r="H279" s="229"/>
      <c r="I279" s="230">
        <f>ROUND(E279*H279,2)</f>
        <v>0</v>
      </c>
      <c r="J279" s="229"/>
      <c r="K279" s="230">
        <f>ROUND(E279*J279,2)</f>
        <v>0</v>
      </c>
      <c r="L279" s="230">
        <v>21</v>
      </c>
      <c r="M279" s="230">
        <f>G279*(1+L279/100)</f>
        <v>0</v>
      </c>
      <c r="N279" s="230">
        <v>2.31E-3</v>
      </c>
      <c r="O279" s="230">
        <f>ROUND(E279*N279,2)</f>
        <v>0.02</v>
      </c>
      <c r="P279" s="230">
        <v>0</v>
      </c>
      <c r="Q279" s="230">
        <f>ROUND(E279*P279,2)</f>
        <v>0</v>
      </c>
      <c r="R279" s="230"/>
      <c r="S279" s="230" t="s">
        <v>175</v>
      </c>
      <c r="T279" s="231" t="s">
        <v>159</v>
      </c>
      <c r="U279" s="217">
        <v>0.71</v>
      </c>
      <c r="V279" s="217">
        <f>ROUND(E279*U279,2)</f>
        <v>5.68</v>
      </c>
      <c r="W279" s="217"/>
      <c r="X279" s="217" t="s">
        <v>188</v>
      </c>
      <c r="Y279" s="208"/>
      <c r="Z279" s="208"/>
      <c r="AA279" s="208"/>
      <c r="AB279" s="208"/>
      <c r="AC279" s="208"/>
      <c r="AD279" s="208"/>
      <c r="AE279" s="208"/>
      <c r="AF279" s="208"/>
      <c r="AG279" s="208" t="s">
        <v>189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">
      <c r="A280" s="215"/>
      <c r="B280" s="216"/>
      <c r="C280" s="237" t="s">
        <v>957</v>
      </c>
      <c r="D280" s="233"/>
      <c r="E280" s="233"/>
      <c r="F280" s="233"/>
      <c r="G280" s="233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163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">
      <c r="A281" s="215"/>
      <c r="B281" s="216"/>
      <c r="C281" s="255" t="s">
        <v>958</v>
      </c>
      <c r="D281" s="241"/>
      <c r="E281" s="242">
        <v>8</v>
      </c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08"/>
      <c r="Z281" s="208"/>
      <c r="AA281" s="208"/>
      <c r="AB281" s="208"/>
      <c r="AC281" s="208"/>
      <c r="AD281" s="208"/>
      <c r="AE281" s="208"/>
      <c r="AF281" s="208"/>
      <c r="AG281" s="208" t="s">
        <v>193</v>
      </c>
      <c r="AH281" s="208">
        <v>0</v>
      </c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">
      <c r="A282" s="225">
        <v>46</v>
      </c>
      <c r="B282" s="226" t="s">
        <v>959</v>
      </c>
      <c r="C282" s="236" t="s">
        <v>412</v>
      </c>
      <c r="D282" s="227" t="s">
        <v>262</v>
      </c>
      <c r="E282" s="228">
        <v>2</v>
      </c>
      <c r="F282" s="229"/>
      <c r="G282" s="230">
        <f>ROUND(E282*F282,2)</f>
        <v>0</v>
      </c>
      <c r="H282" s="229"/>
      <c r="I282" s="230">
        <f>ROUND(E282*H282,2)</f>
        <v>0</v>
      </c>
      <c r="J282" s="229"/>
      <c r="K282" s="230">
        <f>ROUND(E282*J282,2)</f>
        <v>0</v>
      </c>
      <c r="L282" s="230">
        <v>21</v>
      </c>
      <c r="M282" s="230">
        <f>G282*(1+L282/100)</f>
        <v>0</v>
      </c>
      <c r="N282" s="230">
        <v>1.83E-3</v>
      </c>
      <c r="O282" s="230">
        <f>ROUND(E282*N282,2)</f>
        <v>0</v>
      </c>
      <c r="P282" s="230">
        <v>0</v>
      </c>
      <c r="Q282" s="230">
        <f>ROUND(E282*P282,2)</f>
        <v>0</v>
      </c>
      <c r="R282" s="230"/>
      <c r="S282" s="230" t="s">
        <v>175</v>
      </c>
      <c r="T282" s="231" t="s">
        <v>158</v>
      </c>
      <c r="U282" s="217">
        <v>0.66</v>
      </c>
      <c r="V282" s="217">
        <f>ROUND(E282*U282,2)</f>
        <v>1.32</v>
      </c>
      <c r="W282" s="217"/>
      <c r="X282" s="217" t="s">
        <v>188</v>
      </c>
      <c r="Y282" s="208"/>
      <c r="Z282" s="208"/>
      <c r="AA282" s="208"/>
      <c r="AB282" s="208"/>
      <c r="AC282" s="208"/>
      <c r="AD282" s="208"/>
      <c r="AE282" s="208"/>
      <c r="AF282" s="208"/>
      <c r="AG282" s="208" t="s">
        <v>189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">
      <c r="A283" s="215"/>
      <c r="B283" s="216"/>
      <c r="C283" s="237" t="s">
        <v>960</v>
      </c>
      <c r="D283" s="233"/>
      <c r="E283" s="233"/>
      <c r="F283" s="233"/>
      <c r="G283" s="233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08"/>
      <c r="Z283" s="208"/>
      <c r="AA283" s="208"/>
      <c r="AB283" s="208"/>
      <c r="AC283" s="208"/>
      <c r="AD283" s="208"/>
      <c r="AE283" s="208"/>
      <c r="AF283" s="208"/>
      <c r="AG283" s="208" t="s">
        <v>163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">
      <c r="A284" s="215"/>
      <c r="B284" s="216"/>
      <c r="C284" s="255" t="s">
        <v>961</v>
      </c>
      <c r="D284" s="241"/>
      <c r="E284" s="242">
        <v>2</v>
      </c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08"/>
      <c r="Z284" s="208"/>
      <c r="AA284" s="208"/>
      <c r="AB284" s="208"/>
      <c r="AC284" s="208"/>
      <c r="AD284" s="208"/>
      <c r="AE284" s="208"/>
      <c r="AF284" s="208"/>
      <c r="AG284" s="208" t="s">
        <v>193</v>
      </c>
      <c r="AH284" s="208">
        <v>0</v>
      </c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ht="22.5" outlineLevel="1" x14ac:dyDescent="0.2">
      <c r="A285" s="225">
        <v>47</v>
      </c>
      <c r="B285" s="226" t="s">
        <v>962</v>
      </c>
      <c r="C285" s="236" t="s">
        <v>963</v>
      </c>
      <c r="D285" s="227" t="s">
        <v>262</v>
      </c>
      <c r="E285" s="228">
        <v>22</v>
      </c>
      <c r="F285" s="229"/>
      <c r="G285" s="230">
        <f>ROUND(E285*F285,2)</f>
        <v>0</v>
      </c>
      <c r="H285" s="229"/>
      <c r="I285" s="230">
        <f>ROUND(E285*H285,2)</f>
        <v>0</v>
      </c>
      <c r="J285" s="229"/>
      <c r="K285" s="230">
        <f>ROUND(E285*J285,2)</f>
        <v>0</v>
      </c>
      <c r="L285" s="230">
        <v>21</v>
      </c>
      <c r="M285" s="230">
        <f>G285*(1+L285/100)</f>
        <v>0</v>
      </c>
      <c r="N285" s="230">
        <v>2.7E-4</v>
      </c>
      <c r="O285" s="230">
        <f>ROUND(E285*N285,2)</f>
        <v>0.01</v>
      </c>
      <c r="P285" s="230">
        <v>0</v>
      </c>
      <c r="Q285" s="230">
        <f>ROUND(E285*P285,2)</f>
        <v>0</v>
      </c>
      <c r="R285" s="230"/>
      <c r="S285" s="230" t="s">
        <v>175</v>
      </c>
      <c r="T285" s="231" t="s">
        <v>158</v>
      </c>
      <c r="U285" s="217">
        <v>0.33300000000000002</v>
      </c>
      <c r="V285" s="217">
        <f>ROUND(E285*U285,2)</f>
        <v>7.33</v>
      </c>
      <c r="W285" s="217"/>
      <c r="X285" s="217" t="s">
        <v>188</v>
      </c>
      <c r="Y285" s="208"/>
      <c r="Z285" s="208"/>
      <c r="AA285" s="208"/>
      <c r="AB285" s="208"/>
      <c r="AC285" s="208"/>
      <c r="AD285" s="208"/>
      <c r="AE285" s="208"/>
      <c r="AF285" s="208"/>
      <c r="AG285" s="208" t="s">
        <v>189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">
      <c r="A286" s="215"/>
      <c r="B286" s="216"/>
      <c r="C286" s="255" t="s">
        <v>964</v>
      </c>
      <c r="D286" s="241"/>
      <c r="E286" s="242">
        <v>22</v>
      </c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193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">
      <c r="A287" s="225">
        <v>48</v>
      </c>
      <c r="B287" s="226" t="s">
        <v>965</v>
      </c>
      <c r="C287" s="236" t="s">
        <v>966</v>
      </c>
      <c r="D287" s="227" t="s">
        <v>249</v>
      </c>
      <c r="E287" s="228">
        <v>2.8080000000000001E-2</v>
      </c>
      <c r="F287" s="229"/>
      <c r="G287" s="230">
        <f>ROUND(E287*F287,2)</f>
        <v>0</v>
      </c>
      <c r="H287" s="229"/>
      <c r="I287" s="230">
        <f>ROUND(E287*H287,2)</f>
        <v>0</v>
      </c>
      <c r="J287" s="229"/>
      <c r="K287" s="230">
        <f>ROUND(E287*J287,2)</f>
        <v>0</v>
      </c>
      <c r="L287" s="230">
        <v>21</v>
      </c>
      <c r="M287" s="230">
        <f>G287*(1+L287/100)</f>
        <v>0</v>
      </c>
      <c r="N287" s="230">
        <v>0</v>
      </c>
      <c r="O287" s="230">
        <f>ROUND(E287*N287,2)</f>
        <v>0</v>
      </c>
      <c r="P287" s="230">
        <v>0</v>
      </c>
      <c r="Q287" s="230">
        <f>ROUND(E287*P287,2)</f>
        <v>0</v>
      </c>
      <c r="R287" s="230" t="s">
        <v>395</v>
      </c>
      <c r="S287" s="230" t="s">
        <v>158</v>
      </c>
      <c r="T287" s="231" t="s">
        <v>158</v>
      </c>
      <c r="U287" s="217">
        <v>1.575</v>
      </c>
      <c r="V287" s="217">
        <f>ROUND(E287*U287,2)</f>
        <v>0.04</v>
      </c>
      <c r="W287" s="217"/>
      <c r="X287" s="217" t="s">
        <v>250</v>
      </c>
      <c r="Y287" s="208"/>
      <c r="Z287" s="208"/>
      <c r="AA287" s="208"/>
      <c r="AB287" s="208"/>
      <c r="AC287" s="208"/>
      <c r="AD287" s="208"/>
      <c r="AE287" s="208"/>
      <c r="AF287" s="208"/>
      <c r="AG287" s="208" t="s">
        <v>251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">
      <c r="A288" s="215"/>
      <c r="B288" s="216"/>
      <c r="C288" s="254" t="s">
        <v>417</v>
      </c>
      <c r="D288" s="245"/>
      <c r="E288" s="245"/>
      <c r="F288" s="245"/>
      <c r="G288" s="245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191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">
      <c r="A289" s="215"/>
      <c r="B289" s="216"/>
      <c r="C289" s="255" t="s">
        <v>253</v>
      </c>
      <c r="D289" s="241"/>
      <c r="E289" s="242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193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">
      <c r="A290" s="215"/>
      <c r="B290" s="216"/>
      <c r="C290" s="255" t="s">
        <v>967</v>
      </c>
      <c r="D290" s="241"/>
      <c r="E290" s="242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193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">
      <c r="A291" s="215"/>
      <c r="B291" s="216"/>
      <c r="C291" s="255" t="s">
        <v>968</v>
      </c>
      <c r="D291" s="241"/>
      <c r="E291" s="242">
        <v>2.8080000000000001E-2</v>
      </c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193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x14ac:dyDescent="0.2">
      <c r="A292" s="219" t="s">
        <v>153</v>
      </c>
      <c r="B292" s="220" t="s">
        <v>108</v>
      </c>
      <c r="C292" s="235" t="s">
        <v>109</v>
      </c>
      <c r="D292" s="221"/>
      <c r="E292" s="222"/>
      <c r="F292" s="223"/>
      <c r="G292" s="223">
        <f>SUMIF(AG293:AG303,"&lt;&gt;NOR",G293:G303)</f>
        <v>0</v>
      </c>
      <c r="H292" s="223"/>
      <c r="I292" s="223">
        <f>SUM(I293:I303)</f>
        <v>0</v>
      </c>
      <c r="J292" s="223"/>
      <c r="K292" s="223">
        <f>SUM(K293:K303)</f>
        <v>0</v>
      </c>
      <c r="L292" s="223"/>
      <c r="M292" s="223">
        <f>SUM(M293:M303)</f>
        <v>0</v>
      </c>
      <c r="N292" s="223"/>
      <c r="O292" s="223">
        <f>SUM(O293:O303)</f>
        <v>2.6199999999999997</v>
      </c>
      <c r="P292" s="223"/>
      <c r="Q292" s="223">
        <f>SUM(Q293:Q303)</f>
        <v>0</v>
      </c>
      <c r="R292" s="223"/>
      <c r="S292" s="223"/>
      <c r="T292" s="224"/>
      <c r="U292" s="218"/>
      <c r="V292" s="218">
        <f>SUM(V293:V303)</f>
        <v>65.239999999999995</v>
      </c>
      <c r="W292" s="218"/>
      <c r="X292" s="218"/>
      <c r="AG292" t="s">
        <v>154</v>
      </c>
    </row>
    <row r="293" spans="1:60" outlineLevel="1" x14ac:dyDescent="0.2">
      <c r="A293" s="225">
        <v>49</v>
      </c>
      <c r="B293" s="226" t="s">
        <v>430</v>
      </c>
      <c r="C293" s="236" t="s">
        <v>431</v>
      </c>
      <c r="D293" s="227" t="s">
        <v>196</v>
      </c>
      <c r="E293" s="228">
        <v>3.9635699999999998</v>
      </c>
      <c r="F293" s="229"/>
      <c r="G293" s="230">
        <f>ROUND(E293*F293,2)</f>
        <v>0</v>
      </c>
      <c r="H293" s="229"/>
      <c r="I293" s="230">
        <f>ROUND(E293*H293,2)</f>
        <v>0</v>
      </c>
      <c r="J293" s="229"/>
      <c r="K293" s="230">
        <f>ROUND(E293*J293,2)</f>
        <v>0</v>
      </c>
      <c r="L293" s="230">
        <v>21</v>
      </c>
      <c r="M293" s="230">
        <f>G293*(1+L293/100)</f>
        <v>0</v>
      </c>
      <c r="N293" s="230">
        <v>2.3570000000000001E-2</v>
      </c>
      <c r="O293" s="230">
        <f>ROUND(E293*N293,2)</f>
        <v>0.09</v>
      </c>
      <c r="P293" s="230">
        <v>0</v>
      </c>
      <c r="Q293" s="230">
        <f>ROUND(E293*P293,2)</f>
        <v>0</v>
      </c>
      <c r="R293" s="230" t="s">
        <v>432</v>
      </c>
      <c r="S293" s="230" t="s">
        <v>158</v>
      </c>
      <c r="T293" s="231" t="s">
        <v>158</v>
      </c>
      <c r="U293" s="217">
        <v>0</v>
      </c>
      <c r="V293" s="217">
        <f>ROUND(E293*U293,2)</f>
        <v>0</v>
      </c>
      <c r="W293" s="217"/>
      <c r="X293" s="217" t="s">
        <v>188</v>
      </c>
      <c r="Y293" s="208"/>
      <c r="Z293" s="208"/>
      <c r="AA293" s="208"/>
      <c r="AB293" s="208"/>
      <c r="AC293" s="208"/>
      <c r="AD293" s="208"/>
      <c r="AE293" s="208"/>
      <c r="AF293" s="208"/>
      <c r="AG293" s="208" t="s">
        <v>189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">
      <c r="A294" s="215"/>
      <c r="B294" s="216"/>
      <c r="C294" s="255" t="s">
        <v>969</v>
      </c>
      <c r="D294" s="241"/>
      <c r="E294" s="242">
        <v>3.9635699999999998</v>
      </c>
      <c r="F294" s="217"/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193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ht="22.5" outlineLevel="1" x14ac:dyDescent="0.2">
      <c r="A295" s="225">
        <v>50</v>
      </c>
      <c r="B295" s="226" t="s">
        <v>434</v>
      </c>
      <c r="C295" s="236" t="s">
        <v>435</v>
      </c>
      <c r="D295" s="227" t="s">
        <v>186</v>
      </c>
      <c r="E295" s="228">
        <v>180.16220000000001</v>
      </c>
      <c r="F295" s="229"/>
      <c r="G295" s="230">
        <f>ROUND(E295*F295,2)</f>
        <v>0</v>
      </c>
      <c r="H295" s="229"/>
      <c r="I295" s="230">
        <f>ROUND(E295*H295,2)</f>
        <v>0</v>
      </c>
      <c r="J295" s="229"/>
      <c r="K295" s="230">
        <f>ROUND(E295*J295,2)</f>
        <v>0</v>
      </c>
      <c r="L295" s="230">
        <v>21</v>
      </c>
      <c r="M295" s="230">
        <f>G295*(1+L295/100)</f>
        <v>0</v>
      </c>
      <c r="N295" s="230">
        <v>1.404E-2</v>
      </c>
      <c r="O295" s="230">
        <f>ROUND(E295*N295,2)</f>
        <v>2.5299999999999998</v>
      </c>
      <c r="P295" s="230">
        <v>0</v>
      </c>
      <c r="Q295" s="230">
        <f>ROUND(E295*P295,2)</f>
        <v>0</v>
      </c>
      <c r="R295" s="230" t="s">
        <v>432</v>
      </c>
      <c r="S295" s="230" t="s">
        <v>158</v>
      </c>
      <c r="T295" s="231" t="s">
        <v>158</v>
      </c>
      <c r="U295" s="217">
        <v>0.33500000000000002</v>
      </c>
      <c r="V295" s="217">
        <f>ROUND(E295*U295,2)</f>
        <v>60.35</v>
      </c>
      <c r="W295" s="217"/>
      <c r="X295" s="217" t="s">
        <v>188</v>
      </c>
      <c r="Y295" s="208"/>
      <c r="Z295" s="208"/>
      <c r="AA295" s="208"/>
      <c r="AB295" s="208"/>
      <c r="AC295" s="208"/>
      <c r="AD295" s="208"/>
      <c r="AE295" s="208"/>
      <c r="AF295" s="208"/>
      <c r="AG295" s="208" t="s">
        <v>189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">
      <c r="A296" s="215"/>
      <c r="B296" s="216"/>
      <c r="C296" s="255" t="s">
        <v>970</v>
      </c>
      <c r="D296" s="241"/>
      <c r="E296" s="242">
        <v>65.763400000000004</v>
      </c>
      <c r="F296" s="217"/>
      <c r="G296" s="217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193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">
      <c r="A297" s="215"/>
      <c r="B297" s="216"/>
      <c r="C297" s="255" t="s">
        <v>971</v>
      </c>
      <c r="D297" s="241"/>
      <c r="E297" s="242">
        <v>89.098799999999997</v>
      </c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193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">
      <c r="A298" s="215"/>
      <c r="B298" s="216"/>
      <c r="C298" s="255" t="s">
        <v>972</v>
      </c>
      <c r="D298" s="241"/>
      <c r="E298" s="242">
        <v>25.3</v>
      </c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08"/>
      <c r="Z298" s="208"/>
      <c r="AA298" s="208"/>
      <c r="AB298" s="208"/>
      <c r="AC298" s="208"/>
      <c r="AD298" s="208"/>
      <c r="AE298" s="208"/>
      <c r="AF298" s="208"/>
      <c r="AG298" s="208" t="s">
        <v>193</v>
      </c>
      <c r="AH298" s="208">
        <v>0</v>
      </c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">
      <c r="A299" s="225">
        <v>51</v>
      </c>
      <c r="B299" s="226" t="s">
        <v>973</v>
      </c>
      <c r="C299" s="236" t="s">
        <v>974</v>
      </c>
      <c r="D299" s="227" t="s">
        <v>249</v>
      </c>
      <c r="E299" s="228">
        <v>2.6229</v>
      </c>
      <c r="F299" s="229"/>
      <c r="G299" s="230">
        <f>ROUND(E299*F299,2)</f>
        <v>0</v>
      </c>
      <c r="H299" s="229"/>
      <c r="I299" s="230">
        <f>ROUND(E299*H299,2)</f>
        <v>0</v>
      </c>
      <c r="J299" s="229"/>
      <c r="K299" s="230">
        <f>ROUND(E299*J299,2)</f>
        <v>0</v>
      </c>
      <c r="L299" s="230">
        <v>21</v>
      </c>
      <c r="M299" s="230">
        <f>G299*(1+L299/100)</f>
        <v>0</v>
      </c>
      <c r="N299" s="230">
        <v>0</v>
      </c>
      <c r="O299" s="230">
        <f>ROUND(E299*N299,2)</f>
        <v>0</v>
      </c>
      <c r="P299" s="230">
        <v>0</v>
      </c>
      <c r="Q299" s="230">
        <f>ROUND(E299*P299,2)</f>
        <v>0</v>
      </c>
      <c r="R299" s="230" t="s">
        <v>432</v>
      </c>
      <c r="S299" s="230" t="s">
        <v>158</v>
      </c>
      <c r="T299" s="231" t="s">
        <v>158</v>
      </c>
      <c r="U299" s="217">
        <v>1.863</v>
      </c>
      <c r="V299" s="217">
        <f>ROUND(E299*U299,2)</f>
        <v>4.8899999999999997</v>
      </c>
      <c r="W299" s="217"/>
      <c r="X299" s="217" t="s">
        <v>250</v>
      </c>
      <c r="Y299" s="208"/>
      <c r="Z299" s="208"/>
      <c r="AA299" s="208"/>
      <c r="AB299" s="208"/>
      <c r="AC299" s="208"/>
      <c r="AD299" s="208"/>
      <c r="AE299" s="208"/>
      <c r="AF299" s="208"/>
      <c r="AG299" s="208" t="s">
        <v>251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">
      <c r="A300" s="215"/>
      <c r="B300" s="216"/>
      <c r="C300" s="254" t="s">
        <v>348</v>
      </c>
      <c r="D300" s="245"/>
      <c r="E300" s="245"/>
      <c r="F300" s="245"/>
      <c r="G300" s="245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191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">
      <c r="A301" s="215"/>
      <c r="B301" s="216"/>
      <c r="C301" s="255" t="s">
        <v>253</v>
      </c>
      <c r="D301" s="241"/>
      <c r="E301" s="242"/>
      <c r="F301" s="217"/>
      <c r="G301" s="217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193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">
      <c r="A302" s="215"/>
      <c r="B302" s="216"/>
      <c r="C302" s="255" t="s">
        <v>975</v>
      </c>
      <c r="D302" s="241"/>
      <c r="E302" s="242"/>
      <c r="F302" s="217"/>
      <c r="G302" s="217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193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">
      <c r="A303" s="215"/>
      <c r="B303" s="216"/>
      <c r="C303" s="255" t="s">
        <v>976</v>
      </c>
      <c r="D303" s="241"/>
      <c r="E303" s="242">
        <v>2.6229</v>
      </c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193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x14ac:dyDescent="0.2">
      <c r="A304" s="219" t="s">
        <v>153</v>
      </c>
      <c r="B304" s="220" t="s">
        <v>110</v>
      </c>
      <c r="C304" s="235" t="s">
        <v>111</v>
      </c>
      <c r="D304" s="221"/>
      <c r="E304" s="222"/>
      <c r="F304" s="223"/>
      <c r="G304" s="223">
        <f>SUMIF(AG305:AG335,"&lt;&gt;NOR",G305:G335)</f>
        <v>0</v>
      </c>
      <c r="H304" s="223"/>
      <c r="I304" s="223">
        <f>SUM(I305:I335)</f>
        <v>0</v>
      </c>
      <c r="J304" s="223"/>
      <c r="K304" s="223">
        <f>SUM(K305:K335)</f>
        <v>0</v>
      </c>
      <c r="L304" s="223"/>
      <c r="M304" s="223">
        <f>SUM(M305:M335)</f>
        <v>0</v>
      </c>
      <c r="N304" s="223"/>
      <c r="O304" s="223">
        <f>SUM(O305:O335)</f>
        <v>1.2300000000000002</v>
      </c>
      <c r="P304" s="223"/>
      <c r="Q304" s="223">
        <f>SUM(Q305:Q335)</f>
        <v>0.63</v>
      </c>
      <c r="R304" s="223"/>
      <c r="S304" s="223"/>
      <c r="T304" s="224"/>
      <c r="U304" s="218"/>
      <c r="V304" s="218">
        <f>SUM(V305:V335)</f>
        <v>286.52000000000004</v>
      </c>
      <c r="W304" s="218"/>
      <c r="X304" s="218"/>
      <c r="AG304" t="s">
        <v>154</v>
      </c>
    </row>
    <row r="305" spans="1:60" ht="22.5" outlineLevel="1" x14ac:dyDescent="0.2">
      <c r="A305" s="225">
        <v>52</v>
      </c>
      <c r="B305" s="226" t="s">
        <v>442</v>
      </c>
      <c r="C305" s="236" t="s">
        <v>443</v>
      </c>
      <c r="D305" s="227" t="s">
        <v>325</v>
      </c>
      <c r="E305" s="228">
        <v>213</v>
      </c>
      <c r="F305" s="229"/>
      <c r="G305" s="230">
        <f>ROUND(E305*F305,2)</f>
        <v>0</v>
      </c>
      <c r="H305" s="229"/>
      <c r="I305" s="230">
        <f>ROUND(E305*H305,2)</f>
        <v>0</v>
      </c>
      <c r="J305" s="229"/>
      <c r="K305" s="230">
        <f>ROUND(E305*J305,2)</f>
        <v>0</v>
      </c>
      <c r="L305" s="230">
        <v>21</v>
      </c>
      <c r="M305" s="230">
        <f>G305*(1+L305/100)</f>
        <v>0</v>
      </c>
      <c r="N305" s="230">
        <v>1.24E-3</v>
      </c>
      <c r="O305" s="230">
        <f>ROUND(E305*N305,2)</f>
        <v>0.26</v>
      </c>
      <c r="P305" s="230">
        <v>0</v>
      </c>
      <c r="Q305" s="230">
        <f>ROUND(E305*P305,2)</f>
        <v>0</v>
      </c>
      <c r="R305" s="230" t="s">
        <v>444</v>
      </c>
      <c r="S305" s="230" t="s">
        <v>158</v>
      </c>
      <c r="T305" s="231" t="s">
        <v>158</v>
      </c>
      <c r="U305" s="217">
        <v>0.29572999999999999</v>
      </c>
      <c r="V305" s="217">
        <f>ROUND(E305*U305,2)</f>
        <v>62.99</v>
      </c>
      <c r="W305" s="217"/>
      <c r="X305" s="217" t="s">
        <v>188</v>
      </c>
      <c r="Y305" s="208"/>
      <c r="Z305" s="208"/>
      <c r="AA305" s="208"/>
      <c r="AB305" s="208"/>
      <c r="AC305" s="208"/>
      <c r="AD305" s="208"/>
      <c r="AE305" s="208"/>
      <c r="AF305" s="208"/>
      <c r="AG305" s="208" t="s">
        <v>189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">
      <c r="A306" s="215"/>
      <c r="B306" s="216"/>
      <c r="C306" s="254" t="s">
        <v>445</v>
      </c>
      <c r="D306" s="245"/>
      <c r="E306" s="245"/>
      <c r="F306" s="245"/>
      <c r="G306" s="245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08"/>
      <c r="Z306" s="208"/>
      <c r="AA306" s="208"/>
      <c r="AB306" s="208"/>
      <c r="AC306" s="208"/>
      <c r="AD306" s="208"/>
      <c r="AE306" s="208"/>
      <c r="AF306" s="208"/>
      <c r="AG306" s="208" t="s">
        <v>191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">
      <c r="A307" s="215"/>
      <c r="B307" s="216"/>
      <c r="C307" s="255" t="s">
        <v>977</v>
      </c>
      <c r="D307" s="241"/>
      <c r="E307" s="242">
        <v>213</v>
      </c>
      <c r="F307" s="217"/>
      <c r="G307" s="217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193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ht="22.5" outlineLevel="1" x14ac:dyDescent="0.2">
      <c r="A308" s="225">
        <v>53</v>
      </c>
      <c r="B308" s="226" t="s">
        <v>978</v>
      </c>
      <c r="C308" s="236" t="s">
        <v>979</v>
      </c>
      <c r="D308" s="227" t="s">
        <v>325</v>
      </c>
      <c r="E308" s="228">
        <v>11.8</v>
      </c>
      <c r="F308" s="229"/>
      <c r="G308" s="230">
        <f>ROUND(E308*F308,2)</f>
        <v>0</v>
      </c>
      <c r="H308" s="229"/>
      <c r="I308" s="230">
        <f>ROUND(E308*H308,2)</f>
        <v>0</v>
      </c>
      <c r="J308" s="229"/>
      <c r="K308" s="230">
        <f>ROUND(E308*J308,2)</f>
        <v>0</v>
      </c>
      <c r="L308" s="230">
        <v>21</v>
      </c>
      <c r="M308" s="230">
        <f>G308*(1+L308/100)</f>
        <v>0</v>
      </c>
      <c r="N308" s="230">
        <v>1.3600000000000001E-3</v>
      </c>
      <c r="O308" s="230">
        <f>ROUND(E308*N308,2)</f>
        <v>0.02</v>
      </c>
      <c r="P308" s="230">
        <v>0</v>
      </c>
      <c r="Q308" s="230">
        <f>ROUND(E308*P308,2)</f>
        <v>0</v>
      </c>
      <c r="R308" s="230" t="s">
        <v>444</v>
      </c>
      <c r="S308" s="230" t="s">
        <v>158</v>
      </c>
      <c r="T308" s="231" t="s">
        <v>158</v>
      </c>
      <c r="U308" s="217">
        <v>0.34</v>
      </c>
      <c r="V308" s="217">
        <f>ROUND(E308*U308,2)</f>
        <v>4.01</v>
      </c>
      <c r="W308" s="217"/>
      <c r="X308" s="217" t="s">
        <v>188</v>
      </c>
      <c r="Y308" s="208"/>
      <c r="Z308" s="208"/>
      <c r="AA308" s="208"/>
      <c r="AB308" s="208"/>
      <c r="AC308" s="208"/>
      <c r="AD308" s="208"/>
      <c r="AE308" s="208"/>
      <c r="AF308" s="208"/>
      <c r="AG308" s="208" t="s">
        <v>189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">
      <c r="A309" s="215"/>
      <c r="B309" s="216"/>
      <c r="C309" s="254" t="s">
        <v>445</v>
      </c>
      <c r="D309" s="245"/>
      <c r="E309" s="245"/>
      <c r="F309" s="245"/>
      <c r="G309" s="245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191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">
      <c r="A310" s="215"/>
      <c r="B310" s="216"/>
      <c r="C310" s="255" t="s">
        <v>980</v>
      </c>
      <c r="D310" s="241"/>
      <c r="E310" s="242">
        <v>11.8</v>
      </c>
      <c r="F310" s="217"/>
      <c r="G310" s="217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193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ht="22.5" outlineLevel="1" x14ac:dyDescent="0.2">
      <c r="A311" s="225">
        <v>54</v>
      </c>
      <c r="B311" s="226" t="s">
        <v>981</v>
      </c>
      <c r="C311" s="236" t="s">
        <v>982</v>
      </c>
      <c r="D311" s="227" t="s">
        <v>325</v>
      </c>
      <c r="E311" s="228">
        <v>53</v>
      </c>
      <c r="F311" s="229"/>
      <c r="G311" s="230">
        <f>ROUND(E311*F311,2)</f>
        <v>0</v>
      </c>
      <c r="H311" s="229"/>
      <c r="I311" s="230">
        <f>ROUND(E311*H311,2)</f>
        <v>0</v>
      </c>
      <c r="J311" s="229"/>
      <c r="K311" s="230">
        <f>ROUND(E311*J311,2)</f>
        <v>0</v>
      </c>
      <c r="L311" s="230">
        <v>21</v>
      </c>
      <c r="M311" s="230">
        <f>G311*(1+L311/100)</f>
        <v>0</v>
      </c>
      <c r="N311" s="230">
        <v>1.56E-3</v>
      </c>
      <c r="O311" s="230">
        <f>ROUND(E311*N311,2)</f>
        <v>0.08</v>
      </c>
      <c r="P311" s="230">
        <v>0</v>
      </c>
      <c r="Q311" s="230">
        <f>ROUND(E311*P311,2)</f>
        <v>0</v>
      </c>
      <c r="R311" s="230" t="s">
        <v>444</v>
      </c>
      <c r="S311" s="230" t="s">
        <v>158</v>
      </c>
      <c r="T311" s="231" t="s">
        <v>158</v>
      </c>
      <c r="U311" s="217">
        <v>0.39</v>
      </c>
      <c r="V311" s="217">
        <f>ROUND(E311*U311,2)</f>
        <v>20.67</v>
      </c>
      <c r="W311" s="217"/>
      <c r="X311" s="217" t="s">
        <v>188</v>
      </c>
      <c r="Y311" s="208"/>
      <c r="Z311" s="208"/>
      <c r="AA311" s="208"/>
      <c r="AB311" s="208"/>
      <c r="AC311" s="208"/>
      <c r="AD311" s="208"/>
      <c r="AE311" s="208"/>
      <c r="AF311" s="208"/>
      <c r="AG311" s="208" t="s">
        <v>189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">
      <c r="A312" s="215"/>
      <c r="B312" s="216"/>
      <c r="C312" s="254" t="s">
        <v>445</v>
      </c>
      <c r="D312" s="245"/>
      <c r="E312" s="245"/>
      <c r="F312" s="245"/>
      <c r="G312" s="245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191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">
      <c r="A313" s="215"/>
      <c r="B313" s="216"/>
      <c r="C313" s="255" t="s">
        <v>983</v>
      </c>
      <c r="D313" s="241"/>
      <c r="E313" s="242">
        <v>53</v>
      </c>
      <c r="F313" s="217"/>
      <c r="G313" s="217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193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ht="22.5" outlineLevel="1" x14ac:dyDescent="0.2">
      <c r="A314" s="225">
        <v>55</v>
      </c>
      <c r="B314" s="226" t="s">
        <v>984</v>
      </c>
      <c r="C314" s="236" t="s">
        <v>985</v>
      </c>
      <c r="D314" s="227" t="s">
        <v>325</v>
      </c>
      <c r="E314" s="228">
        <v>213</v>
      </c>
      <c r="F314" s="229"/>
      <c r="G314" s="230">
        <f>ROUND(E314*F314,2)</f>
        <v>0</v>
      </c>
      <c r="H314" s="229"/>
      <c r="I314" s="230">
        <f>ROUND(E314*H314,2)</f>
        <v>0</v>
      </c>
      <c r="J314" s="229"/>
      <c r="K314" s="230">
        <f>ROUND(E314*J314,2)</f>
        <v>0</v>
      </c>
      <c r="L314" s="230">
        <v>21</v>
      </c>
      <c r="M314" s="230">
        <f>G314*(1+L314/100)</f>
        <v>0</v>
      </c>
      <c r="N314" s="230">
        <v>2.1800000000000001E-3</v>
      </c>
      <c r="O314" s="230">
        <f>ROUND(E314*N314,2)</f>
        <v>0.46</v>
      </c>
      <c r="P314" s="230">
        <v>0</v>
      </c>
      <c r="Q314" s="230">
        <f>ROUND(E314*P314,2)</f>
        <v>0</v>
      </c>
      <c r="R314" s="230" t="s">
        <v>444</v>
      </c>
      <c r="S314" s="230" t="s">
        <v>158</v>
      </c>
      <c r="T314" s="231" t="s">
        <v>158</v>
      </c>
      <c r="U314" s="217">
        <v>0.44</v>
      </c>
      <c r="V314" s="217">
        <f>ROUND(E314*U314,2)</f>
        <v>93.72</v>
      </c>
      <c r="W314" s="217"/>
      <c r="X314" s="217" t="s">
        <v>188</v>
      </c>
      <c r="Y314" s="208"/>
      <c r="Z314" s="208"/>
      <c r="AA314" s="208"/>
      <c r="AB314" s="208"/>
      <c r="AC314" s="208"/>
      <c r="AD314" s="208"/>
      <c r="AE314" s="208"/>
      <c r="AF314" s="208"/>
      <c r="AG314" s="208" t="s">
        <v>189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">
      <c r="A315" s="215"/>
      <c r="B315" s="216"/>
      <c r="C315" s="254" t="s">
        <v>445</v>
      </c>
      <c r="D315" s="245"/>
      <c r="E315" s="245"/>
      <c r="F315" s="245"/>
      <c r="G315" s="245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191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">
      <c r="A316" s="215"/>
      <c r="B316" s="216"/>
      <c r="C316" s="255" t="s">
        <v>986</v>
      </c>
      <c r="D316" s="241"/>
      <c r="E316" s="242">
        <v>213</v>
      </c>
      <c r="F316" s="217"/>
      <c r="G316" s="217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193</v>
      </c>
      <c r="AH316" s="208">
        <v>0</v>
      </c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ht="22.5" outlineLevel="1" x14ac:dyDescent="0.2">
      <c r="A317" s="225">
        <v>56</v>
      </c>
      <c r="B317" s="226" t="s">
        <v>779</v>
      </c>
      <c r="C317" s="236" t="s">
        <v>780</v>
      </c>
      <c r="D317" s="227" t="s">
        <v>325</v>
      </c>
      <c r="E317" s="228">
        <v>6.2</v>
      </c>
      <c r="F317" s="229"/>
      <c r="G317" s="230">
        <f>ROUND(E317*F317,2)</f>
        <v>0</v>
      </c>
      <c r="H317" s="229"/>
      <c r="I317" s="230">
        <f>ROUND(E317*H317,2)</f>
        <v>0</v>
      </c>
      <c r="J317" s="229"/>
      <c r="K317" s="230">
        <f>ROUND(E317*J317,2)</f>
        <v>0</v>
      </c>
      <c r="L317" s="230">
        <v>21</v>
      </c>
      <c r="M317" s="230">
        <f>G317*(1+L317/100)</f>
        <v>0</v>
      </c>
      <c r="N317" s="230">
        <v>3.1700000000000001E-3</v>
      </c>
      <c r="O317" s="230">
        <f>ROUND(E317*N317,2)</f>
        <v>0.02</v>
      </c>
      <c r="P317" s="230">
        <v>0</v>
      </c>
      <c r="Q317" s="230">
        <f>ROUND(E317*P317,2)</f>
        <v>0</v>
      </c>
      <c r="R317" s="230" t="s">
        <v>444</v>
      </c>
      <c r="S317" s="230" t="s">
        <v>158</v>
      </c>
      <c r="T317" s="231" t="s">
        <v>158</v>
      </c>
      <c r="U317" s="217">
        <v>0.219</v>
      </c>
      <c r="V317" s="217">
        <f>ROUND(E317*U317,2)</f>
        <v>1.36</v>
      </c>
      <c r="W317" s="217"/>
      <c r="X317" s="217" t="s">
        <v>188</v>
      </c>
      <c r="Y317" s="208"/>
      <c r="Z317" s="208"/>
      <c r="AA317" s="208"/>
      <c r="AB317" s="208"/>
      <c r="AC317" s="208"/>
      <c r="AD317" s="208"/>
      <c r="AE317" s="208"/>
      <c r="AF317" s="208"/>
      <c r="AG317" s="208" t="s">
        <v>189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">
      <c r="A318" s="215"/>
      <c r="B318" s="216"/>
      <c r="C318" s="237" t="s">
        <v>781</v>
      </c>
      <c r="D318" s="233"/>
      <c r="E318" s="233"/>
      <c r="F318" s="233"/>
      <c r="G318" s="233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08"/>
      <c r="Z318" s="208"/>
      <c r="AA318" s="208"/>
      <c r="AB318" s="208"/>
      <c r="AC318" s="208"/>
      <c r="AD318" s="208"/>
      <c r="AE318" s="208"/>
      <c r="AF318" s="208"/>
      <c r="AG318" s="208" t="s">
        <v>163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">
      <c r="A319" s="215"/>
      <c r="B319" s="216"/>
      <c r="C319" s="255" t="s">
        <v>987</v>
      </c>
      <c r="D319" s="241"/>
      <c r="E319" s="242">
        <v>6.2</v>
      </c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193</v>
      </c>
      <c r="AH319" s="208">
        <v>0</v>
      </c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">
      <c r="A320" s="225">
        <v>57</v>
      </c>
      <c r="B320" s="226" t="s">
        <v>450</v>
      </c>
      <c r="C320" s="236" t="s">
        <v>451</v>
      </c>
      <c r="D320" s="227" t="s">
        <v>325</v>
      </c>
      <c r="E320" s="228">
        <v>213</v>
      </c>
      <c r="F320" s="229"/>
      <c r="G320" s="230">
        <f>ROUND(E320*F320,2)</f>
        <v>0</v>
      </c>
      <c r="H320" s="229"/>
      <c r="I320" s="230">
        <f>ROUND(E320*H320,2)</f>
        <v>0</v>
      </c>
      <c r="J320" s="229"/>
      <c r="K320" s="230">
        <f>ROUND(E320*J320,2)</f>
        <v>0</v>
      </c>
      <c r="L320" s="230">
        <v>21</v>
      </c>
      <c r="M320" s="230">
        <f>G320*(1+L320/100)</f>
        <v>0</v>
      </c>
      <c r="N320" s="230">
        <v>1.3699999999999999E-3</v>
      </c>
      <c r="O320" s="230">
        <f>ROUND(E320*N320,2)</f>
        <v>0.28999999999999998</v>
      </c>
      <c r="P320" s="230">
        <v>0</v>
      </c>
      <c r="Q320" s="230">
        <f>ROUND(E320*P320,2)</f>
        <v>0</v>
      </c>
      <c r="R320" s="230" t="s">
        <v>444</v>
      </c>
      <c r="S320" s="230" t="s">
        <v>158</v>
      </c>
      <c r="T320" s="231" t="s">
        <v>158</v>
      </c>
      <c r="U320" s="217">
        <v>0.24</v>
      </c>
      <c r="V320" s="217">
        <f>ROUND(E320*U320,2)</f>
        <v>51.12</v>
      </c>
      <c r="W320" s="217"/>
      <c r="X320" s="217" t="s">
        <v>188</v>
      </c>
      <c r="Y320" s="208"/>
      <c r="Z320" s="208"/>
      <c r="AA320" s="208"/>
      <c r="AB320" s="208"/>
      <c r="AC320" s="208"/>
      <c r="AD320" s="208"/>
      <c r="AE320" s="208"/>
      <c r="AF320" s="208"/>
      <c r="AG320" s="208" t="s">
        <v>189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">
      <c r="A321" s="215"/>
      <c r="B321" s="216"/>
      <c r="C321" s="255" t="s">
        <v>988</v>
      </c>
      <c r="D321" s="241"/>
      <c r="E321" s="242">
        <v>213</v>
      </c>
      <c r="F321" s="217"/>
      <c r="G321" s="217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08"/>
      <c r="Z321" s="208"/>
      <c r="AA321" s="208"/>
      <c r="AB321" s="208"/>
      <c r="AC321" s="208"/>
      <c r="AD321" s="208"/>
      <c r="AE321" s="208"/>
      <c r="AF321" s="208"/>
      <c r="AG321" s="208" t="s">
        <v>193</v>
      </c>
      <c r="AH321" s="208">
        <v>0</v>
      </c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">
      <c r="A322" s="225">
        <v>58</v>
      </c>
      <c r="B322" s="226" t="s">
        <v>989</v>
      </c>
      <c r="C322" s="236" t="s">
        <v>990</v>
      </c>
      <c r="D322" s="227" t="s">
        <v>325</v>
      </c>
      <c r="E322" s="228">
        <v>11.8</v>
      </c>
      <c r="F322" s="229"/>
      <c r="G322" s="230">
        <f>ROUND(E322*F322,2)</f>
        <v>0</v>
      </c>
      <c r="H322" s="229"/>
      <c r="I322" s="230">
        <f>ROUND(E322*H322,2)</f>
        <v>0</v>
      </c>
      <c r="J322" s="229"/>
      <c r="K322" s="230">
        <f>ROUND(E322*J322,2)</f>
        <v>0</v>
      </c>
      <c r="L322" s="230">
        <v>21</v>
      </c>
      <c r="M322" s="230">
        <f>G322*(1+L322/100)</f>
        <v>0</v>
      </c>
      <c r="N322" s="230">
        <v>0</v>
      </c>
      <c r="O322" s="230">
        <f>ROUND(E322*N322,2)</f>
        <v>0</v>
      </c>
      <c r="P322" s="230">
        <v>1.42E-3</v>
      </c>
      <c r="Q322" s="230">
        <f>ROUND(E322*P322,2)</f>
        <v>0.02</v>
      </c>
      <c r="R322" s="230" t="s">
        <v>444</v>
      </c>
      <c r="S322" s="230" t="s">
        <v>158</v>
      </c>
      <c r="T322" s="231" t="s">
        <v>158</v>
      </c>
      <c r="U322" s="217">
        <v>9.1999999999999998E-2</v>
      </c>
      <c r="V322" s="217">
        <f>ROUND(E322*U322,2)</f>
        <v>1.0900000000000001</v>
      </c>
      <c r="W322" s="217"/>
      <c r="X322" s="217" t="s">
        <v>188</v>
      </c>
      <c r="Y322" s="208"/>
      <c r="Z322" s="208"/>
      <c r="AA322" s="208"/>
      <c r="AB322" s="208"/>
      <c r="AC322" s="208"/>
      <c r="AD322" s="208"/>
      <c r="AE322" s="208"/>
      <c r="AF322" s="208"/>
      <c r="AG322" s="208" t="s">
        <v>189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">
      <c r="A323" s="215"/>
      <c r="B323" s="216"/>
      <c r="C323" s="255" t="s">
        <v>991</v>
      </c>
      <c r="D323" s="241"/>
      <c r="E323" s="242">
        <v>11.8</v>
      </c>
      <c r="F323" s="217"/>
      <c r="G323" s="217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193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">
      <c r="A324" s="225">
        <v>59</v>
      </c>
      <c r="B324" s="226" t="s">
        <v>992</v>
      </c>
      <c r="C324" s="236" t="s">
        <v>993</v>
      </c>
      <c r="D324" s="227" t="s">
        <v>325</v>
      </c>
      <c r="E324" s="228">
        <v>262.72000000000003</v>
      </c>
      <c r="F324" s="229"/>
      <c r="G324" s="230">
        <f>ROUND(E324*F324,2)</f>
        <v>0</v>
      </c>
      <c r="H324" s="229"/>
      <c r="I324" s="230">
        <f>ROUND(E324*H324,2)</f>
        <v>0</v>
      </c>
      <c r="J324" s="229"/>
      <c r="K324" s="230">
        <f>ROUND(E324*J324,2)</f>
        <v>0</v>
      </c>
      <c r="L324" s="230">
        <v>21</v>
      </c>
      <c r="M324" s="230">
        <f>G324*(1+L324/100)</f>
        <v>0</v>
      </c>
      <c r="N324" s="230">
        <v>0</v>
      </c>
      <c r="O324" s="230">
        <f>ROUND(E324*N324,2)</f>
        <v>0</v>
      </c>
      <c r="P324" s="230">
        <v>2.3E-3</v>
      </c>
      <c r="Q324" s="230">
        <f>ROUND(E324*P324,2)</f>
        <v>0.6</v>
      </c>
      <c r="R324" s="230" t="s">
        <v>444</v>
      </c>
      <c r="S324" s="230" t="s">
        <v>158</v>
      </c>
      <c r="T324" s="231" t="s">
        <v>158</v>
      </c>
      <c r="U324" s="217">
        <v>0.10349999999999999</v>
      </c>
      <c r="V324" s="217">
        <f>ROUND(E324*U324,2)</f>
        <v>27.19</v>
      </c>
      <c r="W324" s="217"/>
      <c r="X324" s="217" t="s">
        <v>188</v>
      </c>
      <c r="Y324" s="208"/>
      <c r="Z324" s="208"/>
      <c r="AA324" s="208"/>
      <c r="AB324" s="208"/>
      <c r="AC324" s="208"/>
      <c r="AD324" s="208"/>
      <c r="AE324" s="208"/>
      <c r="AF324" s="208"/>
      <c r="AG324" s="208" t="s">
        <v>189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">
      <c r="A325" s="215"/>
      <c r="B325" s="216"/>
      <c r="C325" s="255" t="s">
        <v>994</v>
      </c>
      <c r="D325" s="241"/>
      <c r="E325" s="242">
        <v>51.6</v>
      </c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193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">
      <c r="A326" s="215"/>
      <c r="B326" s="216"/>
      <c r="C326" s="255" t="s">
        <v>995</v>
      </c>
      <c r="D326" s="241"/>
      <c r="E326" s="242">
        <v>211.12</v>
      </c>
      <c r="F326" s="217"/>
      <c r="G326" s="217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193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">
      <c r="A327" s="225">
        <v>60</v>
      </c>
      <c r="B327" s="226" t="s">
        <v>789</v>
      </c>
      <c r="C327" s="236" t="s">
        <v>790</v>
      </c>
      <c r="D327" s="227" t="s">
        <v>325</v>
      </c>
      <c r="E327" s="228">
        <v>6.2</v>
      </c>
      <c r="F327" s="229"/>
      <c r="G327" s="230">
        <f>ROUND(E327*F327,2)</f>
        <v>0</v>
      </c>
      <c r="H327" s="229"/>
      <c r="I327" s="230">
        <f>ROUND(E327*H327,2)</f>
        <v>0</v>
      </c>
      <c r="J327" s="229"/>
      <c r="K327" s="230">
        <f>ROUND(E327*J327,2)</f>
        <v>0</v>
      </c>
      <c r="L327" s="230">
        <v>21</v>
      </c>
      <c r="M327" s="230">
        <f>G327*(1+L327/100)</f>
        <v>0</v>
      </c>
      <c r="N327" s="230">
        <v>0</v>
      </c>
      <c r="O327" s="230">
        <f>ROUND(E327*N327,2)</f>
        <v>0</v>
      </c>
      <c r="P327" s="230">
        <v>2.2599999999999999E-3</v>
      </c>
      <c r="Q327" s="230">
        <f>ROUND(E327*P327,2)</f>
        <v>0.01</v>
      </c>
      <c r="R327" s="230" t="s">
        <v>444</v>
      </c>
      <c r="S327" s="230" t="s">
        <v>158</v>
      </c>
      <c r="T327" s="231" t="s">
        <v>158</v>
      </c>
      <c r="U327" s="217">
        <v>5.7500000000000002E-2</v>
      </c>
      <c r="V327" s="217">
        <f>ROUND(E327*U327,2)</f>
        <v>0.36</v>
      </c>
      <c r="W327" s="217"/>
      <c r="X327" s="217" t="s">
        <v>188</v>
      </c>
      <c r="Y327" s="208"/>
      <c r="Z327" s="208"/>
      <c r="AA327" s="208"/>
      <c r="AB327" s="208"/>
      <c r="AC327" s="208"/>
      <c r="AD327" s="208"/>
      <c r="AE327" s="208"/>
      <c r="AF327" s="208"/>
      <c r="AG327" s="208" t="s">
        <v>189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">
      <c r="A328" s="215"/>
      <c r="B328" s="216"/>
      <c r="C328" s="255" t="s">
        <v>996</v>
      </c>
      <c r="D328" s="241"/>
      <c r="E328" s="242">
        <v>6.2</v>
      </c>
      <c r="F328" s="217"/>
      <c r="G328" s="217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193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">
      <c r="A329" s="225">
        <v>61</v>
      </c>
      <c r="B329" s="226" t="s">
        <v>795</v>
      </c>
      <c r="C329" s="236" t="s">
        <v>796</v>
      </c>
      <c r="D329" s="227" t="s">
        <v>325</v>
      </c>
      <c r="E329" s="228">
        <v>48.66</v>
      </c>
      <c r="F329" s="229"/>
      <c r="G329" s="230">
        <f>ROUND(E329*F329,2)</f>
        <v>0</v>
      </c>
      <c r="H329" s="229"/>
      <c r="I329" s="230">
        <f>ROUND(E329*H329,2)</f>
        <v>0</v>
      </c>
      <c r="J329" s="229"/>
      <c r="K329" s="230">
        <f>ROUND(E329*J329,2)</f>
        <v>0</v>
      </c>
      <c r="L329" s="230">
        <v>21</v>
      </c>
      <c r="M329" s="230">
        <f>G329*(1+L329/100)</f>
        <v>0</v>
      </c>
      <c r="N329" s="230">
        <v>2.1099999999999999E-3</v>
      </c>
      <c r="O329" s="230">
        <f>ROUND(E329*N329,2)</f>
        <v>0.1</v>
      </c>
      <c r="P329" s="230">
        <v>0</v>
      </c>
      <c r="Q329" s="230">
        <f>ROUND(E329*P329,2)</f>
        <v>0</v>
      </c>
      <c r="R329" s="230"/>
      <c r="S329" s="230" t="s">
        <v>175</v>
      </c>
      <c r="T329" s="231" t="s">
        <v>159</v>
      </c>
      <c r="U329" s="217">
        <v>0.36725000000000002</v>
      </c>
      <c r="V329" s="217">
        <f>ROUND(E329*U329,2)</f>
        <v>17.87</v>
      </c>
      <c r="W329" s="217"/>
      <c r="X329" s="217" t="s">
        <v>188</v>
      </c>
      <c r="Y329" s="208"/>
      <c r="Z329" s="208"/>
      <c r="AA329" s="208"/>
      <c r="AB329" s="208"/>
      <c r="AC329" s="208"/>
      <c r="AD329" s="208"/>
      <c r="AE329" s="208"/>
      <c r="AF329" s="208"/>
      <c r="AG329" s="208" t="s">
        <v>189</v>
      </c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">
      <c r="A330" s="215"/>
      <c r="B330" s="216"/>
      <c r="C330" s="255" t="s">
        <v>997</v>
      </c>
      <c r="D330" s="241"/>
      <c r="E330" s="242">
        <v>48.66</v>
      </c>
      <c r="F330" s="217"/>
      <c r="G330" s="217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193</v>
      </c>
      <c r="AH330" s="208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">
      <c r="A331" s="225">
        <v>62</v>
      </c>
      <c r="B331" s="226" t="s">
        <v>998</v>
      </c>
      <c r="C331" s="236" t="s">
        <v>999</v>
      </c>
      <c r="D331" s="227" t="s">
        <v>249</v>
      </c>
      <c r="E331" s="228">
        <v>1.24132</v>
      </c>
      <c r="F331" s="229"/>
      <c r="G331" s="230">
        <f>ROUND(E331*F331,2)</f>
        <v>0</v>
      </c>
      <c r="H331" s="229"/>
      <c r="I331" s="230">
        <f>ROUND(E331*H331,2)</f>
        <v>0</v>
      </c>
      <c r="J331" s="229"/>
      <c r="K331" s="230">
        <f>ROUND(E331*J331,2)</f>
        <v>0</v>
      </c>
      <c r="L331" s="230">
        <v>21</v>
      </c>
      <c r="M331" s="230">
        <f>G331*(1+L331/100)</f>
        <v>0</v>
      </c>
      <c r="N331" s="230">
        <v>0</v>
      </c>
      <c r="O331" s="230">
        <f>ROUND(E331*N331,2)</f>
        <v>0</v>
      </c>
      <c r="P331" s="230">
        <v>0</v>
      </c>
      <c r="Q331" s="230">
        <f>ROUND(E331*P331,2)</f>
        <v>0</v>
      </c>
      <c r="R331" s="230" t="s">
        <v>444</v>
      </c>
      <c r="S331" s="230" t="s">
        <v>158</v>
      </c>
      <c r="T331" s="231" t="s">
        <v>158</v>
      </c>
      <c r="U331" s="217">
        <v>4.9470000000000001</v>
      </c>
      <c r="V331" s="217">
        <f>ROUND(E331*U331,2)</f>
        <v>6.14</v>
      </c>
      <c r="W331" s="217"/>
      <c r="X331" s="217" t="s">
        <v>250</v>
      </c>
      <c r="Y331" s="208"/>
      <c r="Z331" s="208"/>
      <c r="AA331" s="208"/>
      <c r="AB331" s="208"/>
      <c r="AC331" s="208"/>
      <c r="AD331" s="208"/>
      <c r="AE331" s="208"/>
      <c r="AF331" s="208"/>
      <c r="AG331" s="208" t="s">
        <v>251</v>
      </c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">
      <c r="A332" s="215"/>
      <c r="B332" s="216"/>
      <c r="C332" s="254" t="s">
        <v>348</v>
      </c>
      <c r="D332" s="245"/>
      <c r="E332" s="245"/>
      <c r="F332" s="245"/>
      <c r="G332" s="245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08"/>
      <c r="Z332" s="208"/>
      <c r="AA332" s="208"/>
      <c r="AB332" s="208"/>
      <c r="AC332" s="208"/>
      <c r="AD332" s="208"/>
      <c r="AE332" s="208"/>
      <c r="AF332" s="208"/>
      <c r="AG332" s="208" t="s">
        <v>191</v>
      </c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">
      <c r="A333" s="215"/>
      <c r="B333" s="216"/>
      <c r="C333" s="255" t="s">
        <v>253</v>
      </c>
      <c r="D333" s="241"/>
      <c r="E333" s="242"/>
      <c r="F333" s="217"/>
      <c r="G333" s="217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193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">
      <c r="A334" s="215"/>
      <c r="B334" s="216"/>
      <c r="C334" s="255" t="s">
        <v>1000</v>
      </c>
      <c r="D334" s="241"/>
      <c r="E334" s="242"/>
      <c r="F334" s="217"/>
      <c r="G334" s="217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193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">
      <c r="A335" s="215"/>
      <c r="B335" s="216"/>
      <c r="C335" s="255" t="s">
        <v>1001</v>
      </c>
      <c r="D335" s="241"/>
      <c r="E335" s="242">
        <v>1.24132</v>
      </c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193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x14ac:dyDescent="0.2">
      <c r="A336" s="219" t="s">
        <v>153</v>
      </c>
      <c r="B336" s="220" t="s">
        <v>112</v>
      </c>
      <c r="C336" s="235" t="s">
        <v>113</v>
      </c>
      <c r="D336" s="221"/>
      <c r="E336" s="222"/>
      <c r="F336" s="223"/>
      <c r="G336" s="223">
        <f>SUMIF(AG337:AG355,"&lt;&gt;NOR",G337:G355)</f>
        <v>0</v>
      </c>
      <c r="H336" s="223"/>
      <c r="I336" s="223">
        <f>SUM(I337:I355)</f>
        <v>0</v>
      </c>
      <c r="J336" s="223"/>
      <c r="K336" s="223">
        <f>SUM(K337:K355)</f>
        <v>0</v>
      </c>
      <c r="L336" s="223"/>
      <c r="M336" s="223">
        <f>SUM(M337:M355)</f>
        <v>0</v>
      </c>
      <c r="N336" s="223"/>
      <c r="O336" s="223">
        <f>SUM(O337:O355)</f>
        <v>0.26</v>
      </c>
      <c r="P336" s="223"/>
      <c r="Q336" s="223">
        <f>SUM(Q337:Q355)</f>
        <v>0.02</v>
      </c>
      <c r="R336" s="223"/>
      <c r="S336" s="223"/>
      <c r="T336" s="224"/>
      <c r="U336" s="218"/>
      <c r="V336" s="218">
        <f>SUM(V337:V355)</f>
        <v>100.12</v>
      </c>
      <c r="W336" s="218"/>
      <c r="X336" s="218"/>
      <c r="AG336" t="s">
        <v>154</v>
      </c>
    </row>
    <row r="337" spans="1:60" ht="22.5" outlineLevel="1" x14ac:dyDescent="0.2">
      <c r="A337" s="225">
        <v>63</v>
      </c>
      <c r="B337" s="226" t="s">
        <v>802</v>
      </c>
      <c r="C337" s="236" t="s">
        <v>803</v>
      </c>
      <c r="D337" s="227" t="s">
        <v>262</v>
      </c>
      <c r="E337" s="228">
        <v>4</v>
      </c>
      <c r="F337" s="229"/>
      <c r="G337" s="230">
        <f>ROUND(E337*F337,2)</f>
        <v>0</v>
      </c>
      <c r="H337" s="229"/>
      <c r="I337" s="230">
        <f>ROUND(E337*H337,2)</f>
        <v>0</v>
      </c>
      <c r="J337" s="229"/>
      <c r="K337" s="230">
        <f>ROUND(E337*J337,2)</f>
        <v>0</v>
      </c>
      <c r="L337" s="230">
        <v>21</v>
      </c>
      <c r="M337" s="230">
        <f>G337*(1+L337/100)</f>
        <v>0</v>
      </c>
      <c r="N337" s="230">
        <v>2.5100000000000001E-3</v>
      </c>
      <c r="O337" s="230">
        <f>ROUND(E337*N337,2)</f>
        <v>0.01</v>
      </c>
      <c r="P337" s="230">
        <v>0</v>
      </c>
      <c r="Q337" s="230">
        <f>ROUND(E337*P337,2)</f>
        <v>0</v>
      </c>
      <c r="R337" s="230" t="s">
        <v>462</v>
      </c>
      <c r="S337" s="230" t="s">
        <v>158</v>
      </c>
      <c r="T337" s="231" t="s">
        <v>158</v>
      </c>
      <c r="U337" s="217">
        <v>3.14</v>
      </c>
      <c r="V337" s="217">
        <f>ROUND(E337*U337,2)</f>
        <v>12.56</v>
      </c>
      <c r="W337" s="217"/>
      <c r="X337" s="217" t="s">
        <v>188</v>
      </c>
      <c r="Y337" s="208"/>
      <c r="Z337" s="208"/>
      <c r="AA337" s="208"/>
      <c r="AB337" s="208"/>
      <c r="AC337" s="208"/>
      <c r="AD337" s="208"/>
      <c r="AE337" s="208"/>
      <c r="AF337" s="208"/>
      <c r="AG337" s="208" t="s">
        <v>189</v>
      </c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">
      <c r="A338" s="215"/>
      <c r="B338" s="216"/>
      <c r="C338" s="255" t="s">
        <v>1002</v>
      </c>
      <c r="D338" s="241"/>
      <c r="E338" s="242">
        <v>4</v>
      </c>
      <c r="F338" s="217"/>
      <c r="G338" s="217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08"/>
      <c r="Z338" s="208"/>
      <c r="AA338" s="208"/>
      <c r="AB338" s="208"/>
      <c r="AC338" s="208"/>
      <c r="AD338" s="208"/>
      <c r="AE338" s="208"/>
      <c r="AF338" s="208"/>
      <c r="AG338" s="208" t="s">
        <v>193</v>
      </c>
      <c r="AH338" s="208">
        <v>0</v>
      </c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ht="22.5" outlineLevel="1" x14ac:dyDescent="0.2">
      <c r="A339" s="225">
        <v>64</v>
      </c>
      <c r="B339" s="226" t="s">
        <v>805</v>
      </c>
      <c r="C339" s="236" t="s">
        <v>806</v>
      </c>
      <c r="D339" s="227" t="s">
        <v>262</v>
      </c>
      <c r="E339" s="228">
        <v>26</v>
      </c>
      <c r="F339" s="229"/>
      <c r="G339" s="230">
        <f>ROUND(E339*F339,2)</f>
        <v>0</v>
      </c>
      <c r="H339" s="229"/>
      <c r="I339" s="230">
        <f>ROUND(E339*H339,2)</f>
        <v>0</v>
      </c>
      <c r="J339" s="229"/>
      <c r="K339" s="230">
        <f>ROUND(E339*J339,2)</f>
        <v>0</v>
      </c>
      <c r="L339" s="230">
        <v>21</v>
      </c>
      <c r="M339" s="230">
        <f>G339*(1+L339/100)</f>
        <v>0</v>
      </c>
      <c r="N339" s="230">
        <v>2.7899999999999999E-3</v>
      </c>
      <c r="O339" s="230">
        <f>ROUND(E339*N339,2)</f>
        <v>7.0000000000000007E-2</v>
      </c>
      <c r="P339" s="230">
        <v>0</v>
      </c>
      <c r="Q339" s="230">
        <f>ROUND(E339*P339,2)</f>
        <v>0</v>
      </c>
      <c r="R339" s="230" t="s">
        <v>462</v>
      </c>
      <c r="S339" s="230" t="s">
        <v>158</v>
      </c>
      <c r="T339" s="231" t="s">
        <v>158</v>
      </c>
      <c r="U339" s="217">
        <v>3.14</v>
      </c>
      <c r="V339" s="217">
        <f>ROUND(E339*U339,2)</f>
        <v>81.64</v>
      </c>
      <c r="W339" s="217"/>
      <c r="X339" s="217" t="s">
        <v>188</v>
      </c>
      <c r="Y339" s="208"/>
      <c r="Z339" s="208"/>
      <c r="AA339" s="208"/>
      <c r="AB339" s="208"/>
      <c r="AC339" s="208"/>
      <c r="AD339" s="208"/>
      <c r="AE339" s="208"/>
      <c r="AF339" s="208"/>
      <c r="AG339" s="208" t="s">
        <v>189</v>
      </c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">
      <c r="A340" s="215"/>
      <c r="B340" s="216"/>
      <c r="C340" s="255" t="s">
        <v>1003</v>
      </c>
      <c r="D340" s="241"/>
      <c r="E340" s="242">
        <v>26</v>
      </c>
      <c r="F340" s="217"/>
      <c r="G340" s="217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193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">
      <c r="A341" s="225">
        <v>65</v>
      </c>
      <c r="B341" s="226" t="s">
        <v>1004</v>
      </c>
      <c r="C341" s="236" t="s">
        <v>1005</v>
      </c>
      <c r="D341" s="227" t="s">
        <v>325</v>
      </c>
      <c r="E341" s="228">
        <v>18</v>
      </c>
      <c r="F341" s="229"/>
      <c r="G341" s="230">
        <f>ROUND(E341*F341,2)</f>
        <v>0</v>
      </c>
      <c r="H341" s="229"/>
      <c r="I341" s="230">
        <f>ROUND(E341*H341,2)</f>
        <v>0</v>
      </c>
      <c r="J341" s="229"/>
      <c r="K341" s="230">
        <f>ROUND(E341*J341,2)</f>
        <v>0</v>
      </c>
      <c r="L341" s="230">
        <v>21</v>
      </c>
      <c r="M341" s="230">
        <f>G341*(1+L341/100)</f>
        <v>0</v>
      </c>
      <c r="N341" s="230">
        <v>2.4000000000000001E-4</v>
      </c>
      <c r="O341" s="230">
        <f>ROUND(E341*N341,2)</f>
        <v>0</v>
      </c>
      <c r="P341" s="230">
        <v>0</v>
      </c>
      <c r="Q341" s="230">
        <f>ROUND(E341*P341,2)</f>
        <v>0</v>
      </c>
      <c r="R341" s="230" t="s">
        <v>462</v>
      </c>
      <c r="S341" s="230" t="s">
        <v>158</v>
      </c>
      <c r="T341" s="231" t="s">
        <v>158</v>
      </c>
      <c r="U341" s="217">
        <v>0.17599999999999999</v>
      </c>
      <c r="V341" s="217">
        <f>ROUND(E341*U341,2)</f>
        <v>3.17</v>
      </c>
      <c r="W341" s="217"/>
      <c r="X341" s="217" t="s">
        <v>188</v>
      </c>
      <c r="Y341" s="208"/>
      <c r="Z341" s="208"/>
      <c r="AA341" s="208"/>
      <c r="AB341" s="208"/>
      <c r="AC341" s="208"/>
      <c r="AD341" s="208"/>
      <c r="AE341" s="208"/>
      <c r="AF341" s="208"/>
      <c r="AG341" s="208" t="s">
        <v>189</v>
      </c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">
      <c r="A342" s="215"/>
      <c r="B342" s="216"/>
      <c r="C342" s="255" t="s">
        <v>1006</v>
      </c>
      <c r="D342" s="241"/>
      <c r="E342" s="242">
        <v>18</v>
      </c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193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ht="22.5" outlineLevel="1" x14ac:dyDescent="0.2">
      <c r="A343" s="225">
        <v>66</v>
      </c>
      <c r="B343" s="226" t="s">
        <v>1007</v>
      </c>
      <c r="C343" s="236" t="s">
        <v>1008</v>
      </c>
      <c r="D343" s="227" t="s">
        <v>810</v>
      </c>
      <c r="E343" s="228">
        <v>20</v>
      </c>
      <c r="F343" s="229"/>
      <c r="G343" s="230">
        <f>ROUND(E343*F343,2)</f>
        <v>0</v>
      </c>
      <c r="H343" s="229"/>
      <c r="I343" s="230">
        <f>ROUND(E343*H343,2)</f>
        <v>0</v>
      </c>
      <c r="J343" s="229"/>
      <c r="K343" s="230">
        <f>ROUND(E343*J343,2)</f>
        <v>0</v>
      </c>
      <c r="L343" s="230">
        <v>21</v>
      </c>
      <c r="M343" s="230">
        <f>G343*(1+L343/100)</f>
        <v>0</v>
      </c>
      <c r="N343" s="230">
        <v>5.0000000000000002E-5</v>
      </c>
      <c r="O343" s="230">
        <f>ROUND(E343*N343,2)</f>
        <v>0</v>
      </c>
      <c r="P343" s="230">
        <v>1E-3</v>
      </c>
      <c r="Q343" s="230">
        <f>ROUND(E343*P343,2)</f>
        <v>0.02</v>
      </c>
      <c r="R343" s="230" t="s">
        <v>462</v>
      </c>
      <c r="S343" s="230" t="s">
        <v>158</v>
      </c>
      <c r="T343" s="231" t="s">
        <v>158</v>
      </c>
      <c r="U343" s="217">
        <v>9.7000000000000003E-2</v>
      </c>
      <c r="V343" s="217">
        <f>ROUND(E343*U343,2)</f>
        <v>1.94</v>
      </c>
      <c r="W343" s="217"/>
      <c r="X343" s="217" t="s">
        <v>188</v>
      </c>
      <c r="Y343" s="208"/>
      <c r="Z343" s="208"/>
      <c r="AA343" s="208"/>
      <c r="AB343" s="208"/>
      <c r="AC343" s="208"/>
      <c r="AD343" s="208"/>
      <c r="AE343" s="208"/>
      <c r="AF343" s="208"/>
      <c r="AG343" s="208" t="s">
        <v>189</v>
      </c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">
      <c r="A344" s="215"/>
      <c r="B344" s="216"/>
      <c r="C344" s="255" t="s">
        <v>1009</v>
      </c>
      <c r="D344" s="241"/>
      <c r="E344" s="242">
        <v>20</v>
      </c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08"/>
      <c r="Z344" s="208"/>
      <c r="AA344" s="208"/>
      <c r="AB344" s="208"/>
      <c r="AC344" s="208"/>
      <c r="AD344" s="208"/>
      <c r="AE344" s="208"/>
      <c r="AF344" s="208"/>
      <c r="AG344" s="208" t="s">
        <v>193</v>
      </c>
      <c r="AH344" s="208">
        <v>0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ht="22.5" outlineLevel="1" x14ac:dyDescent="0.2">
      <c r="A345" s="225">
        <v>67</v>
      </c>
      <c r="B345" s="226" t="s">
        <v>472</v>
      </c>
      <c r="C345" s="236" t="s">
        <v>1010</v>
      </c>
      <c r="D345" s="227" t="s">
        <v>246</v>
      </c>
      <c r="E345" s="228">
        <v>3</v>
      </c>
      <c r="F345" s="229"/>
      <c r="G345" s="230">
        <f>ROUND(E345*F345,2)</f>
        <v>0</v>
      </c>
      <c r="H345" s="229"/>
      <c r="I345" s="230">
        <f>ROUND(E345*H345,2)</f>
        <v>0</v>
      </c>
      <c r="J345" s="229"/>
      <c r="K345" s="230">
        <f>ROUND(E345*J345,2)</f>
        <v>0</v>
      </c>
      <c r="L345" s="230">
        <v>21</v>
      </c>
      <c r="M345" s="230">
        <f>G345*(1+L345/100)</f>
        <v>0</v>
      </c>
      <c r="N345" s="230">
        <v>0</v>
      </c>
      <c r="O345" s="230">
        <f>ROUND(E345*N345,2)</f>
        <v>0</v>
      </c>
      <c r="P345" s="230">
        <v>0</v>
      </c>
      <c r="Q345" s="230">
        <f>ROUND(E345*P345,2)</f>
        <v>0</v>
      </c>
      <c r="R345" s="230"/>
      <c r="S345" s="230" t="s">
        <v>175</v>
      </c>
      <c r="T345" s="231" t="s">
        <v>159</v>
      </c>
      <c r="U345" s="217">
        <v>0</v>
      </c>
      <c r="V345" s="217">
        <f>ROUND(E345*U345,2)</f>
        <v>0</v>
      </c>
      <c r="W345" s="217"/>
      <c r="X345" s="217" t="s">
        <v>188</v>
      </c>
      <c r="Y345" s="208"/>
      <c r="Z345" s="208"/>
      <c r="AA345" s="208"/>
      <c r="AB345" s="208"/>
      <c r="AC345" s="208"/>
      <c r="AD345" s="208"/>
      <c r="AE345" s="208"/>
      <c r="AF345" s="208"/>
      <c r="AG345" s="208" t="s">
        <v>189</v>
      </c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">
      <c r="A346" s="215"/>
      <c r="B346" s="216"/>
      <c r="C346" s="255" t="s">
        <v>1011</v>
      </c>
      <c r="D346" s="241"/>
      <c r="E346" s="242">
        <v>3</v>
      </c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193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ht="22.5" outlineLevel="1" x14ac:dyDescent="0.2">
      <c r="A347" s="225">
        <v>68</v>
      </c>
      <c r="B347" s="226" t="s">
        <v>1012</v>
      </c>
      <c r="C347" s="236" t="s">
        <v>1013</v>
      </c>
      <c r="D347" s="227" t="s">
        <v>246</v>
      </c>
      <c r="E347" s="228">
        <v>3</v>
      </c>
      <c r="F347" s="229"/>
      <c r="G347" s="230">
        <f>ROUND(E347*F347,2)</f>
        <v>0</v>
      </c>
      <c r="H347" s="229"/>
      <c r="I347" s="230">
        <f>ROUND(E347*H347,2)</f>
        <v>0</v>
      </c>
      <c r="J347" s="229"/>
      <c r="K347" s="230">
        <f>ROUND(E347*J347,2)</f>
        <v>0</v>
      </c>
      <c r="L347" s="230">
        <v>21</v>
      </c>
      <c r="M347" s="230">
        <f>G347*(1+L347/100)</f>
        <v>0</v>
      </c>
      <c r="N347" s="230">
        <v>0</v>
      </c>
      <c r="O347" s="230">
        <f>ROUND(E347*N347,2)</f>
        <v>0</v>
      </c>
      <c r="P347" s="230">
        <v>0</v>
      </c>
      <c r="Q347" s="230">
        <f>ROUND(E347*P347,2)</f>
        <v>0</v>
      </c>
      <c r="R347" s="230"/>
      <c r="S347" s="230" t="s">
        <v>175</v>
      </c>
      <c r="T347" s="231" t="s">
        <v>159</v>
      </c>
      <c r="U347" s="217">
        <v>0</v>
      </c>
      <c r="V347" s="217">
        <f>ROUND(E347*U347,2)</f>
        <v>0</v>
      </c>
      <c r="W347" s="217"/>
      <c r="X347" s="217" t="s">
        <v>188</v>
      </c>
      <c r="Y347" s="208"/>
      <c r="Z347" s="208"/>
      <c r="AA347" s="208"/>
      <c r="AB347" s="208"/>
      <c r="AC347" s="208"/>
      <c r="AD347" s="208"/>
      <c r="AE347" s="208"/>
      <c r="AF347" s="208"/>
      <c r="AG347" s="208" t="s">
        <v>189</v>
      </c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">
      <c r="A348" s="215"/>
      <c r="B348" s="216"/>
      <c r="C348" s="255" t="s">
        <v>1011</v>
      </c>
      <c r="D348" s="241"/>
      <c r="E348" s="242">
        <v>3</v>
      </c>
      <c r="F348" s="217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193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ht="22.5" outlineLevel="1" x14ac:dyDescent="0.2">
      <c r="A349" s="225">
        <v>69</v>
      </c>
      <c r="B349" s="226" t="s">
        <v>1014</v>
      </c>
      <c r="C349" s="236" t="s">
        <v>1015</v>
      </c>
      <c r="D349" s="227" t="s">
        <v>246</v>
      </c>
      <c r="E349" s="228">
        <v>2</v>
      </c>
      <c r="F349" s="229"/>
      <c r="G349" s="230">
        <f>ROUND(E349*F349,2)</f>
        <v>0</v>
      </c>
      <c r="H349" s="229"/>
      <c r="I349" s="230">
        <f>ROUND(E349*H349,2)</f>
        <v>0</v>
      </c>
      <c r="J349" s="229"/>
      <c r="K349" s="230">
        <f>ROUND(E349*J349,2)</f>
        <v>0</v>
      </c>
      <c r="L349" s="230">
        <v>21</v>
      </c>
      <c r="M349" s="230">
        <f>G349*(1+L349/100)</f>
        <v>0</v>
      </c>
      <c r="N349" s="230">
        <v>0.09</v>
      </c>
      <c r="O349" s="230">
        <f>ROUND(E349*N349,2)</f>
        <v>0.18</v>
      </c>
      <c r="P349" s="230">
        <v>0</v>
      </c>
      <c r="Q349" s="230">
        <f>ROUND(E349*P349,2)</f>
        <v>0</v>
      </c>
      <c r="R349" s="230"/>
      <c r="S349" s="230" t="s">
        <v>175</v>
      </c>
      <c r="T349" s="231" t="s">
        <v>159</v>
      </c>
      <c r="U349" s="217">
        <v>0</v>
      </c>
      <c r="V349" s="217">
        <f>ROUND(E349*U349,2)</f>
        <v>0</v>
      </c>
      <c r="W349" s="217"/>
      <c r="X349" s="217" t="s">
        <v>188</v>
      </c>
      <c r="Y349" s="208"/>
      <c r="Z349" s="208"/>
      <c r="AA349" s="208"/>
      <c r="AB349" s="208"/>
      <c r="AC349" s="208"/>
      <c r="AD349" s="208"/>
      <c r="AE349" s="208"/>
      <c r="AF349" s="208"/>
      <c r="AG349" s="208" t="s">
        <v>189</v>
      </c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">
      <c r="A350" s="215"/>
      <c r="B350" s="216"/>
      <c r="C350" s="255" t="s">
        <v>1016</v>
      </c>
      <c r="D350" s="241"/>
      <c r="E350" s="242">
        <v>2</v>
      </c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193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">
      <c r="A351" s="225">
        <v>70</v>
      </c>
      <c r="B351" s="226" t="s">
        <v>1017</v>
      </c>
      <c r="C351" s="236" t="s">
        <v>1018</v>
      </c>
      <c r="D351" s="227" t="s">
        <v>249</v>
      </c>
      <c r="E351" s="228">
        <v>0.26790000000000003</v>
      </c>
      <c r="F351" s="229"/>
      <c r="G351" s="230">
        <f>ROUND(E351*F351,2)</f>
        <v>0</v>
      </c>
      <c r="H351" s="229"/>
      <c r="I351" s="230">
        <f>ROUND(E351*H351,2)</f>
        <v>0</v>
      </c>
      <c r="J351" s="229"/>
      <c r="K351" s="230">
        <f>ROUND(E351*J351,2)</f>
        <v>0</v>
      </c>
      <c r="L351" s="230">
        <v>21</v>
      </c>
      <c r="M351" s="230">
        <f>G351*(1+L351/100)</f>
        <v>0</v>
      </c>
      <c r="N351" s="230">
        <v>0</v>
      </c>
      <c r="O351" s="230">
        <f>ROUND(E351*N351,2)</f>
        <v>0</v>
      </c>
      <c r="P351" s="230">
        <v>0</v>
      </c>
      <c r="Q351" s="230">
        <f>ROUND(E351*P351,2)</f>
        <v>0</v>
      </c>
      <c r="R351" s="230" t="s">
        <v>462</v>
      </c>
      <c r="S351" s="230" t="s">
        <v>158</v>
      </c>
      <c r="T351" s="231" t="s">
        <v>158</v>
      </c>
      <c r="U351" s="217">
        <v>3.016</v>
      </c>
      <c r="V351" s="217">
        <f>ROUND(E351*U351,2)</f>
        <v>0.81</v>
      </c>
      <c r="W351" s="217"/>
      <c r="X351" s="217" t="s">
        <v>250</v>
      </c>
      <c r="Y351" s="208"/>
      <c r="Z351" s="208"/>
      <c r="AA351" s="208"/>
      <c r="AB351" s="208"/>
      <c r="AC351" s="208"/>
      <c r="AD351" s="208"/>
      <c r="AE351" s="208"/>
      <c r="AF351" s="208"/>
      <c r="AG351" s="208" t="s">
        <v>251</v>
      </c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">
      <c r="A352" s="215"/>
      <c r="B352" s="216"/>
      <c r="C352" s="254" t="s">
        <v>348</v>
      </c>
      <c r="D352" s="245"/>
      <c r="E352" s="245"/>
      <c r="F352" s="245"/>
      <c r="G352" s="245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191</v>
      </c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">
      <c r="A353" s="215"/>
      <c r="B353" s="216"/>
      <c r="C353" s="255" t="s">
        <v>253</v>
      </c>
      <c r="D353" s="241"/>
      <c r="E353" s="242"/>
      <c r="F353" s="217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08"/>
      <c r="Z353" s="208"/>
      <c r="AA353" s="208"/>
      <c r="AB353" s="208"/>
      <c r="AC353" s="208"/>
      <c r="AD353" s="208"/>
      <c r="AE353" s="208"/>
      <c r="AF353" s="208"/>
      <c r="AG353" s="208" t="s">
        <v>193</v>
      </c>
      <c r="AH353" s="208">
        <v>0</v>
      </c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">
      <c r="A354" s="215"/>
      <c r="B354" s="216"/>
      <c r="C354" s="255" t="s">
        <v>1019</v>
      </c>
      <c r="D354" s="241"/>
      <c r="E354" s="242"/>
      <c r="F354" s="217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193</v>
      </c>
      <c r="AH354" s="208">
        <v>0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">
      <c r="A355" s="215"/>
      <c r="B355" s="216"/>
      <c r="C355" s="255" t="s">
        <v>1020</v>
      </c>
      <c r="D355" s="241"/>
      <c r="E355" s="242">
        <v>0.26790000000000003</v>
      </c>
      <c r="F355" s="217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193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x14ac:dyDescent="0.2">
      <c r="A356" s="219" t="s">
        <v>153</v>
      </c>
      <c r="B356" s="220" t="s">
        <v>114</v>
      </c>
      <c r="C356" s="235" t="s">
        <v>115</v>
      </c>
      <c r="D356" s="221"/>
      <c r="E356" s="222"/>
      <c r="F356" s="223"/>
      <c r="G356" s="223">
        <f>SUMIF(AG357:AG363,"&lt;&gt;NOR",G357:G363)</f>
        <v>0</v>
      </c>
      <c r="H356" s="223"/>
      <c r="I356" s="223">
        <f>SUM(I357:I363)</f>
        <v>0</v>
      </c>
      <c r="J356" s="223"/>
      <c r="K356" s="223">
        <f>SUM(K357:K363)</f>
        <v>0</v>
      </c>
      <c r="L356" s="223"/>
      <c r="M356" s="223">
        <f>SUM(M357:M363)</f>
        <v>0</v>
      </c>
      <c r="N356" s="223"/>
      <c r="O356" s="223">
        <f>SUM(O357:O363)</f>
        <v>0</v>
      </c>
      <c r="P356" s="223"/>
      <c r="Q356" s="223">
        <f>SUM(Q357:Q363)</f>
        <v>0</v>
      </c>
      <c r="R356" s="223"/>
      <c r="S356" s="223"/>
      <c r="T356" s="224"/>
      <c r="U356" s="218"/>
      <c r="V356" s="218">
        <f>SUM(V357:V363)</f>
        <v>1.61</v>
      </c>
      <c r="W356" s="218"/>
      <c r="X356" s="218"/>
      <c r="AG356" t="s">
        <v>154</v>
      </c>
    </row>
    <row r="357" spans="1:60" outlineLevel="1" x14ac:dyDescent="0.2">
      <c r="A357" s="225">
        <v>71</v>
      </c>
      <c r="B357" s="226" t="s">
        <v>1021</v>
      </c>
      <c r="C357" s="236" t="s">
        <v>1022</v>
      </c>
      <c r="D357" s="227" t="s">
        <v>186</v>
      </c>
      <c r="E357" s="228">
        <v>3</v>
      </c>
      <c r="F357" s="229"/>
      <c r="G357" s="230">
        <f>ROUND(E357*F357,2)</f>
        <v>0</v>
      </c>
      <c r="H357" s="229"/>
      <c r="I357" s="230">
        <f>ROUND(E357*H357,2)</f>
        <v>0</v>
      </c>
      <c r="J357" s="229"/>
      <c r="K357" s="230">
        <f>ROUND(E357*J357,2)</f>
        <v>0</v>
      </c>
      <c r="L357" s="230">
        <v>21</v>
      </c>
      <c r="M357" s="230">
        <f>G357*(1+L357/100)</f>
        <v>0</v>
      </c>
      <c r="N357" s="230">
        <v>1.0000000000000001E-5</v>
      </c>
      <c r="O357" s="230">
        <f>ROUND(E357*N357,2)</f>
        <v>0</v>
      </c>
      <c r="P357" s="230">
        <v>0</v>
      </c>
      <c r="Q357" s="230">
        <f>ROUND(E357*P357,2)</f>
        <v>0</v>
      </c>
      <c r="R357" s="230" t="s">
        <v>1023</v>
      </c>
      <c r="S357" s="230" t="s">
        <v>158</v>
      </c>
      <c r="T357" s="231" t="s">
        <v>158</v>
      </c>
      <c r="U357" s="217">
        <v>7.1999999999999995E-2</v>
      </c>
      <c r="V357" s="217">
        <f>ROUND(E357*U357,2)</f>
        <v>0.22</v>
      </c>
      <c r="W357" s="217"/>
      <c r="X357" s="217" t="s">
        <v>188</v>
      </c>
      <c r="Y357" s="208"/>
      <c r="Z357" s="208"/>
      <c r="AA357" s="208"/>
      <c r="AB357" s="208"/>
      <c r="AC357" s="208"/>
      <c r="AD357" s="208"/>
      <c r="AE357" s="208"/>
      <c r="AF357" s="208"/>
      <c r="AG357" s="208" t="s">
        <v>189</v>
      </c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">
      <c r="A358" s="215"/>
      <c r="B358" s="216"/>
      <c r="C358" s="255" t="s">
        <v>1024</v>
      </c>
      <c r="D358" s="241"/>
      <c r="E358" s="242">
        <v>3</v>
      </c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193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">
      <c r="A359" s="225">
        <v>72</v>
      </c>
      <c r="B359" s="226" t="s">
        <v>1025</v>
      </c>
      <c r="C359" s="236" t="s">
        <v>1026</v>
      </c>
      <c r="D359" s="227" t="s">
        <v>186</v>
      </c>
      <c r="E359" s="228">
        <v>3</v>
      </c>
      <c r="F359" s="229"/>
      <c r="G359" s="230">
        <f>ROUND(E359*F359,2)</f>
        <v>0</v>
      </c>
      <c r="H359" s="229"/>
      <c r="I359" s="230">
        <f>ROUND(E359*H359,2)</f>
        <v>0</v>
      </c>
      <c r="J359" s="229"/>
      <c r="K359" s="230">
        <f>ROUND(E359*J359,2)</f>
        <v>0</v>
      </c>
      <c r="L359" s="230">
        <v>21</v>
      </c>
      <c r="M359" s="230">
        <f>G359*(1+L359/100)</f>
        <v>0</v>
      </c>
      <c r="N359" s="230">
        <v>2.7999999999999998E-4</v>
      </c>
      <c r="O359" s="230">
        <f>ROUND(E359*N359,2)</f>
        <v>0</v>
      </c>
      <c r="P359" s="230">
        <v>0</v>
      </c>
      <c r="Q359" s="230">
        <f>ROUND(E359*P359,2)</f>
        <v>0</v>
      </c>
      <c r="R359" s="230" t="s">
        <v>1023</v>
      </c>
      <c r="S359" s="230" t="s">
        <v>158</v>
      </c>
      <c r="T359" s="231" t="s">
        <v>158</v>
      </c>
      <c r="U359" s="217">
        <v>0.307</v>
      </c>
      <c r="V359" s="217">
        <f>ROUND(E359*U359,2)</f>
        <v>0.92</v>
      </c>
      <c r="W359" s="217"/>
      <c r="X359" s="217" t="s">
        <v>188</v>
      </c>
      <c r="Y359" s="208"/>
      <c r="Z359" s="208"/>
      <c r="AA359" s="208"/>
      <c r="AB359" s="208"/>
      <c r="AC359" s="208"/>
      <c r="AD359" s="208"/>
      <c r="AE359" s="208"/>
      <c r="AF359" s="208"/>
      <c r="AG359" s="208" t="s">
        <v>189</v>
      </c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">
      <c r="A360" s="215"/>
      <c r="B360" s="216"/>
      <c r="C360" s="237" t="s">
        <v>1027</v>
      </c>
      <c r="D360" s="233"/>
      <c r="E360" s="233"/>
      <c r="F360" s="233"/>
      <c r="G360" s="233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08"/>
      <c r="Z360" s="208"/>
      <c r="AA360" s="208"/>
      <c r="AB360" s="208"/>
      <c r="AC360" s="208"/>
      <c r="AD360" s="208"/>
      <c r="AE360" s="208"/>
      <c r="AF360" s="208"/>
      <c r="AG360" s="208" t="s">
        <v>163</v>
      </c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">
      <c r="A361" s="215"/>
      <c r="B361" s="216"/>
      <c r="C361" s="255" t="s">
        <v>1028</v>
      </c>
      <c r="D361" s="241"/>
      <c r="E361" s="242">
        <v>3</v>
      </c>
      <c r="F361" s="217"/>
      <c r="G361" s="217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08"/>
      <c r="Z361" s="208"/>
      <c r="AA361" s="208"/>
      <c r="AB361" s="208"/>
      <c r="AC361" s="208"/>
      <c r="AD361" s="208"/>
      <c r="AE361" s="208"/>
      <c r="AF361" s="208"/>
      <c r="AG361" s="208" t="s">
        <v>193</v>
      </c>
      <c r="AH361" s="208">
        <v>5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">
      <c r="A362" s="225">
        <v>73</v>
      </c>
      <c r="B362" s="226" t="s">
        <v>1029</v>
      </c>
      <c r="C362" s="236" t="s">
        <v>1030</v>
      </c>
      <c r="D362" s="227" t="s">
        <v>186</v>
      </c>
      <c r="E362" s="228">
        <v>3</v>
      </c>
      <c r="F362" s="229"/>
      <c r="G362" s="230">
        <f>ROUND(E362*F362,2)</f>
        <v>0</v>
      </c>
      <c r="H362" s="229"/>
      <c r="I362" s="230">
        <f>ROUND(E362*H362,2)</f>
        <v>0</v>
      </c>
      <c r="J362" s="229"/>
      <c r="K362" s="230">
        <f>ROUND(E362*J362,2)</f>
        <v>0</v>
      </c>
      <c r="L362" s="230">
        <v>21</v>
      </c>
      <c r="M362" s="230">
        <f>G362*(1+L362/100)</f>
        <v>0</v>
      </c>
      <c r="N362" s="230">
        <v>8.0000000000000007E-5</v>
      </c>
      <c r="O362" s="230">
        <f>ROUND(E362*N362,2)</f>
        <v>0</v>
      </c>
      <c r="P362" s="230">
        <v>0</v>
      </c>
      <c r="Q362" s="230">
        <f>ROUND(E362*P362,2)</f>
        <v>0</v>
      </c>
      <c r="R362" s="230" t="s">
        <v>1023</v>
      </c>
      <c r="S362" s="230" t="s">
        <v>158</v>
      </c>
      <c r="T362" s="231" t="s">
        <v>158</v>
      </c>
      <c r="U362" s="217">
        <v>0.156</v>
      </c>
      <c r="V362" s="217">
        <f>ROUND(E362*U362,2)</f>
        <v>0.47</v>
      </c>
      <c r="W362" s="217"/>
      <c r="X362" s="217" t="s">
        <v>188</v>
      </c>
      <c r="Y362" s="208"/>
      <c r="Z362" s="208"/>
      <c r="AA362" s="208"/>
      <c r="AB362" s="208"/>
      <c r="AC362" s="208"/>
      <c r="AD362" s="208"/>
      <c r="AE362" s="208"/>
      <c r="AF362" s="208"/>
      <c r="AG362" s="208" t="s">
        <v>189</v>
      </c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">
      <c r="A363" s="215"/>
      <c r="B363" s="216"/>
      <c r="C363" s="255" t="s">
        <v>1028</v>
      </c>
      <c r="D363" s="241"/>
      <c r="E363" s="242">
        <v>3</v>
      </c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08"/>
      <c r="Z363" s="208"/>
      <c r="AA363" s="208"/>
      <c r="AB363" s="208"/>
      <c r="AC363" s="208"/>
      <c r="AD363" s="208"/>
      <c r="AE363" s="208"/>
      <c r="AF363" s="208"/>
      <c r="AG363" s="208" t="s">
        <v>193</v>
      </c>
      <c r="AH363" s="208">
        <v>5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x14ac:dyDescent="0.2">
      <c r="A364" s="219" t="s">
        <v>153</v>
      </c>
      <c r="B364" s="220" t="s">
        <v>118</v>
      </c>
      <c r="C364" s="235" t="s">
        <v>119</v>
      </c>
      <c r="D364" s="221"/>
      <c r="E364" s="222"/>
      <c r="F364" s="223"/>
      <c r="G364" s="223">
        <f>SUMIF(AG365:AG366,"&lt;&gt;NOR",G365:G366)</f>
        <v>0</v>
      </c>
      <c r="H364" s="223"/>
      <c r="I364" s="223">
        <f>SUM(I365:I366)</f>
        <v>0</v>
      </c>
      <c r="J364" s="223"/>
      <c r="K364" s="223">
        <f>SUM(K365:K366)</f>
        <v>0</v>
      </c>
      <c r="L364" s="223"/>
      <c r="M364" s="223">
        <f>SUM(M365:M366)</f>
        <v>0</v>
      </c>
      <c r="N364" s="223"/>
      <c r="O364" s="223">
        <f>SUM(O365:O366)</f>
        <v>0</v>
      </c>
      <c r="P364" s="223"/>
      <c r="Q364" s="223">
        <f>SUM(Q365:Q366)</f>
        <v>0</v>
      </c>
      <c r="R364" s="223"/>
      <c r="S364" s="223"/>
      <c r="T364" s="224"/>
      <c r="U364" s="218"/>
      <c r="V364" s="218">
        <f>SUM(V365:V366)</f>
        <v>0</v>
      </c>
      <c r="W364" s="218"/>
      <c r="X364" s="218"/>
      <c r="AG364" t="s">
        <v>154</v>
      </c>
    </row>
    <row r="365" spans="1:60" ht="22.5" outlineLevel="1" x14ac:dyDescent="0.2">
      <c r="A365" s="225">
        <v>74</v>
      </c>
      <c r="B365" s="226" t="s">
        <v>1031</v>
      </c>
      <c r="C365" s="236" t="s">
        <v>1032</v>
      </c>
      <c r="D365" s="227" t="s">
        <v>1033</v>
      </c>
      <c r="E365" s="228">
        <v>1</v>
      </c>
      <c r="F365" s="229"/>
      <c r="G365" s="230">
        <f>ROUND(E365*F365,2)</f>
        <v>0</v>
      </c>
      <c r="H365" s="229"/>
      <c r="I365" s="230">
        <f>ROUND(E365*H365,2)</f>
        <v>0</v>
      </c>
      <c r="J365" s="229"/>
      <c r="K365" s="230">
        <f>ROUND(E365*J365,2)</f>
        <v>0</v>
      </c>
      <c r="L365" s="230">
        <v>21</v>
      </c>
      <c r="M365" s="230">
        <f>G365*(1+L365/100)</f>
        <v>0</v>
      </c>
      <c r="N365" s="230">
        <v>0</v>
      </c>
      <c r="O365" s="230">
        <f>ROUND(E365*N365,2)</f>
        <v>0</v>
      </c>
      <c r="P365" s="230">
        <v>0</v>
      </c>
      <c r="Q365" s="230">
        <f>ROUND(E365*P365,2)</f>
        <v>0</v>
      </c>
      <c r="R365" s="230"/>
      <c r="S365" s="230" t="s">
        <v>175</v>
      </c>
      <c r="T365" s="231" t="s">
        <v>159</v>
      </c>
      <c r="U365" s="217">
        <v>0</v>
      </c>
      <c r="V365" s="217">
        <f>ROUND(E365*U365,2)</f>
        <v>0</v>
      </c>
      <c r="W365" s="217"/>
      <c r="X365" s="217" t="s">
        <v>1034</v>
      </c>
      <c r="Y365" s="208"/>
      <c r="Z365" s="208"/>
      <c r="AA365" s="208"/>
      <c r="AB365" s="208"/>
      <c r="AC365" s="208"/>
      <c r="AD365" s="208"/>
      <c r="AE365" s="208"/>
      <c r="AF365" s="208"/>
      <c r="AG365" s="208" t="s">
        <v>1035</v>
      </c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">
      <c r="A366" s="215"/>
      <c r="B366" s="216"/>
      <c r="C366" s="255" t="s">
        <v>474</v>
      </c>
      <c r="D366" s="241"/>
      <c r="E366" s="242">
        <v>1</v>
      </c>
      <c r="F366" s="217"/>
      <c r="G366" s="217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08"/>
      <c r="Z366" s="208"/>
      <c r="AA366" s="208"/>
      <c r="AB366" s="208"/>
      <c r="AC366" s="208"/>
      <c r="AD366" s="208"/>
      <c r="AE366" s="208"/>
      <c r="AF366" s="208"/>
      <c r="AG366" s="208" t="s">
        <v>193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x14ac:dyDescent="0.2">
      <c r="A367" s="219" t="s">
        <v>153</v>
      </c>
      <c r="B367" s="220" t="s">
        <v>120</v>
      </c>
      <c r="C367" s="235" t="s">
        <v>121</v>
      </c>
      <c r="D367" s="221"/>
      <c r="E367" s="222"/>
      <c r="F367" s="223"/>
      <c r="G367" s="223">
        <f>SUMIF(AG368:AG414,"&lt;&gt;NOR",G368:G414)</f>
        <v>0</v>
      </c>
      <c r="H367" s="223"/>
      <c r="I367" s="223">
        <f>SUM(I368:I414)</f>
        <v>0</v>
      </c>
      <c r="J367" s="223"/>
      <c r="K367" s="223">
        <f>SUM(K368:K414)</f>
        <v>0</v>
      </c>
      <c r="L367" s="223"/>
      <c r="M367" s="223">
        <f>SUM(M368:M414)</f>
        <v>0</v>
      </c>
      <c r="N367" s="223"/>
      <c r="O367" s="223">
        <f>SUM(O368:O414)</f>
        <v>0</v>
      </c>
      <c r="P367" s="223"/>
      <c r="Q367" s="223">
        <f>SUM(Q368:Q414)</f>
        <v>0</v>
      </c>
      <c r="R367" s="223"/>
      <c r="S367" s="223"/>
      <c r="T367" s="224"/>
      <c r="U367" s="218"/>
      <c r="V367" s="218">
        <f>SUM(V368:V414)</f>
        <v>1206.68</v>
      </c>
      <c r="W367" s="218"/>
      <c r="X367" s="218"/>
      <c r="AG367" t="s">
        <v>154</v>
      </c>
    </row>
    <row r="368" spans="1:60" outlineLevel="1" x14ac:dyDescent="0.2">
      <c r="A368" s="225">
        <v>75</v>
      </c>
      <c r="B368" s="226" t="s">
        <v>477</v>
      </c>
      <c r="C368" s="236" t="s">
        <v>478</v>
      </c>
      <c r="D368" s="227" t="s">
        <v>249</v>
      </c>
      <c r="E368" s="228">
        <v>141.43454</v>
      </c>
      <c r="F368" s="229"/>
      <c r="G368" s="230">
        <f>ROUND(E368*F368,2)</f>
        <v>0</v>
      </c>
      <c r="H368" s="229"/>
      <c r="I368" s="230">
        <f>ROUND(E368*H368,2)</f>
        <v>0</v>
      </c>
      <c r="J368" s="229"/>
      <c r="K368" s="230">
        <f>ROUND(E368*J368,2)</f>
        <v>0</v>
      </c>
      <c r="L368" s="230">
        <v>21</v>
      </c>
      <c r="M368" s="230">
        <f>G368*(1+L368/100)</f>
        <v>0</v>
      </c>
      <c r="N368" s="230">
        <v>0</v>
      </c>
      <c r="O368" s="230">
        <f>ROUND(E368*N368,2)</f>
        <v>0</v>
      </c>
      <c r="P368" s="230">
        <v>0</v>
      </c>
      <c r="Q368" s="230">
        <f>ROUND(E368*P368,2)</f>
        <v>0</v>
      </c>
      <c r="R368" s="230" t="s">
        <v>237</v>
      </c>
      <c r="S368" s="230" t="s">
        <v>479</v>
      </c>
      <c r="T368" s="231" t="s">
        <v>479</v>
      </c>
      <c r="U368" s="217">
        <v>0</v>
      </c>
      <c r="V368" s="217">
        <f>ROUND(E368*U368,2)</f>
        <v>0</v>
      </c>
      <c r="W368" s="217"/>
      <c r="X368" s="217" t="s">
        <v>188</v>
      </c>
      <c r="Y368" s="208"/>
      <c r="Z368" s="208"/>
      <c r="AA368" s="208"/>
      <c r="AB368" s="208"/>
      <c r="AC368" s="208"/>
      <c r="AD368" s="208"/>
      <c r="AE368" s="208"/>
      <c r="AF368" s="208"/>
      <c r="AG368" s="208" t="s">
        <v>189</v>
      </c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">
      <c r="A369" s="215"/>
      <c r="B369" s="216"/>
      <c r="C369" s="255" t="s">
        <v>1036</v>
      </c>
      <c r="D369" s="241"/>
      <c r="E369" s="242">
        <v>165.09813</v>
      </c>
      <c r="F369" s="217"/>
      <c r="G369" s="217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193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">
      <c r="A370" s="215"/>
      <c r="B370" s="216"/>
      <c r="C370" s="255" t="s">
        <v>481</v>
      </c>
      <c r="D370" s="241"/>
      <c r="E370" s="242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08"/>
      <c r="Z370" s="208"/>
      <c r="AA370" s="208"/>
      <c r="AB370" s="208"/>
      <c r="AC370" s="208"/>
      <c r="AD370" s="208"/>
      <c r="AE370" s="208"/>
      <c r="AF370" s="208"/>
      <c r="AG370" s="208" t="s">
        <v>193</v>
      </c>
      <c r="AH370" s="208">
        <v>0</v>
      </c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">
      <c r="A371" s="215"/>
      <c r="B371" s="216"/>
      <c r="C371" s="255" t="s">
        <v>1037</v>
      </c>
      <c r="D371" s="241"/>
      <c r="E371" s="242">
        <v>-0.46079999999999999</v>
      </c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08"/>
      <c r="Z371" s="208"/>
      <c r="AA371" s="208"/>
      <c r="AB371" s="208"/>
      <c r="AC371" s="208"/>
      <c r="AD371" s="208"/>
      <c r="AE371" s="208"/>
      <c r="AF371" s="208"/>
      <c r="AG371" s="208" t="s">
        <v>193</v>
      </c>
      <c r="AH371" s="208">
        <v>5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">
      <c r="A372" s="215"/>
      <c r="B372" s="216"/>
      <c r="C372" s="255" t="s">
        <v>1038</v>
      </c>
      <c r="D372" s="241"/>
      <c r="E372" s="242">
        <v>-16.417850000000001</v>
      </c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193</v>
      </c>
      <c r="AH372" s="208">
        <v>5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">
      <c r="A373" s="215"/>
      <c r="B373" s="216"/>
      <c r="C373" s="255" t="s">
        <v>1039</v>
      </c>
      <c r="D373" s="241"/>
      <c r="E373" s="242">
        <v>-6.5828800000000003</v>
      </c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08"/>
      <c r="Z373" s="208"/>
      <c r="AA373" s="208"/>
      <c r="AB373" s="208"/>
      <c r="AC373" s="208"/>
      <c r="AD373" s="208"/>
      <c r="AE373" s="208"/>
      <c r="AF373" s="208"/>
      <c r="AG373" s="208" t="s">
        <v>193</v>
      </c>
      <c r="AH373" s="208">
        <v>5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">
      <c r="A374" s="215"/>
      <c r="B374" s="216"/>
      <c r="C374" s="255" t="s">
        <v>1040</v>
      </c>
      <c r="D374" s="241"/>
      <c r="E374" s="242">
        <v>-0.20205999999999999</v>
      </c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08"/>
      <c r="Z374" s="208"/>
      <c r="AA374" s="208"/>
      <c r="AB374" s="208"/>
      <c r="AC374" s="208"/>
      <c r="AD374" s="208"/>
      <c r="AE374" s="208"/>
      <c r="AF374" s="208"/>
      <c r="AG374" s="208" t="s">
        <v>193</v>
      </c>
      <c r="AH374" s="208">
        <v>5</v>
      </c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">
      <c r="A375" s="225">
        <v>76</v>
      </c>
      <c r="B375" s="226" t="s">
        <v>486</v>
      </c>
      <c r="C375" s="236" t="s">
        <v>487</v>
      </c>
      <c r="D375" s="227" t="s">
        <v>249</v>
      </c>
      <c r="E375" s="228">
        <v>2.1120000000000001</v>
      </c>
      <c r="F375" s="229"/>
      <c r="G375" s="230">
        <f>ROUND(E375*F375,2)</f>
        <v>0</v>
      </c>
      <c r="H375" s="229"/>
      <c r="I375" s="230">
        <f>ROUND(E375*H375,2)</f>
        <v>0</v>
      </c>
      <c r="J375" s="229"/>
      <c r="K375" s="230">
        <f>ROUND(E375*J375,2)</f>
        <v>0</v>
      </c>
      <c r="L375" s="230">
        <v>21</v>
      </c>
      <c r="M375" s="230">
        <f>G375*(1+L375/100)</f>
        <v>0</v>
      </c>
      <c r="N375" s="230">
        <v>0</v>
      </c>
      <c r="O375" s="230">
        <f>ROUND(E375*N375,2)</f>
        <v>0</v>
      </c>
      <c r="P375" s="230">
        <v>0</v>
      </c>
      <c r="Q375" s="230">
        <f>ROUND(E375*P375,2)</f>
        <v>0</v>
      </c>
      <c r="R375" s="230" t="s">
        <v>237</v>
      </c>
      <c r="S375" s="230" t="s">
        <v>158</v>
      </c>
      <c r="T375" s="231" t="s">
        <v>158</v>
      </c>
      <c r="U375" s="217">
        <v>0</v>
      </c>
      <c r="V375" s="217">
        <f>ROUND(E375*U375,2)</f>
        <v>0</v>
      </c>
      <c r="W375" s="217"/>
      <c r="X375" s="217" t="s">
        <v>188</v>
      </c>
      <c r="Y375" s="208"/>
      <c r="Z375" s="208"/>
      <c r="AA375" s="208"/>
      <c r="AB375" s="208"/>
      <c r="AC375" s="208"/>
      <c r="AD375" s="208"/>
      <c r="AE375" s="208"/>
      <c r="AF375" s="208"/>
      <c r="AG375" s="208" t="s">
        <v>189</v>
      </c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">
      <c r="A376" s="215"/>
      <c r="B376" s="216"/>
      <c r="C376" s="255" t="s">
        <v>1041</v>
      </c>
      <c r="D376" s="241"/>
      <c r="E376" s="242">
        <v>2.1120000000000001</v>
      </c>
      <c r="F376" s="217"/>
      <c r="G376" s="217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193</v>
      </c>
      <c r="AH376" s="208">
        <v>7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">
      <c r="A377" s="225">
        <v>77</v>
      </c>
      <c r="B377" s="226" t="s">
        <v>489</v>
      </c>
      <c r="C377" s="236" t="s">
        <v>490</v>
      </c>
      <c r="D377" s="227" t="s">
        <v>249</v>
      </c>
      <c r="E377" s="228">
        <v>0.46079999999999999</v>
      </c>
      <c r="F377" s="229"/>
      <c r="G377" s="230">
        <f>ROUND(E377*F377,2)</f>
        <v>0</v>
      </c>
      <c r="H377" s="229"/>
      <c r="I377" s="230">
        <f>ROUND(E377*H377,2)</f>
        <v>0</v>
      </c>
      <c r="J377" s="229"/>
      <c r="K377" s="230">
        <f>ROUND(E377*J377,2)</f>
        <v>0</v>
      </c>
      <c r="L377" s="230">
        <v>21</v>
      </c>
      <c r="M377" s="230">
        <f>G377*(1+L377/100)</f>
        <v>0</v>
      </c>
      <c r="N377" s="230">
        <v>0</v>
      </c>
      <c r="O377" s="230">
        <f>ROUND(E377*N377,2)</f>
        <v>0</v>
      </c>
      <c r="P377" s="230">
        <v>0</v>
      </c>
      <c r="Q377" s="230">
        <f>ROUND(E377*P377,2)</f>
        <v>0</v>
      </c>
      <c r="R377" s="230" t="s">
        <v>237</v>
      </c>
      <c r="S377" s="230" t="s">
        <v>158</v>
      </c>
      <c r="T377" s="231" t="s">
        <v>158</v>
      </c>
      <c r="U377" s="217">
        <v>0</v>
      </c>
      <c r="V377" s="217">
        <f>ROUND(E377*U377,2)</f>
        <v>0</v>
      </c>
      <c r="W377" s="217"/>
      <c r="X377" s="217" t="s">
        <v>188</v>
      </c>
      <c r="Y377" s="208"/>
      <c r="Z377" s="208"/>
      <c r="AA377" s="208"/>
      <c r="AB377" s="208"/>
      <c r="AC377" s="208"/>
      <c r="AD377" s="208"/>
      <c r="AE377" s="208"/>
      <c r="AF377" s="208"/>
      <c r="AG377" s="208" t="s">
        <v>189</v>
      </c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">
      <c r="A378" s="215"/>
      <c r="B378" s="216"/>
      <c r="C378" s="255" t="s">
        <v>1042</v>
      </c>
      <c r="D378" s="241"/>
      <c r="E378" s="242">
        <v>0.192</v>
      </c>
      <c r="F378" s="217"/>
      <c r="G378" s="217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193</v>
      </c>
      <c r="AH378" s="208">
        <v>7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">
      <c r="A379" s="215"/>
      <c r="B379" s="216"/>
      <c r="C379" s="255" t="s">
        <v>1043</v>
      </c>
      <c r="D379" s="241"/>
      <c r="E379" s="242">
        <v>0.26879999999999998</v>
      </c>
      <c r="F379" s="217"/>
      <c r="G379" s="217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193</v>
      </c>
      <c r="AH379" s="208">
        <v>7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">
      <c r="A380" s="225">
        <v>78</v>
      </c>
      <c r="B380" s="226" t="s">
        <v>1044</v>
      </c>
      <c r="C380" s="236" t="s">
        <v>1045</v>
      </c>
      <c r="D380" s="227" t="s">
        <v>249</v>
      </c>
      <c r="E380" s="228">
        <v>16.417850000000001</v>
      </c>
      <c r="F380" s="229"/>
      <c r="G380" s="230">
        <f>ROUND(E380*F380,2)</f>
        <v>0</v>
      </c>
      <c r="H380" s="229"/>
      <c r="I380" s="230">
        <f>ROUND(E380*H380,2)</f>
        <v>0</v>
      </c>
      <c r="J380" s="229"/>
      <c r="K380" s="230">
        <f>ROUND(E380*J380,2)</f>
        <v>0</v>
      </c>
      <c r="L380" s="230">
        <v>21</v>
      </c>
      <c r="M380" s="230">
        <f>G380*(1+L380/100)</f>
        <v>0</v>
      </c>
      <c r="N380" s="230">
        <v>0</v>
      </c>
      <c r="O380" s="230">
        <f>ROUND(E380*N380,2)</f>
        <v>0</v>
      </c>
      <c r="P380" s="230">
        <v>0</v>
      </c>
      <c r="Q380" s="230">
        <f>ROUND(E380*P380,2)</f>
        <v>0</v>
      </c>
      <c r="R380" s="230" t="s">
        <v>237</v>
      </c>
      <c r="S380" s="230" t="s">
        <v>158</v>
      </c>
      <c r="T380" s="231" t="s">
        <v>158</v>
      </c>
      <c r="U380" s="217">
        <v>0</v>
      </c>
      <c r="V380" s="217">
        <f>ROUND(E380*U380,2)</f>
        <v>0</v>
      </c>
      <c r="W380" s="217"/>
      <c r="X380" s="217" t="s">
        <v>188</v>
      </c>
      <c r="Y380" s="208"/>
      <c r="Z380" s="208"/>
      <c r="AA380" s="208"/>
      <c r="AB380" s="208"/>
      <c r="AC380" s="208"/>
      <c r="AD380" s="208"/>
      <c r="AE380" s="208"/>
      <c r="AF380" s="208"/>
      <c r="AG380" s="208" t="s">
        <v>189</v>
      </c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">
      <c r="A381" s="215"/>
      <c r="B381" s="216"/>
      <c r="C381" s="255" t="s">
        <v>1046</v>
      </c>
      <c r="D381" s="241"/>
      <c r="E381" s="242">
        <v>16.417850000000001</v>
      </c>
      <c r="F381" s="217"/>
      <c r="G381" s="217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193</v>
      </c>
      <c r="AH381" s="208">
        <v>7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">
      <c r="A382" s="225">
        <v>79</v>
      </c>
      <c r="B382" s="226" t="s">
        <v>494</v>
      </c>
      <c r="C382" s="236" t="s">
        <v>495</v>
      </c>
      <c r="D382" s="227" t="s">
        <v>249</v>
      </c>
      <c r="E382" s="228">
        <v>6.5828800000000003</v>
      </c>
      <c r="F382" s="229"/>
      <c r="G382" s="230">
        <f>ROUND(E382*F382,2)</f>
        <v>0</v>
      </c>
      <c r="H382" s="229"/>
      <c r="I382" s="230">
        <f>ROUND(E382*H382,2)</f>
        <v>0</v>
      </c>
      <c r="J382" s="229"/>
      <c r="K382" s="230">
        <f>ROUND(E382*J382,2)</f>
        <v>0</v>
      </c>
      <c r="L382" s="230">
        <v>21</v>
      </c>
      <c r="M382" s="230">
        <f>G382*(1+L382/100)</f>
        <v>0</v>
      </c>
      <c r="N382" s="230">
        <v>0</v>
      </c>
      <c r="O382" s="230">
        <f>ROUND(E382*N382,2)</f>
        <v>0</v>
      </c>
      <c r="P382" s="230">
        <v>0</v>
      </c>
      <c r="Q382" s="230">
        <f>ROUND(E382*P382,2)</f>
        <v>0</v>
      </c>
      <c r="R382" s="230" t="s">
        <v>237</v>
      </c>
      <c r="S382" s="230" t="s">
        <v>158</v>
      </c>
      <c r="T382" s="231" t="s">
        <v>159</v>
      </c>
      <c r="U382" s="217">
        <v>0</v>
      </c>
      <c r="V382" s="217">
        <f>ROUND(E382*U382,2)</f>
        <v>0</v>
      </c>
      <c r="W382" s="217"/>
      <c r="X382" s="217" t="s">
        <v>188</v>
      </c>
      <c r="Y382" s="208"/>
      <c r="Z382" s="208"/>
      <c r="AA382" s="208"/>
      <c r="AB382" s="208"/>
      <c r="AC382" s="208"/>
      <c r="AD382" s="208"/>
      <c r="AE382" s="208"/>
      <c r="AF382" s="208"/>
      <c r="AG382" s="208" t="s">
        <v>189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">
      <c r="A383" s="215"/>
      <c r="B383" s="216"/>
      <c r="C383" s="237" t="s">
        <v>496</v>
      </c>
      <c r="D383" s="233"/>
      <c r="E383" s="233"/>
      <c r="F383" s="233"/>
      <c r="G383" s="233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08"/>
      <c r="Z383" s="208"/>
      <c r="AA383" s="208"/>
      <c r="AB383" s="208"/>
      <c r="AC383" s="208"/>
      <c r="AD383" s="208"/>
      <c r="AE383" s="208"/>
      <c r="AF383" s="208"/>
      <c r="AG383" s="208" t="s">
        <v>163</v>
      </c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">
      <c r="A384" s="215"/>
      <c r="B384" s="216"/>
      <c r="C384" s="255" t="s">
        <v>497</v>
      </c>
      <c r="D384" s="241"/>
      <c r="E384" s="242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08"/>
      <c r="Z384" s="208"/>
      <c r="AA384" s="208"/>
      <c r="AB384" s="208"/>
      <c r="AC384" s="208"/>
      <c r="AD384" s="208"/>
      <c r="AE384" s="208"/>
      <c r="AF384" s="208"/>
      <c r="AG384" s="208" t="s">
        <v>193</v>
      </c>
      <c r="AH384" s="208">
        <v>0</v>
      </c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">
      <c r="A385" s="215"/>
      <c r="B385" s="216"/>
      <c r="C385" s="255" t="s">
        <v>1047</v>
      </c>
      <c r="D385" s="241"/>
      <c r="E385" s="242">
        <v>0.40456999999999999</v>
      </c>
      <c r="F385" s="217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08"/>
      <c r="Z385" s="208"/>
      <c r="AA385" s="208"/>
      <c r="AB385" s="208"/>
      <c r="AC385" s="208"/>
      <c r="AD385" s="208"/>
      <c r="AE385" s="208"/>
      <c r="AF385" s="208"/>
      <c r="AG385" s="208" t="s">
        <v>193</v>
      </c>
      <c r="AH385" s="208">
        <v>7</v>
      </c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">
      <c r="A386" s="215"/>
      <c r="B386" s="216"/>
      <c r="C386" s="255" t="s">
        <v>1048</v>
      </c>
      <c r="D386" s="241"/>
      <c r="E386" s="242">
        <v>6.1783099999999997</v>
      </c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08"/>
      <c r="Z386" s="208"/>
      <c r="AA386" s="208"/>
      <c r="AB386" s="208"/>
      <c r="AC386" s="208"/>
      <c r="AD386" s="208"/>
      <c r="AE386" s="208"/>
      <c r="AF386" s="208"/>
      <c r="AG386" s="208" t="s">
        <v>193</v>
      </c>
      <c r="AH386" s="208">
        <v>7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">
      <c r="A387" s="225">
        <v>80</v>
      </c>
      <c r="B387" s="226" t="s">
        <v>501</v>
      </c>
      <c r="C387" s="236" t="s">
        <v>502</v>
      </c>
      <c r="D387" s="227" t="s">
        <v>249</v>
      </c>
      <c r="E387" s="228">
        <v>0.20205999999999999</v>
      </c>
      <c r="F387" s="229"/>
      <c r="G387" s="230">
        <f>ROUND(E387*F387,2)</f>
        <v>0</v>
      </c>
      <c r="H387" s="229"/>
      <c r="I387" s="230">
        <f>ROUND(E387*H387,2)</f>
        <v>0</v>
      </c>
      <c r="J387" s="229"/>
      <c r="K387" s="230">
        <f>ROUND(E387*J387,2)</f>
        <v>0</v>
      </c>
      <c r="L387" s="230">
        <v>21</v>
      </c>
      <c r="M387" s="230">
        <f>G387*(1+L387/100)</f>
        <v>0</v>
      </c>
      <c r="N387" s="230">
        <v>0</v>
      </c>
      <c r="O387" s="230">
        <f>ROUND(E387*N387,2)</f>
        <v>0</v>
      </c>
      <c r="P387" s="230">
        <v>0</v>
      </c>
      <c r="Q387" s="230">
        <f>ROUND(E387*P387,2)</f>
        <v>0</v>
      </c>
      <c r="R387" s="230" t="s">
        <v>237</v>
      </c>
      <c r="S387" s="230" t="s">
        <v>158</v>
      </c>
      <c r="T387" s="231" t="s">
        <v>158</v>
      </c>
      <c r="U387" s="217">
        <v>0</v>
      </c>
      <c r="V387" s="217">
        <f>ROUND(E387*U387,2)</f>
        <v>0</v>
      </c>
      <c r="W387" s="217"/>
      <c r="X387" s="217" t="s">
        <v>188</v>
      </c>
      <c r="Y387" s="208"/>
      <c r="Z387" s="208"/>
      <c r="AA387" s="208"/>
      <c r="AB387" s="208"/>
      <c r="AC387" s="208"/>
      <c r="AD387" s="208"/>
      <c r="AE387" s="208"/>
      <c r="AF387" s="208"/>
      <c r="AG387" s="208" t="s">
        <v>189</v>
      </c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">
      <c r="A388" s="215"/>
      <c r="B388" s="216"/>
      <c r="C388" s="255" t="s">
        <v>1049</v>
      </c>
      <c r="D388" s="241"/>
      <c r="E388" s="242">
        <v>3.1559999999999998E-2</v>
      </c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08"/>
      <c r="Z388" s="208"/>
      <c r="AA388" s="208"/>
      <c r="AB388" s="208"/>
      <c r="AC388" s="208"/>
      <c r="AD388" s="208"/>
      <c r="AE388" s="208"/>
      <c r="AF388" s="208"/>
      <c r="AG388" s="208" t="s">
        <v>193</v>
      </c>
      <c r="AH388" s="208">
        <v>7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">
      <c r="A389" s="215"/>
      <c r="B389" s="216"/>
      <c r="C389" s="255" t="s">
        <v>1050</v>
      </c>
      <c r="D389" s="241"/>
      <c r="E389" s="242">
        <v>0.17050000000000001</v>
      </c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08"/>
      <c r="Z389" s="208"/>
      <c r="AA389" s="208"/>
      <c r="AB389" s="208"/>
      <c r="AC389" s="208"/>
      <c r="AD389" s="208"/>
      <c r="AE389" s="208"/>
      <c r="AF389" s="208"/>
      <c r="AG389" s="208" t="s">
        <v>193</v>
      </c>
      <c r="AH389" s="208">
        <v>7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ht="22.5" outlineLevel="1" x14ac:dyDescent="0.2">
      <c r="A390" s="225">
        <v>81</v>
      </c>
      <c r="B390" s="226" t="s">
        <v>505</v>
      </c>
      <c r="C390" s="236" t="s">
        <v>506</v>
      </c>
      <c r="D390" s="227" t="s">
        <v>249</v>
      </c>
      <c r="E390" s="228">
        <v>175.13294999999999</v>
      </c>
      <c r="F390" s="229"/>
      <c r="G390" s="230">
        <f>ROUND(E390*F390,2)</f>
        <v>0</v>
      </c>
      <c r="H390" s="229"/>
      <c r="I390" s="230">
        <f>ROUND(E390*H390,2)</f>
        <v>0</v>
      </c>
      <c r="J390" s="229"/>
      <c r="K390" s="230">
        <f>ROUND(E390*J390,2)</f>
        <v>0</v>
      </c>
      <c r="L390" s="230">
        <v>21</v>
      </c>
      <c r="M390" s="230">
        <f>G390*(1+L390/100)</f>
        <v>0</v>
      </c>
      <c r="N390" s="230">
        <v>0</v>
      </c>
      <c r="O390" s="230">
        <f>ROUND(E390*N390,2)</f>
        <v>0</v>
      </c>
      <c r="P390" s="230">
        <v>0</v>
      </c>
      <c r="Q390" s="230">
        <f>ROUND(E390*P390,2)</f>
        <v>0</v>
      </c>
      <c r="R390" s="230" t="s">
        <v>237</v>
      </c>
      <c r="S390" s="230" t="s">
        <v>158</v>
      </c>
      <c r="T390" s="231" t="s">
        <v>158</v>
      </c>
      <c r="U390" s="217">
        <v>0.93300000000000005</v>
      </c>
      <c r="V390" s="217">
        <f>ROUND(E390*U390,2)</f>
        <v>163.4</v>
      </c>
      <c r="W390" s="217"/>
      <c r="X390" s="217" t="s">
        <v>507</v>
      </c>
      <c r="Y390" s="208"/>
      <c r="Z390" s="208"/>
      <c r="AA390" s="208"/>
      <c r="AB390" s="208"/>
      <c r="AC390" s="208"/>
      <c r="AD390" s="208"/>
      <c r="AE390" s="208"/>
      <c r="AF390" s="208"/>
      <c r="AG390" s="208" t="s">
        <v>508</v>
      </c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">
      <c r="A391" s="215"/>
      <c r="B391" s="216"/>
      <c r="C391" s="255" t="s">
        <v>509</v>
      </c>
      <c r="D391" s="241"/>
      <c r="E391" s="242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08"/>
      <c r="Z391" s="208"/>
      <c r="AA391" s="208"/>
      <c r="AB391" s="208"/>
      <c r="AC391" s="208"/>
      <c r="AD391" s="208"/>
      <c r="AE391" s="208"/>
      <c r="AF391" s="208"/>
      <c r="AG391" s="208" t="s">
        <v>193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outlineLevel="1" x14ac:dyDescent="0.2">
      <c r="A392" s="215"/>
      <c r="B392" s="216"/>
      <c r="C392" s="255" t="s">
        <v>1051</v>
      </c>
      <c r="D392" s="241"/>
      <c r="E392" s="242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08"/>
      <c r="Z392" s="208"/>
      <c r="AA392" s="208"/>
      <c r="AB392" s="208"/>
      <c r="AC392" s="208"/>
      <c r="AD392" s="208"/>
      <c r="AE392" s="208"/>
      <c r="AF392" s="208"/>
      <c r="AG392" s="208" t="s">
        <v>193</v>
      </c>
      <c r="AH392" s="208">
        <v>0</v>
      </c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">
      <c r="A393" s="215"/>
      <c r="B393" s="216"/>
      <c r="C393" s="255" t="s">
        <v>1052</v>
      </c>
      <c r="D393" s="241"/>
      <c r="E393" s="242">
        <v>175.13294999999999</v>
      </c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08"/>
      <c r="Z393" s="208"/>
      <c r="AA393" s="208"/>
      <c r="AB393" s="208"/>
      <c r="AC393" s="208"/>
      <c r="AD393" s="208"/>
      <c r="AE393" s="208"/>
      <c r="AF393" s="208"/>
      <c r="AG393" s="208" t="s">
        <v>193</v>
      </c>
      <c r="AH393" s="208">
        <v>0</v>
      </c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outlineLevel="1" x14ac:dyDescent="0.2">
      <c r="A394" s="225">
        <v>82</v>
      </c>
      <c r="B394" s="226" t="s">
        <v>512</v>
      </c>
      <c r="C394" s="236" t="s">
        <v>513</v>
      </c>
      <c r="D394" s="227" t="s">
        <v>249</v>
      </c>
      <c r="E394" s="228">
        <v>875.66475000000003</v>
      </c>
      <c r="F394" s="229"/>
      <c r="G394" s="230">
        <f>ROUND(E394*F394,2)</f>
        <v>0</v>
      </c>
      <c r="H394" s="229"/>
      <c r="I394" s="230">
        <f>ROUND(E394*H394,2)</f>
        <v>0</v>
      </c>
      <c r="J394" s="229"/>
      <c r="K394" s="230">
        <f>ROUND(E394*J394,2)</f>
        <v>0</v>
      </c>
      <c r="L394" s="230">
        <v>21</v>
      </c>
      <c r="M394" s="230">
        <f>G394*(1+L394/100)</f>
        <v>0</v>
      </c>
      <c r="N394" s="230">
        <v>0</v>
      </c>
      <c r="O394" s="230">
        <f>ROUND(E394*N394,2)</f>
        <v>0</v>
      </c>
      <c r="P394" s="230">
        <v>0</v>
      </c>
      <c r="Q394" s="230">
        <f>ROUND(E394*P394,2)</f>
        <v>0</v>
      </c>
      <c r="R394" s="230" t="s">
        <v>237</v>
      </c>
      <c r="S394" s="230" t="s">
        <v>158</v>
      </c>
      <c r="T394" s="231" t="s">
        <v>158</v>
      </c>
      <c r="U394" s="217">
        <v>0.65300000000000002</v>
      </c>
      <c r="V394" s="217">
        <f>ROUND(E394*U394,2)</f>
        <v>571.80999999999995</v>
      </c>
      <c r="W394" s="217"/>
      <c r="X394" s="217" t="s">
        <v>507</v>
      </c>
      <c r="Y394" s="208"/>
      <c r="Z394" s="208"/>
      <c r="AA394" s="208"/>
      <c r="AB394" s="208"/>
      <c r="AC394" s="208"/>
      <c r="AD394" s="208"/>
      <c r="AE394" s="208"/>
      <c r="AF394" s="208"/>
      <c r="AG394" s="208" t="s">
        <v>508</v>
      </c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 x14ac:dyDescent="0.2">
      <c r="A395" s="215"/>
      <c r="B395" s="216"/>
      <c r="C395" s="255" t="s">
        <v>509</v>
      </c>
      <c r="D395" s="241"/>
      <c r="E395" s="242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08"/>
      <c r="Z395" s="208"/>
      <c r="AA395" s="208"/>
      <c r="AB395" s="208"/>
      <c r="AC395" s="208"/>
      <c r="AD395" s="208"/>
      <c r="AE395" s="208"/>
      <c r="AF395" s="208"/>
      <c r="AG395" s="208" t="s">
        <v>193</v>
      </c>
      <c r="AH395" s="208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 x14ac:dyDescent="0.2">
      <c r="A396" s="215"/>
      <c r="B396" s="216"/>
      <c r="C396" s="255" t="s">
        <v>1051</v>
      </c>
      <c r="D396" s="241"/>
      <c r="E396" s="242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08"/>
      <c r="Z396" s="208"/>
      <c r="AA396" s="208"/>
      <c r="AB396" s="208"/>
      <c r="AC396" s="208"/>
      <c r="AD396" s="208"/>
      <c r="AE396" s="208"/>
      <c r="AF396" s="208"/>
      <c r="AG396" s="208" t="s">
        <v>193</v>
      </c>
      <c r="AH396" s="208">
        <v>0</v>
      </c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">
      <c r="A397" s="215"/>
      <c r="B397" s="216"/>
      <c r="C397" s="255" t="s">
        <v>1053</v>
      </c>
      <c r="D397" s="241"/>
      <c r="E397" s="242">
        <v>875.66475000000003</v>
      </c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08"/>
      <c r="Z397" s="208"/>
      <c r="AA397" s="208"/>
      <c r="AB397" s="208"/>
      <c r="AC397" s="208"/>
      <c r="AD397" s="208"/>
      <c r="AE397" s="208"/>
      <c r="AF397" s="208"/>
      <c r="AG397" s="208" t="s">
        <v>193</v>
      </c>
      <c r="AH397" s="208">
        <v>0</v>
      </c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">
      <c r="A398" s="225">
        <v>83</v>
      </c>
      <c r="B398" s="226" t="s">
        <v>514</v>
      </c>
      <c r="C398" s="236" t="s">
        <v>515</v>
      </c>
      <c r="D398" s="227" t="s">
        <v>249</v>
      </c>
      <c r="E398" s="228">
        <v>175.13294999999999</v>
      </c>
      <c r="F398" s="229"/>
      <c r="G398" s="230">
        <f>ROUND(E398*F398,2)</f>
        <v>0</v>
      </c>
      <c r="H398" s="229"/>
      <c r="I398" s="230">
        <f>ROUND(E398*H398,2)</f>
        <v>0</v>
      </c>
      <c r="J398" s="229"/>
      <c r="K398" s="230">
        <f>ROUND(E398*J398,2)</f>
        <v>0</v>
      </c>
      <c r="L398" s="230">
        <v>21</v>
      </c>
      <c r="M398" s="230">
        <f>G398*(1+L398/100)</f>
        <v>0</v>
      </c>
      <c r="N398" s="230">
        <v>0</v>
      </c>
      <c r="O398" s="230">
        <f>ROUND(E398*N398,2)</f>
        <v>0</v>
      </c>
      <c r="P398" s="230">
        <v>0</v>
      </c>
      <c r="Q398" s="230">
        <f>ROUND(E398*P398,2)</f>
        <v>0</v>
      </c>
      <c r="R398" s="230" t="s">
        <v>237</v>
      </c>
      <c r="S398" s="230" t="s">
        <v>158</v>
      </c>
      <c r="T398" s="231" t="s">
        <v>158</v>
      </c>
      <c r="U398" s="217">
        <v>0.49</v>
      </c>
      <c r="V398" s="217">
        <f>ROUND(E398*U398,2)</f>
        <v>85.82</v>
      </c>
      <c r="W398" s="217"/>
      <c r="X398" s="217" t="s">
        <v>507</v>
      </c>
      <c r="Y398" s="208"/>
      <c r="Z398" s="208"/>
      <c r="AA398" s="208"/>
      <c r="AB398" s="208"/>
      <c r="AC398" s="208"/>
      <c r="AD398" s="208"/>
      <c r="AE398" s="208"/>
      <c r="AF398" s="208"/>
      <c r="AG398" s="208" t="s">
        <v>508</v>
      </c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">
      <c r="A399" s="215"/>
      <c r="B399" s="216"/>
      <c r="C399" s="237" t="s">
        <v>516</v>
      </c>
      <c r="D399" s="233"/>
      <c r="E399" s="233"/>
      <c r="F399" s="233"/>
      <c r="G399" s="233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08"/>
      <c r="Z399" s="208"/>
      <c r="AA399" s="208"/>
      <c r="AB399" s="208"/>
      <c r="AC399" s="208"/>
      <c r="AD399" s="208"/>
      <c r="AE399" s="208"/>
      <c r="AF399" s="208"/>
      <c r="AG399" s="208" t="s">
        <v>163</v>
      </c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">
      <c r="A400" s="215"/>
      <c r="B400" s="216"/>
      <c r="C400" s="255" t="s">
        <v>509</v>
      </c>
      <c r="D400" s="241"/>
      <c r="E400" s="242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08"/>
      <c r="Z400" s="208"/>
      <c r="AA400" s="208"/>
      <c r="AB400" s="208"/>
      <c r="AC400" s="208"/>
      <c r="AD400" s="208"/>
      <c r="AE400" s="208"/>
      <c r="AF400" s="208"/>
      <c r="AG400" s="208" t="s">
        <v>193</v>
      </c>
      <c r="AH400" s="208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 x14ac:dyDescent="0.2">
      <c r="A401" s="215"/>
      <c r="B401" s="216"/>
      <c r="C401" s="255" t="s">
        <v>1051</v>
      </c>
      <c r="D401" s="241"/>
      <c r="E401" s="242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08"/>
      <c r="Z401" s="208"/>
      <c r="AA401" s="208"/>
      <c r="AB401" s="208"/>
      <c r="AC401" s="208"/>
      <c r="AD401" s="208"/>
      <c r="AE401" s="208"/>
      <c r="AF401" s="208"/>
      <c r="AG401" s="208" t="s">
        <v>193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 outlineLevel="1" x14ac:dyDescent="0.2">
      <c r="A402" s="215"/>
      <c r="B402" s="216"/>
      <c r="C402" s="255" t="s">
        <v>1052</v>
      </c>
      <c r="D402" s="241"/>
      <c r="E402" s="242">
        <v>175.13294999999999</v>
      </c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08"/>
      <c r="Z402" s="208"/>
      <c r="AA402" s="208"/>
      <c r="AB402" s="208"/>
      <c r="AC402" s="208"/>
      <c r="AD402" s="208"/>
      <c r="AE402" s="208"/>
      <c r="AF402" s="208"/>
      <c r="AG402" s="208" t="s">
        <v>193</v>
      </c>
      <c r="AH402" s="208">
        <v>0</v>
      </c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">
      <c r="A403" s="225">
        <v>84</v>
      </c>
      <c r="B403" s="226" t="s">
        <v>517</v>
      </c>
      <c r="C403" s="236" t="s">
        <v>518</v>
      </c>
      <c r="D403" s="227" t="s">
        <v>249</v>
      </c>
      <c r="E403" s="228">
        <v>1225.93064</v>
      </c>
      <c r="F403" s="229"/>
      <c r="G403" s="230">
        <f>ROUND(E403*F403,2)</f>
        <v>0</v>
      </c>
      <c r="H403" s="229"/>
      <c r="I403" s="230">
        <f>ROUND(E403*H403,2)</f>
        <v>0</v>
      </c>
      <c r="J403" s="229"/>
      <c r="K403" s="230">
        <f>ROUND(E403*J403,2)</f>
        <v>0</v>
      </c>
      <c r="L403" s="230">
        <v>21</v>
      </c>
      <c r="M403" s="230">
        <f>G403*(1+L403/100)</f>
        <v>0</v>
      </c>
      <c r="N403" s="230">
        <v>0</v>
      </c>
      <c r="O403" s="230">
        <f>ROUND(E403*N403,2)</f>
        <v>0</v>
      </c>
      <c r="P403" s="230">
        <v>0</v>
      </c>
      <c r="Q403" s="230">
        <f>ROUND(E403*P403,2)</f>
        <v>0</v>
      </c>
      <c r="R403" s="230" t="s">
        <v>237</v>
      </c>
      <c r="S403" s="230" t="s">
        <v>158</v>
      </c>
      <c r="T403" s="231" t="s">
        <v>158</v>
      </c>
      <c r="U403" s="217">
        <v>0</v>
      </c>
      <c r="V403" s="217">
        <f>ROUND(E403*U403,2)</f>
        <v>0</v>
      </c>
      <c r="W403" s="217"/>
      <c r="X403" s="217" t="s">
        <v>507</v>
      </c>
      <c r="Y403" s="208"/>
      <c r="Z403" s="208"/>
      <c r="AA403" s="208"/>
      <c r="AB403" s="208"/>
      <c r="AC403" s="208"/>
      <c r="AD403" s="208"/>
      <c r="AE403" s="208"/>
      <c r="AF403" s="208"/>
      <c r="AG403" s="208" t="s">
        <v>508</v>
      </c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 x14ac:dyDescent="0.2">
      <c r="A404" s="215"/>
      <c r="B404" s="216"/>
      <c r="C404" s="255" t="s">
        <v>509</v>
      </c>
      <c r="D404" s="241"/>
      <c r="E404" s="242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08"/>
      <c r="Z404" s="208"/>
      <c r="AA404" s="208"/>
      <c r="AB404" s="208"/>
      <c r="AC404" s="208"/>
      <c r="AD404" s="208"/>
      <c r="AE404" s="208"/>
      <c r="AF404" s="208"/>
      <c r="AG404" s="208" t="s">
        <v>193</v>
      </c>
      <c r="AH404" s="208">
        <v>0</v>
      </c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 x14ac:dyDescent="0.2">
      <c r="A405" s="215"/>
      <c r="B405" s="216"/>
      <c r="C405" s="255" t="s">
        <v>1051</v>
      </c>
      <c r="D405" s="241"/>
      <c r="E405" s="242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08"/>
      <c r="Z405" s="208"/>
      <c r="AA405" s="208"/>
      <c r="AB405" s="208"/>
      <c r="AC405" s="208"/>
      <c r="AD405" s="208"/>
      <c r="AE405" s="208"/>
      <c r="AF405" s="208"/>
      <c r="AG405" s="208" t="s">
        <v>193</v>
      </c>
      <c r="AH405" s="208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 x14ac:dyDescent="0.2">
      <c r="A406" s="215"/>
      <c r="B406" s="216"/>
      <c r="C406" s="255" t="s">
        <v>1054</v>
      </c>
      <c r="D406" s="241"/>
      <c r="E406" s="242">
        <v>1225.93064</v>
      </c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08"/>
      <c r="Z406" s="208"/>
      <c r="AA406" s="208"/>
      <c r="AB406" s="208"/>
      <c r="AC406" s="208"/>
      <c r="AD406" s="208"/>
      <c r="AE406" s="208"/>
      <c r="AF406" s="208"/>
      <c r="AG406" s="208" t="s">
        <v>193</v>
      </c>
      <c r="AH406" s="208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">
      <c r="A407" s="225">
        <v>85</v>
      </c>
      <c r="B407" s="226" t="s">
        <v>520</v>
      </c>
      <c r="C407" s="236" t="s">
        <v>521</v>
      </c>
      <c r="D407" s="227" t="s">
        <v>249</v>
      </c>
      <c r="E407" s="228">
        <v>175.13294999999999</v>
      </c>
      <c r="F407" s="229"/>
      <c r="G407" s="230">
        <f>ROUND(E407*F407,2)</f>
        <v>0</v>
      </c>
      <c r="H407" s="229"/>
      <c r="I407" s="230">
        <f>ROUND(E407*H407,2)</f>
        <v>0</v>
      </c>
      <c r="J407" s="229"/>
      <c r="K407" s="230">
        <f>ROUND(E407*J407,2)</f>
        <v>0</v>
      </c>
      <c r="L407" s="230">
        <v>21</v>
      </c>
      <c r="M407" s="230">
        <f>G407*(1+L407/100)</f>
        <v>0</v>
      </c>
      <c r="N407" s="230">
        <v>0</v>
      </c>
      <c r="O407" s="230">
        <f>ROUND(E407*N407,2)</f>
        <v>0</v>
      </c>
      <c r="P407" s="230">
        <v>0</v>
      </c>
      <c r="Q407" s="230">
        <f>ROUND(E407*P407,2)</f>
        <v>0</v>
      </c>
      <c r="R407" s="230" t="s">
        <v>237</v>
      </c>
      <c r="S407" s="230" t="s">
        <v>158</v>
      </c>
      <c r="T407" s="231" t="s">
        <v>158</v>
      </c>
      <c r="U407" s="217">
        <v>0.94199999999999995</v>
      </c>
      <c r="V407" s="217">
        <f>ROUND(E407*U407,2)</f>
        <v>164.98</v>
      </c>
      <c r="W407" s="217"/>
      <c r="X407" s="217" t="s">
        <v>507</v>
      </c>
      <c r="Y407" s="208"/>
      <c r="Z407" s="208"/>
      <c r="AA407" s="208"/>
      <c r="AB407" s="208"/>
      <c r="AC407" s="208"/>
      <c r="AD407" s="208"/>
      <c r="AE407" s="208"/>
      <c r="AF407" s="208"/>
      <c r="AG407" s="208" t="s">
        <v>508</v>
      </c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">
      <c r="A408" s="215"/>
      <c r="B408" s="216"/>
      <c r="C408" s="255" t="s">
        <v>509</v>
      </c>
      <c r="D408" s="241"/>
      <c r="E408" s="242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08"/>
      <c r="Z408" s="208"/>
      <c r="AA408" s="208"/>
      <c r="AB408" s="208"/>
      <c r="AC408" s="208"/>
      <c r="AD408" s="208"/>
      <c r="AE408" s="208"/>
      <c r="AF408" s="208"/>
      <c r="AG408" s="208" t="s">
        <v>193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">
      <c r="A409" s="215"/>
      <c r="B409" s="216"/>
      <c r="C409" s="255" t="s">
        <v>1051</v>
      </c>
      <c r="D409" s="241"/>
      <c r="E409" s="242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08"/>
      <c r="Z409" s="208"/>
      <c r="AA409" s="208"/>
      <c r="AB409" s="208"/>
      <c r="AC409" s="208"/>
      <c r="AD409" s="208"/>
      <c r="AE409" s="208"/>
      <c r="AF409" s="208"/>
      <c r="AG409" s="208" t="s">
        <v>193</v>
      </c>
      <c r="AH409" s="208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">
      <c r="A410" s="215"/>
      <c r="B410" s="216"/>
      <c r="C410" s="255" t="s">
        <v>1052</v>
      </c>
      <c r="D410" s="241"/>
      <c r="E410" s="242">
        <v>175.13294999999999</v>
      </c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08"/>
      <c r="Z410" s="208"/>
      <c r="AA410" s="208"/>
      <c r="AB410" s="208"/>
      <c r="AC410" s="208"/>
      <c r="AD410" s="208"/>
      <c r="AE410" s="208"/>
      <c r="AF410" s="208"/>
      <c r="AG410" s="208" t="s">
        <v>193</v>
      </c>
      <c r="AH410" s="208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ht="22.5" outlineLevel="1" x14ac:dyDescent="0.2">
      <c r="A411" s="225">
        <v>86</v>
      </c>
      <c r="B411" s="226" t="s">
        <v>522</v>
      </c>
      <c r="C411" s="236" t="s">
        <v>523</v>
      </c>
      <c r="D411" s="227" t="s">
        <v>249</v>
      </c>
      <c r="E411" s="228">
        <v>2101.59539</v>
      </c>
      <c r="F411" s="229"/>
      <c r="G411" s="230">
        <f>ROUND(E411*F411,2)</f>
        <v>0</v>
      </c>
      <c r="H411" s="229"/>
      <c r="I411" s="230">
        <f>ROUND(E411*H411,2)</f>
        <v>0</v>
      </c>
      <c r="J411" s="229"/>
      <c r="K411" s="230">
        <f>ROUND(E411*J411,2)</f>
        <v>0</v>
      </c>
      <c r="L411" s="230">
        <v>21</v>
      </c>
      <c r="M411" s="230">
        <f>G411*(1+L411/100)</f>
        <v>0</v>
      </c>
      <c r="N411" s="230">
        <v>0</v>
      </c>
      <c r="O411" s="230">
        <f>ROUND(E411*N411,2)</f>
        <v>0</v>
      </c>
      <c r="P411" s="230">
        <v>0</v>
      </c>
      <c r="Q411" s="230">
        <f>ROUND(E411*P411,2)</f>
        <v>0</v>
      </c>
      <c r="R411" s="230" t="s">
        <v>237</v>
      </c>
      <c r="S411" s="230" t="s">
        <v>158</v>
      </c>
      <c r="T411" s="231" t="s">
        <v>158</v>
      </c>
      <c r="U411" s="217">
        <v>0.105</v>
      </c>
      <c r="V411" s="217">
        <f>ROUND(E411*U411,2)</f>
        <v>220.67</v>
      </c>
      <c r="W411" s="217"/>
      <c r="X411" s="217" t="s">
        <v>507</v>
      </c>
      <c r="Y411" s="208"/>
      <c r="Z411" s="208"/>
      <c r="AA411" s="208"/>
      <c r="AB411" s="208"/>
      <c r="AC411" s="208"/>
      <c r="AD411" s="208"/>
      <c r="AE411" s="208"/>
      <c r="AF411" s="208"/>
      <c r="AG411" s="208" t="s">
        <v>508</v>
      </c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">
      <c r="A412" s="215"/>
      <c r="B412" s="216"/>
      <c r="C412" s="255" t="s">
        <v>509</v>
      </c>
      <c r="D412" s="241"/>
      <c r="E412" s="242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08"/>
      <c r="Z412" s="208"/>
      <c r="AA412" s="208"/>
      <c r="AB412" s="208"/>
      <c r="AC412" s="208"/>
      <c r="AD412" s="208"/>
      <c r="AE412" s="208"/>
      <c r="AF412" s="208"/>
      <c r="AG412" s="208" t="s">
        <v>193</v>
      </c>
      <c r="AH412" s="208">
        <v>0</v>
      </c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">
      <c r="A413" s="215"/>
      <c r="B413" s="216"/>
      <c r="C413" s="255" t="s">
        <v>1051</v>
      </c>
      <c r="D413" s="241"/>
      <c r="E413" s="242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08"/>
      <c r="Z413" s="208"/>
      <c r="AA413" s="208"/>
      <c r="AB413" s="208"/>
      <c r="AC413" s="208"/>
      <c r="AD413" s="208"/>
      <c r="AE413" s="208"/>
      <c r="AF413" s="208"/>
      <c r="AG413" s="208" t="s">
        <v>193</v>
      </c>
      <c r="AH413" s="208">
        <v>0</v>
      </c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">
      <c r="A414" s="215"/>
      <c r="B414" s="216"/>
      <c r="C414" s="255" t="s">
        <v>1055</v>
      </c>
      <c r="D414" s="241"/>
      <c r="E414" s="242">
        <v>2101.59539</v>
      </c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08"/>
      <c r="Z414" s="208"/>
      <c r="AA414" s="208"/>
      <c r="AB414" s="208"/>
      <c r="AC414" s="208"/>
      <c r="AD414" s="208"/>
      <c r="AE414" s="208"/>
      <c r="AF414" s="208"/>
      <c r="AG414" s="208" t="s">
        <v>193</v>
      </c>
      <c r="AH414" s="208">
        <v>0</v>
      </c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x14ac:dyDescent="0.2">
      <c r="A415" s="3"/>
      <c r="B415" s="4"/>
      <c r="C415" s="238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AE415">
        <v>15</v>
      </c>
      <c r="AF415">
        <v>21</v>
      </c>
      <c r="AG415" t="s">
        <v>140</v>
      </c>
    </row>
    <row r="416" spans="1:60" x14ac:dyDescent="0.2">
      <c r="A416" s="211"/>
      <c r="B416" s="212" t="s">
        <v>29</v>
      </c>
      <c r="C416" s="239"/>
      <c r="D416" s="213"/>
      <c r="E416" s="214"/>
      <c r="F416" s="214"/>
      <c r="G416" s="234">
        <f>G8+G18+G24+G50+G56+G210+G273+G292+G304+G336+G356+G364+G367</f>
        <v>0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AE416">
        <f>SUMIF(L7:L414,AE415,G7:G414)</f>
        <v>0</v>
      </c>
      <c r="AF416">
        <f>SUMIF(L7:L414,AF415,G7:G414)</f>
        <v>0</v>
      </c>
      <c r="AG416" t="s">
        <v>181</v>
      </c>
    </row>
    <row r="417" spans="3:33" x14ac:dyDescent="0.2">
      <c r="C417" s="240"/>
      <c r="D417" s="10"/>
      <c r="AG417" t="s">
        <v>182</v>
      </c>
    </row>
    <row r="418" spans="3:33" x14ac:dyDescent="0.2">
      <c r="D418" s="10"/>
    </row>
    <row r="419" spans="3:33" x14ac:dyDescent="0.2">
      <c r="D419" s="10"/>
    </row>
    <row r="420" spans="3:33" x14ac:dyDescent="0.2">
      <c r="D420" s="10"/>
    </row>
    <row r="421" spans="3:33" x14ac:dyDescent="0.2">
      <c r="D421" s="10"/>
    </row>
    <row r="422" spans="3:33" x14ac:dyDescent="0.2">
      <c r="D422" s="10"/>
    </row>
    <row r="423" spans="3:33" x14ac:dyDescent="0.2">
      <c r="D423" s="10"/>
    </row>
    <row r="424" spans="3:33" x14ac:dyDescent="0.2">
      <c r="D424" s="10"/>
    </row>
    <row r="425" spans="3:33" x14ac:dyDescent="0.2">
      <c r="D425" s="10"/>
    </row>
    <row r="426" spans="3:33" x14ac:dyDescent="0.2">
      <c r="D426" s="10"/>
    </row>
    <row r="427" spans="3:33" x14ac:dyDescent="0.2">
      <c r="D427" s="10"/>
    </row>
    <row r="428" spans="3:33" x14ac:dyDescent="0.2">
      <c r="D428" s="10"/>
    </row>
    <row r="429" spans="3:33" x14ac:dyDescent="0.2">
      <c r="D429" s="10"/>
    </row>
    <row r="430" spans="3:33" x14ac:dyDescent="0.2">
      <c r="D430" s="10"/>
    </row>
    <row r="431" spans="3:33" x14ac:dyDescent="0.2">
      <c r="D431" s="10"/>
    </row>
    <row r="432" spans="3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6D32251vEF4xmc64EVNBxJINtXyetohM82iOUd7yViOo3Eh9kWUeKbzK+7oe7OxBWRv4NdnHj1miw2WkKtSEg==" saltValue="ta6K8i/vuUYK5PYzcyc7Lg==" spinCount="100000" sheet="1"/>
  <mergeCells count="32">
    <mergeCell ref="C383:G383"/>
    <mergeCell ref="C399:G399"/>
    <mergeCell ref="C312:G312"/>
    <mergeCell ref="C315:G315"/>
    <mergeCell ref="C318:G318"/>
    <mergeCell ref="C332:G332"/>
    <mergeCell ref="C352:G352"/>
    <mergeCell ref="C360:G360"/>
    <mergeCell ref="C280:G280"/>
    <mergeCell ref="C283:G283"/>
    <mergeCell ref="C288:G288"/>
    <mergeCell ref="C300:G300"/>
    <mergeCell ref="C306:G306"/>
    <mergeCell ref="C309:G309"/>
    <mergeCell ref="C162:G162"/>
    <mergeCell ref="C206:G206"/>
    <mergeCell ref="C212:G212"/>
    <mergeCell ref="C228:G228"/>
    <mergeCell ref="C269:G269"/>
    <mergeCell ref="C275:G275"/>
    <mergeCell ref="C52:G52"/>
    <mergeCell ref="C104:G104"/>
    <mergeCell ref="C105:G105"/>
    <mergeCell ref="C119:G119"/>
    <mergeCell ref="C131:G131"/>
    <mergeCell ref="C137:G137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3406-7187-4908-8CD5-FD0F03931F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183</v>
      </c>
      <c r="B1" s="193"/>
      <c r="C1" s="193"/>
      <c r="D1" s="193"/>
      <c r="E1" s="193"/>
      <c r="F1" s="193"/>
      <c r="G1" s="193"/>
      <c r="AG1" t="s">
        <v>126</v>
      </c>
    </row>
    <row r="2" spans="1:60" ht="24.95" customHeight="1" x14ac:dyDescent="0.2">
      <c r="A2" s="194" t="s">
        <v>7</v>
      </c>
      <c r="B2" s="48" t="s">
        <v>44</v>
      </c>
      <c r="C2" s="197" t="s">
        <v>45</v>
      </c>
      <c r="D2" s="195"/>
      <c r="E2" s="195"/>
      <c r="F2" s="195"/>
      <c r="G2" s="196"/>
      <c r="AG2" t="s">
        <v>127</v>
      </c>
    </row>
    <row r="3" spans="1:60" ht="24.95" customHeight="1" x14ac:dyDescent="0.2">
      <c r="A3" s="194" t="s">
        <v>8</v>
      </c>
      <c r="B3" s="48" t="s">
        <v>71</v>
      </c>
      <c r="C3" s="197" t="s">
        <v>72</v>
      </c>
      <c r="D3" s="195"/>
      <c r="E3" s="195"/>
      <c r="F3" s="195"/>
      <c r="G3" s="196"/>
      <c r="AC3" s="173" t="s">
        <v>127</v>
      </c>
      <c r="AG3" t="s">
        <v>130</v>
      </c>
    </row>
    <row r="4" spans="1:60" ht="24.95" customHeight="1" x14ac:dyDescent="0.2">
      <c r="A4" s="198" t="s">
        <v>9</v>
      </c>
      <c r="B4" s="199" t="s">
        <v>60</v>
      </c>
      <c r="C4" s="200" t="s">
        <v>73</v>
      </c>
      <c r="D4" s="201"/>
      <c r="E4" s="201"/>
      <c r="F4" s="201"/>
      <c r="G4" s="202"/>
      <c r="AG4" t="s">
        <v>131</v>
      </c>
    </row>
    <row r="5" spans="1:60" x14ac:dyDescent="0.2">
      <c r="D5" s="10"/>
    </row>
    <row r="6" spans="1:60" ht="38.25" x14ac:dyDescent="0.2">
      <c r="A6" s="204" t="s">
        <v>132</v>
      </c>
      <c r="B6" s="206" t="s">
        <v>133</v>
      </c>
      <c r="C6" s="206" t="s">
        <v>134</v>
      </c>
      <c r="D6" s="205" t="s">
        <v>135</v>
      </c>
      <c r="E6" s="204" t="s">
        <v>136</v>
      </c>
      <c r="F6" s="203" t="s">
        <v>137</v>
      </c>
      <c r="G6" s="204" t="s">
        <v>29</v>
      </c>
      <c r="H6" s="207" t="s">
        <v>30</v>
      </c>
      <c r="I6" s="207" t="s">
        <v>138</v>
      </c>
      <c r="J6" s="207" t="s">
        <v>31</v>
      </c>
      <c r="K6" s="207" t="s">
        <v>139</v>
      </c>
      <c r="L6" s="207" t="s">
        <v>140</v>
      </c>
      <c r="M6" s="207" t="s">
        <v>141</v>
      </c>
      <c r="N6" s="207" t="s">
        <v>142</v>
      </c>
      <c r="O6" s="207" t="s">
        <v>143</v>
      </c>
      <c r="P6" s="207" t="s">
        <v>144</v>
      </c>
      <c r="Q6" s="207" t="s">
        <v>145</v>
      </c>
      <c r="R6" s="207" t="s">
        <v>146</v>
      </c>
      <c r="S6" s="207" t="s">
        <v>147</v>
      </c>
      <c r="T6" s="207" t="s">
        <v>148</v>
      </c>
      <c r="U6" s="207" t="s">
        <v>149</v>
      </c>
      <c r="V6" s="207" t="s">
        <v>150</v>
      </c>
      <c r="W6" s="207" t="s">
        <v>151</v>
      </c>
      <c r="X6" s="207" t="s">
        <v>152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19" t="s">
        <v>153</v>
      </c>
      <c r="B8" s="220" t="s">
        <v>118</v>
      </c>
      <c r="C8" s="235" t="s">
        <v>119</v>
      </c>
      <c r="D8" s="221"/>
      <c r="E8" s="222"/>
      <c r="F8" s="223"/>
      <c r="G8" s="223">
        <f>SUMIF(AG9:AG23,"&lt;&gt;NOR",G9:G23)</f>
        <v>0</v>
      </c>
      <c r="H8" s="223"/>
      <c r="I8" s="223">
        <f>SUM(I9:I23)</f>
        <v>0</v>
      </c>
      <c r="J8" s="223"/>
      <c r="K8" s="223">
        <f>SUM(K9:K23)</f>
        <v>0</v>
      </c>
      <c r="L8" s="223"/>
      <c r="M8" s="223">
        <f>SUM(M9:M23)</f>
        <v>0</v>
      </c>
      <c r="N8" s="223"/>
      <c r="O8" s="223">
        <f>SUM(O9:O23)</f>
        <v>0</v>
      </c>
      <c r="P8" s="223"/>
      <c r="Q8" s="223">
        <f>SUM(Q9:Q23)</f>
        <v>0</v>
      </c>
      <c r="R8" s="223"/>
      <c r="S8" s="223"/>
      <c r="T8" s="224"/>
      <c r="U8" s="218"/>
      <c r="V8" s="218">
        <f>SUM(V9:V23)</f>
        <v>0</v>
      </c>
      <c r="W8" s="218"/>
      <c r="X8" s="218"/>
      <c r="AG8" t="s">
        <v>154</v>
      </c>
    </row>
    <row r="9" spans="1:60" outlineLevel="1" x14ac:dyDescent="0.2">
      <c r="A9" s="246">
        <v>1</v>
      </c>
      <c r="B9" s="247" t="s">
        <v>1056</v>
      </c>
      <c r="C9" s="257" t="s">
        <v>1057</v>
      </c>
      <c r="D9" s="248" t="s">
        <v>325</v>
      </c>
      <c r="E9" s="249">
        <v>320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175</v>
      </c>
      <c r="T9" s="252" t="s">
        <v>159</v>
      </c>
      <c r="U9" s="217">
        <v>0</v>
      </c>
      <c r="V9" s="217">
        <f>ROUND(E9*U9,2)</f>
        <v>0</v>
      </c>
      <c r="W9" s="217"/>
      <c r="X9" s="217" t="s">
        <v>188</v>
      </c>
      <c r="Y9" s="208"/>
      <c r="Z9" s="208"/>
      <c r="AA9" s="208"/>
      <c r="AB9" s="208"/>
      <c r="AC9" s="208"/>
      <c r="AD9" s="208"/>
      <c r="AE9" s="208"/>
      <c r="AF9" s="208"/>
      <c r="AG9" s="208" t="s">
        <v>1058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46">
        <v>2</v>
      </c>
      <c r="B10" s="247" t="s">
        <v>1059</v>
      </c>
      <c r="C10" s="257" t="s">
        <v>1060</v>
      </c>
      <c r="D10" s="248" t="s">
        <v>246</v>
      </c>
      <c r="E10" s="249">
        <v>78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175</v>
      </c>
      <c r="T10" s="252" t="s">
        <v>159</v>
      </c>
      <c r="U10" s="217">
        <v>0</v>
      </c>
      <c r="V10" s="217">
        <f>ROUND(E10*U10,2)</f>
        <v>0</v>
      </c>
      <c r="W10" s="217"/>
      <c r="X10" s="217" t="s">
        <v>188</v>
      </c>
      <c r="Y10" s="208"/>
      <c r="Z10" s="208"/>
      <c r="AA10" s="208"/>
      <c r="AB10" s="208"/>
      <c r="AC10" s="208"/>
      <c r="AD10" s="208"/>
      <c r="AE10" s="208"/>
      <c r="AF10" s="208"/>
      <c r="AG10" s="208" t="s">
        <v>1058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46">
        <v>3</v>
      </c>
      <c r="B11" s="247" t="s">
        <v>1061</v>
      </c>
      <c r="C11" s="257" t="s">
        <v>1062</v>
      </c>
      <c r="D11" s="248" t="s">
        <v>246</v>
      </c>
      <c r="E11" s="249">
        <v>125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175</v>
      </c>
      <c r="T11" s="252" t="s">
        <v>159</v>
      </c>
      <c r="U11" s="217">
        <v>0</v>
      </c>
      <c r="V11" s="217">
        <f>ROUND(E11*U11,2)</f>
        <v>0</v>
      </c>
      <c r="W11" s="217"/>
      <c r="X11" s="217" t="s">
        <v>188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1058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46">
        <v>4</v>
      </c>
      <c r="B12" s="247" t="s">
        <v>1063</v>
      </c>
      <c r="C12" s="257" t="s">
        <v>1064</v>
      </c>
      <c r="D12" s="248" t="s">
        <v>246</v>
      </c>
      <c r="E12" s="249">
        <v>290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175</v>
      </c>
      <c r="T12" s="252" t="s">
        <v>159</v>
      </c>
      <c r="U12" s="217">
        <v>0</v>
      </c>
      <c r="V12" s="217">
        <f>ROUND(E12*U12,2)</f>
        <v>0</v>
      </c>
      <c r="W12" s="217"/>
      <c r="X12" s="217" t="s">
        <v>188</v>
      </c>
      <c r="Y12" s="208"/>
      <c r="Z12" s="208"/>
      <c r="AA12" s="208"/>
      <c r="AB12" s="208"/>
      <c r="AC12" s="208"/>
      <c r="AD12" s="208"/>
      <c r="AE12" s="208"/>
      <c r="AF12" s="208"/>
      <c r="AG12" s="208" t="s">
        <v>1058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46">
        <v>5</v>
      </c>
      <c r="B13" s="247" t="s">
        <v>1065</v>
      </c>
      <c r="C13" s="257" t="s">
        <v>1066</v>
      </c>
      <c r="D13" s="248" t="s">
        <v>246</v>
      </c>
      <c r="E13" s="249">
        <v>16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175</v>
      </c>
      <c r="T13" s="252" t="s">
        <v>159</v>
      </c>
      <c r="U13" s="217">
        <v>0</v>
      </c>
      <c r="V13" s="217">
        <f>ROUND(E13*U13,2)</f>
        <v>0</v>
      </c>
      <c r="W13" s="217"/>
      <c r="X13" s="217" t="s">
        <v>188</v>
      </c>
      <c r="Y13" s="208"/>
      <c r="Z13" s="208"/>
      <c r="AA13" s="208"/>
      <c r="AB13" s="208"/>
      <c r="AC13" s="208"/>
      <c r="AD13" s="208"/>
      <c r="AE13" s="208"/>
      <c r="AF13" s="208"/>
      <c r="AG13" s="208" t="s">
        <v>1058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46">
        <v>6</v>
      </c>
      <c r="B14" s="247" t="s">
        <v>1067</v>
      </c>
      <c r="C14" s="257" t="s">
        <v>1068</v>
      </c>
      <c r="D14" s="248" t="s">
        <v>246</v>
      </c>
      <c r="E14" s="249">
        <v>22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175</v>
      </c>
      <c r="T14" s="252" t="s">
        <v>159</v>
      </c>
      <c r="U14" s="217">
        <v>0</v>
      </c>
      <c r="V14" s="217">
        <f>ROUND(E14*U14,2)</f>
        <v>0</v>
      </c>
      <c r="W14" s="217"/>
      <c r="X14" s="217" t="s">
        <v>188</v>
      </c>
      <c r="Y14" s="208"/>
      <c r="Z14" s="208"/>
      <c r="AA14" s="208"/>
      <c r="AB14" s="208"/>
      <c r="AC14" s="208"/>
      <c r="AD14" s="208"/>
      <c r="AE14" s="208"/>
      <c r="AF14" s="208"/>
      <c r="AG14" s="208" t="s">
        <v>1058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46">
        <v>7</v>
      </c>
      <c r="B15" s="247" t="s">
        <v>1069</v>
      </c>
      <c r="C15" s="257" t="s">
        <v>1070</v>
      </c>
      <c r="D15" s="248" t="s">
        <v>246</v>
      </c>
      <c r="E15" s="249">
        <v>280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175</v>
      </c>
      <c r="T15" s="252" t="s">
        <v>159</v>
      </c>
      <c r="U15" s="217">
        <v>0</v>
      </c>
      <c r="V15" s="217">
        <f>ROUND(E15*U15,2)</f>
        <v>0</v>
      </c>
      <c r="W15" s="217"/>
      <c r="X15" s="217" t="s">
        <v>188</v>
      </c>
      <c r="Y15" s="208"/>
      <c r="Z15" s="208"/>
      <c r="AA15" s="208"/>
      <c r="AB15" s="208"/>
      <c r="AC15" s="208"/>
      <c r="AD15" s="208"/>
      <c r="AE15" s="208"/>
      <c r="AF15" s="208"/>
      <c r="AG15" s="208" t="s">
        <v>1058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46">
        <v>8</v>
      </c>
      <c r="B16" s="247" t="s">
        <v>1071</v>
      </c>
      <c r="C16" s="257" t="s">
        <v>1072</v>
      </c>
      <c r="D16" s="248" t="s">
        <v>246</v>
      </c>
      <c r="E16" s="249">
        <v>14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175</v>
      </c>
      <c r="T16" s="252" t="s">
        <v>159</v>
      </c>
      <c r="U16" s="217">
        <v>0</v>
      </c>
      <c r="V16" s="217">
        <f>ROUND(E16*U16,2)</f>
        <v>0</v>
      </c>
      <c r="W16" s="217"/>
      <c r="X16" s="217" t="s">
        <v>188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1058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46">
        <v>9</v>
      </c>
      <c r="B17" s="247" t="s">
        <v>1073</v>
      </c>
      <c r="C17" s="257" t="s">
        <v>1074</v>
      </c>
      <c r="D17" s="248" t="s">
        <v>1075</v>
      </c>
      <c r="E17" s="249">
        <v>65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175</v>
      </c>
      <c r="T17" s="252" t="s">
        <v>159</v>
      </c>
      <c r="U17" s="217">
        <v>0</v>
      </c>
      <c r="V17" s="217">
        <f>ROUND(E17*U17,2)</f>
        <v>0</v>
      </c>
      <c r="W17" s="217"/>
      <c r="X17" s="217" t="s">
        <v>188</v>
      </c>
      <c r="Y17" s="208"/>
      <c r="Z17" s="208"/>
      <c r="AA17" s="208"/>
      <c r="AB17" s="208"/>
      <c r="AC17" s="208"/>
      <c r="AD17" s="208"/>
      <c r="AE17" s="208"/>
      <c r="AF17" s="208"/>
      <c r="AG17" s="208" t="s">
        <v>1058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46">
        <v>10</v>
      </c>
      <c r="B18" s="247" t="s">
        <v>1076</v>
      </c>
      <c r="C18" s="257" t="s">
        <v>1077</v>
      </c>
      <c r="D18" s="248" t="s">
        <v>1078</v>
      </c>
      <c r="E18" s="249">
        <v>25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175</v>
      </c>
      <c r="T18" s="252" t="s">
        <v>159</v>
      </c>
      <c r="U18" s="217">
        <v>0</v>
      </c>
      <c r="V18" s="217">
        <f>ROUND(E18*U18,2)</f>
        <v>0</v>
      </c>
      <c r="W18" s="217"/>
      <c r="X18" s="217" t="s">
        <v>188</v>
      </c>
      <c r="Y18" s="208"/>
      <c r="Z18" s="208"/>
      <c r="AA18" s="208"/>
      <c r="AB18" s="208"/>
      <c r="AC18" s="208"/>
      <c r="AD18" s="208"/>
      <c r="AE18" s="208"/>
      <c r="AF18" s="208"/>
      <c r="AG18" s="208" t="s">
        <v>1058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46">
        <v>11</v>
      </c>
      <c r="B19" s="247" t="s">
        <v>1079</v>
      </c>
      <c r="C19" s="257" t="s">
        <v>1080</v>
      </c>
      <c r="D19" s="248" t="s">
        <v>249</v>
      </c>
      <c r="E19" s="249">
        <v>1.2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175</v>
      </c>
      <c r="T19" s="252" t="s">
        <v>159</v>
      </c>
      <c r="U19" s="217">
        <v>0</v>
      </c>
      <c r="V19" s="217">
        <f>ROUND(E19*U19,2)</f>
        <v>0</v>
      </c>
      <c r="W19" s="217"/>
      <c r="X19" s="217" t="s">
        <v>188</v>
      </c>
      <c r="Y19" s="208"/>
      <c r="Z19" s="208"/>
      <c r="AA19" s="208"/>
      <c r="AB19" s="208"/>
      <c r="AC19" s="208"/>
      <c r="AD19" s="208"/>
      <c r="AE19" s="208"/>
      <c r="AF19" s="208"/>
      <c r="AG19" s="208" t="s">
        <v>1058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46">
        <v>12</v>
      </c>
      <c r="B20" s="247" t="s">
        <v>1081</v>
      </c>
      <c r="C20" s="257" t="s">
        <v>1082</v>
      </c>
      <c r="D20" s="248" t="s">
        <v>1075</v>
      </c>
      <c r="E20" s="249">
        <v>160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175</v>
      </c>
      <c r="T20" s="252" t="s">
        <v>159</v>
      </c>
      <c r="U20" s="217">
        <v>0</v>
      </c>
      <c r="V20" s="217">
        <f>ROUND(E20*U20,2)</f>
        <v>0</v>
      </c>
      <c r="W20" s="217"/>
      <c r="X20" s="217" t="s">
        <v>188</v>
      </c>
      <c r="Y20" s="208"/>
      <c r="Z20" s="208"/>
      <c r="AA20" s="208"/>
      <c r="AB20" s="208"/>
      <c r="AC20" s="208"/>
      <c r="AD20" s="208"/>
      <c r="AE20" s="208"/>
      <c r="AF20" s="208"/>
      <c r="AG20" s="208" t="s">
        <v>1058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46">
        <v>13</v>
      </c>
      <c r="B21" s="247" t="s">
        <v>1083</v>
      </c>
      <c r="C21" s="257" t="s">
        <v>1084</v>
      </c>
      <c r="D21" s="248" t="s">
        <v>1033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175</v>
      </c>
      <c r="T21" s="252" t="s">
        <v>159</v>
      </c>
      <c r="U21" s="217">
        <v>0</v>
      </c>
      <c r="V21" s="217">
        <f>ROUND(E21*U21,2)</f>
        <v>0</v>
      </c>
      <c r="W21" s="217"/>
      <c r="X21" s="217" t="s">
        <v>188</v>
      </c>
      <c r="Y21" s="208"/>
      <c r="Z21" s="208"/>
      <c r="AA21" s="208"/>
      <c r="AB21" s="208"/>
      <c r="AC21" s="208"/>
      <c r="AD21" s="208"/>
      <c r="AE21" s="208"/>
      <c r="AF21" s="208"/>
      <c r="AG21" s="208" t="s">
        <v>1058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46">
        <v>14</v>
      </c>
      <c r="B22" s="247" t="s">
        <v>1085</v>
      </c>
      <c r="C22" s="257" t="s">
        <v>1086</v>
      </c>
      <c r="D22" s="248" t="s">
        <v>1033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175</v>
      </c>
      <c r="T22" s="252" t="s">
        <v>159</v>
      </c>
      <c r="U22" s="217">
        <v>0</v>
      </c>
      <c r="V22" s="217">
        <f>ROUND(E22*U22,2)</f>
        <v>0</v>
      </c>
      <c r="W22" s="217"/>
      <c r="X22" s="217" t="s">
        <v>188</v>
      </c>
      <c r="Y22" s="208"/>
      <c r="Z22" s="208"/>
      <c r="AA22" s="208"/>
      <c r="AB22" s="208"/>
      <c r="AC22" s="208"/>
      <c r="AD22" s="208"/>
      <c r="AE22" s="208"/>
      <c r="AF22" s="208"/>
      <c r="AG22" s="208" t="s">
        <v>1058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25">
        <v>15</v>
      </c>
      <c r="B23" s="226" t="s">
        <v>1087</v>
      </c>
      <c r="C23" s="236" t="s">
        <v>1088</v>
      </c>
      <c r="D23" s="227" t="s">
        <v>1033</v>
      </c>
      <c r="E23" s="228">
        <v>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175</v>
      </c>
      <c r="T23" s="231" t="s">
        <v>159</v>
      </c>
      <c r="U23" s="217">
        <v>0</v>
      </c>
      <c r="V23" s="217">
        <f>ROUND(E23*U23,2)</f>
        <v>0</v>
      </c>
      <c r="W23" s="217"/>
      <c r="X23" s="217" t="s">
        <v>188</v>
      </c>
      <c r="Y23" s="208"/>
      <c r="Z23" s="208"/>
      <c r="AA23" s="208"/>
      <c r="AB23" s="208"/>
      <c r="AC23" s="208"/>
      <c r="AD23" s="208"/>
      <c r="AE23" s="208"/>
      <c r="AF23" s="208"/>
      <c r="AG23" s="208" t="s">
        <v>1058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">
      <c r="A24" s="3"/>
      <c r="B24" s="4"/>
      <c r="C24" s="23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140</v>
      </c>
    </row>
    <row r="25" spans="1:60" x14ac:dyDescent="0.2">
      <c r="A25" s="211"/>
      <c r="B25" s="212" t="s">
        <v>29</v>
      </c>
      <c r="C25" s="239"/>
      <c r="D25" s="213"/>
      <c r="E25" s="214"/>
      <c r="F25" s="214"/>
      <c r="G25" s="234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181</v>
      </c>
    </row>
    <row r="26" spans="1:60" x14ac:dyDescent="0.2">
      <c r="C26" s="240"/>
      <c r="D26" s="10"/>
      <c r="AG26" t="s">
        <v>182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AOvPOD4EE/PhXJp001ypkLSGQDzlgszzWgJtmWmoobjOomA8vgvdT8aJbcoqsr9ZLmE3+VDHM+/mNPq6/g13A==" saltValue="hN7fv0ZsMUohFjaD5XIHf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099 01 Naklady</vt:lpstr>
      <vt:lpstr>SO 01 D.1.1 Pol</vt:lpstr>
      <vt:lpstr>SO 02 D.1.1 Pol</vt:lpstr>
      <vt:lpstr>SO 03 D.1.1 Pol</vt:lpstr>
      <vt:lpstr>SO xx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'099 01 Naklady'!Názvy_tisku</vt:lpstr>
      <vt:lpstr>'SO 01 D.1.1 Pol'!Názvy_tisku</vt:lpstr>
      <vt:lpstr>'SO 02 D.1.1 Pol'!Názvy_tisku</vt:lpstr>
      <vt:lpstr>'SO 03 D.1.1 Pol'!Názvy_tisku</vt:lpstr>
      <vt:lpstr>'SO xx 01 Pol'!Názvy_tisku</vt:lpstr>
      <vt:lpstr>oadresa</vt:lpstr>
      <vt:lpstr>Stavba!Objednatel</vt:lpstr>
      <vt:lpstr>Stavba!Objekt</vt:lpstr>
      <vt:lpstr>'099 01 Naklady'!Oblast_tisku</vt:lpstr>
      <vt:lpstr>'SO 01 D.1.1 Pol'!Oblast_tisku</vt:lpstr>
      <vt:lpstr>'SO 02 D.1.1 Pol'!Oblast_tisku</vt:lpstr>
      <vt:lpstr>'SO 03 D.1.1 Pol'!Oblast_tisku</vt:lpstr>
      <vt:lpstr>'SO xx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2019-03-19T12:27:02Z</cp:lastPrinted>
  <dcterms:created xsi:type="dcterms:W3CDTF">2009-04-08T07:15:50Z</dcterms:created>
  <dcterms:modified xsi:type="dcterms:W3CDTF">2021-04-19T10:14:20Z</dcterms:modified>
</cp:coreProperties>
</file>