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" windowWidth="18195" windowHeight="11760" activeTab="0"/>
  </bookViews>
  <sheets>
    <sheet name="Kalkulační list" sheetId="2" r:id="rId1"/>
  </sheets>
  <definedNames/>
  <calcPr calcId="145621"/>
</workbook>
</file>

<file path=xl/sharedStrings.xml><?xml version="1.0" encoding="utf-8"?>
<sst xmlns="http://schemas.openxmlformats.org/spreadsheetml/2006/main" count="50" uniqueCount="49">
  <si>
    <t>Nabídková cena bez DPH</t>
  </si>
  <si>
    <t>Parametr pro hodnocení ekonomické výhodnosti</t>
  </si>
  <si>
    <t>Uchazeč 1</t>
  </si>
  <si>
    <t>Uchazeč 2</t>
  </si>
  <si>
    <t>Uchazeč 3</t>
  </si>
  <si>
    <t>Označení uchazeče</t>
  </si>
  <si>
    <t>U1 - hodnocení</t>
  </si>
  <si>
    <t>U2 - hodnocení</t>
  </si>
  <si>
    <t>U3 - hodnocení</t>
  </si>
  <si>
    <t>Ref. hodnota</t>
  </si>
  <si>
    <t xml:space="preserve">Průměr </t>
  </si>
  <si>
    <t>Hodnocení</t>
  </si>
  <si>
    <t>Součet</t>
  </si>
  <si>
    <t>Vyhodnocení</t>
  </si>
  <si>
    <t>Obměna vybraných části infrastruktury</t>
  </si>
  <si>
    <t>Skříň aktivního prvku včetně zdrojů:</t>
  </si>
  <si>
    <t>- minimálně 5 slotů na karty periferií/modulů</t>
  </si>
  <si>
    <t>- minimálně 2 sloty na karty supervisorů</t>
  </si>
  <si>
    <t>- osazeno minimálně 2 zdroji 3000 W s možností rozšíření až na 4 zdroje 3000 W vyměnitelné za chodu v redundanci N+1</t>
  </si>
  <si>
    <t>- kapacita na slot alespoň 850 Gbit/s</t>
  </si>
  <si>
    <t>- kapacita šasi alespoň 10 Tb/s</t>
  </si>
  <si>
    <t>Supervisor aktivního prvku</t>
  </si>
  <si>
    <t>- minimální propustnost přepínacího subsystému 2 Tb/s</t>
  </si>
  <si>
    <t>- IPv4 routing hardwarově minimálně 720 Mp/s</t>
  </si>
  <si>
    <t>- IPv6 routing hardwarově minimálně 390 Mp/s</t>
  </si>
  <si>
    <t>- L2 přepínání hardwarově minimálně 720 Mp/s</t>
  </si>
  <si>
    <t>- podpora minimálně 4.000 VLAN</t>
  </si>
  <si>
    <t>- minimálně 128.000 MAC adres v adresní tabulce</t>
  </si>
  <si>
    <t>- nejméně 3 × SFP 1 Gb/s port</t>
  </si>
  <si>
    <t>- nejméně 2 × 10 Gb/s X2 port</t>
  </si>
  <si>
    <t>- nejméně 1 × 10/100/1000 port (konzolový) pro řízení</t>
  </si>
  <si>
    <t>Modul 48x 1GE SFP s lokálním přepínáním</t>
  </si>
  <si>
    <t>- lokální přepínání o výkonu minimálně 60 Mpps pro IPv4</t>
  </si>
  <si>
    <t>- lokální přepínání o výkonu minimálně 30 Mpps pro IPv6</t>
  </si>
  <si>
    <t>- nejméně 48 × SFP port 1 Gb/s</t>
  </si>
  <si>
    <t>Přístupový bod bezdrátové sítě typ A</t>
  </si>
  <si>
    <t>- minimálně 8 inzerovaných SSID</t>
  </si>
  <si>
    <t>Přístupový bod bezdrátové sítě typ B</t>
  </si>
  <si>
    <t>Uchazeč 4</t>
  </si>
  <si>
    <t>U4 - hodnocení</t>
  </si>
  <si>
    <t>Uchazeč 5</t>
  </si>
  <si>
    <t>U5 - hodnocení</t>
  </si>
  <si>
    <t>DNS - nabídka nehodnocena</t>
  </si>
  <si>
    <t>RLC - nabídka nehodnocena</t>
  </si>
  <si>
    <t>ARISTIA, spol. s r. o.</t>
  </si>
  <si>
    <t>ICZ a.s.</t>
  </si>
  <si>
    <t>Chráněná dílna TiRO Blansko s.r.o.</t>
  </si>
  <si>
    <t>vybraný uchazeč</t>
  </si>
  <si>
    <t>Kalkulační list pro hodnocení nabídky - příloha oznámení zadavatele o výběru nejvhodnější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</si>
</sst>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CC33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0" xfId="0" applyFont="1"/>
    <xf numFmtId="0" fontId="3" fillId="24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horizontal="right" vertical="center" indent="1"/>
    </xf>
    <xf numFmtId="49" fontId="3" fillId="24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0" fillId="0" borderId="15" xfId="0" applyNumberFormat="1" applyFont="1" applyFill="1" applyBorder="1" applyAlignment="1">
      <alignment horizontal="left" vertical="center" indent="1"/>
    </xf>
    <xf numFmtId="49" fontId="0" fillId="0" borderId="15" xfId="0" applyNumberFormat="1" applyFont="1" applyFill="1" applyBorder="1" applyAlignment="1">
      <alignment horizontal="left" vertical="center" wrapText="1" indent="1"/>
    </xf>
    <xf numFmtId="49" fontId="0" fillId="0" borderId="15" xfId="0" applyNumberFormat="1" applyFont="1" applyFill="1" applyBorder="1" applyAlignment="1">
      <alignment horizontal="left" vertical="center" indent="1"/>
    </xf>
    <xf numFmtId="49" fontId="0" fillId="0" borderId="16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0" fontId="3" fillId="24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right" vertical="center" indent="1"/>
    </xf>
    <xf numFmtId="0" fontId="0" fillId="0" borderId="20" xfId="0" applyFont="1" applyFill="1" applyBorder="1" applyAlignment="1">
      <alignment horizontal="right" vertical="center" indent="1"/>
    </xf>
    <xf numFmtId="0" fontId="0" fillId="0" borderId="21" xfId="0" applyFont="1" applyFill="1" applyBorder="1" applyAlignment="1">
      <alignment horizontal="right" vertical="center" indent="1"/>
    </xf>
    <xf numFmtId="0" fontId="0" fillId="0" borderId="22" xfId="0" applyFont="1" applyFill="1" applyBorder="1" applyAlignment="1">
      <alignment horizontal="right" vertical="center" indent="1"/>
    </xf>
    <xf numFmtId="3" fontId="0" fillId="0" borderId="23" xfId="0" applyNumberFormat="1" applyFont="1" applyFill="1" applyBorder="1" applyAlignment="1">
      <alignment horizontal="right" vertical="center" indent="1"/>
    </xf>
    <xf numFmtId="0" fontId="3" fillId="24" borderId="24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0" fontId="0" fillId="0" borderId="26" xfId="0" applyFon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right" vertical="center" indent="1"/>
    </xf>
    <xf numFmtId="2" fontId="0" fillId="0" borderId="28" xfId="0" applyNumberFormat="1" applyFont="1" applyFill="1" applyBorder="1" applyAlignment="1">
      <alignment horizontal="right" vertical="center" indent="1"/>
    </xf>
    <xf numFmtId="0" fontId="0" fillId="0" borderId="29" xfId="0" applyFont="1" applyFill="1" applyBorder="1" applyAlignment="1">
      <alignment horizontal="right" vertical="center" indent="1"/>
    </xf>
    <xf numFmtId="2" fontId="0" fillId="0" borderId="12" xfId="0" applyNumberFormat="1" applyFont="1" applyFill="1" applyBorder="1" applyAlignment="1">
      <alignment horizontal="right" vertical="center" indent="1"/>
    </xf>
    <xf numFmtId="164" fontId="0" fillId="0" borderId="30" xfId="0" applyNumberFormat="1" applyFont="1" applyFill="1" applyBorder="1" applyAlignment="1">
      <alignment horizontal="right" vertical="center" indent="1"/>
    </xf>
    <xf numFmtId="3" fontId="3" fillId="0" borderId="31" xfId="0" applyNumberFormat="1" applyFont="1" applyFill="1" applyBorder="1" applyAlignment="1">
      <alignment horizontal="right" vertical="center" indent="1"/>
    </xf>
    <xf numFmtId="0" fontId="3" fillId="24" borderId="32" xfId="0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right" vertical="center" indent="1"/>
    </xf>
    <xf numFmtId="0" fontId="0" fillId="0" borderId="33" xfId="0" applyFont="1" applyFill="1" applyBorder="1" applyAlignment="1">
      <alignment horizontal="right" vertical="center" indent="1"/>
    </xf>
    <xf numFmtId="2" fontId="0" fillId="0" borderId="34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164" fontId="0" fillId="0" borderId="23" xfId="0" applyNumberFormat="1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right" vertical="center" indent="1"/>
    </xf>
    <xf numFmtId="0" fontId="0" fillId="0" borderId="38" xfId="0" applyFont="1" applyFill="1" applyBorder="1" applyAlignment="1">
      <alignment horizontal="right" vertical="center" indent="1"/>
    </xf>
    <xf numFmtId="0" fontId="0" fillId="0" borderId="39" xfId="0" applyFont="1" applyFill="1" applyBorder="1" applyAlignment="1">
      <alignment horizontal="right" vertical="center" indent="1"/>
    </xf>
    <xf numFmtId="0" fontId="0" fillId="0" borderId="40" xfId="0" applyFont="1" applyFill="1" applyBorder="1" applyAlignment="1">
      <alignment horizontal="right" vertical="center" indent="1"/>
    </xf>
    <xf numFmtId="164" fontId="0" fillId="0" borderId="37" xfId="0" applyNumberFormat="1" applyFont="1" applyFill="1" applyBorder="1" applyAlignment="1">
      <alignment horizontal="right" vertical="center" indent="1"/>
    </xf>
    <xf numFmtId="0" fontId="3" fillId="24" borderId="4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indent="1"/>
    </xf>
    <xf numFmtId="2" fontId="3" fillId="0" borderId="28" xfId="0" applyNumberFormat="1" applyFont="1" applyFill="1" applyBorder="1" applyAlignment="1">
      <alignment horizontal="right" vertical="center" indent="1"/>
    </xf>
    <xf numFmtId="0" fontId="0" fillId="0" borderId="0" xfId="0" applyFont="1"/>
    <xf numFmtId="0" fontId="22" fillId="0" borderId="42" xfId="0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 topLeftCell="A40">
      <selection activeCell="A1" sqref="A1:L1"/>
    </sheetView>
  </sheetViews>
  <sheetFormatPr defaultColWidth="9.140625" defaultRowHeight="15"/>
  <cols>
    <col min="1" max="1" width="47.140625" style="2" customWidth="1"/>
    <col min="2" max="12" width="14.7109375" style="2" customWidth="1"/>
    <col min="13" max="16384" width="9.140625" style="2" customWidth="1"/>
  </cols>
  <sheetData>
    <row r="1" spans="1:12" s="1" customFormat="1" ht="21">
      <c r="A1" s="53" t="s">
        <v>48</v>
      </c>
      <c r="B1" s="53"/>
      <c r="C1" s="53"/>
      <c r="D1" s="52"/>
      <c r="E1" s="52"/>
      <c r="F1" s="52"/>
      <c r="G1" s="52"/>
      <c r="H1" s="52"/>
      <c r="I1" s="52"/>
      <c r="J1" s="52"/>
      <c r="K1" s="52"/>
      <c r="L1" s="52"/>
    </row>
    <row r="2" spans="1:12" s="1" customFormat="1" ht="15.75">
      <c r="A2" s="50" t="s">
        <v>14</v>
      </c>
      <c r="B2" s="50"/>
      <c r="C2" s="50"/>
      <c r="D2" s="51"/>
      <c r="E2" s="51"/>
      <c r="F2" s="51"/>
      <c r="G2" s="51"/>
      <c r="H2" s="51"/>
      <c r="I2" s="51"/>
      <c r="J2" s="51"/>
      <c r="K2" s="52"/>
      <c r="L2" s="52"/>
    </row>
    <row r="3" s="1" customFormat="1" ht="15.75" thickBot="1"/>
    <row r="4" spans="1:12" s="1" customFormat="1" ht="15.75" thickBot="1">
      <c r="A4" s="6" t="s">
        <v>1</v>
      </c>
      <c r="B4" s="21" t="s">
        <v>2</v>
      </c>
      <c r="C4" s="3" t="s">
        <v>6</v>
      </c>
      <c r="D4" s="15" t="s">
        <v>3</v>
      </c>
      <c r="E4" s="31" t="s">
        <v>7</v>
      </c>
      <c r="F4" s="45" t="s">
        <v>4</v>
      </c>
      <c r="G4" s="15" t="s">
        <v>8</v>
      </c>
      <c r="H4" s="15" t="s">
        <v>38</v>
      </c>
      <c r="I4" s="31" t="s">
        <v>39</v>
      </c>
      <c r="J4" s="21" t="s">
        <v>40</v>
      </c>
      <c r="K4" s="3" t="s">
        <v>41</v>
      </c>
      <c r="L4" s="15" t="s">
        <v>9</v>
      </c>
    </row>
    <row r="5" spans="1:12" s="1" customFormat="1" ht="15.75" thickBot="1">
      <c r="A5" s="7" t="s">
        <v>5</v>
      </c>
      <c r="B5" s="54" t="s">
        <v>44</v>
      </c>
      <c r="C5" s="55"/>
      <c r="D5" s="56" t="s">
        <v>42</v>
      </c>
      <c r="E5" s="57"/>
      <c r="F5" s="54" t="s">
        <v>45</v>
      </c>
      <c r="G5" s="55"/>
      <c r="H5" s="54" t="s">
        <v>43</v>
      </c>
      <c r="I5" s="55"/>
      <c r="J5" s="54" t="s">
        <v>46</v>
      </c>
      <c r="K5" s="55"/>
      <c r="L5" s="38"/>
    </row>
    <row r="6" spans="1:12" s="1" customFormat="1" ht="3.95" customHeight="1" thickBot="1">
      <c r="A6" s="7"/>
      <c r="B6" s="54"/>
      <c r="C6" s="55"/>
      <c r="D6" s="56"/>
      <c r="E6" s="57"/>
      <c r="F6" s="54"/>
      <c r="G6" s="55"/>
      <c r="H6" s="54"/>
      <c r="I6" s="55"/>
      <c r="J6" s="54"/>
      <c r="K6" s="55"/>
      <c r="L6" s="39"/>
    </row>
    <row r="7" spans="1:12" s="1" customFormat="1" ht="15">
      <c r="A7" s="7" t="s">
        <v>0</v>
      </c>
      <c r="B7" s="22">
        <v>1509231</v>
      </c>
      <c r="C7" s="46">
        <v>58.28</v>
      </c>
      <c r="D7" s="16"/>
      <c r="E7" s="32"/>
      <c r="F7" s="22">
        <v>1501687</v>
      </c>
      <c r="G7" s="46">
        <f>(L7/F7)*70</f>
        <v>58.57252576602181</v>
      </c>
      <c r="H7" s="16"/>
      <c r="I7" s="32"/>
      <c r="J7" s="22">
        <f>1478279*0.85</f>
        <v>1256537.15</v>
      </c>
      <c r="K7" s="46">
        <f>(L7/J7)*70</f>
        <v>70</v>
      </c>
      <c r="L7" s="40">
        <f>J7</f>
        <v>1256537.15</v>
      </c>
    </row>
    <row r="8" spans="1:12" s="1" customFormat="1" ht="3.95" customHeight="1" thickBot="1">
      <c r="A8" s="8"/>
      <c r="B8" s="24"/>
      <c r="C8" s="4"/>
      <c r="D8" s="17"/>
      <c r="E8" s="33"/>
      <c r="F8" s="24"/>
      <c r="G8" s="4"/>
      <c r="H8" s="17"/>
      <c r="I8" s="33"/>
      <c r="J8" s="24"/>
      <c r="K8" s="4"/>
      <c r="L8" s="41"/>
    </row>
    <row r="9" spans="1:12" ht="15">
      <c r="A9" s="9" t="s">
        <v>15</v>
      </c>
      <c r="B9" s="25"/>
      <c r="C9" s="26"/>
      <c r="D9" s="18"/>
      <c r="E9" s="34"/>
      <c r="F9" s="25"/>
      <c r="G9" s="26"/>
      <c r="H9" s="18"/>
      <c r="I9" s="34"/>
      <c r="J9" s="25"/>
      <c r="K9" s="26"/>
      <c r="L9" s="42"/>
    </row>
    <row r="10" spans="1:12" ht="15">
      <c r="A10" s="10" t="s">
        <v>16</v>
      </c>
      <c r="B10" s="25">
        <v>5</v>
      </c>
      <c r="C10" s="26">
        <f>B10/L10</f>
        <v>1</v>
      </c>
      <c r="D10" s="18"/>
      <c r="E10" s="34"/>
      <c r="F10" s="25">
        <v>5</v>
      </c>
      <c r="G10" s="26">
        <f>F10/L10</f>
        <v>1</v>
      </c>
      <c r="H10" s="18"/>
      <c r="I10" s="34"/>
      <c r="J10" s="25">
        <v>5</v>
      </c>
      <c r="K10" s="26">
        <f>J10/L10</f>
        <v>1</v>
      </c>
      <c r="L10" s="42">
        <v>5</v>
      </c>
    </row>
    <row r="11" spans="1:12" ht="15">
      <c r="A11" s="10" t="s">
        <v>17</v>
      </c>
      <c r="B11" s="25">
        <v>2</v>
      </c>
      <c r="C11" s="26">
        <f>B11/L11</f>
        <v>1</v>
      </c>
      <c r="D11" s="18"/>
      <c r="E11" s="34"/>
      <c r="F11" s="25">
        <v>2</v>
      </c>
      <c r="G11" s="26">
        <f>F11/L11</f>
        <v>1</v>
      </c>
      <c r="H11" s="18"/>
      <c r="I11" s="34"/>
      <c r="J11" s="25">
        <v>2</v>
      </c>
      <c r="K11" s="26">
        <f>J11/L11</f>
        <v>1</v>
      </c>
      <c r="L11" s="42">
        <v>2</v>
      </c>
    </row>
    <row r="12" spans="1:12" ht="45">
      <c r="A12" s="11" t="s">
        <v>18</v>
      </c>
      <c r="B12" s="25">
        <v>2</v>
      </c>
      <c r="C12" s="26">
        <f>B12/L12</f>
        <v>1</v>
      </c>
      <c r="D12" s="18"/>
      <c r="E12" s="34"/>
      <c r="F12" s="25">
        <v>2</v>
      </c>
      <c r="G12" s="26">
        <f>F12/L12</f>
        <v>1</v>
      </c>
      <c r="H12" s="18"/>
      <c r="I12" s="34"/>
      <c r="J12" s="25">
        <v>2</v>
      </c>
      <c r="K12" s="26">
        <f>J12/L12</f>
        <v>1</v>
      </c>
      <c r="L12" s="42">
        <v>2</v>
      </c>
    </row>
    <row r="13" spans="1:12" ht="15">
      <c r="A13" s="10" t="s">
        <v>19</v>
      </c>
      <c r="B13" s="25">
        <v>880</v>
      </c>
      <c r="C13" s="26">
        <f>B13/L13</f>
        <v>1</v>
      </c>
      <c r="D13" s="18"/>
      <c r="E13" s="34"/>
      <c r="F13" s="25">
        <v>880</v>
      </c>
      <c r="G13" s="26">
        <f>F13/L13</f>
        <v>1</v>
      </c>
      <c r="H13" s="18"/>
      <c r="I13" s="34"/>
      <c r="J13" s="25">
        <v>880</v>
      </c>
      <c r="K13" s="26">
        <f>J13/L13</f>
        <v>1</v>
      </c>
      <c r="L13" s="42">
        <v>880</v>
      </c>
    </row>
    <row r="14" spans="1:12" ht="15">
      <c r="A14" s="10" t="s">
        <v>20</v>
      </c>
      <c r="B14" s="25">
        <v>11.4</v>
      </c>
      <c r="C14" s="26">
        <f>B14/L14</f>
        <v>1</v>
      </c>
      <c r="D14" s="18"/>
      <c r="E14" s="34"/>
      <c r="F14" s="25">
        <v>11.4</v>
      </c>
      <c r="G14" s="26">
        <f>F14/L14</f>
        <v>1</v>
      </c>
      <c r="H14" s="18"/>
      <c r="I14" s="34"/>
      <c r="J14" s="25">
        <v>11.4</v>
      </c>
      <c r="K14" s="26">
        <f>J14/L14</f>
        <v>1</v>
      </c>
      <c r="L14" s="42">
        <v>11.4</v>
      </c>
    </row>
    <row r="15" spans="1:12" ht="3.95" customHeight="1">
      <c r="A15" s="10"/>
      <c r="B15" s="25"/>
      <c r="C15" s="26"/>
      <c r="D15" s="18"/>
      <c r="E15" s="34"/>
      <c r="F15" s="25"/>
      <c r="G15" s="26"/>
      <c r="H15" s="18"/>
      <c r="I15" s="34"/>
      <c r="J15" s="25"/>
      <c r="K15" s="26"/>
      <c r="L15" s="42"/>
    </row>
    <row r="16" spans="1:12" ht="15">
      <c r="A16" s="9" t="s">
        <v>21</v>
      </c>
      <c r="B16" s="25"/>
      <c r="C16" s="26"/>
      <c r="D16" s="18"/>
      <c r="E16" s="34"/>
      <c r="F16" s="25"/>
      <c r="G16" s="26"/>
      <c r="H16" s="18"/>
      <c r="I16" s="34"/>
      <c r="J16" s="25"/>
      <c r="K16" s="26"/>
      <c r="L16" s="42"/>
    </row>
    <row r="17" spans="1:12" ht="30">
      <c r="A17" s="11" t="s">
        <v>22</v>
      </c>
      <c r="B17" s="25">
        <v>2</v>
      </c>
      <c r="C17" s="26">
        <f aca="true" t="shared" si="0" ref="C17:C25">B17/L17</f>
        <v>1</v>
      </c>
      <c r="D17" s="18"/>
      <c r="E17" s="34"/>
      <c r="F17" s="25">
        <v>2</v>
      </c>
      <c r="G17" s="26">
        <f aca="true" t="shared" si="1" ref="G17:G25">F17/L17</f>
        <v>1</v>
      </c>
      <c r="H17" s="18"/>
      <c r="I17" s="34"/>
      <c r="J17" s="25">
        <v>2</v>
      </c>
      <c r="K17" s="26">
        <f aca="true" t="shared" si="2" ref="K17:K25">J17/L17</f>
        <v>1</v>
      </c>
      <c r="L17" s="42">
        <v>2</v>
      </c>
    </row>
    <row r="18" spans="1:12" ht="15">
      <c r="A18" s="11" t="s">
        <v>23</v>
      </c>
      <c r="B18" s="25">
        <v>720</v>
      </c>
      <c r="C18" s="26">
        <f t="shared" si="0"/>
        <v>1</v>
      </c>
      <c r="D18" s="18"/>
      <c r="E18" s="34"/>
      <c r="F18" s="25">
        <v>720</v>
      </c>
      <c r="G18" s="26">
        <f t="shared" si="1"/>
        <v>1</v>
      </c>
      <c r="H18" s="18"/>
      <c r="I18" s="34"/>
      <c r="J18" s="25">
        <v>720</v>
      </c>
      <c r="K18" s="26">
        <f t="shared" si="2"/>
        <v>1</v>
      </c>
      <c r="L18" s="42">
        <v>720</v>
      </c>
    </row>
    <row r="19" spans="1:12" ht="15">
      <c r="A19" s="11" t="s">
        <v>24</v>
      </c>
      <c r="B19" s="25">
        <v>390</v>
      </c>
      <c r="C19" s="26">
        <f t="shared" si="0"/>
        <v>1</v>
      </c>
      <c r="D19" s="18"/>
      <c r="E19" s="34"/>
      <c r="F19" s="25">
        <v>390</v>
      </c>
      <c r="G19" s="26">
        <f t="shared" si="1"/>
        <v>1</v>
      </c>
      <c r="H19" s="18"/>
      <c r="I19" s="34"/>
      <c r="J19" s="25">
        <v>390</v>
      </c>
      <c r="K19" s="26">
        <f t="shared" si="2"/>
        <v>1</v>
      </c>
      <c r="L19" s="42">
        <v>390</v>
      </c>
    </row>
    <row r="20" spans="1:12" ht="15">
      <c r="A20" s="11" t="s">
        <v>25</v>
      </c>
      <c r="B20" s="25">
        <v>720</v>
      </c>
      <c r="C20" s="26">
        <f t="shared" si="0"/>
        <v>1</v>
      </c>
      <c r="D20" s="18"/>
      <c r="E20" s="34"/>
      <c r="F20" s="25">
        <v>720</v>
      </c>
      <c r="G20" s="26">
        <f t="shared" si="1"/>
        <v>1</v>
      </c>
      <c r="H20" s="18"/>
      <c r="I20" s="34"/>
      <c r="J20" s="25">
        <v>720</v>
      </c>
      <c r="K20" s="26">
        <f t="shared" si="2"/>
        <v>1</v>
      </c>
      <c r="L20" s="42">
        <v>720</v>
      </c>
    </row>
    <row r="21" spans="1:12" ht="15">
      <c r="A21" s="11" t="s">
        <v>26</v>
      </c>
      <c r="B21" s="25">
        <v>4000</v>
      </c>
      <c r="C21" s="26">
        <f t="shared" si="0"/>
        <v>1</v>
      </c>
      <c r="D21" s="18"/>
      <c r="E21" s="34"/>
      <c r="F21" s="25">
        <v>4000</v>
      </c>
      <c r="G21" s="26">
        <f t="shared" si="1"/>
        <v>1</v>
      </c>
      <c r="H21" s="18"/>
      <c r="I21" s="34"/>
      <c r="J21" s="25">
        <v>4000</v>
      </c>
      <c r="K21" s="26">
        <f t="shared" si="2"/>
        <v>1</v>
      </c>
      <c r="L21" s="42">
        <v>4000</v>
      </c>
    </row>
    <row r="22" spans="1:12" ht="15">
      <c r="A22" s="11" t="s">
        <v>27</v>
      </c>
      <c r="B22" s="25">
        <v>128000</v>
      </c>
      <c r="C22" s="26">
        <f t="shared" si="0"/>
        <v>1</v>
      </c>
      <c r="D22" s="18"/>
      <c r="E22" s="34"/>
      <c r="F22" s="25">
        <v>128000</v>
      </c>
      <c r="G22" s="26">
        <f t="shared" si="1"/>
        <v>1</v>
      </c>
      <c r="H22" s="18"/>
      <c r="I22" s="34"/>
      <c r="J22" s="25">
        <v>128000</v>
      </c>
      <c r="K22" s="26">
        <f t="shared" si="2"/>
        <v>1</v>
      </c>
      <c r="L22" s="42">
        <v>128000</v>
      </c>
    </row>
    <row r="23" spans="1:12" ht="15">
      <c r="A23" s="11" t="s">
        <v>28</v>
      </c>
      <c r="B23" s="25">
        <v>3</v>
      </c>
      <c r="C23" s="26">
        <f t="shared" si="0"/>
        <v>1</v>
      </c>
      <c r="D23" s="18"/>
      <c r="E23" s="34"/>
      <c r="F23" s="25">
        <v>3</v>
      </c>
      <c r="G23" s="26">
        <f t="shared" si="1"/>
        <v>1</v>
      </c>
      <c r="H23" s="18"/>
      <c r="I23" s="34"/>
      <c r="J23" s="25">
        <v>3</v>
      </c>
      <c r="K23" s="26">
        <f t="shared" si="2"/>
        <v>1</v>
      </c>
      <c r="L23" s="42">
        <v>3</v>
      </c>
    </row>
    <row r="24" spans="1:12" ht="15">
      <c r="A24" s="11" t="s">
        <v>29</v>
      </c>
      <c r="B24" s="25">
        <v>2</v>
      </c>
      <c r="C24" s="26">
        <f t="shared" si="0"/>
        <v>1</v>
      </c>
      <c r="D24" s="18"/>
      <c r="E24" s="34"/>
      <c r="F24" s="25">
        <v>2</v>
      </c>
      <c r="G24" s="26">
        <f t="shared" si="1"/>
        <v>1</v>
      </c>
      <c r="H24" s="18"/>
      <c r="I24" s="34"/>
      <c r="J24" s="25">
        <v>2</v>
      </c>
      <c r="K24" s="26">
        <f t="shared" si="2"/>
        <v>1</v>
      </c>
      <c r="L24" s="42">
        <v>2</v>
      </c>
    </row>
    <row r="25" spans="1:12" ht="30">
      <c r="A25" s="11" t="s">
        <v>30</v>
      </c>
      <c r="B25" s="25">
        <v>1</v>
      </c>
      <c r="C25" s="26">
        <f t="shared" si="0"/>
        <v>1</v>
      </c>
      <c r="D25" s="18"/>
      <c r="E25" s="34"/>
      <c r="F25" s="25">
        <v>1</v>
      </c>
      <c r="G25" s="26">
        <f t="shared" si="1"/>
        <v>1</v>
      </c>
      <c r="H25" s="18"/>
      <c r="I25" s="34"/>
      <c r="J25" s="25">
        <v>1</v>
      </c>
      <c r="K25" s="26">
        <f t="shared" si="2"/>
        <v>1</v>
      </c>
      <c r="L25" s="42">
        <v>1</v>
      </c>
    </row>
    <row r="26" spans="1:12" ht="3.95" customHeight="1">
      <c r="A26" s="10"/>
      <c r="B26" s="25"/>
      <c r="C26" s="26"/>
      <c r="D26" s="18"/>
      <c r="E26" s="34"/>
      <c r="F26" s="25"/>
      <c r="G26" s="26"/>
      <c r="H26" s="18"/>
      <c r="I26" s="34"/>
      <c r="J26" s="25"/>
      <c r="K26" s="26"/>
      <c r="L26" s="42"/>
    </row>
    <row r="27" spans="1:12" ht="15">
      <c r="A27" s="9" t="s">
        <v>31</v>
      </c>
      <c r="B27" s="25"/>
      <c r="C27" s="26"/>
      <c r="D27" s="18"/>
      <c r="E27" s="34"/>
      <c r="F27" s="25"/>
      <c r="G27" s="26"/>
      <c r="H27" s="18"/>
      <c r="I27" s="34"/>
      <c r="J27" s="25"/>
      <c r="K27" s="26"/>
      <c r="L27" s="42"/>
    </row>
    <row r="28" spans="1:12" ht="30">
      <c r="A28" s="11" t="s">
        <v>32</v>
      </c>
      <c r="B28" s="25">
        <v>60</v>
      </c>
      <c r="C28" s="26">
        <f>B28/L28</f>
        <v>1</v>
      </c>
      <c r="D28" s="18"/>
      <c r="E28" s="34"/>
      <c r="F28" s="25">
        <v>60</v>
      </c>
      <c r="G28" s="26">
        <f>F28/L28</f>
        <v>1</v>
      </c>
      <c r="H28" s="18"/>
      <c r="I28" s="34"/>
      <c r="J28" s="25">
        <v>60</v>
      </c>
      <c r="K28" s="26">
        <f>J28/L28</f>
        <v>1</v>
      </c>
      <c r="L28" s="42">
        <v>60</v>
      </c>
    </row>
    <row r="29" spans="1:12" ht="30">
      <c r="A29" s="11" t="s">
        <v>33</v>
      </c>
      <c r="B29" s="25">
        <v>30</v>
      </c>
      <c r="C29" s="26">
        <f>B29/L29</f>
        <v>1</v>
      </c>
      <c r="D29" s="18"/>
      <c r="E29" s="34"/>
      <c r="F29" s="25">
        <v>30</v>
      </c>
      <c r="G29" s="26">
        <f>F29/L29</f>
        <v>1</v>
      </c>
      <c r="H29" s="18"/>
      <c r="I29" s="34"/>
      <c r="J29" s="25">
        <v>30</v>
      </c>
      <c r="K29" s="26">
        <f>J29/L29</f>
        <v>1</v>
      </c>
      <c r="L29" s="42">
        <v>30</v>
      </c>
    </row>
    <row r="30" spans="1:12" ht="15">
      <c r="A30" s="11" t="s">
        <v>34</v>
      </c>
      <c r="B30" s="25">
        <v>48</v>
      </c>
      <c r="C30" s="26">
        <f>B30/L30</f>
        <v>1</v>
      </c>
      <c r="D30" s="18"/>
      <c r="E30" s="34"/>
      <c r="F30" s="25">
        <v>48</v>
      </c>
      <c r="G30" s="26">
        <f>F30/L30</f>
        <v>1</v>
      </c>
      <c r="H30" s="18"/>
      <c r="I30" s="34"/>
      <c r="J30" s="25">
        <v>48</v>
      </c>
      <c r="K30" s="26">
        <f>J30/L30</f>
        <v>1</v>
      </c>
      <c r="L30" s="42">
        <v>48</v>
      </c>
    </row>
    <row r="31" spans="1:12" ht="3.95" customHeight="1">
      <c r="A31" s="10"/>
      <c r="B31" s="25"/>
      <c r="C31" s="26"/>
      <c r="D31" s="18"/>
      <c r="E31" s="34"/>
      <c r="F31" s="25"/>
      <c r="G31" s="26"/>
      <c r="H31" s="18"/>
      <c r="I31" s="34"/>
      <c r="J31" s="25"/>
      <c r="K31" s="26"/>
      <c r="L31" s="42"/>
    </row>
    <row r="32" spans="1:12" ht="15">
      <c r="A32" s="9" t="s">
        <v>35</v>
      </c>
      <c r="B32" s="25"/>
      <c r="C32" s="26"/>
      <c r="D32" s="18"/>
      <c r="E32" s="34"/>
      <c r="F32" s="25"/>
      <c r="G32" s="26"/>
      <c r="H32" s="18"/>
      <c r="I32" s="34"/>
      <c r="J32" s="25"/>
      <c r="K32" s="26"/>
      <c r="L32" s="42"/>
    </row>
    <row r="33" spans="1:12" ht="15">
      <c r="A33" s="10" t="s">
        <v>36</v>
      </c>
      <c r="B33" s="25">
        <v>16</v>
      </c>
      <c r="C33" s="26">
        <f>B33/L33</f>
        <v>1</v>
      </c>
      <c r="D33" s="18"/>
      <c r="E33" s="34"/>
      <c r="F33" s="25">
        <v>8</v>
      </c>
      <c r="G33" s="26">
        <f>F33/L33</f>
        <v>0.5</v>
      </c>
      <c r="H33" s="18"/>
      <c r="I33" s="34"/>
      <c r="J33" s="25">
        <v>16</v>
      </c>
      <c r="K33" s="26">
        <f>J33/L33</f>
        <v>1</v>
      </c>
      <c r="L33" s="42">
        <v>16</v>
      </c>
    </row>
    <row r="34" spans="1:12" ht="3.95" customHeight="1">
      <c r="A34" s="10"/>
      <c r="B34" s="25"/>
      <c r="C34" s="26"/>
      <c r="D34" s="18"/>
      <c r="E34" s="34"/>
      <c r="F34" s="25"/>
      <c r="G34" s="26"/>
      <c r="H34" s="18"/>
      <c r="I34" s="34"/>
      <c r="J34" s="25"/>
      <c r="K34" s="26"/>
      <c r="L34" s="42"/>
    </row>
    <row r="35" spans="1:12" ht="15">
      <c r="A35" s="9" t="s">
        <v>37</v>
      </c>
      <c r="B35" s="25"/>
      <c r="C35" s="26"/>
      <c r="D35" s="18"/>
      <c r="E35" s="34"/>
      <c r="F35" s="25"/>
      <c r="G35" s="26"/>
      <c r="H35" s="18"/>
      <c r="I35" s="34"/>
      <c r="J35" s="25"/>
      <c r="K35" s="26"/>
      <c r="L35" s="42"/>
    </row>
    <row r="36" spans="1:12" ht="15">
      <c r="A36" s="10" t="s">
        <v>36</v>
      </c>
      <c r="B36" s="25">
        <v>16</v>
      </c>
      <c r="C36" s="26">
        <f>B36/L36</f>
        <v>1</v>
      </c>
      <c r="D36" s="18"/>
      <c r="E36" s="34"/>
      <c r="F36" s="25">
        <v>8</v>
      </c>
      <c r="G36" s="26">
        <f>F36/L36</f>
        <v>0.5</v>
      </c>
      <c r="H36" s="18"/>
      <c r="I36" s="34"/>
      <c r="J36" s="25">
        <v>16</v>
      </c>
      <c r="K36" s="26">
        <f>J36/L36</f>
        <v>1</v>
      </c>
      <c r="L36" s="42">
        <v>16</v>
      </c>
    </row>
    <row r="37" spans="1:12" ht="15">
      <c r="A37" s="10"/>
      <c r="B37" s="25"/>
      <c r="C37" s="26"/>
      <c r="D37" s="18"/>
      <c r="E37" s="34"/>
      <c r="F37" s="25"/>
      <c r="G37" s="26"/>
      <c r="H37" s="18"/>
      <c r="I37" s="34"/>
      <c r="J37" s="25"/>
      <c r="K37" s="26"/>
      <c r="L37" s="42"/>
    </row>
    <row r="38" spans="1:12" ht="3.95" customHeight="1">
      <c r="A38" s="12"/>
      <c r="B38" s="25"/>
      <c r="C38" s="26"/>
      <c r="D38" s="18"/>
      <c r="E38" s="34"/>
      <c r="F38" s="25"/>
      <c r="G38" s="26"/>
      <c r="H38" s="18"/>
      <c r="I38" s="34"/>
      <c r="J38" s="25"/>
      <c r="K38" s="26"/>
      <c r="L38" s="42"/>
    </row>
    <row r="39" spans="1:12" ht="15">
      <c r="A39" s="9" t="s">
        <v>10</v>
      </c>
      <c r="B39" s="25"/>
      <c r="C39" s="26">
        <f>(SUM(C10:C37))/19</f>
        <v>1</v>
      </c>
      <c r="D39" s="18"/>
      <c r="E39" s="34"/>
      <c r="F39" s="25"/>
      <c r="G39" s="26">
        <f>(SUM(G10:G37))/19</f>
        <v>0.9473684210526315</v>
      </c>
      <c r="H39" s="18"/>
      <c r="I39" s="34"/>
      <c r="J39" s="25"/>
      <c r="K39" s="26">
        <f>(SUM(K10:K37))/19</f>
        <v>1</v>
      </c>
      <c r="L39" s="42"/>
    </row>
    <row r="40" spans="1:12" ht="15">
      <c r="A40" s="9" t="s">
        <v>11</v>
      </c>
      <c r="B40" s="25"/>
      <c r="C40" s="47">
        <f>C39*30</f>
        <v>30</v>
      </c>
      <c r="D40" s="18"/>
      <c r="E40" s="34"/>
      <c r="F40" s="25"/>
      <c r="G40" s="47">
        <f>G39*30</f>
        <v>28.421052631578945</v>
      </c>
      <c r="H40" s="18"/>
      <c r="I40" s="34"/>
      <c r="J40" s="25"/>
      <c r="K40" s="47">
        <f>K39*30</f>
        <v>30</v>
      </c>
      <c r="L40" s="42"/>
    </row>
    <row r="41" spans="1:12" ht="3.95" customHeight="1" thickBot="1">
      <c r="A41" s="13"/>
      <c r="B41" s="27"/>
      <c r="C41" s="28"/>
      <c r="D41" s="19"/>
      <c r="E41" s="35"/>
      <c r="F41" s="27"/>
      <c r="G41" s="5"/>
      <c r="H41" s="19"/>
      <c r="I41" s="35"/>
      <c r="J41" s="27"/>
      <c r="K41" s="5"/>
      <c r="L41" s="43"/>
    </row>
    <row r="42" spans="1:12" ht="15.75" thickBot="1">
      <c r="A42" s="7" t="s">
        <v>12</v>
      </c>
      <c r="B42" s="22"/>
      <c r="C42" s="23">
        <f>C7+C40</f>
        <v>88.28</v>
      </c>
      <c r="D42" s="16"/>
      <c r="E42" s="32"/>
      <c r="F42" s="22"/>
      <c r="G42" s="23">
        <v>87.42</v>
      </c>
      <c r="H42" s="16"/>
      <c r="I42" s="32"/>
      <c r="J42" s="22"/>
      <c r="K42" s="23">
        <f>K7+K40</f>
        <v>100</v>
      </c>
      <c r="L42" s="40"/>
    </row>
    <row r="43" spans="1:12" ht="15.75" thickBot="1">
      <c r="A43" s="14" t="s">
        <v>13</v>
      </c>
      <c r="B43" s="29"/>
      <c r="C43" s="30">
        <f>RANK(C42,42:42,0)</f>
        <v>2</v>
      </c>
      <c r="D43" s="20"/>
      <c r="E43" s="36"/>
      <c r="F43" s="29"/>
      <c r="G43" s="30">
        <f>RANK(G42,42:42,0)</f>
        <v>3</v>
      </c>
      <c r="H43" s="37"/>
      <c r="I43" s="36"/>
      <c r="J43" s="29"/>
      <c r="K43" s="46">
        <f>RANK(K42,42:42,0)</f>
        <v>1</v>
      </c>
      <c r="L43" s="44"/>
    </row>
    <row r="44" spans="3:11" ht="18" customHeight="1">
      <c r="C44" s="48"/>
      <c r="K44" s="49" t="s">
        <v>47</v>
      </c>
    </row>
  </sheetData>
  <mergeCells count="12">
    <mergeCell ref="A2:L2"/>
    <mergeCell ref="A1:L1"/>
    <mergeCell ref="J6:K6"/>
    <mergeCell ref="H6:I6"/>
    <mergeCell ref="F6:G6"/>
    <mergeCell ref="D6:E6"/>
    <mergeCell ref="B6:C6"/>
    <mergeCell ref="J5:K5"/>
    <mergeCell ref="H5:I5"/>
    <mergeCell ref="F5:G5"/>
    <mergeCell ref="D5:E5"/>
    <mergeCell ref="B5:C5"/>
  </mergeCells>
  <printOptions/>
  <pageMargins left="0.25" right="0.25" top="0.75" bottom="0.75" header="0.3" footer="0.3"/>
  <pageSetup fitToHeight="1" fitToWidth="1" horizontalDpi="600" verticalDpi="600" orientation="landscape" paperSize="8" scale="98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syJW7e7Zz3oKZKw4d+SP6aq3HEY=</DigestValue>
    </Reference>
    <Reference URI="#idOfficeObject" Type="http://www.w3.org/2000/09/xmldsig#Object">
      <DigestMethod Algorithm="http://www.w3.org/2000/09/xmldsig#sha1"/>
      <DigestValue>/6epD3/D7HbHgDHZZgf/16mv0K4=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XR42wMCu48GCCjVxBsgQECHJDfc=</DigestValue>
    </Reference>
  </SignedInfo>
  <SignatureValue>rvF9dHAStOk3RCfLCwhw2lulLdpGq4Gjvymcr1GIM8cHnM1zatxWwmjH1rQLeVipbCy/pmdSUMCp
vzSap3Bj32hHXfZmCvszzkRSav5XWgXt3l5z0RAVFpH6qJ7hweF5FmrszJYAIGD0blR9+UJS/Fht
d3Ft08GLtMB8oaM6KfR4yIGxdEDdTxmMtEUXsIrnAtcYaO1C8fXXE51JeBHdKGU7fB87GOfKK1ZC
dbCHT2j+kNqrbrM+RM7pJtRzufZfPa22m9eL+NW2MolaNmVpmfRaZMsogQhiQ013On1S6+UZqJkc
Lcd+O7BTgFXdvEKjewpMSP0G2zo19kFzuO0niQ==</SignatureValue>
  <KeyInfo>
    <X509Data>
      <X509Certificate>MIIGszCCBZugAwIBAgIDFWxvMA0GCSqGSIb3DQEBCwUAMF8xCzAJBgNVBAYTAkNaMSwwKgYDVQQK
DCPEjGVza8OhIHBvxaF0YSwgcy5wLiBbScSMIDQ3MTE0OTgzXTEiMCAGA1UEAxMZUG9zdFNpZ251
bSBRdWFsaWZpZWQgQ0EgMjAeFw0xMzAxMTAxMjMxNTFaFw0xNDAxMTAxMjMxNTFaMIGHMQswCQYD
VQQGEwJDWjE0MDIGA1UECgwrTWVuZGVsb3ZhIHVuaXZlcnppdGEgdiBCcm7EmyBbScSMIDYyMTU2
NDg5XTENMAsGA1UECxMEODQwMTEhMB8GA1UEAwwYTWdyLiBLYXRlxZlpbmEgTsSbbWNvdsOhMRAw
DgYDVQQFEwdQMjYyMTQ4MIIBIjANBgkqhkiG9w0BAQEFAAOCAQ8AMIIBCgKCAQEAvSFYp36YtKFu
I9gwlvSqtytRk2+iv+WMBOgh/qTDICPSJf6Z8QHcbA47WztRHaaITd1jjjj6sR+k+S6bVyOWOosv
rcJQl36lX0tDIEpN+l2K5Sp+9R0SOh+gd182nxSziBf7xeJuhtwQd+sXV/PRHz2O7RKW+cf9wTkv
yjp30V5yRfB/POlkl3giXCYqdkWg6FPWKpKbGoM34yaUIfNZ3CsFNjppzxYy9H5QPDOr0aQJ+kfR
R4epYiMxCq3xLLj3gOr1DDP2tu3rwuEPhfhDa//5XeW6G9z4VwtVTro6z4lNeZvBX60F91ePQWnX
Ghbn+Ppddcgowqt112DVAtskUwIDAQABo4IDTTCCA0kwTAYDVR0RBEUwQ4Eba2F0ZXJpbmEubmVt
Y292YUBtZW5kZWx1LmN6oBkGCSsGAQQB3BkCAaAMEwoxMjIwNTI1ODIzoAkGA1UEDaACEwAwggEO
BgNVHSAEggEFMIIBATCB/gYJZ4EGAQQBB4FSMIHwMIHHBggrBgEFBQcCAjCBuhqBt1RlbnRvIGt2
YWxpZmlrb3ZhbnkgY2VydGlmaWthdCBieWwgdnlkYW4gcG9kbGUgemFrb25hIDIyNy8yMDAwU2Iu
IGEgbmF2YXpueWNoIHByZWRwaXN1Li9UaGlzIHF1YWxpZmllZCBjZXJ0aWZpY2F0ZSB3YXMgaXNz
dWVkIGFjY29yZGluZyB0byBMYXcgTm8gMjI3LzIwMDBDb2xsLiBhbmQgcmVsYXRlZCByZWd1bGF0
aW9uczAkBggrBgEFBQcCARYYaHR0cDovL3d3dy5wb3N0c2lnbnVtLmN6MBgGCCsGAQUFBwEDBAww
CjAIBgYEAI5GAQEwgcgGCCsGAQUFBwEBBIG7MIG4MDsGCCsGAQUFBzAChi9odHRwOi8vd3d3LnBv
c3RzaWdudW0uY3ovY3J0L3BzcXVhbGlmaWVkY2EyLmNydDA8BggrBgEFBQcwAoYwaHR0cDovL3d3
dzIucG9zdHNpZ251bS5jei9jcnQvcHNxdWFsaWZpZWRjYTIuY3J0MDsGCCsGAQUFBzAChi9odHRw
Oi8vcG9zdHNpZ251bS50dGMuY3ovY3J0L3BzcXVhbGlmaWVkY2EyLmNydDAOBgNVHQ8BAf8EBAMC
BeAwHwYDVR0jBBgwFoAUiehM34smOT7XJC4SDnrn5ifl1pcwgbEGA1UdHwSBqTCBpjA1oDOgMYYv
aHR0cDovL3d3dy5wb3N0c2lnbnVtLmN6L2NybC9wc3F1YWxpZmllZGNhMi5jcmwwNqA0oDKGMGh0
dHA6Ly93d3cyLnBvc3RzaWdudW0uY3ovY3JsL3BzcXVhbGlmaWVkY2EyLmNybDA1oDOgMYYvaHR0
cDovL3Bvc3RzaWdudW0udHRjLmN6L2NybC9wc3F1YWxpZmllZGNhMi5jcmwwHQYDVR0OBBYEFI9U
2wcRAJnbrKANUYmpcDo1oNKWMA0GCSqGSIb3DQEBCwUAA4IBAQB/MHVJsM9kf7M27z0fcCzuBOvj
SzWI81VeUWS5mf4p9pZMBaB75fZa3MRISD+omQcaxICw9hwttHHvOcR7gy0UcGf4vx9cMFQcCMYP
fOxhkXgBYMeBI7GMH70P17YWPmJp4v0aW/+fZwgWmNLuau2XmDDqpHwANDn22jVN5Y5SUWkqUG6R
JfmzoY8KPWiFihwOXiWefFX/e5ck1Vs4rda4yavSg8wNVZhp/KHwXr1h2Zpl6k5puMy2xbsQn5o8
qof4ciFFNS+AnQtd1MemFn6QxOBh0iIPOSzRqqyeyPMQXzZU5zq4XADq4EMqcr/0vuN/xOzTR+RV
yKJ5/yejHfys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TQH3VuubArzLnAATviVnZk9+hGU=</DigestValue>
      </Reference>
      <Reference URI="/xl/worksheets/sheet1.xml?ContentType=application/vnd.openxmlformats-officedocument.spreadsheetml.worksheet+xml">
        <DigestMethod Algorithm="http://www.w3.org/2000/09/xmldsig#sha1"/>
        <DigestValue>BlNEluxQKyGoJeZXN3coTUXgyQ8=</DigestValue>
      </Reference>
      <Reference URI="/xl/styles.xml?ContentType=application/vnd.openxmlformats-officedocument.spreadsheetml.styles+xml">
        <DigestMethod Algorithm="http://www.w3.org/2000/09/xmldsig#sha1"/>
        <DigestValue>IB0k0YOQOOyJiGWi0EEiPlS5S+g=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y2EFX6e8Ynn9FiJpmOgJaqAwIkk=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g44rmPoHybj8hhMYlxsKwpFZDwg=</DigestValue>
      </Reference>
      <Reference URI="/xl/sharedStrings.xml?ContentType=application/vnd.openxmlformats-officedocument.spreadsheetml.sharedStrings+xml">
        <DigestMethod Algorithm="http://www.w3.org/2000/09/xmldsig#sha1"/>
        <DigestValue>SxYvA+oTOR3ryx1G6K7NGDkJBS8=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2013-11-26T12:05:26Z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2013-11-26T12:05:26Z</xd:SigningTime>
          <xd:SigningCertificate>
            <xd:Cert>
              <xd:CertDigest>
                <DigestMethod Algorithm="http://www.w3.org/2000/09/xmldsig#sha1"/>
                <DigestValue>xE/y6G0fGfLm/SHC8YyuHmzU3GQ=</DigestValue>
              </xd:CertDigest>
              <xd:IssuerSerial>
                <X509IssuerName>CN=PostSignum Qualified CA 2, O="Česká pošta, s.p. [IČ 47114983]", C=CZ</X509IssuerName>
                <X509SerialNumber>1404015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Sedláček</dc:creator>
  <cp:keywords/>
  <dc:description/>
  <cp:lastModifiedBy>Mgr.Němcová Kateřina</cp:lastModifiedBy>
  <cp:lastPrinted>2013-11-15T15:38:31Z</cp:lastPrinted>
  <dcterms:created xsi:type="dcterms:W3CDTF">2012-10-12T10:50:48Z</dcterms:created>
  <dcterms:modified xsi:type="dcterms:W3CDTF">2013-11-26T12:05:23Z</dcterms:modified>
  <cp:category/>
  <cp:version/>
  <cp:contentType/>
  <cp:contentStatus/>
</cp:coreProperties>
</file>