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Hal3000\hal_e\Astra-Working\E388\Souhrnný rozpočet\"/>
    </mc:Choice>
  </mc:AlternateContent>
  <xr:revisionPtr revIDLastSave="0" documentId="13_ncr:1_{1E5400F4-5CB7-4510-BC61-6F49EA6DC319}" xr6:coauthVersionLast="45" xr6:coauthVersionMax="45" xr10:uidLastSave="{00000000-0000-0000-0000-000000000000}"/>
  <bookViews>
    <workbookView xWindow="-60" yWindow="-60" windowWidth="38520" windowHeight="21150" xr2:uid="{00000000-000D-0000-FFFF-FFFF00000000}"/>
  </bookViews>
  <sheets>
    <sheet name="Souhrnný rozpočet" sheetId="7" r:id="rId1"/>
    <sheet name="Klima-rekapitulace" sheetId="6" r:id="rId2"/>
    <sheet name="Klima-rozpočet" sheetId="5" r:id="rId3"/>
    <sheet name="EL-Parametry" sheetId="1" r:id="rId4"/>
    <sheet name="EL-Rekapitulace" sheetId="3" r:id="rId5"/>
    <sheet name="EL-Rozpočet" sheetId="2" r:id="rId6"/>
    <sheet name="EL-Kniha výrobků" sheetId="4" r:id="rId7"/>
  </sheets>
  <definedNames>
    <definedName name="_Hlk535415260" localSheetId="6">'EL-Kniha výrobků'!$A$8</definedName>
    <definedName name="_xlnm.Print_Titles" localSheetId="5">'EL-Rozpočet'!$1:$1</definedName>
    <definedName name="_xlnm.Print_Titles" localSheetId="2">'Klima-rozpočet'!$2:$4</definedName>
    <definedName name="_xlnm.Print_Area" localSheetId="3">'EL-Parametry'!$A$1:$B$33</definedName>
    <definedName name="_xlnm.Print_Area" localSheetId="4">'EL-Rekapitulace'!$A$2:$C$32</definedName>
    <definedName name="_xlnm.Print_Area" localSheetId="5">'EL-Rozpočet'!$A$1:$I$85</definedName>
    <definedName name="_xlnm.Print_Area" localSheetId="1">'Klima-rekapitulace'!$A:$G</definedName>
    <definedName name="_xlnm.Print_Area" localSheetId="2">'Klima-rozpočet'!$A$2:$I$103</definedName>
    <definedName name="Z_D1880248_F38C_4178_97E9_0A8AA3C8A702_.wvu.Cols" localSheetId="2" hidden="1">'Klima-rozpočet'!$F:$F</definedName>
    <definedName name="Z_D1880248_F38C_4178_97E9_0A8AA3C8A702_.wvu.PrintArea" localSheetId="1" hidden="1">'Klima-rekapitulace'!$A$1:$G$38</definedName>
    <definedName name="Z_D1880248_F38C_4178_97E9_0A8AA3C8A702_.wvu.PrintArea" localSheetId="2" hidden="1">'Klima-rozpočet'!$A:$D</definedName>
    <definedName name="Z_D1880248_F38C_4178_97E9_0A8AA3C8A702_.wvu.PrintTitles" localSheetId="2" hidden="1">'Klima-rozpočet'!$2:$4</definedName>
    <definedName name="Z_D1880248_F38C_4178_97E9_0A8AA3C8A702_.wvu.Rows" localSheetId="1" hidden="1">'Klima-rekapitulace'!$23:$23,'Klima-rekapitulace'!#REF!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5" i="7" l="1"/>
  <c r="D14" i="7"/>
  <c r="D12" i="7" s="1"/>
  <c r="G26" i="6"/>
  <c r="G25" i="6"/>
  <c r="G30" i="6" s="1"/>
  <c r="A15" i="6"/>
  <c r="A14" i="6"/>
  <c r="A13" i="6"/>
  <c r="G99" i="5"/>
  <c r="I99" i="5" s="1"/>
  <c r="H98" i="5"/>
  <c r="G97" i="5"/>
  <c r="I97" i="5" s="1"/>
  <c r="H96" i="5"/>
  <c r="G95" i="5"/>
  <c r="I95" i="5" s="1"/>
  <c r="H94" i="5"/>
  <c r="G93" i="5"/>
  <c r="I93" i="5" s="1"/>
  <c r="H92" i="5"/>
  <c r="G91" i="5"/>
  <c r="I91" i="5" s="1"/>
  <c r="H90" i="5"/>
  <c r="G89" i="5"/>
  <c r="I89" i="5" s="1"/>
  <c r="H88" i="5"/>
  <c r="G87" i="5"/>
  <c r="I87" i="5" s="1"/>
  <c r="H86" i="5"/>
  <c r="G85" i="5"/>
  <c r="I85" i="5" s="1"/>
  <c r="H84" i="5"/>
  <c r="G83" i="5"/>
  <c r="I83" i="5" s="1"/>
  <c r="H82" i="5"/>
  <c r="G81" i="5"/>
  <c r="I81" i="5" s="1"/>
  <c r="H80" i="5"/>
  <c r="G79" i="5"/>
  <c r="I79" i="5" s="1"/>
  <c r="H78" i="5"/>
  <c r="G77" i="5"/>
  <c r="I77" i="5" s="1"/>
  <c r="H76" i="5"/>
  <c r="I75" i="5"/>
  <c r="G75" i="5"/>
  <c r="H74" i="5"/>
  <c r="I66" i="5"/>
  <c r="G66" i="5"/>
  <c r="H65" i="5"/>
  <c r="G64" i="5"/>
  <c r="I64" i="5" s="1"/>
  <c r="H63" i="5"/>
  <c r="G62" i="5"/>
  <c r="I62" i="5" s="1"/>
  <c r="H61" i="5"/>
  <c r="I60" i="5"/>
  <c r="G60" i="5"/>
  <c r="H59" i="5"/>
  <c r="G58" i="5"/>
  <c r="I58" i="5" s="1"/>
  <c r="H57" i="5"/>
  <c r="G56" i="5"/>
  <c r="I56" i="5" s="1"/>
  <c r="H55" i="5"/>
  <c r="G54" i="5"/>
  <c r="I54" i="5" s="1"/>
  <c r="H53" i="5"/>
  <c r="G52" i="5"/>
  <c r="I52" i="5" s="1"/>
  <c r="H51" i="5"/>
  <c r="G50" i="5"/>
  <c r="I50" i="5" s="1"/>
  <c r="I70" i="5" s="1"/>
  <c r="G14" i="6" s="1"/>
  <c r="H49" i="5"/>
  <c r="G43" i="5"/>
  <c r="I43" i="5" s="1"/>
  <c r="H42" i="5"/>
  <c r="G41" i="5"/>
  <c r="I41" i="5" s="1"/>
  <c r="H40" i="5"/>
  <c r="G39" i="5"/>
  <c r="I39" i="5" s="1"/>
  <c r="H38" i="5"/>
  <c r="G37" i="5"/>
  <c r="I37" i="5" s="1"/>
  <c r="H36" i="5"/>
  <c r="G35" i="5"/>
  <c r="I35" i="5" s="1"/>
  <c r="H34" i="5"/>
  <c r="G33" i="5"/>
  <c r="I33" i="5" s="1"/>
  <c r="H32" i="5"/>
  <c r="G31" i="5"/>
  <c r="I31" i="5" s="1"/>
  <c r="H30" i="5"/>
  <c r="G29" i="5"/>
  <c r="I29" i="5" s="1"/>
  <c r="H28" i="5"/>
  <c r="G27" i="5"/>
  <c r="I27" i="5" s="1"/>
  <c r="H26" i="5"/>
  <c r="G25" i="5"/>
  <c r="I25" i="5" s="1"/>
  <c r="H24" i="5"/>
  <c r="G23" i="5"/>
  <c r="I23" i="5" s="1"/>
  <c r="H22" i="5"/>
  <c r="G21" i="5"/>
  <c r="I21" i="5" s="1"/>
  <c r="H20" i="5"/>
  <c r="G19" i="5"/>
  <c r="I19" i="5" s="1"/>
  <c r="H18" i="5"/>
  <c r="G17" i="5"/>
  <c r="I17" i="5" s="1"/>
  <c r="H16" i="5"/>
  <c r="G15" i="5"/>
  <c r="I15" i="5" s="1"/>
  <c r="H14" i="5"/>
  <c r="G13" i="5"/>
  <c r="I13" i="5" s="1"/>
  <c r="H12" i="5"/>
  <c r="G11" i="5"/>
  <c r="I11" i="5" s="1"/>
  <c r="H10" i="5"/>
  <c r="E12" i="7" l="1"/>
  <c r="F12" i="7" s="1"/>
  <c r="H103" i="5"/>
  <c r="F15" i="6" s="1"/>
  <c r="H70" i="5"/>
  <c r="F14" i="6" s="1"/>
  <c r="F17" i="6" s="1"/>
  <c r="F22" i="6" s="1"/>
  <c r="F34" i="6" s="1"/>
  <c r="H45" i="5"/>
  <c r="F13" i="6" s="1"/>
  <c r="I103" i="5"/>
  <c r="G15" i="6" s="1"/>
  <c r="I45" i="5"/>
  <c r="G13" i="6" s="1"/>
  <c r="G17" i="6" s="1"/>
  <c r="G22" i="6" s="1"/>
  <c r="G34" i="6" s="1"/>
  <c r="B26" i="3"/>
  <c r="C26" i="3" s="1"/>
  <c r="C9" i="3"/>
  <c r="H84" i="2"/>
  <c r="F84" i="2"/>
  <c r="I84" i="2" s="1"/>
  <c r="H82" i="2"/>
  <c r="F82" i="2"/>
  <c r="I82" i="2" s="1"/>
  <c r="H80" i="2"/>
  <c r="F80" i="2"/>
  <c r="I80" i="2" s="1"/>
  <c r="H78" i="2"/>
  <c r="F78" i="2"/>
  <c r="H76" i="2"/>
  <c r="I76" i="2" s="1"/>
  <c r="F76" i="2"/>
  <c r="H74" i="2"/>
  <c r="F74" i="2"/>
  <c r="H68" i="2"/>
  <c r="F68" i="2"/>
  <c r="H66" i="2"/>
  <c r="F66" i="2"/>
  <c r="H65" i="2"/>
  <c r="F65" i="2"/>
  <c r="I65" i="2" s="1"/>
  <c r="H64" i="2"/>
  <c r="F64" i="2"/>
  <c r="I64" i="2" s="1"/>
  <c r="H63" i="2"/>
  <c r="F63" i="2"/>
  <c r="H61" i="2"/>
  <c r="I61" i="2" s="1"/>
  <c r="F61" i="2"/>
  <c r="H60" i="2"/>
  <c r="F60" i="2"/>
  <c r="I60" i="2" s="1"/>
  <c r="H58" i="2"/>
  <c r="F58" i="2"/>
  <c r="I58" i="2" s="1"/>
  <c r="H57" i="2"/>
  <c r="F57" i="2"/>
  <c r="H56" i="2"/>
  <c r="F56" i="2"/>
  <c r="H55" i="2"/>
  <c r="F55" i="2"/>
  <c r="I55" i="2" s="1"/>
  <c r="H54" i="2"/>
  <c r="F54" i="2"/>
  <c r="I54" i="2" s="1"/>
  <c r="I53" i="2"/>
  <c r="H53" i="2"/>
  <c r="F53" i="2"/>
  <c r="I52" i="2"/>
  <c r="H51" i="2"/>
  <c r="F51" i="2"/>
  <c r="I51" i="2" s="1"/>
  <c r="H49" i="2"/>
  <c r="F49" i="2"/>
  <c r="H48" i="2"/>
  <c r="F48" i="2"/>
  <c r="H46" i="2"/>
  <c r="F46" i="2"/>
  <c r="I46" i="2" s="1"/>
  <c r="H45" i="2"/>
  <c r="F45" i="2"/>
  <c r="I45" i="2" s="1"/>
  <c r="H44" i="2"/>
  <c r="F44" i="2"/>
  <c r="H43" i="2"/>
  <c r="F43" i="2"/>
  <c r="H41" i="2"/>
  <c r="F41" i="2"/>
  <c r="I41" i="2" s="1"/>
  <c r="H40" i="2"/>
  <c r="F40" i="2"/>
  <c r="I40" i="2" s="1"/>
  <c r="H38" i="2"/>
  <c r="I38" i="2" s="1"/>
  <c r="F38" i="2"/>
  <c r="H36" i="2"/>
  <c r="F36" i="2"/>
  <c r="H34" i="2"/>
  <c r="F34" i="2"/>
  <c r="I34" i="2" s="1"/>
  <c r="H33" i="2"/>
  <c r="F33" i="2"/>
  <c r="I33" i="2" s="1"/>
  <c r="H32" i="2"/>
  <c r="F32" i="2"/>
  <c r="H30" i="2"/>
  <c r="F30" i="2"/>
  <c r="H29" i="2"/>
  <c r="F29" i="2"/>
  <c r="I29" i="2" s="1"/>
  <c r="H28" i="2"/>
  <c r="I28" i="2" s="1"/>
  <c r="F28" i="2"/>
  <c r="H26" i="2"/>
  <c r="I26" i="2" s="1"/>
  <c r="F26" i="2"/>
  <c r="H25" i="2"/>
  <c r="F25" i="2"/>
  <c r="I25" i="2" s="1"/>
  <c r="H24" i="2"/>
  <c r="F24" i="2"/>
  <c r="I24" i="2" s="1"/>
  <c r="H22" i="2"/>
  <c r="I22" i="2" s="1"/>
  <c r="F22" i="2"/>
  <c r="H21" i="2"/>
  <c r="F21" i="2"/>
  <c r="H19" i="2"/>
  <c r="F19" i="2"/>
  <c r="I19" i="2" s="1"/>
  <c r="H18" i="2"/>
  <c r="F18" i="2"/>
  <c r="I18" i="2" s="1"/>
  <c r="H16" i="2"/>
  <c r="F16" i="2"/>
  <c r="I16" i="2" s="1"/>
  <c r="H15" i="2"/>
  <c r="F15" i="2"/>
  <c r="H14" i="2"/>
  <c r="F14" i="2"/>
  <c r="I14" i="2" s="1"/>
  <c r="H13" i="2"/>
  <c r="F13" i="2"/>
  <c r="I13" i="2" s="1"/>
  <c r="I12" i="2"/>
  <c r="H9" i="2"/>
  <c r="F9" i="2"/>
  <c r="I9" i="2" s="1"/>
  <c r="H8" i="2"/>
  <c r="F8" i="2"/>
  <c r="F10" i="2" s="1"/>
  <c r="B3" i="3" s="1"/>
  <c r="H71" i="2" l="1"/>
  <c r="C31" i="3" s="1"/>
  <c r="I30" i="2"/>
  <c r="I36" i="2"/>
  <c r="I43" i="2"/>
  <c r="I48" i="2"/>
  <c r="I57" i="2"/>
  <c r="I63" i="2"/>
  <c r="I68" i="2"/>
  <c r="H85" i="2"/>
  <c r="C32" i="3" s="1"/>
  <c r="I15" i="2"/>
  <c r="I21" i="2"/>
  <c r="F85" i="2"/>
  <c r="I8" i="2"/>
  <c r="I10" i="2" s="1"/>
  <c r="I44" i="2"/>
  <c r="I66" i="2"/>
  <c r="I49" i="2"/>
  <c r="I71" i="2" s="1"/>
  <c r="L1" i="2"/>
  <c r="F70" i="2" s="1"/>
  <c r="I70" i="2" s="1"/>
  <c r="I32" i="2"/>
  <c r="I56" i="2"/>
  <c r="F37" i="6"/>
  <c r="D10" i="7" s="1"/>
  <c r="B32" i="3"/>
  <c r="H10" i="2"/>
  <c r="I78" i="2"/>
  <c r="I74" i="2"/>
  <c r="B30" i="3"/>
  <c r="C4" i="3"/>
  <c r="B4" i="3"/>
  <c r="B7" i="3" s="1"/>
  <c r="C10" i="3" l="1"/>
  <c r="C11" i="3" s="1"/>
  <c r="F71" i="2"/>
  <c r="B31" i="3" s="1"/>
  <c r="I85" i="2"/>
  <c r="E10" i="7"/>
  <c r="C6" i="3"/>
  <c r="C30" i="3"/>
  <c r="B12" i="3"/>
  <c r="C5" i="3" l="1"/>
  <c r="F10" i="7"/>
  <c r="C8" i="3" l="1"/>
  <c r="C7" i="3"/>
  <c r="C14" i="3" l="1"/>
  <c r="C12" i="3"/>
  <c r="C18" i="3" l="1"/>
  <c r="C19" i="3"/>
  <c r="C20" i="3"/>
  <c r="C13" i="3"/>
  <c r="C15" i="3" s="1"/>
  <c r="C22" i="3"/>
  <c r="C21" i="3" l="1"/>
  <c r="B25" i="3" s="1"/>
  <c r="C25" i="3" s="1"/>
  <c r="C24" i="3"/>
  <c r="C27" i="3" l="1"/>
  <c r="D11" i="7"/>
  <c r="E11" i="7" l="1"/>
  <c r="D17" i="7"/>
  <c r="F11" i="7" l="1"/>
  <c r="F17" i="7" s="1"/>
  <c r="E17" i="7"/>
</calcChain>
</file>

<file path=xl/sharedStrings.xml><?xml version="1.0" encoding="utf-8"?>
<sst xmlns="http://schemas.openxmlformats.org/spreadsheetml/2006/main" count="674" uniqueCount="440">
  <si>
    <t>Název</t>
  </si>
  <si>
    <t>Hodnota</t>
  </si>
  <si>
    <t>Nadpis rekapitulace</t>
  </si>
  <si>
    <t>Seznam prací a dodávek elektrotechnických zařízení</t>
  </si>
  <si>
    <t>Akce</t>
  </si>
  <si>
    <t>MENDELOVA UNIVERZITA V BRNĚ
KLIMATIZACE DĚKANÁTU A UČEBEN FRRMS OBJEKTU Z</t>
  </si>
  <si>
    <t>Projekt</t>
  </si>
  <si>
    <t xml:space="preserve">
ELEKTROINSTALACE</t>
  </si>
  <si>
    <t>Investor</t>
  </si>
  <si>
    <t>Mendelova univerzita v Brně, Zemědělská 1665/1, Brno</t>
  </si>
  <si>
    <t>Z. č.</t>
  </si>
  <si>
    <t>17/20</t>
  </si>
  <si>
    <t>A. č.</t>
  </si>
  <si>
    <t>E388/17/20</t>
  </si>
  <si>
    <t>Smlouva</t>
  </si>
  <si>
    <t/>
  </si>
  <si>
    <t>Vypracoval</t>
  </si>
  <si>
    <t>Ing. Jiří Kozlovský, Projekce ELEKTRO, Purkyňova 95a, Brno</t>
  </si>
  <si>
    <t>Kontroloval</t>
  </si>
  <si>
    <t>ING. KOZLOVSKÝ</t>
  </si>
  <si>
    <t>Datum</t>
  </si>
  <si>
    <t>1.9.2020</t>
  </si>
  <si>
    <t>Zpracovatel</t>
  </si>
  <si>
    <t>CÚ</t>
  </si>
  <si>
    <t>Poznámka</t>
  </si>
  <si>
    <t>Uvedené ceny jsou v Kč a nezahrnují DPH, pokud to není uvedeno.</t>
  </si>
  <si>
    <t>Doprava dodávek  (3,6) %</t>
  </si>
  <si>
    <t>3,60</t>
  </si>
  <si>
    <t>Přesun dodávek  (1) %</t>
  </si>
  <si>
    <t>1,00</t>
  </si>
  <si>
    <t>PPV  (1 nebo 6) %</t>
  </si>
  <si>
    <t>2,00</t>
  </si>
  <si>
    <t>PPV stavebních prací, nátěrů  (1) %</t>
  </si>
  <si>
    <t>Dokumentace skut.prov. (1 - 1,5) %</t>
  </si>
  <si>
    <t>0,00</t>
  </si>
  <si>
    <t>Rizika a pojištění  (1 - 1,5) %</t>
  </si>
  <si>
    <t>Opravy v záruce  (5 - 7) %</t>
  </si>
  <si>
    <t>GZS  (3,25 nebo 8,4) %</t>
  </si>
  <si>
    <t>Provozní vlivy  %</t>
  </si>
  <si>
    <t>Kompletační činnost - a</t>
  </si>
  <si>
    <t>Kompletační činnost - b</t>
  </si>
  <si>
    <t>0,952842</t>
  </si>
  <si>
    <t>Kompletační činnost - k1</t>
  </si>
  <si>
    <t>Kompletační činnost - k2</t>
  </si>
  <si>
    <t>Roční nárůst cen 1   %</t>
  </si>
  <si>
    <t>Roční nárůst cen 2   %</t>
  </si>
  <si>
    <t>1. sazba DPH %
- i pro přirážky rekapitulace</t>
  </si>
  <si>
    <t>21</t>
  </si>
  <si>
    <t>2. sazba DPH %</t>
  </si>
  <si>
    <t>15</t>
  </si>
  <si>
    <t>Pozice</t>
  </si>
  <si>
    <t>Mj</t>
  </si>
  <si>
    <t>Počet</t>
  </si>
  <si>
    <t>Materiál</t>
  </si>
  <si>
    <t>Materiál celkem</t>
  </si>
  <si>
    <t>Montáž</t>
  </si>
  <si>
    <t>Montáž celkem</t>
  </si>
  <si>
    <t>Cena celkem</t>
  </si>
  <si>
    <t>Při vyplňování výkazu výměr je nutné respektovat dále uvedené pokyny:</t>
  </si>
  <si>
    <t>1) Při zpracování nabídky je nutné využít všech částí (dílů) projektu pro provádění stavby, tj. technické zprávy vč. příloh a knihy výrobků, všechny výkresy, tabulky a specifikace materiálů.</t>
  </si>
  <si>
    <t>2) Součástí nabídkové ceny musí být veškeré náklady, aby cena byla konečná a zahrnovala celou dodávku a montáž</t>
  </si>
  <si>
    <t>3) Každá účastníkem zadávacího řízení vyplněná položka musí  cenově obsahovat veškeré technicky a logicky dovoditelné součásti dodávky a montáže (včetně údajů o podmínkách a úhradě licencí potřebných SW).</t>
  </si>
  <si>
    <t>4) Dodávky a montáže uvedené v nabídce musí být naceněny včetně veškerého souvisejícího doplňkového, podružného a montážního materiálu tak, aby celé zařízení bylo funkční a splňovalo všechny předpisy, které se na ně vztahují</t>
  </si>
  <si>
    <t>Dodávky</t>
  </si>
  <si>
    <t>1</t>
  </si>
  <si>
    <t>Rozvodnice RK2, viz v.č. E5  (pro nacenění použít Knihu výrobků)</t>
  </si>
  <si>
    <t>ks</t>
  </si>
  <si>
    <t>2</t>
  </si>
  <si>
    <t>Rozvodnice RK3, viz v.č. E6  (pro nacenění použít Knihu výrobků)</t>
  </si>
  <si>
    <t>Dodávky - celkem</t>
  </si>
  <si>
    <t>Elektromontáže</t>
  </si>
  <si>
    <t>KABELOVÉ KANÁLY, LIŠTY A CHRÁNIČKY</t>
  </si>
  <si>
    <t>3</t>
  </si>
  <si>
    <t>Lišta vkládací, dvojitý zámek  17x17</t>
  </si>
  <si>
    <t>m</t>
  </si>
  <si>
    <t>4</t>
  </si>
  <si>
    <t>Lišta vkládací, dvojitý zámek 40x40</t>
  </si>
  <si>
    <t>5</t>
  </si>
  <si>
    <t>Lišta vkládací, dvojitý zámek 60x40</t>
  </si>
  <si>
    <t>6</t>
  </si>
  <si>
    <t>Trubka tuhá 320 N PVC D 32/28,6 pevně (vnitřní části tras)</t>
  </si>
  <si>
    <t>BEZHALOGENOVÁ OHEBNÁ CHRÁNIČKA SVĚTLOST 24,3</t>
  </si>
  <si>
    <t>7</t>
  </si>
  <si>
    <t>UV odolná, teplotní rozsah -45°C až +150°C ∅32,  černá</t>
  </si>
  <si>
    <t>8</t>
  </si>
  <si>
    <t>Fixace / příchytka trubky  ∅32,  černá vč. hmoždinky a vrutů</t>
  </si>
  <si>
    <t>EKVIPOT. SVORKOVNICE PE DO PODHLEDU</t>
  </si>
  <si>
    <t>9</t>
  </si>
  <si>
    <t>10 šroubů, s krytem</t>
  </si>
  <si>
    <t>10</t>
  </si>
  <si>
    <t>Svorky a oka pro pospojování</t>
  </si>
  <si>
    <t>KABEL SILOVÝ,IZOLACE PVC</t>
  </si>
  <si>
    <t>11</t>
  </si>
  <si>
    <t>CYKY-J 3x 4 , pevně</t>
  </si>
  <si>
    <t>12</t>
  </si>
  <si>
    <t>CYKY-J 3x 6 , pevně</t>
  </si>
  <si>
    <t>13</t>
  </si>
  <si>
    <t>CYKY-J 5x35 , pevně</t>
  </si>
  <si>
    <t>VODIČ JEDNOŽILOVÝ, IZOLACE PVC POSPOJ.</t>
  </si>
  <si>
    <t>14</t>
  </si>
  <si>
    <t>CYA 4 zž (H07V-K)</t>
  </si>
  <si>
    <t>CYA 6 zž (H07V-K)</t>
  </si>
  <si>
    <t>16</t>
  </si>
  <si>
    <t>CSA 6 zž (V07S-K)</t>
  </si>
  <si>
    <t>UKONČENÍ KABELŮ DO</t>
  </si>
  <si>
    <t>17</t>
  </si>
  <si>
    <t>4x4 mm2</t>
  </si>
  <si>
    <t>18</t>
  </si>
  <si>
    <t>4x6 mm2</t>
  </si>
  <si>
    <t>19</t>
  </si>
  <si>
    <t>5x35 mm2</t>
  </si>
  <si>
    <t>UKONČENÍ VODIČŮ NA SVORKOVNICI, ZEMNICÍM ŠROUBU</t>
  </si>
  <si>
    <t>20</t>
  </si>
  <si>
    <t>Do  6 mm2</t>
  </si>
  <si>
    <t>MONTÁŽ ROZVODNIC</t>
  </si>
  <si>
    <t>Plastových do 50 kg  nástěnných</t>
  </si>
  <si>
    <t>DOPLNĚNÍ 4. POLE RH (pro nacenění použít Knihu výrobků)</t>
  </si>
  <si>
    <t>22</t>
  </si>
  <si>
    <t>jistič 3f, 80A/C, 15kA, přesná specifikace a popis dle Knihy výrobků !</t>
  </si>
  <si>
    <t>23</t>
  </si>
  <si>
    <t>ÚPRAVY V ROZVADĚČÍCH</t>
  </si>
  <si>
    <t>24</t>
  </si>
  <si>
    <t>Úpravy v rozvaděči, číslování, odpojení pův. okruhu, zpětné zapojení</t>
  </si>
  <si>
    <t>hod</t>
  </si>
  <si>
    <t>25</t>
  </si>
  <si>
    <t>Demontář stávajících pojistkových odpojovačů 1ST4</t>
  </si>
  <si>
    <t>26</t>
  </si>
  <si>
    <t>Popisné štítky kabelů, popisy, bužírky</t>
  </si>
  <si>
    <t>27</t>
  </si>
  <si>
    <t>DIN lišta do 1m</t>
  </si>
  <si>
    <t>UTĚSŇOVACÍ HMOTY, IZOLAČNÍ MATERIÁLY</t>
  </si>
  <si>
    <t>28</t>
  </si>
  <si>
    <t>Silikonový tmel, kartuš 330 ml</t>
  </si>
  <si>
    <t>29</t>
  </si>
  <si>
    <t>Montážní pěna, kartuš 750 ml</t>
  </si>
  <si>
    <t>PROTIPOŽÁRNÍ MATERIÁL ODOLNOST EI45</t>
  </si>
  <si>
    <t>30</t>
  </si>
  <si>
    <t>Pěna cartouche 750 ml</t>
  </si>
  <si>
    <t>POMOCNÝ A KOTVÍCÍ MATERIÁL</t>
  </si>
  <si>
    <t>31</t>
  </si>
  <si>
    <t>Hmoždinka 10 vč. vrutu</t>
  </si>
  <si>
    <t>32</t>
  </si>
  <si>
    <t>Hmoždinka 8 vč. vrutu</t>
  </si>
  <si>
    <t>33</t>
  </si>
  <si>
    <t>Hmoždinka 6 vč. vrutu</t>
  </si>
  <si>
    <t>34</t>
  </si>
  <si>
    <t>25 STAHOVACÍ PÁSEK plast</t>
  </si>
  <si>
    <t>35</t>
  </si>
  <si>
    <t>35 STAHOVACÍ PÁSEK plast</t>
  </si>
  <si>
    <t>36</t>
  </si>
  <si>
    <t>Fixace pro nosné žebříky, prodloužená pro 2-3 kabely do D 30</t>
  </si>
  <si>
    <t>DEMONTÁŽ A OPĚTOVNÁ MONTÁŽ KAZET PODHLEDŮ</t>
  </si>
  <si>
    <t>37</t>
  </si>
  <si>
    <t>Standardní kazety SDK 600x600</t>
  </si>
  <si>
    <t>m2</t>
  </si>
  <si>
    <t>38</t>
  </si>
  <si>
    <t>Náhradní kazeta SDK 600x600, položení</t>
  </si>
  <si>
    <t>HODINOVE ZUCTOVACI SAZBY - SILNOPROUD</t>
  </si>
  <si>
    <t>39</t>
  </si>
  <si>
    <t>Napojeni na stavajici zarizení</t>
  </si>
  <si>
    <t>40</t>
  </si>
  <si>
    <t>Oživení a úprava stávajícího zařízení</t>
  </si>
  <si>
    <t>41</t>
  </si>
  <si>
    <t>Montáž mimo ceníkové položky při rekonstrukcích</t>
  </si>
  <si>
    <t>42</t>
  </si>
  <si>
    <t>Kordinační práce s ostatními profesemi a navazujícími pracemi</t>
  </si>
  <si>
    <t>PROVEDENI REVIZNICH ZKOUSEK - SILNOPROUD</t>
  </si>
  <si>
    <t>43</t>
  </si>
  <si>
    <t>Revizni technik silnoproud</t>
  </si>
  <si>
    <t>44</t>
  </si>
  <si>
    <t>Podružný materiál 5%</t>
  </si>
  <si>
    <t>Elektromontáže - celkem</t>
  </si>
  <si>
    <t>Stavební práce pro elektromontáže</t>
  </si>
  <si>
    <t>ZEDNICKÁ VÝPOMOC PRO ELEKTROMONTÁŽNÍ PRÁCE</t>
  </si>
  <si>
    <t>45</t>
  </si>
  <si>
    <t>pro elektromontáže</t>
  </si>
  <si>
    <t>VRTÁNÍ CIHELNÉ ZDI DO TL. 20 cm</t>
  </si>
  <si>
    <t>46</t>
  </si>
  <si>
    <t>do D40 s odsáváním prachu</t>
  </si>
  <si>
    <t>PRŮSTUP CIHELNOU ZDÍ DO TL. 80 cm</t>
  </si>
  <si>
    <t>47</t>
  </si>
  <si>
    <t>do D35 s odsáváním prachu</t>
  </si>
  <si>
    <t>PRŮSTUP STÁVAJÍCÍM KABELOVÝM PROSTUPEM (ŠACHTY)</t>
  </si>
  <si>
    <t>48</t>
  </si>
  <si>
    <t>do D50 v obsazené trase (8) těšce přístupné</t>
  </si>
  <si>
    <t>ČIŠTĚNÍ BUDOV ZAMETÁNÍM</t>
  </si>
  <si>
    <t>49</t>
  </si>
  <si>
    <t>Suchý a mokrý proces vč. oken, 220m2</t>
  </si>
  <si>
    <t>LIKVIDACE VYBOURANÉHO MAT.</t>
  </si>
  <si>
    <t>50</t>
  </si>
  <si>
    <t>Odvoz a likvidace</t>
  </si>
  <si>
    <t>t</t>
  </si>
  <si>
    <t>Stavební práce pro elektromontáže - celkem</t>
  </si>
  <si>
    <t>Hodnota A</t>
  </si>
  <si>
    <t>Hodnota B</t>
  </si>
  <si>
    <t>Základní náklady</t>
  </si>
  <si>
    <t>Dodávka</t>
  </si>
  <si>
    <t>Doprava 3,60%, Přesun 1,00%</t>
  </si>
  <si>
    <t>Montáž - materiál</t>
  </si>
  <si>
    <t>Montáž - práce</t>
  </si>
  <si>
    <t>Mezisoučet 1</t>
  </si>
  <si>
    <t>PPV 2,00% z montáže: materiál + práce</t>
  </si>
  <si>
    <t>Nátěry</t>
  </si>
  <si>
    <t>PPV 2,00% z nátěrů a stavebních prací</t>
  </si>
  <si>
    <t>Mezisoučet 2</t>
  </si>
  <si>
    <t>Rizika a pojištění 0,00% z mezisoučtu 2</t>
  </si>
  <si>
    <t>Opravy v záruce 0,00% z mezisoučtu 1</t>
  </si>
  <si>
    <t>Základní náklady celkem</t>
  </si>
  <si>
    <t>Vedlejší a ostatní náklady (VRN)</t>
  </si>
  <si>
    <t>Dokumentace skut.prov. 0,00% z mezisoučtu 2</t>
  </si>
  <si>
    <t>GZS 0,00% z pravé strany mezisoučtu 2</t>
  </si>
  <si>
    <t>Provozní vlivy 0,00% z pravé strany mezisoučtu 2</t>
  </si>
  <si>
    <t>Vedlejší a ostatní náklady (VRN) celkem</t>
  </si>
  <si>
    <t>Kompletační činnost</t>
  </si>
  <si>
    <t>Náklady celkem</t>
  </si>
  <si>
    <t>Základ a hodnota DPH 21%</t>
  </si>
  <si>
    <t>Základ a hodnota DPH 15%</t>
  </si>
  <si>
    <t>Náklady celkem s DPH</t>
  </si>
  <si>
    <t>Součty odstavců</t>
  </si>
  <si>
    <t>Procento odružného mat. %</t>
  </si>
  <si>
    <t>VYPLŇUJÍ SE ORANŽOVĚ PODBARVENÉ BUŇKY</t>
  </si>
  <si>
    <t xml:space="preserve">PŘÍLOHA Č. 1 TECHNICKÉ ZPRÁVY - KNIHA VÝROBKŮ </t>
  </si>
  <si>
    <t xml:space="preserve">Účastník výběrového řízení doplní knihu výrobků o navrhovaného výrobce a typ pro posouzení shody s požadovaným standardem – designem, technickým provedením, vlastnostmi a parametry daného výrobku. </t>
  </si>
  <si>
    <r>
      <t xml:space="preserve">NAVRHOVANÝ VÝROBCE A TYP
</t>
    </r>
    <r>
      <rPr>
        <sz val="11"/>
        <color theme="1"/>
        <rFont val="Calibri"/>
        <family val="2"/>
        <charset val="238"/>
        <scheme val="minor"/>
      </rPr>
      <t>(VYPLŇUJÍ SE ORANŽOVĚ PODBARVENÉ BUŇKY)</t>
    </r>
  </si>
  <si>
    <t>"Mendelova univerzita v Brně, klimatizace děkanátu a učeben FRRMS objektu Z"</t>
  </si>
  <si>
    <t>U rozvaděčů je požadováno osazení přístrojů od stejného výrobce (u nových i doplňovaných), kromě přepěťových ochran.</t>
  </si>
  <si>
    <t>KOMBINOVANÝ SVODIČ PŘEPĚTÍ (PŘEPĚŤOVÁ OCHRANA) TYPU 2+3</t>
  </si>
  <si>
    <t>Požadavky:</t>
  </si>
  <si>
    <t>Imax = 160kA,</t>
  </si>
  <si>
    <t>In = 80kA,</t>
  </si>
  <si>
    <t>Up &lt; 1,1kV</t>
  </si>
  <si>
    <t xml:space="preserve">Kombinovaný svodič přepětí typu 2+3 na bázi plynem plněného jiskřiště </t>
  </si>
  <si>
    <t>Systém TN-S (4+0)</t>
  </si>
  <si>
    <t>Vyhovuje normám IEC 61643 a EN 61643-11</t>
  </si>
  <si>
    <t xml:space="preserve">Dálková signalizace poruchy </t>
  </si>
  <si>
    <t>Nedochází ke stárnutí vlivem propustného nebo provozního proudu</t>
  </si>
  <si>
    <t>Necitlivý na TOV (krátkodobé provozní přepětí), tzn. krátká přepětí ze strany sítě (TOV) nemají za následek předčasné stárnutí, sepnutí nebo selhání přepěťové ochrany</t>
  </si>
  <si>
    <t>Energeticky koordinován (nevyžaduje tlumivku)</t>
  </si>
  <si>
    <t>Garance min. 10 let</t>
  </si>
  <si>
    <t xml:space="preserve">JISTIČE DO 63A </t>
  </si>
  <si>
    <t>Jističe do 63A s požadovanou vypínací schopností Icu 10kA</t>
  </si>
  <si>
    <t>U jističů je požadováno</t>
  </si>
  <si>
    <t>Vyšší životnost výrobků zaručují následující vlastnosti na průmyslové úrovni:</t>
  </si>
  <si>
    <t>stupeň znečištění</t>
  </si>
  <si>
    <t>jmenovité impulzní výdržné napětí  Uimp</t>
  </si>
  <si>
    <t>6kV</t>
  </si>
  <si>
    <t>izolační napětí Ui</t>
  </si>
  <si>
    <t>500V</t>
  </si>
  <si>
    <t xml:space="preserve">Referenční teplota </t>
  </si>
  <si>
    <t>+ 50 °C</t>
  </si>
  <si>
    <t>Provozní teplota</t>
  </si>
  <si>
    <t>-35 °C až +70 °C</t>
  </si>
  <si>
    <t>tropikalizace (relativ. vlhkost 95 % až 55°C)</t>
  </si>
  <si>
    <t>provedení 2</t>
  </si>
  <si>
    <t>vysoká omezovací schopnost</t>
  </si>
  <si>
    <t>životnost (zap/vyp) elektrická</t>
  </si>
  <si>
    <t>10 000 cyklů</t>
  </si>
  <si>
    <t>mechanická</t>
  </si>
  <si>
    <t>20 000cyklů</t>
  </si>
  <si>
    <t>Kategorie přepětí (IEC 60364)</t>
  </si>
  <si>
    <t>IV</t>
  </si>
  <si>
    <r>
      <t xml:space="preserve">Kategorie užití </t>
    </r>
    <r>
      <rPr>
        <b/>
        <sz val="11"/>
        <color theme="1"/>
        <rFont val="Arial"/>
        <family val="2"/>
        <charset val="238"/>
      </rPr>
      <t>A</t>
    </r>
    <r>
      <rPr>
        <sz val="11"/>
        <color theme="1"/>
        <rFont val="Arial"/>
        <family val="2"/>
        <charset val="238"/>
      </rPr>
      <t xml:space="preserve"> (ochrana elektrických obvodů, bez uvedení hodnoty jmenovitého krátkodobého mezního proudu pro střídavý i stejnosměrný proud)</t>
    </r>
  </si>
  <si>
    <t>mžikové spínání nezávislé na rychlosti pohybu ovládací páčky</t>
  </si>
  <si>
    <t>možnost vzdálené indikace zajišťované signalizačními a pomocnými kontakty (vypnutí/zapnutí/vypnutí při detekci poruchy)</t>
  </si>
  <si>
    <t>dvojité zdířkové svorky, napájení shora nebo zdola</t>
  </si>
  <si>
    <t>vyjmutí jističe z propojovací lišty bez použití nástrojů</t>
  </si>
  <si>
    <t>červený mechanický indikátor na čelní straně signalizující vypnutí poruchou</t>
  </si>
  <si>
    <t>(Požadavek normy ČSN EN 60947-3. Podle zásad této normy musí přístroj poskytovat jednoznačnou informaci o stavu odpojených kontaktů. Popis „0•OFF“ není jen popisem ovládací páčky, ale je přímo součástí pohyblivého kontaktu jističe. Takto je vždy zajištěna nezpochybnitelná informace o skutečném stavu kontaktů. Jestliže zůstanou kontakty jističe zablokovány v zapnutém stavu, je sice možné částečně pohnout ovládacím mechanismem, ale v žádném případě se neobjeví informace, která by uvedla obsluhu v omyl.)</t>
  </si>
  <si>
    <t xml:space="preserve">Přístroj vypnutý manuálně    </t>
  </si>
  <si>
    <t xml:space="preserve"> Přístroj vybavený poruchou</t>
  </si>
  <si>
    <t xml:space="preserve">JISTIČE  63 A - 125 A, 15 kA </t>
  </si>
  <si>
    <t xml:space="preserve">Vývodové jističe do RH, 4. pole pro vývody RK2, RK3, RS1.9, RPH. </t>
  </si>
  <si>
    <t>Budou osazeny 2x 3f 80A/C, 2x 3f 100A/C</t>
  </si>
  <si>
    <t>Jističe 63A až 125A s požadovanou vypínací schopností Icu 10kA</t>
  </si>
  <si>
    <t>Hlavní přívodové jističe v rozvodnicích RK2, RK3, 3f, 80A char. C</t>
  </si>
  <si>
    <t>ROZVODNICE 3x18 modulů</t>
  </si>
  <si>
    <t>Skříně pro rozvodnice RK2, RK3</t>
  </si>
  <si>
    <t>Rozvodnice pro modulární přístroje, odolná proti povětrnostním vlivům</t>
  </si>
  <si>
    <t xml:space="preserve">Příslušenství v dodávce skříně </t>
  </si>
  <si>
    <t>4 svorkovnice 22 otvorů</t>
  </si>
  <si>
    <t>3 označovací sady</t>
  </si>
  <si>
    <t>3 kabelové pásky</t>
  </si>
  <si>
    <t>2 držáky svorkovnice</t>
  </si>
  <si>
    <t xml:space="preserve">Montáž rozvodnice </t>
  </si>
  <si>
    <t>Povrchová</t>
  </si>
  <si>
    <t xml:space="preserve">Počet 18 mm modulů na řadu </t>
  </si>
  <si>
    <t xml:space="preserve">Celkový počet 18 mm modulů </t>
  </si>
  <si>
    <t xml:space="preserve">Počet vodorovných řad </t>
  </si>
  <si>
    <t xml:space="preserve">Třída el. izolace </t>
  </si>
  <si>
    <t>Dvojitá izolace, třída II</t>
  </si>
  <si>
    <t xml:space="preserve">Součást výrobku </t>
  </si>
  <si>
    <t>1 držák svorkovnice</t>
  </si>
  <si>
    <t xml:space="preserve">Typ čelního krytu </t>
  </si>
  <si>
    <t>Průhledný, oboustranný</t>
  </si>
  <si>
    <t xml:space="preserve">[In] jmenovitý proud </t>
  </si>
  <si>
    <t>125 A</t>
  </si>
  <si>
    <t xml:space="preserve">Typ lišty </t>
  </si>
  <si>
    <t>DIN</t>
  </si>
  <si>
    <t xml:space="preserve">Počet předlis. vývodů PG ISO </t>
  </si>
  <si>
    <t xml:space="preserve">Počet svorkovnic </t>
  </si>
  <si>
    <t>4 s 22 vývody</t>
  </si>
  <si>
    <t xml:space="preserve">Výstupy z distribučního bloku </t>
  </si>
  <si>
    <t>44 x 10 mm², 44 x 16 mm²</t>
  </si>
  <si>
    <t>Volitelný zámek</t>
  </si>
  <si>
    <t xml:space="preserve">Materiál rozváděče </t>
  </si>
  <si>
    <t>Samozhášecí polymer</t>
  </si>
  <si>
    <t>Přibližné rozměry</t>
  </si>
  <si>
    <t>šířka 448 mm, výška 610 mm, hloubka 160 mm</t>
  </si>
  <si>
    <t xml:space="preserve">Barva </t>
  </si>
  <si>
    <t>Dveře: průhledná zelená</t>
  </si>
  <si>
    <t>Rozváděč: světle šedá (RAL 7035)</t>
  </si>
  <si>
    <t xml:space="preserve">Normy </t>
  </si>
  <si>
    <t>EN 50262, IEC 60439-3, EN 50102, IEC 60695-2-1,</t>
  </si>
  <si>
    <t>IEC 60529, IEC 670</t>
  </si>
  <si>
    <t xml:space="preserve">Požární odolnost </t>
  </si>
  <si>
    <t>650 °C podle IEC 60695-2-1</t>
  </si>
  <si>
    <t xml:space="preserve">Stupeň krytí IP </t>
  </si>
  <si>
    <t>IP65 podle IEC 60529</t>
  </si>
  <si>
    <t xml:space="preserve">Stupeň ochrany IK </t>
  </si>
  <si>
    <t>IK09 podle EN 50102</t>
  </si>
  <si>
    <t>Popis prostředí</t>
  </si>
  <si>
    <t>Odolný UV: třída 3 podle ISO 4582:2010</t>
  </si>
  <si>
    <t>Ultrafialová zkouška degradace podle ISO 4892-2:2013</t>
  </si>
  <si>
    <t xml:space="preserve">Kategorie přepětí </t>
  </si>
  <si>
    <t>II</t>
  </si>
  <si>
    <t xml:space="preserve">Provozní teplota </t>
  </si>
  <si>
    <t>-25 až 60 °C</t>
  </si>
  <si>
    <t>Poz. číslo</t>
  </si>
  <si>
    <t>Měrná jednotka</t>
  </si>
  <si>
    <t xml:space="preserve">Počet </t>
  </si>
  <si>
    <t>Cena dodávky jednotková</t>
  </si>
  <si>
    <t>Montáž%</t>
  </si>
  <si>
    <t>Cena montáže jednotková</t>
  </si>
  <si>
    <t>Cena dodávky celkem</t>
  </si>
  <si>
    <t>Cena montáže celkem</t>
  </si>
  <si>
    <t xml:space="preserve">V nabídce musí být zahrnuty náklady na vlastní montáž, odvoz, skládkovné, veškeré přesuny materiálu, protiprašná opatření, trvalý úklid všech prostor dotčených stavbou, opatření BOZP a to zejména zabezpečení všech stavebních prostupů proti propadnutí. Před zahájením dodávky a montáže je nutné se přesvědčit, jestli stav objektu odpovídá PD. Bez provedení kontroly není možné držet záruky za škody vzniklé vynecháním kontroly. </t>
  </si>
  <si>
    <t>součástí PD VZT jsou i stavební úpravy související s instalací a zprovozněním klimatizace</t>
  </si>
  <si>
    <t>Zař.č.1 - klimatizace učeben  - 2.NP</t>
  </si>
  <si>
    <t>1.1</t>
  </si>
  <si>
    <t>Kondenzační jednotka inverter multisplit , horizontální výfuk v provedení tepelné čerpadlo s chladivem R410A
2trubkový, Qch = 11,2kW 230V 50Hz
 vč.příslušenství, zprovoznění technikem výrobce, podpěrné rámy-nesmí kotvit do terasy a pružné podložení 
výstup - porucha /chod, není nadřazený systém</t>
  </si>
  <si>
    <t>kpl</t>
  </si>
  <si>
    <t>1.1a</t>
  </si>
  <si>
    <t>max.dl.potrubí  dvojice 54m, z toho převýšení 3m
vč.chladivové potrubí, izolace, ekologická náplň R410A, uvedení do provozu, propojovací komunikační kabeláž 54m</t>
  </si>
  <si>
    <t>1.2</t>
  </si>
  <si>
    <t>jednotka vnitřní cirkulační nástěná   čelní panel hladký bílý, Qch= 4,2kW,  
vč. ovládač nástěný s češtinou white, barevný dislpay</t>
  </si>
  <si>
    <t>1.3</t>
  </si>
  <si>
    <t>jednotka vnitřní cirkulační nástěná   čelní panel hladký bílý, Qch= 5,kW,  
vč. ovládač nástěný s češtinou white, barevný dislpay</t>
  </si>
  <si>
    <t>1.84</t>
  </si>
  <si>
    <t>Spojovací a těsnící materiál, podpěry, závěsy, konzoly,
 doplňkový materiál, vypěnění prostpů</t>
  </si>
  <si>
    <t>sada</t>
  </si>
  <si>
    <t>1.85</t>
  </si>
  <si>
    <t>potrubí chladiva vedené uvnitř bude vedeno v lištách odstínu dle okolních stěn(vesměs bílá) - dodá VZT</t>
  </si>
  <si>
    <t>bm</t>
  </si>
  <si>
    <t>1.86</t>
  </si>
  <si>
    <t>potrubí chladiva vedené vně bude vedeno v Mars žlabech,  odolným proti povětrnostním vlivům a UV záření - dodá VZT</t>
  </si>
  <si>
    <t>1.87</t>
  </si>
  <si>
    <t>vzt dodá odvod kondenzátu od jednotek vnitřních do odpadů přes zavodněné sifony, délka potrubí cca 21m, vč.1x sifon, vysekání odboček na stávající kanalizaci - 1x, zapravení, potrubí, izolace, spojovací armatury, zprovoznění</t>
  </si>
  <si>
    <t>1.88</t>
  </si>
  <si>
    <t>vzt zajistí demontáž obkladů u umyvadla a zpětné zapravení a uvedení do původního stavu, vč. Materiálu obkladu a lepidla</t>
  </si>
  <si>
    <t>1.89</t>
  </si>
  <si>
    <t>výměna ev.doplnění poškozených částí rastrového podhledu 600 x 600, dodávka dle stávajícího typu a barevného provedení
počet předběžný - uvést dle skutečného poškození</t>
  </si>
  <si>
    <t>1.90</t>
  </si>
  <si>
    <t xml:space="preserve">vyvrtání otvorů do fasády a stěn pro chladivové potrubí  -6ks , otvory vypěnit, uzavřít, okolí na vnitřní stěně vymalovat, vnější fasádu doplnit nástřikem dle možností, odstín dle fasády stávající
</t>
  </si>
  <si>
    <t>1.91</t>
  </si>
  <si>
    <t>náklady na dopravu zařízení vzt na stavbu pro zař.č.1,2,3</t>
  </si>
  <si>
    <t>1.92</t>
  </si>
  <si>
    <t>značení potrubí vzt dle normových požadavků ČSN</t>
  </si>
  <si>
    <t>1.93</t>
  </si>
  <si>
    <t>zakrývání vzt potrubí, zařízení stavby, ochrana kanceláří investora (např. igelitem) během stavby s ohledem na stavbení práce a prach, pravidelné vysávání,  pro 2. a 3.NP</t>
  </si>
  <si>
    <t>230</t>
  </si>
  <si>
    <t>1.94</t>
  </si>
  <si>
    <t xml:space="preserve">dokumentace výrobní klimatizace před zahájením prací </t>
  </si>
  <si>
    <t>1.95</t>
  </si>
  <si>
    <t>Dokladová část ( protokoly, atesty, zkoušky, doklady o ekologické likvidaci ) pro zař.č.1,2,3</t>
  </si>
  <si>
    <t>1.96</t>
  </si>
  <si>
    <t>návrh provozního předpisu pro zař.č.1,2,3</t>
  </si>
  <si>
    <t>Celkem:</t>
  </si>
  <si>
    <t>Zař.č.2 - klimatizace  - 2.NP</t>
  </si>
  <si>
    <t>2.1</t>
  </si>
  <si>
    <t>Kondenzační jednotka inverter multisplit , horizontální výfuk v provedení tepelné čerpadlo s chladivem R32
2trubkový, Qch = 8,8kW 230V 50Hz
 vč.příslušenství, zprovoznění technikem výrobce, podpěrné rámy-nesmí kotvit do terasy a pružné podložení 
výstup - porucha /chod, není nadřazený systém</t>
  </si>
  <si>
    <t>2.1a</t>
  </si>
  <si>
    <t>max.dl.potrubí  dvojice 40m, z toho převýšení 3m
vč.chladivové potrubí, izolace, ekologická náplň R410A, uvedení do provozu, propojovací komunikační kabeláž 40m</t>
  </si>
  <si>
    <t>2.2</t>
  </si>
  <si>
    <t>2.84</t>
  </si>
  <si>
    <t xml:space="preserve">Spojovací a těsnící materiál, podpěry, závěsy, konzoly,
 doplňkový materiál, vypěnění prostpu </t>
  </si>
  <si>
    <t>2.85</t>
  </si>
  <si>
    <t>2.87</t>
  </si>
  <si>
    <t>vzt dodá odvod kondenzátu od jednotek vnitřních do odpadů přes zavodněné sifony, délka potrubí cca 10m, vč.2x sifon, vysekání odboček na stávající kanalizaci - 2x, zapravení, potrubí, izolace, spojovací armatury, zprovoznění</t>
  </si>
  <si>
    <t>2.88</t>
  </si>
  <si>
    <t>2.89</t>
  </si>
  <si>
    <t>2.90</t>
  </si>
  <si>
    <t xml:space="preserve">vyvrtání otvorů do fasády a stěn pro chladivové potrubí  - 5ks , otvory vypěnit, uzavřít, okolí na vnitřní stěně vymalovat, vnější fasádu doplnit nástřikem dle možností, odstín dle fasády stávající
</t>
  </si>
  <si>
    <t>pomocné zásahy obsahuje pol v zař.1</t>
  </si>
  <si>
    <t>Zař.č.3 - klimatizace děkanátu  - 3.NP</t>
  </si>
  <si>
    <t>3.1</t>
  </si>
  <si>
    <t>3.1a</t>
  </si>
  <si>
    <t>3.2</t>
  </si>
  <si>
    <t>jednotka vnitřní cirkulační nástěná   čelní panel hladký bílý, Qch= 3,5W,  
vč. ovládač infra</t>
  </si>
  <si>
    <t>3.3</t>
  </si>
  <si>
    <t>jednotka vnitřní cirkulační nástěná   čelní panel hladký bílý, Qch= 4,2kW,  
vč. ovládač infra</t>
  </si>
  <si>
    <t>3.4</t>
  </si>
  <si>
    <t>jednotka vnitřní cirkulační nástěná   čelní panel hladký bílý, Qch= 5,kW,  
vč. ovládač infra</t>
  </si>
  <si>
    <t>3.85</t>
  </si>
  <si>
    <t>3.86</t>
  </si>
  <si>
    <t>3.87</t>
  </si>
  <si>
    <t>3.88</t>
  </si>
  <si>
    <t>vzt dodá odvod kondenzátu od jednotek vnitřních do odpadů přes zavodněné sifony, délka potrubí cca 16m, vč.1x sifon, vysekání odboček na stávající kanalizaci - 1x, zapravení, potrubí, izolace, spojovací armatury, zprovoznění</t>
  </si>
  <si>
    <t>3.89</t>
  </si>
  <si>
    <t>3.90</t>
  </si>
  <si>
    <t>3.91</t>
  </si>
  <si>
    <t>3.92</t>
  </si>
  <si>
    <t>přesun a znovu napojení 1x reproduktor v zasedací místnosti, vč. Materiálu, kabeláže, zprovoznění</t>
  </si>
  <si>
    <t>Klimatizace</t>
  </si>
  <si>
    <t>REKAPITULACE NÁKLADŮ</t>
  </si>
  <si>
    <t>-</t>
  </si>
  <si>
    <t>PROJEKT</t>
  </si>
  <si>
    <t>MEZISOUČET</t>
  </si>
  <si>
    <t>ZÁKLADNÍ ROZPOČTOVÉ NÁKLADY</t>
  </si>
  <si>
    <t>Komplexní vyzkoušení a zaregulování</t>
  </si>
  <si>
    <t>zaškolení obsluhy</t>
  </si>
  <si>
    <t>DOPLŇKOVÉ ROZPOČTOVÉ NÁKLADY</t>
  </si>
  <si>
    <t xml:space="preserve">C E L K E M </t>
  </si>
  <si>
    <t>PD skutečného provedení, součást VRN</t>
  </si>
  <si>
    <t>SOUHRNNÝ ROZPOČET STAVBY</t>
  </si>
  <si>
    <t>REKAPITULACE OBJEKTŮ STAVBY A SOUPISŮ PRACÍ</t>
  </si>
  <si>
    <t>Popis</t>
  </si>
  <si>
    <t>Elektroinstalace</t>
  </si>
  <si>
    <t>POKYNY K VYPLNĚNÍ FORMULÁŘŮ (ZÁLOŽEK SOUBORU)</t>
  </si>
  <si>
    <t xml:space="preserve">Stavba: </t>
  </si>
  <si>
    <t>MENDELOVA UNIVERZITA V BRNĚ</t>
  </si>
  <si>
    <t>KLIMATIZACE DĚKANÁTU A UČEBEN FRRMS OBJEKTU Z</t>
  </si>
  <si>
    <t>Cena bez DPH (CZK)</t>
  </si>
  <si>
    <t>VRN - projekt skutečného provedení</t>
  </si>
  <si>
    <t>Cena s DPH (CZK)</t>
  </si>
  <si>
    <t>Všechny položky jsou investice</t>
  </si>
  <si>
    <t>DPH 21% (CZK)</t>
  </si>
  <si>
    <t>hod.</t>
  </si>
  <si>
    <t>cena/hod.</t>
  </si>
  <si>
    <t>CELKOVÉ NÁKLADY STAVBY</t>
  </si>
  <si>
    <t>VYPLŇUJÍ SE ORANŽOVĚ PODBARVENÉ BUŇKY TÉTO BARVY v záložkách: 
Souhrnný rozpočet - cena za projekt skutečného provedení
Klima-rozpočet, 
EL-parametry, 
EL-rozpočet a 
EL-Kniha výrobků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</si>
</sst>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.00\ _K_č"/>
    <numFmt numFmtId="165" formatCode="000\ 00"/>
    <numFmt numFmtId="166" formatCode="0.0%"/>
    <numFmt numFmtId="167" formatCode="#,##0\ _K_č"/>
    <numFmt numFmtId="168" formatCode="#,##0\ &quot;Kč&quot;"/>
  </numFmts>
  <fonts count="37">
    <font>
      <sz val="11"/>
      <color theme="1"/>
      <name val="Calibri"/>
      <family val="2"/>
      <charset val="238"/>
      <scheme val="minor"/>
    </font>
    <font>
      <sz val="8"/>
      <color rgb="FF000000"/>
      <name val="慔潨慭"/>
      <charset val="238"/>
    </font>
    <font>
      <b/>
      <sz val="11"/>
      <color rgb="FF000000"/>
      <name val="慔潨慭"/>
      <charset val="238"/>
    </font>
    <font>
      <b/>
      <sz val="9"/>
      <color rgb="FF000000"/>
      <name val="慔潨慭"/>
      <charset val="238"/>
    </font>
    <font>
      <b/>
      <sz val="8"/>
      <color rgb="FF000000"/>
      <name val="慔潨慭"/>
      <charset val="238"/>
    </font>
    <font>
      <i/>
      <sz val="9"/>
      <color rgb="FF000000"/>
      <name val="慔潨慭"/>
      <charset val="238"/>
    </font>
    <font>
      <i/>
      <sz val="8"/>
      <color rgb="FF000000"/>
      <name val="慔潨慭"/>
      <charset val="238"/>
    </font>
    <font>
      <b/>
      <sz val="10"/>
      <color rgb="FF000000"/>
      <name val="Arial"/>
      <family val="2"/>
      <charset val="238"/>
    </font>
    <font>
      <b/>
      <sz val="18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4"/>
      <color theme="1"/>
      <name val="Arial"/>
      <family val="2"/>
      <charset val="238"/>
    </font>
    <font>
      <b/>
      <sz val="12"/>
      <name val="Arial"/>
      <family val="2"/>
      <charset val="238"/>
    </font>
    <font>
      <b/>
      <sz val="14"/>
      <color theme="1"/>
      <name val="Calibri"/>
      <family val="2"/>
      <charset val="238"/>
      <scheme val="minor"/>
    </font>
    <font>
      <sz val="8"/>
      <name val="Arial CE"/>
      <family val="2"/>
    </font>
    <font>
      <b/>
      <sz val="11"/>
      <color theme="1"/>
      <name val="Arial"/>
      <family val="2"/>
      <charset val="238"/>
    </font>
    <font>
      <i/>
      <sz val="10"/>
      <color theme="1"/>
      <name val="Arial"/>
      <family val="2"/>
      <charset val="238"/>
    </font>
    <font>
      <b/>
      <u/>
      <sz val="11"/>
      <color theme="1"/>
      <name val="Arial"/>
      <family val="2"/>
      <charset val="238"/>
    </font>
    <font>
      <b/>
      <u/>
      <sz val="12"/>
      <color theme="1"/>
      <name val="Arial"/>
      <family val="2"/>
      <charset val="238"/>
    </font>
    <font>
      <sz val="10"/>
      <name val="Arial CE"/>
      <charset val="238"/>
    </font>
    <font>
      <b/>
      <sz val="10"/>
      <name val="Arial CE"/>
      <family val="2"/>
      <charset val="238"/>
    </font>
    <font>
      <sz val="8"/>
      <name val="Arial CE"/>
      <family val="2"/>
      <charset val="238"/>
    </font>
    <font>
      <sz val="10"/>
      <name val="Arial CE"/>
      <family val="2"/>
      <charset val="238"/>
    </font>
    <font>
      <u/>
      <sz val="10"/>
      <name val="Arial CE"/>
      <family val="2"/>
      <charset val="238"/>
    </font>
    <font>
      <b/>
      <sz val="10"/>
      <name val="Arial CE"/>
      <charset val="238"/>
    </font>
    <font>
      <b/>
      <u/>
      <sz val="14"/>
      <name val="Arial CE"/>
      <family val="2"/>
      <charset val="238"/>
    </font>
    <font>
      <b/>
      <sz val="14"/>
      <name val="Arial CE"/>
      <family val="2"/>
      <charset val="238"/>
    </font>
    <font>
      <sz val="14"/>
      <name val="Arial CE"/>
      <family val="2"/>
      <charset val="238"/>
    </font>
    <font>
      <b/>
      <sz val="12"/>
      <name val="Arial CE"/>
      <family val="2"/>
      <charset val="238"/>
    </font>
    <font>
      <b/>
      <sz val="12"/>
      <name val="Arial CE"/>
      <charset val="238"/>
    </font>
    <font>
      <b/>
      <sz val="20"/>
      <color theme="1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b/>
      <sz val="11"/>
      <color theme="5" tint="-0.249977111117893"/>
      <name val="Arial"/>
      <family val="2"/>
      <charset val="238"/>
    </font>
    <font>
      <b/>
      <sz val="14"/>
      <color rgb="FFFF0000"/>
      <name val="Arial"/>
      <family val="2"/>
      <charset val="238"/>
    </font>
    <font>
      <sz val="14"/>
      <name val="Arial"/>
      <family val="2"/>
      <charset val="238"/>
    </font>
    <font>
      <b/>
      <sz val="12"/>
      <color theme="5" tint="-0.249977111117893"/>
      <name val="Arial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BFEBFF"/>
        <bgColor indexed="64"/>
      </patternFill>
    </fill>
    <fill>
      <patternFill patternType="solid">
        <fgColor rgb="FFE0FEE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EAFF"/>
        <bgColor indexed="64"/>
      </patternFill>
    </fill>
    <fill>
      <patternFill patternType="solid">
        <fgColor rgb="FFFFFFE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/>
      <right/>
      <top style="thin">
        <color rgb="FFC0C0C0"/>
      </top>
      <bottom style="thin">
        <color rgb="FFC0C0C0"/>
      </bottom>
      <diagonal/>
    </border>
    <border>
      <left/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3" fillId="0" borderId="0"/>
    <xf numFmtId="0" fontId="18" fillId="0" borderId="0"/>
  </cellStyleXfs>
  <cellXfs count="184">
    <xf numFmtId="0" fontId="0" fillId="0" borderId="0" xfId="0"/>
    <xf numFmtId="0" fontId="0" fillId="0" borderId="0" xfId="0" applyProtection="1"/>
    <xf numFmtId="49" fontId="1" fillId="2" borderId="1" xfId="0" applyNumberFormat="1" applyFont="1" applyFill="1" applyBorder="1" applyAlignment="1" applyProtection="1">
      <alignment horizontal="left"/>
      <protection locked="0"/>
    </xf>
    <xf numFmtId="0" fontId="0" fillId="0" borderId="1" xfId="0" applyBorder="1" applyProtection="1">
      <protection locked="0"/>
    </xf>
    <xf numFmtId="0" fontId="0" fillId="0" borderId="0" xfId="0" applyProtection="1">
      <protection locked="0"/>
    </xf>
    <xf numFmtId="49" fontId="2" fillId="3" borderId="1" xfId="0" applyNumberFormat="1" applyFont="1" applyFill="1" applyBorder="1" applyAlignment="1" applyProtection="1">
      <alignment horizontal="left"/>
      <protection locked="0"/>
    </xf>
    <xf numFmtId="49" fontId="3" fillId="4" borderId="1" xfId="0" applyNumberFormat="1" applyFont="1" applyFill="1" applyBorder="1" applyAlignment="1" applyProtection="1">
      <alignment horizontal="left" wrapText="1"/>
      <protection locked="0"/>
    </xf>
    <xf numFmtId="49" fontId="3" fillId="4" borderId="1" xfId="0" applyNumberFormat="1" applyFont="1" applyFill="1" applyBorder="1" applyAlignment="1" applyProtection="1">
      <alignment horizontal="left"/>
      <protection locked="0"/>
    </xf>
    <xf numFmtId="49" fontId="1" fillId="5" borderId="1" xfId="0" applyNumberFormat="1" applyFont="1" applyFill="1" applyBorder="1" applyAlignment="1" applyProtection="1">
      <alignment horizontal="left"/>
      <protection locked="0"/>
    </xf>
    <xf numFmtId="49" fontId="1" fillId="2" borderId="1" xfId="0" applyNumberFormat="1" applyFont="1" applyFill="1" applyBorder="1" applyAlignment="1" applyProtection="1">
      <alignment horizontal="left" wrapText="1"/>
      <protection locked="0"/>
    </xf>
    <xf numFmtId="49" fontId="0" fillId="0" borderId="0" xfId="0" applyNumberFormat="1" applyProtection="1">
      <protection locked="0"/>
    </xf>
    <xf numFmtId="49" fontId="1" fillId="2" borderId="1" xfId="0" applyNumberFormat="1" applyFont="1" applyFill="1" applyBorder="1" applyAlignment="1" applyProtection="1">
      <alignment horizontal="left"/>
    </xf>
    <xf numFmtId="4" fontId="1" fillId="2" borderId="1" xfId="0" applyNumberFormat="1" applyFont="1" applyFill="1" applyBorder="1" applyAlignment="1" applyProtection="1">
      <alignment horizontal="left"/>
    </xf>
    <xf numFmtId="0" fontId="0" fillId="0" borderId="1" xfId="0" applyBorder="1" applyProtection="1"/>
    <xf numFmtId="49" fontId="5" fillId="7" borderId="1" xfId="0" applyNumberFormat="1" applyFont="1" applyFill="1" applyBorder="1" applyAlignment="1" applyProtection="1">
      <alignment horizontal="left"/>
    </xf>
    <xf numFmtId="4" fontId="5" fillId="7" borderId="1" xfId="0" applyNumberFormat="1" applyFont="1" applyFill="1" applyBorder="1" applyAlignment="1" applyProtection="1">
      <alignment horizontal="right"/>
    </xf>
    <xf numFmtId="49" fontId="2" fillId="3" borderId="1" xfId="0" applyNumberFormat="1" applyFont="1" applyFill="1" applyBorder="1" applyAlignment="1" applyProtection="1">
      <alignment horizontal="left"/>
    </xf>
    <xf numFmtId="4" fontId="2" fillId="3" borderId="1" xfId="0" applyNumberFormat="1" applyFont="1" applyFill="1" applyBorder="1" applyAlignment="1" applyProtection="1">
      <alignment horizontal="right"/>
    </xf>
    <xf numFmtId="49" fontId="1" fillId="5" borderId="1" xfId="0" applyNumberFormat="1" applyFont="1" applyFill="1" applyBorder="1" applyAlignment="1" applyProtection="1">
      <alignment horizontal="left"/>
    </xf>
    <xf numFmtId="4" fontId="1" fillId="5" borderId="1" xfId="0" applyNumberFormat="1" applyFont="1" applyFill="1" applyBorder="1" applyAlignment="1" applyProtection="1">
      <alignment horizontal="right"/>
    </xf>
    <xf numFmtId="49" fontId="6" fillId="7" borderId="1" xfId="0" applyNumberFormat="1" applyFont="1" applyFill="1" applyBorder="1" applyAlignment="1" applyProtection="1">
      <alignment horizontal="left"/>
    </xf>
    <xf numFmtId="4" fontId="6" fillId="7" borderId="1" xfId="0" applyNumberFormat="1" applyFont="1" applyFill="1" applyBorder="1" applyAlignment="1" applyProtection="1">
      <alignment horizontal="right"/>
    </xf>
    <xf numFmtId="49" fontId="0" fillId="0" borderId="0" xfId="0" applyNumberFormat="1" applyProtection="1"/>
    <xf numFmtId="4" fontId="0" fillId="0" borderId="0" xfId="0" applyNumberFormat="1" applyProtection="1"/>
    <xf numFmtId="4" fontId="1" fillId="2" borderId="1" xfId="0" applyNumberFormat="1" applyFont="1" applyFill="1" applyBorder="1" applyAlignment="1" applyProtection="1">
      <alignment horizontal="left"/>
      <protection locked="0"/>
    </xf>
    <xf numFmtId="4" fontId="5" fillId="7" borderId="1" xfId="0" applyNumberFormat="1" applyFont="1" applyFill="1" applyBorder="1" applyAlignment="1" applyProtection="1">
      <alignment horizontal="right"/>
      <protection locked="0"/>
    </xf>
    <xf numFmtId="4" fontId="2" fillId="3" borderId="1" xfId="0" applyNumberFormat="1" applyFont="1" applyFill="1" applyBorder="1" applyAlignment="1" applyProtection="1">
      <alignment horizontal="right"/>
      <protection locked="0"/>
    </xf>
    <xf numFmtId="4" fontId="1" fillId="5" borderId="1" xfId="0" applyNumberFormat="1" applyFont="1" applyFill="1" applyBorder="1" applyAlignment="1" applyProtection="1">
      <alignment horizontal="right"/>
      <protection locked="0"/>
    </xf>
    <xf numFmtId="4" fontId="6" fillId="7" borderId="1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Protection="1">
      <protection locked="0"/>
    </xf>
    <xf numFmtId="49" fontId="3" fillId="4" borderId="1" xfId="0" applyNumberFormat="1" applyFont="1" applyFill="1" applyBorder="1" applyAlignment="1" applyProtection="1">
      <alignment horizontal="left"/>
    </xf>
    <xf numFmtId="4" fontId="3" fillId="4" borderId="1" xfId="0" applyNumberFormat="1" applyFont="1" applyFill="1" applyBorder="1" applyAlignment="1" applyProtection="1">
      <alignment horizontal="right"/>
    </xf>
    <xf numFmtId="49" fontId="4" fillId="6" borderId="1" xfId="0" applyNumberFormat="1" applyFont="1" applyFill="1" applyBorder="1" applyAlignment="1" applyProtection="1">
      <alignment horizontal="left"/>
    </xf>
    <xf numFmtId="4" fontId="4" fillId="6" borderId="1" xfId="0" applyNumberFormat="1" applyFont="1" applyFill="1" applyBorder="1" applyAlignment="1" applyProtection="1">
      <alignment horizontal="right"/>
    </xf>
    <xf numFmtId="49" fontId="3" fillId="4" borderId="1" xfId="0" applyNumberFormat="1" applyFont="1" applyFill="1" applyBorder="1" applyAlignment="1" applyProtection="1">
      <alignment horizontal="center"/>
    </xf>
    <xf numFmtId="49" fontId="5" fillId="7" borderId="1" xfId="0" applyNumberFormat="1" applyFont="1" applyFill="1" applyBorder="1" applyAlignment="1" applyProtection="1">
      <alignment horizontal="left" wrapText="1"/>
    </xf>
    <xf numFmtId="49" fontId="4" fillId="8" borderId="1" xfId="0" applyNumberFormat="1" applyFont="1" applyFill="1" applyBorder="1" applyAlignment="1" applyProtection="1">
      <alignment horizontal="left"/>
      <protection locked="0"/>
    </xf>
    <xf numFmtId="49" fontId="0" fillId="8" borderId="0" xfId="0" applyNumberFormat="1" applyFill="1" applyProtection="1">
      <protection locked="0"/>
    </xf>
    <xf numFmtId="4" fontId="1" fillId="8" borderId="1" xfId="0" applyNumberFormat="1" applyFont="1" applyFill="1" applyBorder="1" applyAlignment="1" applyProtection="1">
      <alignment horizontal="right"/>
      <protection locked="0"/>
    </xf>
    <xf numFmtId="0" fontId="8" fillId="0" borderId="0" xfId="0" applyFont="1" applyAlignment="1">
      <alignment horizontal="left" vertical="center"/>
    </xf>
    <xf numFmtId="0" fontId="9" fillId="0" borderId="0" xfId="0" applyFont="1"/>
    <xf numFmtId="0" fontId="10" fillId="0" borderId="0" xfId="0" applyFont="1"/>
    <xf numFmtId="0" fontId="11" fillId="0" borderId="0" xfId="0" applyFont="1" applyAlignment="1">
      <alignment vertical="top" wrapText="1"/>
    </xf>
    <xf numFmtId="0" fontId="12" fillId="0" borderId="0" xfId="0" applyFont="1" applyAlignment="1">
      <alignment horizontal="center" vertical="center" wrapText="1"/>
    </xf>
    <xf numFmtId="0" fontId="14" fillId="0" borderId="0" xfId="0" applyFont="1"/>
    <xf numFmtId="0" fontId="14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0" fillId="0" borderId="0" xfId="0" applyAlignment="1">
      <alignment wrapText="1"/>
    </xf>
    <xf numFmtId="0" fontId="0" fillId="8" borderId="5" xfId="0" applyFill="1" applyBorder="1" applyAlignment="1" applyProtection="1">
      <alignment wrapText="1"/>
      <protection locked="0"/>
    </xf>
    <xf numFmtId="0" fontId="9" fillId="0" borderId="0" xfId="0" applyFont="1" applyAlignment="1">
      <alignment vertical="top"/>
    </xf>
    <xf numFmtId="0" fontId="9" fillId="0" borderId="0" xfId="0" applyFont="1" applyAlignment="1">
      <alignment horizontal="right"/>
    </xf>
    <xf numFmtId="0" fontId="17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0" fillId="0" borderId="0" xfId="0" applyAlignment="1">
      <alignment horizontal="left"/>
    </xf>
    <xf numFmtId="49" fontId="18" fillId="0" borderId="0" xfId="2" applyNumberFormat="1"/>
    <xf numFmtId="0" fontId="18" fillId="0" borderId="0" xfId="2"/>
    <xf numFmtId="0" fontId="18" fillId="0" borderId="0" xfId="2" applyAlignment="1">
      <alignment horizontal="center"/>
    </xf>
    <xf numFmtId="49" fontId="18" fillId="0" borderId="0" xfId="2" applyNumberFormat="1" applyAlignment="1">
      <alignment horizontal="center" vertical="top"/>
    </xf>
    <xf numFmtId="164" fontId="18" fillId="0" borderId="0" xfId="2" applyNumberFormat="1" applyAlignment="1" applyProtection="1">
      <alignment vertical="top"/>
      <protection hidden="1"/>
    </xf>
    <xf numFmtId="164" fontId="18" fillId="0" borderId="0" xfId="2" applyNumberFormat="1" applyProtection="1">
      <protection hidden="1"/>
    </xf>
    <xf numFmtId="164" fontId="21" fillId="0" borderId="0" xfId="2" applyNumberFormat="1" applyFont="1" applyProtection="1">
      <protection hidden="1"/>
    </xf>
    <xf numFmtId="49" fontId="20" fillId="0" borderId="0" xfId="2" applyNumberFormat="1" applyFont="1" applyAlignment="1">
      <alignment vertical="top" wrapText="1"/>
    </xf>
    <xf numFmtId="1" fontId="21" fillId="0" borderId="0" xfId="2" applyNumberFormat="1" applyFont="1" applyAlignment="1" applyProtection="1">
      <alignment horizontal="center" vertical="top"/>
      <protection hidden="1"/>
    </xf>
    <xf numFmtId="0" fontId="21" fillId="0" borderId="0" xfId="2" applyFont="1" applyAlignment="1">
      <alignment horizontal="center" vertical="center"/>
    </xf>
    <xf numFmtId="164" fontId="18" fillId="0" borderId="0" xfId="2" applyNumberFormat="1"/>
    <xf numFmtId="0" fontId="26" fillId="0" borderId="0" xfId="2" applyFont="1" applyAlignment="1">
      <alignment horizontal="centerContinuous"/>
    </xf>
    <xf numFmtId="167" fontId="18" fillId="0" borderId="0" xfId="2" applyNumberFormat="1"/>
    <xf numFmtId="167" fontId="18" fillId="0" borderId="0" xfId="2" applyNumberFormat="1" applyAlignment="1">
      <alignment horizontal="center"/>
    </xf>
    <xf numFmtId="168" fontId="19" fillId="0" borderId="0" xfId="2" applyNumberFormat="1" applyFont="1"/>
    <xf numFmtId="2" fontId="18" fillId="0" borderId="0" xfId="2" applyNumberFormat="1" applyAlignment="1">
      <alignment horizontal="left"/>
    </xf>
    <xf numFmtId="0" fontId="19" fillId="0" borderId="0" xfId="2" applyFont="1" applyAlignment="1">
      <alignment horizontal="centerContinuous"/>
    </xf>
    <xf numFmtId="0" fontId="28" fillId="0" borderId="0" xfId="0" applyFont="1" applyFill="1" applyAlignment="1">
      <alignment vertical="top" wrapText="1"/>
    </xf>
    <xf numFmtId="0" fontId="29" fillId="0" borderId="0" xfId="0" applyFont="1" applyAlignment="1">
      <alignment horizontal="left"/>
    </xf>
    <xf numFmtId="0" fontId="30" fillId="0" borderId="0" xfId="0" applyFont="1"/>
    <xf numFmtId="0" fontId="30" fillId="0" borderId="0" xfId="0" applyFont="1" applyAlignment="1">
      <alignment horizontal="left"/>
    </xf>
    <xf numFmtId="0" fontId="31" fillId="0" borderId="0" xfId="0" applyFont="1"/>
    <xf numFmtId="0" fontId="11" fillId="0" borderId="0" xfId="0" applyFont="1"/>
    <xf numFmtId="0" fontId="11" fillId="0" borderId="0" xfId="0" applyFont="1" applyFill="1" applyAlignment="1">
      <alignment vertical="top" wrapText="1"/>
    </xf>
    <xf numFmtId="0" fontId="9" fillId="0" borderId="12" xfId="0" applyFont="1" applyBorder="1"/>
    <xf numFmtId="0" fontId="33" fillId="0" borderId="0" xfId="0" applyFont="1"/>
    <xf numFmtId="4" fontId="34" fillId="0" borderId="24" xfId="0" applyNumberFormat="1" applyFont="1" applyBorder="1"/>
    <xf numFmtId="4" fontId="34" fillId="0" borderId="22" xfId="0" applyNumberFormat="1" applyFont="1" applyBorder="1"/>
    <xf numFmtId="4" fontId="35" fillId="0" borderId="23" xfId="0" applyNumberFormat="1" applyFont="1" applyBorder="1"/>
    <xf numFmtId="0" fontId="14" fillId="10" borderId="12" xfId="0" applyFont="1" applyFill="1" applyBorder="1"/>
    <xf numFmtId="0" fontId="14" fillId="10" borderId="13" xfId="0" applyFont="1" applyFill="1" applyBorder="1"/>
    <xf numFmtId="4" fontId="32" fillId="0" borderId="14" xfId="0" applyNumberFormat="1" applyFont="1" applyBorder="1"/>
    <xf numFmtId="4" fontId="32" fillId="0" borderId="15" xfId="0" applyNumberFormat="1" applyFont="1" applyBorder="1"/>
    <xf numFmtId="4" fontId="32" fillId="0" borderId="16" xfId="0" applyNumberFormat="1" applyFont="1" applyBorder="1"/>
    <xf numFmtId="4" fontId="32" fillId="0" borderId="17" xfId="0" applyNumberFormat="1" applyFont="1" applyBorder="1"/>
    <xf numFmtId="4" fontId="32" fillId="0" borderId="12" xfId="0" applyNumberFormat="1" applyFont="1" applyBorder="1"/>
    <xf numFmtId="4" fontId="32" fillId="0" borderId="18" xfId="0" applyNumberFormat="1" applyFont="1" applyBorder="1"/>
    <xf numFmtId="4" fontId="32" fillId="0" borderId="19" xfId="0" applyNumberFormat="1" applyFont="1" applyBorder="1"/>
    <xf numFmtId="4" fontId="32" fillId="0" borderId="20" xfId="0" applyNumberFormat="1" applyFont="1" applyBorder="1"/>
    <xf numFmtId="4" fontId="32" fillId="0" borderId="21" xfId="0" applyNumberFormat="1" applyFont="1" applyBorder="1"/>
    <xf numFmtId="0" fontId="32" fillId="0" borderId="12" xfId="0" applyFont="1" applyBorder="1" applyAlignment="1">
      <alignment horizontal="center"/>
    </xf>
    <xf numFmtId="0" fontId="32" fillId="0" borderId="0" xfId="0" applyFont="1" applyAlignment="1">
      <alignment horizontal="right"/>
    </xf>
    <xf numFmtId="0" fontId="36" fillId="0" borderId="0" xfId="0" applyFont="1"/>
    <xf numFmtId="0" fontId="32" fillId="8" borderId="12" xfId="0" applyFont="1" applyFill="1" applyBorder="1" applyAlignment="1" applyProtection="1">
      <alignment horizontal="center"/>
      <protection locked="0"/>
    </xf>
    <xf numFmtId="49" fontId="19" fillId="0" borderId="0" xfId="2" applyNumberFormat="1" applyFont="1" applyAlignment="1" applyProtection="1">
      <alignment vertical="center" wrapText="1"/>
    </xf>
    <xf numFmtId="0" fontId="18" fillId="0" borderId="0" xfId="2" applyProtection="1"/>
    <xf numFmtId="0" fontId="22" fillId="0" borderId="0" xfId="2" applyFont="1" applyProtection="1"/>
    <xf numFmtId="0" fontId="19" fillId="0" borderId="0" xfId="2" applyFont="1" applyProtection="1"/>
    <xf numFmtId="0" fontId="23" fillId="0" borderId="0" xfId="2" applyFont="1" applyProtection="1"/>
    <xf numFmtId="0" fontId="24" fillId="0" borderId="10" xfId="2" applyFont="1" applyBorder="1" applyAlignment="1" applyProtection="1">
      <alignment horizontal="centerContinuous"/>
    </xf>
    <xf numFmtId="0" fontId="24" fillId="0" borderId="9" xfId="2" applyFont="1" applyBorder="1" applyAlignment="1" applyProtection="1">
      <alignment horizontal="centerContinuous"/>
    </xf>
    <xf numFmtId="0" fontId="25" fillId="0" borderId="9" xfId="2" applyFont="1" applyBorder="1" applyAlignment="1" applyProtection="1">
      <alignment horizontal="center"/>
    </xf>
    <xf numFmtId="0" fontId="24" fillId="0" borderId="9" xfId="2" applyFont="1" applyBorder="1" applyProtection="1"/>
    <xf numFmtId="0" fontId="24" fillId="0" borderId="11" xfId="2" applyFont="1" applyBorder="1" applyProtection="1"/>
    <xf numFmtId="0" fontId="18" fillId="9" borderId="0" xfId="2" applyFill="1" applyProtection="1"/>
    <xf numFmtId="0" fontId="18" fillId="0" borderId="0" xfId="2" applyAlignment="1" applyProtection="1">
      <alignment horizontal="center"/>
    </xf>
    <xf numFmtId="167" fontId="18" fillId="0" borderId="0" xfId="2" applyNumberFormat="1" applyAlignment="1" applyProtection="1">
      <alignment horizontal="center"/>
    </xf>
    <xf numFmtId="49" fontId="18" fillId="0" borderId="0" xfId="2" applyNumberFormat="1" applyProtection="1"/>
    <xf numFmtId="167" fontId="18" fillId="0" borderId="0" xfId="2" applyNumberFormat="1" applyProtection="1"/>
    <xf numFmtId="168" fontId="19" fillId="0" borderId="0" xfId="2" applyNumberFormat="1" applyFont="1" applyProtection="1"/>
    <xf numFmtId="167" fontId="19" fillId="9" borderId="0" xfId="2" applyNumberFormat="1" applyFont="1" applyFill="1" applyProtection="1"/>
    <xf numFmtId="10" fontId="20" fillId="0" borderId="0" xfId="2" applyNumberFormat="1" applyFont="1" applyProtection="1"/>
    <xf numFmtId="0" fontId="20" fillId="0" borderId="0" xfId="2" applyFont="1" applyProtection="1"/>
    <xf numFmtId="167" fontId="20" fillId="0" borderId="0" xfId="2" applyNumberFormat="1" applyFont="1" applyProtection="1"/>
    <xf numFmtId="164" fontId="18" fillId="0" borderId="0" xfId="2" applyNumberFormat="1" applyProtection="1"/>
    <xf numFmtId="2" fontId="20" fillId="0" borderId="0" xfId="2" applyNumberFormat="1" applyFont="1" applyProtection="1"/>
    <xf numFmtId="0" fontId="19" fillId="9" borderId="0" xfId="2" applyFont="1" applyFill="1" applyProtection="1"/>
    <xf numFmtId="168" fontId="19" fillId="9" borderId="0" xfId="2" applyNumberFormat="1" applyFont="1" applyFill="1" applyProtection="1"/>
    <xf numFmtId="168" fontId="19" fillId="0" borderId="0" xfId="2" applyNumberFormat="1" applyFont="1" applyAlignment="1" applyProtection="1">
      <alignment horizontal="centerContinuous"/>
    </xf>
    <xf numFmtId="0" fontId="20" fillId="0" borderId="0" xfId="2" applyFont="1" applyAlignment="1" applyProtection="1">
      <alignment horizontal="right"/>
    </xf>
    <xf numFmtId="167" fontId="18" fillId="9" borderId="0" xfId="2" applyNumberFormat="1" applyFill="1" applyProtection="1"/>
    <xf numFmtId="49" fontId="18" fillId="0" borderId="0" xfId="2" applyNumberFormat="1" applyAlignment="1" applyProtection="1">
      <alignment horizontal="left" vertical="center"/>
    </xf>
    <xf numFmtId="0" fontId="19" fillId="0" borderId="0" xfId="2" applyFont="1" applyAlignment="1" applyProtection="1">
      <alignment horizontal="centerContinuous"/>
    </xf>
    <xf numFmtId="0" fontId="19" fillId="9" borderId="0" xfId="2" applyFont="1" applyFill="1" applyAlignment="1" applyProtection="1">
      <alignment vertical="center"/>
    </xf>
    <xf numFmtId="168" fontId="19" fillId="9" borderId="0" xfId="2" applyNumberFormat="1" applyFont="1" applyFill="1" applyAlignment="1" applyProtection="1">
      <alignment horizontal="centerContinuous" vertical="center"/>
    </xf>
    <xf numFmtId="2" fontId="20" fillId="8" borderId="0" xfId="2" applyNumberFormat="1" applyFont="1" applyFill="1" applyProtection="1">
      <protection locked="0"/>
    </xf>
    <xf numFmtId="49" fontId="19" fillId="0" borderId="6" xfId="2" applyNumberFormat="1" applyFont="1" applyBorder="1" applyProtection="1"/>
    <xf numFmtId="49" fontId="18" fillId="0" borderId="6" xfId="2" applyNumberFormat="1" applyBorder="1" applyAlignment="1" applyProtection="1">
      <alignment horizontal="centerContinuous"/>
    </xf>
    <xf numFmtId="164" fontId="18" fillId="0" borderId="6" xfId="2" applyNumberFormat="1" applyBorder="1" applyProtection="1"/>
    <xf numFmtId="164" fontId="20" fillId="0" borderId="0" xfId="2" applyNumberFormat="1" applyFont="1" applyAlignment="1" applyProtection="1">
      <alignment vertical="top"/>
    </xf>
    <xf numFmtId="164" fontId="20" fillId="0" borderId="0" xfId="2" applyNumberFormat="1" applyFont="1" applyAlignment="1" applyProtection="1">
      <alignment horizontal="center" vertical="top"/>
    </xf>
    <xf numFmtId="164" fontId="20" fillId="0" borderId="0" xfId="2" applyNumberFormat="1" applyFont="1" applyProtection="1"/>
    <xf numFmtId="165" fontId="20" fillId="0" borderId="0" xfId="2" applyNumberFormat="1" applyFont="1" applyAlignment="1" applyProtection="1">
      <alignment vertical="top" wrapText="1" shrinkToFit="1"/>
    </xf>
    <xf numFmtId="49" fontId="18" fillId="0" borderId="0" xfId="2" applyNumberFormat="1" applyAlignment="1" applyProtection="1">
      <alignment horizontal="center" vertical="top"/>
    </xf>
    <xf numFmtId="49" fontId="19" fillId="0" borderId="0" xfId="2" applyNumberFormat="1" applyFont="1" applyAlignment="1" applyProtection="1">
      <alignment horizontal="left" vertical="center"/>
    </xf>
    <xf numFmtId="0" fontId="18" fillId="0" borderId="0" xfId="2" applyAlignment="1" applyProtection="1">
      <alignment horizontal="center" vertical="top"/>
    </xf>
    <xf numFmtId="164" fontId="18" fillId="0" borderId="0" xfId="2" applyNumberFormat="1" applyAlignment="1" applyProtection="1">
      <alignment vertical="top"/>
    </xf>
    <xf numFmtId="49" fontId="20" fillId="0" borderId="0" xfId="2" applyNumberFormat="1" applyFont="1" applyAlignment="1" applyProtection="1">
      <alignment vertical="top"/>
    </xf>
    <xf numFmtId="0" fontId="20" fillId="0" borderId="0" xfId="2" applyFont="1" applyAlignment="1" applyProtection="1">
      <alignment vertical="top" wrapText="1"/>
    </xf>
    <xf numFmtId="164" fontId="18" fillId="0" borderId="0" xfId="2" applyNumberFormat="1" applyAlignment="1" applyProtection="1">
      <alignment horizontal="center" vertical="center"/>
    </xf>
    <xf numFmtId="166" fontId="21" fillId="0" borderId="0" xfId="2" applyNumberFormat="1" applyFont="1" applyAlignment="1" applyProtection="1">
      <alignment horizontal="center" vertical="center"/>
    </xf>
    <xf numFmtId="164" fontId="20" fillId="0" borderId="0" xfId="2" applyNumberFormat="1" applyFont="1" applyAlignment="1" applyProtection="1">
      <alignment horizontal="center" vertical="center" wrapText="1"/>
    </xf>
    <xf numFmtId="164" fontId="21" fillId="0" borderId="0" xfId="2" applyNumberFormat="1" applyFont="1" applyAlignment="1" applyProtection="1">
      <alignment horizontal="center" vertical="center"/>
    </xf>
    <xf numFmtId="49" fontId="20" fillId="0" borderId="0" xfId="2" applyNumberFormat="1" applyFont="1" applyAlignment="1" applyProtection="1">
      <alignment vertical="top" wrapText="1"/>
    </xf>
    <xf numFmtId="1" fontId="21" fillId="0" borderId="0" xfId="2" applyNumberFormat="1" applyFont="1" applyAlignment="1" applyProtection="1">
      <alignment horizontal="center" vertical="center"/>
    </xf>
    <xf numFmtId="0" fontId="20" fillId="0" borderId="0" xfId="2" applyFont="1" applyAlignment="1" applyProtection="1">
      <alignment wrapText="1"/>
    </xf>
    <xf numFmtId="0" fontId="21" fillId="0" borderId="0" xfId="2" applyFont="1" applyAlignment="1" applyProtection="1">
      <alignment horizontal="center" vertical="center"/>
    </xf>
    <xf numFmtId="49" fontId="21" fillId="0" borderId="0" xfId="2" applyNumberFormat="1" applyFont="1" applyAlignment="1" applyProtection="1">
      <alignment horizontal="center" vertical="center"/>
    </xf>
    <xf numFmtId="1" fontId="21" fillId="0" borderId="0" xfId="2" applyNumberFormat="1" applyFont="1" applyAlignment="1" applyProtection="1">
      <alignment horizontal="center" vertical="top"/>
    </xf>
    <xf numFmtId="164" fontId="21" fillId="0" borderId="0" xfId="2" applyNumberFormat="1" applyFont="1" applyProtection="1"/>
    <xf numFmtId="49" fontId="18" fillId="0" borderId="9" xfId="2" applyNumberFormat="1" applyBorder="1" applyAlignment="1" applyProtection="1">
      <alignment horizontal="center" vertical="top"/>
    </xf>
    <xf numFmtId="49" fontId="20" fillId="0" borderId="9" xfId="2" applyNumberFormat="1" applyFont="1" applyBorder="1" applyAlignment="1" applyProtection="1">
      <alignment vertical="top"/>
    </xf>
    <xf numFmtId="0" fontId="18" fillId="0" borderId="9" xfId="2" applyBorder="1" applyAlignment="1" applyProtection="1">
      <alignment horizontal="center" vertical="top"/>
    </xf>
    <xf numFmtId="164" fontId="18" fillId="0" borderId="9" xfId="2" applyNumberFormat="1" applyBorder="1" applyAlignment="1" applyProtection="1">
      <alignment vertical="top"/>
    </xf>
    <xf numFmtId="164" fontId="23" fillId="0" borderId="9" xfId="2" applyNumberFormat="1" applyFont="1" applyBorder="1" applyAlignment="1" applyProtection="1">
      <alignment horizontal="center" vertical="center"/>
    </xf>
    <xf numFmtId="164" fontId="18" fillId="8" borderId="0" xfId="2" applyNumberFormat="1" applyFill="1" applyAlignment="1" applyProtection="1">
      <alignment horizontal="center" vertical="center"/>
      <protection locked="0"/>
    </xf>
    <xf numFmtId="164" fontId="20" fillId="0" borderId="0" xfId="2" applyNumberFormat="1" applyFont="1" applyFill="1" applyAlignment="1" applyProtection="1">
      <alignment horizontal="center" vertical="center" wrapText="1"/>
    </xf>
    <xf numFmtId="164" fontId="21" fillId="0" borderId="0" xfId="2" applyNumberFormat="1" applyFont="1" applyFill="1" applyAlignment="1" applyProtection="1">
      <alignment horizontal="center" vertical="center"/>
    </xf>
    <xf numFmtId="164" fontId="18" fillId="0" borderId="0" xfId="2" applyNumberFormat="1" applyAlignment="1" applyProtection="1">
      <alignment horizontal="center" vertical="center"/>
      <protection locked="0"/>
    </xf>
    <xf numFmtId="0" fontId="11" fillId="8" borderId="0" xfId="0" applyFont="1" applyFill="1" applyAlignment="1">
      <alignment vertical="top" wrapText="1"/>
    </xf>
    <xf numFmtId="0" fontId="27" fillId="9" borderId="0" xfId="2" applyFont="1" applyFill="1" applyAlignment="1" applyProtection="1">
      <alignment horizontal="center"/>
    </xf>
    <xf numFmtId="49" fontId="18" fillId="0" borderId="0" xfId="2" applyNumberFormat="1" applyAlignment="1" applyProtection="1">
      <alignment horizontal="center" vertical="top"/>
    </xf>
    <xf numFmtId="0" fontId="21" fillId="0" borderId="0" xfId="2" applyFont="1" applyAlignment="1" applyProtection="1">
      <alignment horizontal="center" vertical="center"/>
    </xf>
    <xf numFmtId="49" fontId="21" fillId="0" borderId="0" xfId="2" applyNumberFormat="1" applyFont="1" applyAlignment="1" applyProtection="1">
      <alignment horizontal="center" vertical="center"/>
    </xf>
    <xf numFmtId="164" fontId="20" fillId="0" borderId="7" xfId="2" applyNumberFormat="1" applyFont="1" applyBorder="1" applyAlignment="1" applyProtection="1">
      <alignment vertical="center" wrapText="1"/>
    </xf>
    <xf numFmtId="164" fontId="20" fillId="0" borderId="8" xfId="2" applyNumberFormat="1" applyFont="1" applyBorder="1" applyAlignment="1" applyProtection="1">
      <alignment vertical="center" wrapText="1"/>
    </xf>
    <xf numFmtId="49" fontId="20" fillId="0" borderId="7" xfId="2" applyNumberFormat="1" applyFont="1" applyBorder="1" applyAlignment="1" applyProtection="1">
      <alignment horizontal="center" vertical="center" wrapText="1"/>
    </xf>
    <xf numFmtId="49" fontId="20" fillId="0" borderId="8" xfId="2" applyNumberFormat="1" applyFont="1" applyBorder="1" applyAlignment="1" applyProtection="1">
      <alignment horizontal="center" vertical="center" wrapText="1"/>
    </xf>
    <xf numFmtId="49" fontId="20" fillId="0" borderId="7" xfId="2" applyNumberFormat="1" applyFont="1" applyBorder="1" applyAlignment="1" applyProtection="1">
      <alignment horizontal="left" vertical="center" wrapText="1"/>
    </xf>
    <xf numFmtId="49" fontId="20" fillId="0" borderId="8" xfId="2" applyNumberFormat="1" applyFont="1" applyBorder="1" applyAlignment="1" applyProtection="1">
      <alignment horizontal="left" vertical="center" wrapText="1"/>
    </xf>
    <xf numFmtId="0" fontId="20" fillId="0" borderId="7" xfId="2" applyFont="1" applyBorder="1" applyAlignment="1" applyProtection="1">
      <alignment horizontal="center" vertical="center" wrapText="1"/>
    </xf>
    <xf numFmtId="0" fontId="20" fillId="0" borderId="8" xfId="2" applyFont="1" applyBorder="1" applyAlignment="1" applyProtection="1">
      <alignment horizontal="center" vertical="center" wrapText="1"/>
    </xf>
    <xf numFmtId="164" fontId="20" fillId="0" borderId="7" xfId="2" applyNumberFormat="1" applyFont="1" applyBorder="1" applyAlignment="1" applyProtection="1">
      <alignment horizontal="center" vertical="center" wrapText="1"/>
    </xf>
    <xf numFmtId="164" fontId="20" fillId="0" borderId="8" xfId="2" applyNumberFormat="1" applyFont="1" applyBorder="1" applyAlignment="1" applyProtection="1">
      <alignment horizontal="center" vertical="center" wrapText="1"/>
    </xf>
    <xf numFmtId="4" fontId="7" fillId="8" borderId="2" xfId="0" applyNumberFormat="1" applyFont="1" applyFill="1" applyBorder="1" applyAlignment="1" applyProtection="1">
      <alignment horizontal="center" vertical="center"/>
      <protection locked="0"/>
    </xf>
    <xf numFmtId="4" fontId="7" fillId="8" borderId="3" xfId="0" applyNumberFormat="1" applyFont="1" applyFill="1" applyBorder="1" applyAlignment="1" applyProtection="1">
      <alignment horizontal="center" vertical="center"/>
      <protection locked="0"/>
    </xf>
    <xf numFmtId="4" fontId="7" fillId="8" borderId="4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vertical="top" wrapText="1"/>
    </xf>
    <xf numFmtId="0" fontId="9" fillId="0" borderId="0" xfId="0" applyFont="1" applyAlignment="1">
      <alignment vertical="center" wrapText="1"/>
    </xf>
    <xf numFmtId="0" fontId="15" fillId="0" borderId="0" xfId="0" applyFont="1" applyAlignment="1">
      <alignment vertical="center" wrapText="1"/>
    </xf>
  </cellXfs>
  <cellStyles count="3">
    <cellStyle name="Normální" xfId="0" builtinId="0"/>
    <cellStyle name="Normální 2" xfId="1" xr:uid="{4CB3E7DD-C31E-44BC-9016-05F77FCCBDCB}"/>
    <cellStyle name="Normální 3" xfId="2" xr:uid="{9482AB7C-3002-4AB9-95B5-A67766DFBFC4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7.pn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161925</xdr:colOff>
          <xdr:row>16</xdr:row>
          <xdr:rowOff>57150</xdr:rowOff>
        </xdr:from>
        <xdr:to>
          <xdr:col>11</xdr:col>
          <xdr:colOff>4543425</xdr:colOff>
          <xdr:row>30</xdr:row>
          <xdr:rowOff>85725</xdr:rowOff>
        </xdr:to>
        <xdr:sp macro="" textlink="">
          <xdr:nvSpPr>
            <xdr:cNvPr id="4098" name="Object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6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76200</xdr:colOff>
      <xdr:row>22</xdr:row>
      <xdr:rowOff>95250</xdr:rowOff>
    </xdr:from>
    <xdr:to>
      <xdr:col>5</xdr:col>
      <xdr:colOff>285750</xdr:colOff>
      <xdr:row>47</xdr:row>
      <xdr:rowOff>47625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362575"/>
          <a:ext cx="3257550" cy="471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561975</xdr:colOff>
      <xdr:row>10</xdr:row>
      <xdr:rowOff>19050</xdr:rowOff>
    </xdr:from>
    <xdr:to>
      <xdr:col>11</xdr:col>
      <xdr:colOff>2390775</xdr:colOff>
      <xdr:row>15</xdr:row>
      <xdr:rowOff>180975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1325" y="2657475"/>
          <a:ext cx="1828800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304800</xdr:colOff>
      <xdr:row>90</xdr:row>
      <xdr:rowOff>38100</xdr:rowOff>
    </xdr:from>
    <xdr:to>
      <xdr:col>11</xdr:col>
      <xdr:colOff>3914775</xdr:colOff>
      <xdr:row>93</xdr:row>
      <xdr:rowOff>1133475</xdr:rowOff>
    </xdr:to>
    <xdr:pic>
      <xdr:nvPicPr>
        <xdr:cNvPr id="5" name="obrázek 6" descr="http://www.proelektrotechniky.cz/elektroinstalacni-technika/obrazky/11-obr89.png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4150" y="18278475"/>
          <a:ext cx="3609975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</xdr:colOff>
      <xdr:row>52</xdr:row>
      <xdr:rowOff>19050</xdr:rowOff>
    </xdr:from>
    <xdr:to>
      <xdr:col>5</xdr:col>
      <xdr:colOff>523875</xdr:colOff>
      <xdr:row>68</xdr:row>
      <xdr:rowOff>123825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1020425"/>
          <a:ext cx="3552825" cy="3152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276225</xdr:colOff>
      <xdr:row>52</xdr:row>
      <xdr:rowOff>0</xdr:rowOff>
    </xdr:from>
    <xdr:to>
      <xdr:col>11</xdr:col>
      <xdr:colOff>4438650</xdr:colOff>
      <xdr:row>74</xdr:row>
      <xdr:rowOff>28575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11001375"/>
          <a:ext cx="6124575" cy="421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85725</xdr:colOff>
      <xdr:row>100</xdr:row>
      <xdr:rowOff>38100</xdr:rowOff>
    </xdr:from>
    <xdr:to>
      <xdr:col>5</xdr:col>
      <xdr:colOff>190500</xdr:colOff>
      <xdr:row>110</xdr:row>
      <xdr:rowOff>114300</xdr:rowOff>
    </xdr:to>
    <xdr:pic>
      <xdr:nvPicPr>
        <xdr:cNvPr id="8" name="Obrázek 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1183600"/>
          <a:ext cx="3152775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9525</xdr:colOff>
      <xdr:row>98</xdr:row>
      <xdr:rowOff>142875</xdr:rowOff>
    </xdr:from>
    <xdr:to>
      <xdr:col>12</xdr:col>
      <xdr:colOff>304800</xdr:colOff>
      <xdr:row>119</xdr:row>
      <xdr:rowOff>85725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20907375"/>
          <a:ext cx="5029200" cy="394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111</xdr:row>
      <xdr:rowOff>19050</xdr:rowOff>
    </xdr:from>
    <xdr:to>
      <xdr:col>5</xdr:col>
      <xdr:colOff>390525</xdr:colOff>
      <xdr:row>126</xdr:row>
      <xdr:rowOff>47625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3260050"/>
          <a:ext cx="3362325" cy="288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1285875</xdr:colOff>
      <xdr:row>120</xdr:row>
      <xdr:rowOff>19050</xdr:rowOff>
    </xdr:from>
    <xdr:to>
      <xdr:col>11</xdr:col>
      <xdr:colOff>3705225</xdr:colOff>
      <xdr:row>132</xdr:row>
      <xdr:rowOff>180975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5225" y="24974550"/>
          <a:ext cx="241935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180975</xdr:colOff>
      <xdr:row>137</xdr:row>
      <xdr:rowOff>76200</xdr:rowOff>
    </xdr:from>
    <xdr:to>
      <xdr:col>9</xdr:col>
      <xdr:colOff>19050</xdr:colOff>
      <xdr:row>160</xdr:row>
      <xdr:rowOff>76200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8298775"/>
          <a:ext cx="5324475" cy="438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1114425</xdr:colOff>
      <xdr:row>137</xdr:row>
      <xdr:rowOff>152400</xdr:rowOff>
    </xdr:from>
    <xdr:to>
      <xdr:col>11</xdr:col>
      <xdr:colOff>3581400</xdr:colOff>
      <xdr:row>150</xdr:row>
      <xdr:rowOff>142875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3775" y="28374975"/>
          <a:ext cx="2466975" cy="246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1095375</xdr:colOff>
      <xdr:row>164</xdr:row>
      <xdr:rowOff>47625</xdr:rowOff>
    </xdr:from>
    <xdr:to>
      <xdr:col>11</xdr:col>
      <xdr:colOff>3171825</xdr:colOff>
      <xdr:row>178</xdr:row>
      <xdr:rowOff>180975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5" y="33432750"/>
          <a:ext cx="2076450" cy="2800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image" Target="../media/image1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4CBC1-7558-440A-BC85-141FBE4E98E1}">
  <sheetPr>
    <pageSetUpPr fitToPage="1"/>
  </sheetPr>
  <dimension ref="A1:AO25"/>
  <sheetViews>
    <sheetView tabSelected="1" workbookViewId="0">
      <selection activeCell="A28" sqref="A28"/>
    </sheetView>
  </sheetViews>
  <sheetFormatPr defaultRowHeight="15"/>
  <cols>
    <col min="1" max="1" width="37.5703125" customWidth="1"/>
    <col min="2" max="2" width="7.85546875" customWidth="1"/>
    <col min="3" max="3" width="10.5703125" customWidth="1"/>
    <col min="4" max="4" width="20.85546875" customWidth="1"/>
    <col min="5" max="5" width="18.28515625" customWidth="1"/>
    <col min="6" max="6" width="18.140625" customWidth="1"/>
  </cols>
  <sheetData>
    <row r="1" spans="1:6" ht="26.25">
      <c r="A1" s="72" t="s">
        <v>423</v>
      </c>
      <c r="B1" s="40"/>
      <c r="C1" s="40"/>
      <c r="D1" s="40"/>
      <c r="E1" s="40"/>
      <c r="F1" s="40"/>
    </row>
    <row r="2" spans="1:6">
      <c r="A2" s="40"/>
      <c r="B2" s="40"/>
      <c r="C2" s="40"/>
      <c r="D2" s="40"/>
      <c r="E2" s="40"/>
      <c r="F2" s="40"/>
    </row>
    <row r="3" spans="1:6" ht="20.25">
      <c r="A3" s="44" t="s">
        <v>428</v>
      </c>
      <c r="B3" s="73" t="s">
        <v>429</v>
      </c>
      <c r="C3" s="40"/>
      <c r="D3" s="40"/>
      <c r="E3" s="40"/>
      <c r="F3" s="40"/>
    </row>
    <row r="4" spans="1:6" ht="20.25">
      <c r="A4" s="40"/>
      <c r="B4" s="74" t="s">
        <v>430</v>
      </c>
      <c r="C4" s="40"/>
      <c r="D4" s="40"/>
      <c r="E4" s="40"/>
      <c r="F4" s="40"/>
    </row>
    <row r="5" spans="1:6">
      <c r="A5" s="40"/>
      <c r="B5" s="40"/>
      <c r="C5" s="40"/>
      <c r="D5" s="40"/>
      <c r="E5" s="40"/>
      <c r="F5" s="40"/>
    </row>
    <row r="6" spans="1:6">
      <c r="A6" s="40"/>
      <c r="B6" s="40"/>
      <c r="C6" s="40"/>
      <c r="D6" s="40"/>
      <c r="E6" s="40"/>
      <c r="F6" s="40"/>
    </row>
    <row r="7" spans="1:6" ht="18">
      <c r="A7" s="41" t="s">
        <v>424</v>
      </c>
      <c r="B7" s="40"/>
      <c r="C7" s="40"/>
      <c r="D7" s="40"/>
      <c r="E7" s="40"/>
      <c r="F7" s="40"/>
    </row>
    <row r="8" spans="1:6">
      <c r="A8" s="40"/>
      <c r="B8" s="40"/>
      <c r="C8" s="40"/>
      <c r="D8" s="40"/>
      <c r="E8" s="40"/>
      <c r="F8" s="40"/>
    </row>
    <row r="9" spans="1:6" ht="15.75" thickBot="1">
      <c r="A9" s="83" t="s">
        <v>425</v>
      </c>
      <c r="B9" s="40"/>
      <c r="C9" s="40"/>
      <c r="D9" s="84" t="s">
        <v>431</v>
      </c>
      <c r="E9" s="84" t="s">
        <v>435</v>
      </c>
      <c r="F9" s="84" t="s">
        <v>433</v>
      </c>
    </row>
    <row r="10" spans="1:6" ht="15.75">
      <c r="A10" s="75" t="s">
        <v>412</v>
      </c>
      <c r="B10" s="40"/>
      <c r="C10" s="40"/>
      <c r="D10" s="85">
        <f>'Klima-rekapitulace'!F37</f>
        <v>0</v>
      </c>
      <c r="E10" s="86">
        <f>D10*0.21</f>
        <v>0</v>
      </c>
      <c r="F10" s="87">
        <f>D10+E10</f>
        <v>0</v>
      </c>
    </row>
    <row r="11" spans="1:6" ht="15.75">
      <c r="A11" s="75" t="s">
        <v>426</v>
      </c>
      <c r="B11" s="40"/>
      <c r="C11" s="40"/>
      <c r="D11" s="88">
        <f>'EL-Rekapitulace'!C24</f>
        <v>0</v>
      </c>
      <c r="E11" s="89">
        <f>D11*0.21</f>
        <v>0</v>
      </c>
      <c r="F11" s="90">
        <f>D11+E11</f>
        <v>0</v>
      </c>
    </row>
    <row r="12" spans="1:6" ht="16.5" thickBot="1">
      <c r="A12" s="75" t="s">
        <v>432</v>
      </c>
      <c r="B12" s="40"/>
      <c r="C12" s="40"/>
      <c r="D12" s="91">
        <f>D14+D15</f>
        <v>0</v>
      </c>
      <c r="E12" s="92">
        <f>D12*0.21</f>
        <v>0</v>
      </c>
      <c r="F12" s="93">
        <f>D12+E12</f>
        <v>0</v>
      </c>
    </row>
    <row r="13" spans="1:6">
      <c r="A13" s="40"/>
      <c r="B13" s="78" t="s">
        <v>436</v>
      </c>
      <c r="C13" s="78" t="s">
        <v>437</v>
      </c>
      <c r="D13" s="40"/>
      <c r="E13" s="40"/>
      <c r="F13" s="40"/>
    </row>
    <row r="14" spans="1:6" ht="15.75">
      <c r="A14" s="95" t="s">
        <v>412</v>
      </c>
      <c r="B14" s="94">
        <v>10</v>
      </c>
      <c r="C14" s="97"/>
      <c r="D14" s="89">
        <f>B14*C14</f>
        <v>0</v>
      </c>
      <c r="E14" s="40"/>
      <c r="F14" s="40"/>
    </row>
    <row r="15" spans="1:6" ht="15.75">
      <c r="A15" s="95" t="s">
        <v>426</v>
      </c>
      <c r="B15" s="94">
        <v>10</v>
      </c>
      <c r="C15" s="97"/>
      <c r="D15" s="89">
        <f>B15*C15</f>
        <v>0</v>
      </c>
      <c r="E15" s="40"/>
      <c r="F15" s="40"/>
    </row>
    <row r="16" spans="1:6" ht="15.75" thickBot="1">
      <c r="A16" s="40"/>
      <c r="B16" s="40"/>
      <c r="C16" s="40"/>
      <c r="D16" s="40"/>
      <c r="E16" s="40"/>
      <c r="F16" s="40"/>
    </row>
    <row r="17" spans="1:41" ht="18.75" thickBot="1">
      <c r="A17" s="76" t="s">
        <v>438</v>
      </c>
      <c r="B17" s="40"/>
      <c r="C17" s="40"/>
      <c r="D17" s="81">
        <f>SUM(D10:D12)</f>
        <v>0</v>
      </c>
      <c r="E17" s="82">
        <f>SUM(E10:E12)</f>
        <v>0</v>
      </c>
      <c r="F17" s="80">
        <f>SUM(F10:F12)</f>
        <v>0</v>
      </c>
    </row>
    <row r="18" spans="1:41">
      <c r="A18" s="40"/>
      <c r="B18" s="40"/>
      <c r="C18" s="40"/>
      <c r="D18" s="40"/>
      <c r="E18" s="40"/>
      <c r="F18" s="40"/>
    </row>
    <row r="19" spans="1:41" ht="15.75">
      <c r="A19" s="96" t="s">
        <v>434</v>
      </c>
      <c r="B19" s="40"/>
      <c r="C19" s="40"/>
      <c r="D19" s="40"/>
      <c r="E19" s="40"/>
      <c r="F19" s="40"/>
    </row>
    <row r="20" spans="1:41">
      <c r="A20" s="79"/>
      <c r="B20" s="40"/>
      <c r="C20" s="40"/>
      <c r="D20" s="40"/>
      <c r="E20" s="40"/>
      <c r="F20" s="40"/>
    </row>
    <row r="21" spans="1:41">
      <c r="A21" s="79"/>
      <c r="B21" s="40"/>
      <c r="C21" s="40"/>
      <c r="D21" s="40"/>
      <c r="E21" s="40"/>
      <c r="F21" s="40"/>
    </row>
    <row r="22" spans="1:41">
      <c r="A22" s="40"/>
      <c r="B22" s="40"/>
      <c r="C22" s="40"/>
      <c r="D22" s="40"/>
      <c r="E22" s="40"/>
      <c r="F22" s="40"/>
    </row>
    <row r="23" spans="1:41" ht="20.25">
      <c r="A23" s="73" t="s">
        <v>427</v>
      </c>
      <c r="B23" s="40"/>
      <c r="C23" s="40"/>
      <c r="D23" s="40"/>
      <c r="E23" s="40"/>
      <c r="F23" s="40"/>
    </row>
    <row r="24" spans="1:41">
      <c r="A24" s="40"/>
      <c r="B24" s="40"/>
      <c r="C24" s="40"/>
      <c r="D24" s="40"/>
      <c r="E24" s="40"/>
      <c r="F24" s="40"/>
    </row>
    <row r="25" spans="1:41" ht="113.25" customHeight="1">
      <c r="A25" s="163" t="s">
        <v>439</v>
      </c>
      <c r="B25" s="163"/>
      <c r="C25" s="163"/>
      <c r="D25" s="163"/>
      <c r="E25" s="163"/>
      <c r="F25" s="77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71"/>
      <c r="AO25" s="71"/>
    </row>
  </sheetData>
  <sheetProtection algorithmName="SHA-512" hashValue="Wf1WEP76Q2BHnt68CXBgEHmn+2sjOfGarcNiz997t+LIUMmm+3GHY50+SqnOgdw3xBSKnJcnT4wDVeb5GPyKmA==" saltValue="B7sPf2T6KppanmGM5e7YEQ==" spinCount="100000" sheet="1" objects="1" scenarios="1" formatCells="0" formatColumns="0" formatRows="0"/>
  <mergeCells count="1">
    <mergeCell ref="A25:E25"/>
  </mergeCells>
  <pageMargins left="0.56000000000000005" right="0.33" top="0.78740157499999996" bottom="0.78740157499999996" header="0.3" footer="0.3"/>
  <pageSetup paperSize="9" scale="7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DE776-E228-4239-A271-A335445D69E0}">
  <dimension ref="A1:I37"/>
  <sheetViews>
    <sheetView workbookViewId="0">
      <selection activeCell="A38" sqref="A38"/>
    </sheetView>
  </sheetViews>
  <sheetFormatPr defaultRowHeight="12.75"/>
  <cols>
    <col min="1" max="1" width="35.42578125" style="55" customWidth="1"/>
    <col min="2" max="2" width="9.140625" style="55"/>
    <col min="3" max="3" width="12.42578125" style="55" customWidth="1"/>
    <col min="4" max="4" width="7.140625" style="55" customWidth="1"/>
    <col min="5" max="5" width="5.7109375" style="55" customWidth="1"/>
    <col min="6" max="6" width="14.28515625" style="64" customWidth="1"/>
    <col min="7" max="7" width="13.28515625" style="64" customWidth="1"/>
    <col min="8" max="8" width="6.7109375" style="64" customWidth="1"/>
    <col min="9" max="256" width="9.140625" style="55"/>
    <col min="257" max="257" width="33.85546875" style="55" customWidth="1"/>
    <col min="258" max="258" width="9.140625" style="55"/>
    <col min="259" max="259" width="12.42578125" style="55" customWidth="1"/>
    <col min="260" max="260" width="7.140625" style="55" customWidth="1"/>
    <col min="261" max="261" width="5.7109375" style="55" customWidth="1"/>
    <col min="262" max="262" width="14.28515625" style="55" customWidth="1"/>
    <col min="263" max="263" width="13.28515625" style="55" customWidth="1"/>
    <col min="264" max="264" width="6.7109375" style="55" customWidth="1"/>
    <col min="265" max="512" width="9.140625" style="55"/>
    <col min="513" max="513" width="33.85546875" style="55" customWidth="1"/>
    <col min="514" max="514" width="9.140625" style="55"/>
    <col min="515" max="515" width="12.42578125" style="55" customWidth="1"/>
    <col min="516" max="516" width="7.140625" style="55" customWidth="1"/>
    <col min="517" max="517" width="5.7109375" style="55" customWidth="1"/>
    <col min="518" max="518" width="14.28515625" style="55" customWidth="1"/>
    <col min="519" max="519" width="13.28515625" style="55" customWidth="1"/>
    <col min="520" max="520" width="6.7109375" style="55" customWidth="1"/>
    <col min="521" max="768" width="9.140625" style="55"/>
    <col min="769" max="769" width="33.85546875" style="55" customWidth="1"/>
    <col min="770" max="770" width="9.140625" style="55"/>
    <col min="771" max="771" width="12.42578125" style="55" customWidth="1"/>
    <col min="772" max="772" width="7.140625" style="55" customWidth="1"/>
    <col min="773" max="773" width="5.7109375" style="55" customWidth="1"/>
    <col min="774" max="774" width="14.28515625" style="55" customWidth="1"/>
    <col min="775" max="775" width="13.28515625" style="55" customWidth="1"/>
    <col min="776" max="776" width="6.7109375" style="55" customWidth="1"/>
    <col min="777" max="1024" width="9.140625" style="55"/>
    <col min="1025" max="1025" width="33.85546875" style="55" customWidth="1"/>
    <col min="1026" max="1026" width="9.140625" style="55"/>
    <col min="1027" max="1027" width="12.42578125" style="55" customWidth="1"/>
    <col min="1028" max="1028" width="7.140625" style="55" customWidth="1"/>
    <col min="1029" max="1029" width="5.7109375" style="55" customWidth="1"/>
    <col min="1030" max="1030" width="14.28515625" style="55" customWidth="1"/>
    <col min="1031" max="1031" width="13.28515625" style="55" customWidth="1"/>
    <col min="1032" max="1032" width="6.7109375" style="55" customWidth="1"/>
    <col min="1033" max="1280" width="9.140625" style="55"/>
    <col min="1281" max="1281" width="33.85546875" style="55" customWidth="1"/>
    <col min="1282" max="1282" width="9.140625" style="55"/>
    <col min="1283" max="1283" width="12.42578125" style="55" customWidth="1"/>
    <col min="1284" max="1284" width="7.140625" style="55" customWidth="1"/>
    <col min="1285" max="1285" width="5.7109375" style="55" customWidth="1"/>
    <col min="1286" max="1286" width="14.28515625" style="55" customWidth="1"/>
    <col min="1287" max="1287" width="13.28515625" style="55" customWidth="1"/>
    <col min="1288" max="1288" width="6.7109375" style="55" customWidth="1"/>
    <col min="1289" max="1536" width="9.140625" style="55"/>
    <col min="1537" max="1537" width="33.85546875" style="55" customWidth="1"/>
    <col min="1538" max="1538" width="9.140625" style="55"/>
    <col min="1539" max="1539" width="12.42578125" style="55" customWidth="1"/>
    <col min="1540" max="1540" width="7.140625" style="55" customWidth="1"/>
    <col min="1541" max="1541" width="5.7109375" style="55" customWidth="1"/>
    <col min="1542" max="1542" width="14.28515625" style="55" customWidth="1"/>
    <col min="1543" max="1543" width="13.28515625" style="55" customWidth="1"/>
    <col min="1544" max="1544" width="6.7109375" style="55" customWidth="1"/>
    <col min="1545" max="1792" width="9.140625" style="55"/>
    <col min="1793" max="1793" width="33.85546875" style="55" customWidth="1"/>
    <col min="1794" max="1794" width="9.140625" style="55"/>
    <col min="1795" max="1795" width="12.42578125" style="55" customWidth="1"/>
    <col min="1796" max="1796" width="7.140625" style="55" customWidth="1"/>
    <col min="1797" max="1797" width="5.7109375" style="55" customWidth="1"/>
    <col min="1798" max="1798" width="14.28515625" style="55" customWidth="1"/>
    <col min="1799" max="1799" width="13.28515625" style="55" customWidth="1"/>
    <col min="1800" max="1800" width="6.7109375" style="55" customWidth="1"/>
    <col min="1801" max="2048" width="9.140625" style="55"/>
    <col min="2049" max="2049" width="33.85546875" style="55" customWidth="1"/>
    <col min="2050" max="2050" width="9.140625" style="55"/>
    <col min="2051" max="2051" width="12.42578125" style="55" customWidth="1"/>
    <col min="2052" max="2052" width="7.140625" style="55" customWidth="1"/>
    <col min="2053" max="2053" width="5.7109375" style="55" customWidth="1"/>
    <col min="2054" max="2054" width="14.28515625" style="55" customWidth="1"/>
    <col min="2055" max="2055" width="13.28515625" style="55" customWidth="1"/>
    <col min="2056" max="2056" width="6.7109375" style="55" customWidth="1"/>
    <col min="2057" max="2304" width="9.140625" style="55"/>
    <col min="2305" max="2305" width="33.85546875" style="55" customWidth="1"/>
    <col min="2306" max="2306" width="9.140625" style="55"/>
    <col min="2307" max="2307" width="12.42578125" style="55" customWidth="1"/>
    <col min="2308" max="2308" width="7.140625" style="55" customWidth="1"/>
    <col min="2309" max="2309" width="5.7109375" style="55" customWidth="1"/>
    <col min="2310" max="2310" width="14.28515625" style="55" customWidth="1"/>
    <col min="2311" max="2311" width="13.28515625" style="55" customWidth="1"/>
    <col min="2312" max="2312" width="6.7109375" style="55" customWidth="1"/>
    <col min="2313" max="2560" width="9.140625" style="55"/>
    <col min="2561" max="2561" width="33.85546875" style="55" customWidth="1"/>
    <col min="2562" max="2562" width="9.140625" style="55"/>
    <col min="2563" max="2563" width="12.42578125" style="55" customWidth="1"/>
    <col min="2564" max="2564" width="7.140625" style="55" customWidth="1"/>
    <col min="2565" max="2565" width="5.7109375" style="55" customWidth="1"/>
    <col min="2566" max="2566" width="14.28515625" style="55" customWidth="1"/>
    <col min="2567" max="2567" width="13.28515625" style="55" customWidth="1"/>
    <col min="2568" max="2568" width="6.7109375" style="55" customWidth="1"/>
    <col min="2569" max="2816" width="9.140625" style="55"/>
    <col min="2817" max="2817" width="33.85546875" style="55" customWidth="1"/>
    <col min="2818" max="2818" width="9.140625" style="55"/>
    <col min="2819" max="2819" width="12.42578125" style="55" customWidth="1"/>
    <col min="2820" max="2820" width="7.140625" style="55" customWidth="1"/>
    <col min="2821" max="2821" width="5.7109375" style="55" customWidth="1"/>
    <col min="2822" max="2822" width="14.28515625" style="55" customWidth="1"/>
    <col min="2823" max="2823" width="13.28515625" style="55" customWidth="1"/>
    <col min="2824" max="2824" width="6.7109375" style="55" customWidth="1"/>
    <col min="2825" max="3072" width="9.140625" style="55"/>
    <col min="3073" max="3073" width="33.85546875" style="55" customWidth="1"/>
    <col min="3074" max="3074" width="9.140625" style="55"/>
    <col min="3075" max="3075" width="12.42578125" style="55" customWidth="1"/>
    <col min="3076" max="3076" width="7.140625" style="55" customWidth="1"/>
    <col min="3077" max="3077" width="5.7109375" style="55" customWidth="1"/>
    <col min="3078" max="3078" width="14.28515625" style="55" customWidth="1"/>
    <col min="3079" max="3079" width="13.28515625" style="55" customWidth="1"/>
    <col min="3080" max="3080" width="6.7109375" style="55" customWidth="1"/>
    <col min="3081" max="3328" width="9.140625" style="55"/>
    <col min="3329" max="3329" width="33.85546875" style="55" customWidth="1"/>
    <col min="3330" max="3330" width="9.140625" style="55"/>
    <col min="3331" max="3331" width="12.42578125" style="55" customWidth="1"/>
    <col min="3332" max="3332" width="7.140625" style="55" customWidth="1"/>
    <col min="3333" max="3333" width="5.7109375" style="55" customWidth="1"/>
    <col min="3334" max="3334" width="14.28515625" style="55" customWidth="1"/>
    <col min="3335" max="3335" width="13.28515625" style="55" customWidth="1"/>
    <col min="3336" max="3336" width="6.7109375" style="55" customWidth="1"/>
    <col min="3337" max="3584" width="9.140625" style="55"/>
    <col min="3585" max="3585" width="33.85546875" style="55" customWidth="1"/>
    <col min="3586" max="3586" width="9.140625" style="55"/>
    <col min="3587" max="3587" width="12.42578125" style="55" customWidth="1"/>
    <col min="3588" max="3588" width="7.140625" style="55" customWidth="1"/>
    <col min="3589" max="3589" width="5.7109375" style="55" customWidth="1"/>
    <col min="3590" max="3590" width="14.28515625" style="55" customWidth="1"/>
    <col min="3591" max="3591" width="13.28515625" style="55" customWidth="1"/>
    <col min="3592" max="3592" width="6.7109375" style="55" customWidth="1"/>
    <col min="3593" max="3840" width="9.140625" style="55"/>
    <col min="3841" max="3841" width="33.85546875" style="55" customWidth="1"/>
    <col min="3842" max="3842" width="9.140625" style="55"/>
    <col min="3843" max="3843" width="12.42578125" style="55" customWidth="1"/>
    <col min="3844" max="3844" width="7.140625" style="55" customWidth="1"/>
    <col min="3845" max="3845" width="5.7109375" style="55" customWidth="1"/>
    <col min="3846" max="3846" width="14.28515625" style="55" customWidth="1"/>
    <col min="3847" max="3847" width="13.28515625" style="55" customWidth="1"/>
    <col min="3848" max="3848" width="6.7109375" style="55" customWidth="1"/>
    <col min="3849" max="4096" width="9.140625" style="55"/>
    <col min="4097" max="4097" width="33.85546875" style="55" customWidth="1"/>
    <col min="4098" max="4098" width="9.140625" style="55"/>
    <col min="4099" max="4099" width="12.42578125" style="55" customWidth="1"/>
    <col min="4100" max="4100" width="7.140625" style="55" customWidth="1"/>
    <col min="4101" max="4101" width="5.7109375" style="55" customWidth="1"/>
    <col min="4102" max="4102" width="14.28515625" style="55" customWidth="1"/>
    <col min="4103" max="4103" width="13.28515625" style="55" customWidth="1"/>
    <col min="4104" max="4104" width="6.7109375" style="55" customWidth="1"/>
    <col min="4105" max="4352" width="9.140625" style="55"/>
    <col min="4353" max="4353" width="33.85546875" style="55" customWidth="1"/>
    <col min="4354" max="4354" width="9.140625" style="55"/>
    <col min="4355" max="4355" width="12.42578125" style="55" customWidth="1"/>
    <col min="4356" max="4356" width="7.140625" style="55" customWidth="1"/>
    <col min="4357" max="4357" width="5.7109375" style="55" customWidth="1"/>
    <col min="4358" max="4358" width="14.28515625" style="55" customWidth="1"/>
    <col min="4359" max="4359" width="13.28515625" style="55" customWidth="1"/>
    <col min="4360" max="4360" width="6.7109375" style="55" customWidth="1"/>
    <col min="4361" max="4608" width="9.140625" style="55"/>
    <col min="4609" max="4609" width="33.85546875" style="55" customWidth="1"/>
    <col min="4610" max="4610" width="9.140625" style="55"/>
    <col min="4611" max="4611" width="12.42578125" style="55" customWidth="1"/>
    <col min="4612" max="4612" width="7.140625" style="55" customWidth="1"/>
    <col min="4613" max="4613" width="5.7109375" style="55" customWidth="1"/>
    <col min="4614" max="4614" width="14.28515625" style="55" customWidth="1"/>
    <col min="4615" max="4615" width="13.28515625" style="55" customWidth="1"/>
    <col min="4616" max="4616" width="6.7109375" style="55" customWidth="1"/>
    <col min="4617" max="4864" width="9.140625" style="55"/>
    <col min="4865" max="4865" width="33.85546875" style="55" customWidth="1"/>
    <col min="4866" max="4866" width="9.140625" style="55"/>
    <col min="4867" max="4867" width="12.42578125" style="55" customWidth="1"/>
    <col min="4868" max="4868" width="7.140625" style="55" customWidth="1"/>
    <col min="4869" max="4869" width="5.7109375" style="55" customWidth="1"/>
    <col min="4870" max="4870" width="14.28515625" style="55" customWidth="1"/>
    <col min="4871" max="4871" width="13.28515625" style="55" customWidth="1"/>
    <col min="4872" max="4872" width="6.7109375" style="55" customWidth="1"/>
    <col min="4873" max="5120" width="9.140625" style="55"/>
    <col min="5121" max="5121" width="33.85546875" style="55" customWidth="1"/>
    <col min="5122" max="5122" width="9.140625" style="55"/>
    <col min="5123" max="5123" width="12.42578125" style="55" customWidth="1"/>
    <col min="5124" max="5124" width="7.140625" style="55" customWidth="1"/>
    <col min="5125" max="5125" width="5.7109375" style="55" customWidth="1"/>
    <col min="5126" max="5126" width="14.28515625" style="55" customWidth="1"/>
    <col min="5127" max="5127" width="13.28515625" style="55" customWidth="1"/>
    <col min="5128" max="5128" width="6.7109375" style="55" customWidth="1"/>
    <col min="5129" max="5376" width="9.140625" style="55"/>
    <col min="5377" max="5377" width="33.85546875" style="55" customWidth="1"/>
    <col min="5378" max="5378" width="9.140625" style="55"/>
    <col min="5379" max="5379" width="12.42578125" style="55" customWidth="1"/>
    <col min="5380" max="5380" width="7.140625" style="55" customWidth="1"/>
    <col min="5381" max="5381" width="5.7109375" style="55" customWidth="1"/>
    <col min="5382" max="5382" width="14.28515625" style="55" customWidth="1"/>
    <col min="5383" max="5383" width="13.28515625" style="55" customWidth="1"/>
    <col min="5384" max="5384" width="6.7109375" style="55" customWidth="1"/>
    <col min="5385" max="5632" width="9.140625" style="55"/>
    <col min="5633" max="5633" width="33.85546875" style="55" customWidth="1"/>
    <col min="5634" max="5634" width="9.140625" style="55"/>
    <col min="5635" max="5635" width="12.42578125" style="55" customWidth="1"/>
    <col min="5636" max="5636" width="7.140625" style="55" customWidth="1"/>
    <col min="5637" max="5637" width="5.7109375" style="55" customWidth="1"/>
    <col min="5638" max="5638" width="14.28515625" style="55" customWidth="1"/>
    <col min="5639" max="5639" width="13.28515625" style="55" customWidth="1"/>
    <col min="5640" max="5640" width="6.7109375" style="55" customWidth="1"/>
    <col min="5641" max="5888" width="9.140625" style="55"/>
    <col min="5889" max="5889" width="33.85546875" style="55" customWidth="1"/>
    <col min="5890" max="5890" width="9.140625" style="55"/>
    <col min="5891" max="5891" width="12.42578125" style="55" customWidth="1"/>
    <col min="5892" max="5892" width="7.140625" style="55" customWidth="1"/>
    <col min="5893" max="5893" width="5.7109375" style="55" customWidth="1"/>
    <col min="5894" max="5894" width="14.28515625" style="55" customWidth="1"/>
    <col min="5895" max="5895" width="13.28515625" style="55" customWidth="1"/>
    <col min="5896" max="5896" width="6.7109375" style="55" customWidth="1"/>
    <col min="5897" max="6144" width="9.140625" style="55"/>
    <col min="6145" max="6145" width="33.85546875" style="55" customWidth="1"/>
    <col min="6146" max="6146" width="9.140625" style="55"/>
    <col min="6147" max="6147" width="12.42578125" style="55" customWidth="1"/>
    <col min="6148" max="6148" width="7.140625" style="55" customWidth="1"/>
    <col min="6149" max="6149" width="5.7109375" style="55" customWidth="1"/>
    <col min="6150" max="6150" width="14.28515625" style="55" customWidth="1"/>
    <col min="6151" max="6151" width="13.28515625" style="55" customWidth="1"/>
    <col min="6152" max="6152" width="6.7109375" style="55" customWidth="1"/>
    <col min="6153" max="6400" width="9.140625" style="55"/>
    <col min="6401" max="6401" width="33.85546875" style="55" customWidth="1"/>
    <col min="6402" max="6402" width="9.140625" style="55"/>
    <col min="6403" max="6403" width="12.42578125" style="55" customWidth="1"/>
    <col min="6404" max="6404" width="7.140625" style="55" customWidth="1"/>
    <col min="6405" max="6405" width="5.7109375" style="55" customWidth="1"/>
    <col min="6406" max="6406" width="14.28515625" style="55" customWidth="1"/>
    <col min="6407" max="6407" width="13.28515625" style="55" customWidth="1"/>
    <col min="6408" max="6408" width="6.7109375" style="55" customWidth="1"/>
    <col min="6409" max="6656" width="9.140625" style="55"/>
    <col min="6657" max="6657" width="33.85546875" style="55" customWidth="1"/>
    <col min="6658" max="6658" width="9.140625" style="55"/>
    <col min="6659" max="6659" width="12.42578125" style="55" customWidth="1"/>
    <col min="6660" max="6660" width="7.140625" style="55" customWidth="1"/>
    <col min="6661" max="6661" width="5.7109375" style="55" customWidth="1"/>
    <col min="6662" max="6662" width="14.28515625" style="55" customWidth="1"/>
    <col min="6663" max="6663" width="13.28515625" style="55" customWidth="1"/>
    <col min="6664" max="6664" width="6.7109375" style="55" customWidth="1"/>
    <col min="6665" max="6912" width="9.140625" style="55"/>
    <col min="6913" max="6913" width="33.85546875" style="55" customWidth="1"/>
    <col min="6914" max="6914" width="9.140625" style="55"/>
    <col min="6915" max="6915" width="12.42578125" style="55" customWidth="1"/>
    <col min="6916" max="6916" width="7.140625" style="55" customWidth="1"/>
    <col min="6917" max="6917" width="5.7109375" style="55" customWidth="1"/>
    <col min="6918" max="6918" width="14.28515625" style="55" customWidth="1"/>
    <col min="6919" max="6919" width="13.28515625" style="55" customWidth="1"/>
    <col min="6920" max="6920" width="6.7109375" style="55" customWidth="1"/>
    <col min="6921" max="7168" width="9.140625" style="55"/>
    <col min="7169" max="7169" width="33.85546875" style="55" customWidth="1"/>
    <col min="7170" max="7170" width="9.140625" style="55"/>
    <col min="7171" max="7171" width="12.42578125" style="55" customWidth="1"/>
    <col min="7172" max="7172" width="7.140625" style="55" customWidth="1"/>
    <col min="7173" max="7173" width="5.7109375" style="55" customWidth="1"/>
    <col min="7174" max="7174" width="14.28515625" style="55" customWidth="1"/>
    <col min="7175" max="7175" width="13.28515625" style="55" customWidth="1"/>
    <col min="7176" max="7176" width="6.7109375" style="55" customWidth="1"/>
    <col min="7177" max="7424" width="9.140625" style="55"/>
    <col min="7425" max="7425" width="33.85546875" style="55" customWidth="1"/>
    <col min="7426" max="7426" width="9.140625" style="55"/>
    <col min="7427" max="7427" width="12.42578125" style="55" customWidth="1"/>
    <col min="7428" max="7428" width="7.140625" style="55" customWidth="1"/>
    <col min="7429" max="7429" width="5.7109375" style="55" customWidth="1"/>
    <col min="7430" max="7430" width="14.28515625" style="55" customWidth="1"/>
    <col min="7431" max="7431" width="13.28515625" style="55" customWidth="1"/>
    <col min="7432" max="7432" width="6.7109375" style="55" customWidth="1"/>
    <col min="7433" max="7680" width="9.140625" style="55"/>
    <col min="7681" max="7681" width="33.85546875" style="55" customWidth="1"/>
    <col min="7682" max="7682" width="9.140625" style="55"/>
    <col min="7683" max="7683" width="12.42578125" style="55" customWidth="1"/>
    <col min="7684" max="7684" width="7.140625" style="55" customWidth="1"/>
    <col min="7685" max="7685" width="5.7109375" style="55" customWidth="1"/>
    <col min="7686" max="7686" width="14.28515625" style="55" customWidth="1"/>
    <col min="7687" max="7687" width="13.28515625" style="55" customWidth="1"/>
    <col min="7688" max="7688" width="6.7109375" style="55" customWidth="1"/>
    <col min="7689" max="7936" width="9.140625" style="55"/>
    <col min="7937" max="7937" width="33.85546875" style="55" customWidth="1"/>
    <col min="7938" max="7938" width="9.140625" style="55"/>
    <col min="7939" max="7939" width="12.42578125" style="55" customWidth="1"/>
    <col min="7940" max="7940" width="7.140625" style="55" customWidth="1"/>
    <col min="7941" max="7941" width="5.7109375" style="55" customWidth="1"/>
    <col min="7942" max="7942" width="14.28515625" style="55" customWidth="1"/>
    <col min="7943" max="7943" width="13.28515625" style="55" customWidth="1"/>
    <col min="7944" max="7944" width="6.7109375" style="55" customWidth="1"/>
    <col min="7945" max="8192" width="9.140625" style="55"/>
    <col min="8193" max="8193" width="33.85546875" style="55" customWidth="1"/>
    <col min="8194" max="8194" width="9.140625" style="55"/>
    <col min="8195" max="8195" width="12.42578125" style="55" customWidth="1"/>
    <col min="8196" max="8196" width="7.140625" style="55" customWidth="1"/>
    <col min="8197" max="8197" width="5.7109375" style="55" customWidth="1"/>
    <col min="8198" max="8198" width="14.28515625" style="55" customWidth="1"/>
    <col min="8199" max="8199" width="13.28515625" style="55" customWidth="1"/>
    <col min="8200" max="8200" width="6.7109375" style="55" customWidth="1"/>
    <col min="8201" max="8448" width="9.140625" style="55"/>
    <col min="8449" max="8449" width="33.85546875" style="55" customWidth="1"/>
    <col min="8450" max="8450" width="9.140625" style="55"/>
    <col min="8451" max="8451" width="12.42578125" style="55" customWidth="1"/>
    <col min="8452" max="8452" width="7.140625" style="55" customWidth="1"/>
    <col min="8453" max="8453" width="5.7109375" style="55" customWidth="1"/>
    <col min="8454" max="8454" width="14.28515625" style="55" customWidth="1"/>
    <col min="8455" max="8455" width="13.28515625" style="55" customWidth="1"/>
    <col min="8456" max="8456" width="6.7109375" style="55" customWidth="1"/>
    <col min="8457" max="8704" width="9.140625" style="55"/>
    <col min="8705" max="8705" width="33.85546875" style="55" customWidth="1"/>
    <col min="8706" max="8706" width="9.140625" style="55"/>
    <col min="8707" max="8707" width="12.42578125" style="55" customWidth="1"/>
    <col min="8708" max="8708" width="7.140625" style="55" customWidth="1"/>
    <col min="8709" max="8709" width="5.7109375" style="55" customWidth="1"/>
    <col min="8710" max="8710" width="14.28515625" style="55" customWidth="1"/>
    <col min="8711" max="8711" width="13.28515625" style="55" customWidth="1"/>
    <col min="8712" max="8712" width="6.7109375" style="55" customWidth="1"/>
    <col min="8713" max="8960" width="9.140625" style="55"/>
    <col min="8961" max="8961" width="33.85546875" style="55" customWidth="1"/>
    <col min="8962" max="8962" width="9.140625" style="55"/>
    <col min="8963" max="8963" width="12.42578125" style="55" customWidth="1"/>
    <col min="8964" max="8964" width="7.140625" style="55" customWidth="1"/>
    <col min="8965" max="8965" width="5.7109375" style="55" customWidth="1"/>
    <col min="8966" max="8966" width="14.28515625" style="55" customWidth="1"/>
    <col min="8967" max="8967" width="13.28515625" style="55" customWidth="1"/>
    <col min="8968" max="8968" width="6.7109375" style="55" customWidth="1"/>
    <col min="8969" max="9216" width="9.140625" style="55"/>
    <col min="9217" max="9217" width="33.85546875" style="55" customWidth="1"/>
    <col min="9218" max="9218" width="9.140625" style="55"/>
    <col min="9219" max="9219" width="12.42578125" style="55" customWidth="1"/>
    <col min="9220" max="9220" width="7.140625" style="55" customWidth="1"/>
    <col min="9221" max="9221" width="5.7109375" style="55" customWidth="1"/>
    <col min="9222" max="9222" width="14.28515625" style="55" customWidth="1"/>
    <col min="9223" max="9223" width="13.28515625" style="55" customWidth="1"/>
    <col min="9224" max="9224" width="6.7109375" style="55" customWidth="1"/>
    <col min="9225" max="9472" width="9.140625" style="55"/>
    <col min="9473" max="9473" width="33.85546875" style="55" customWidth="1"/>
    <col min="9474" max="9474" width="9.140625" style="55"/>
    <col min="9475" max="9475" width="12.42578125" style="55" customWidth="1"/>
    <col min="9476" max="9476" width="7.140625" style="55" customWidth="1"/>
    <col min="9477" max="9477" width="5.7109375" style="55" customWidth="1"/>
    <col min="9478" max="9478" width="14.28515625" style="55" customWidth="1"/>
    <col min="9479" max="9479" width="13.28515625" style="55" customWidth="1"/>
    <col min="9480" max="9480" width="6.7109375" style="55" customWidth="1"/>
    <col min="9481" max="9728" width="9.140625" style="55"/>
    <col min="9729" max="9729" width="33.85546875" style="55" customWidth="1"/>
    <col min="9730" max="9730" width="9.140625" style="55"/>
    <col min="9731" max="9731" width="12.42578125" style="55" customWidth="1"/>
    <col min="9732" max="9732" width="7.140625" style="55" customWidth="1"/>
    <col min="9733" max="9733" width="5.7109375" style="55" customWidth="1"/>
    <col min="9734" max="9734" width="14.28515625" style="55" customWidth="1"/>
    <col min="9735" max="9735" width="13.28515625" style="55" customWidth="1"/>
    <col min="9736" max="9736" width="6.7109375" style="55" customWidth="1"/>
    <col min="9737" max="9984" width="9.140625" style="55"/>
    <col min="9985" max="9985" width="33.85546875" style="55" customWidth="1"/>
    <col min="9986" max="9986" width="9.140625" style="55"/>
    <col min="9987" max="9987" width="12.42578125" style="55" customWidth="1"/>
    <col min="9988" max="9988" width="7.140625" style="55" customWidth="1"/>
    <col min="9989" max="9989" width="5.7109375" style="55" customWidth="1"/>
    <col min="9990" max="9990" width="14.28515625" style="55" customWidth="1"/>
    <col min="9991" max="9991" width="13.28515625" style="55" customWidth="1"/>
    <col min="9992" max="9992" width="6.7109375" style="55" customWidth="1"/>
    <col min="9993" max="10240" width="9.140625" style="55"/>
    <col min="10241" max="10241" width="33.85546875" style="55" customWidth="1"/>
    <col min="10242" max="10242" width="9.140625" style="55"/>
    <col min="10243" max="10243" width="12.42578125" style="55" customWidth="1"/>
    <col min="10244" max="10244" width="7.140625" style="55" customWidth="1"/>
    <col min="10245" max="10245" width="5.7109375" style="55" customWidth="1"/>
    <col min="10246" max="10246" width="14.28515625" style="55" customWidth="1"/>
    <col min="10247" max="10247" width="13.28515625" style="55" customWidth="1"/>
    <col min="10248" max="10248" width="6.7109375" style="55" customWidth="1"/>
    <col min="10249" max="10496" width="9.140625" style="55"/>
    <col min="10497" max="10497" width="33.85546875" style="55" customWidth="1"/>
    <col min="10498" max="10498" width="9.140625" style="55"/>
    <col min="10499" max="10499" width="12.42578125" style="55" customWidth="1"/>
    <col min="10500" max="10500" width="7.140625" style="55" customWidth="1"/>
    <col min="10501" max="10501" width="5.7109375" style="55" customWidth="1"/>
    <col min="10502" max="10502" width="14.28515625" style="55" customWidth="1"/>
    <col min="10503" max="10503" width="13.28515625" style="55" customWidth="1"/>
    <col min="10504" max="10504" width="6.7109375" style="55" customWidth="1"/>
    <col min="10505" max="10752" width="9.140625" style="55"/>
    <col min="10753" max="10753" width="33.85546875" style="55" customWidth="1"/>
    <col min="10754" max="10754" width="9.140625" style="55"/>
    <col min="10755" max="10755" width="12.42578125" style="55" customWidth="1"/>
    <col min="10756" max="10756" width="7.140625" style="55" customWidth="1"/>
    <col min="10757" max="10757" width="5.7109375" style="55" customWidth="1"/>
    <col min="10758" max="10758" width="14.28515625" style="55" customWidth="1"/>
    <col min="10759" max="10759" width="13.28515625" style="55" customWidth="1"/>
    <col min="10760" max="10760" width="6.7109375" style="55" customWidth="1"/>
    <col min="10761" max="11008" width="9.140625" style="55"/>
    <col min="11009" max="11009" width="33.85546875" style="55" customWidth="1"/>
    <col min="11010" max="11010" width="9.140625" style="55"/>
    <col min="11011" max="11011" width="12.42578125" style="55" customWidth="1"/>
    <col min="11012" max="11012" width="7.140625" style="55" customWidth="1"/>
    <col min="11013" max="11013" width="5.7109375" style="55" customWidth="1"/>
    <col min="11014" max="11014" width="14.28515625" style="55" customWidth="1"/>
    <col min="11015" max="11015" width="13.28515625" style="55" customWidth="1"/>
    <col min="11016" max="11016" width="6.7109375" style="55" customWidth="1"/>
    <col min="11017" max="11264" width="9.140625" style="55"/>
    <col min="11265" max="11265" width="33.85546875" style="55" customWidth="1"/>
    <col min="11266" max="11266" width="9.140625" style="55"/>
    <col min="11267" max="11267" width="12.42578125" style="55" customWidth="1"/>
    <col min="11268" max="11268" width="7.140625" style="55" customWidth="1"/>
    <col min="11269" max="11269" width="5.7109375" style="55" customWidth="1"/>
    <col min="11270" max="11270" width="14.28515625" style="55" customWidth="1"/>
    <col min="11271" max="11271" width="13.28515625" style="55" customWidth="1"/>
    <col min="11272" max="11272" width="6.7109375" style="55" customWidth="1"/>
    <col min="11273" max="11520" width="9.140625" style="55"/>
    <col min="11521" max="11521" width="33.85546875" style="55" customWidth="1"/>
    <col min="11522" max="11522" width="9.140625" style="55"/>
    <col min="11523" max="11523" width="12.42578125" style="55" customWidth="1"/>
    <col min="11524" max="11524" width="7.140625" style="55" customWidth="1"/>
    <col min="11525" max="11525" width="5.7109375" style="55" customWidth="1"/>
    <col min="11526" max="11526" width="14.28515625" style="55" customWidth="1"/>
    <col min="11527" max="11527" width="13.28515625" style="55" customWidth="1"/>
    <col min="11528" max="11528" width="6.7109375" style="55" customWidth="1"/>
    <col min="11529" max="11776" width="9.140625" style="55"/>
    <col min="11777" max="11777" width="33.85546875" style="55" customWidth="1"/>
    <col min="11778" max="11778" width="9.140625" style="55"/>
    <col min="11779" max="11779" width="12.42578125" style="55" customWidth="1"/>
    <col min="11780" max="11780" width="7.140625" style="55" customWidth="1"/>
    <col min="11781" max="11781" width="5.7109375" style="55" customWidth="1"/>
    <col min="11782" max="11782" width="14.28515625" style="55" customWidth="1"/>
    <col min="11783" max="11783" width="13.28515625" style="55" customWidth="1"/>
    <col min="11784" max="11784" width="6.7109375" style="55" customWidth="1"/>
    <col min="11785" max="12032" width="9.140625" style="55"/>
    <col min="12033" max="12033" width="33.85546875" style="55" customWidth="1"/>
    <col min="12034" max="12034" width="9.140625" style="55"/>
    <col min="12035" max="12035" width="12.42578125" style="55" customWidth="1"/>
    <col min="12036" max="12036" width="7.140625" style="55" customWidth="1"/>
    <col min="12037" max="12037" width="5.7109375" style="55" customWidth="1"/>
    <col min="12038" max="12038" width="14.28515625" style="55" customWidth="1"/>
    <col min="12039" max="12039" width="13.28515625" style="55" customWidth="1"/>
    <col min="12040" max="12040" width="6.7109375" style="55" customWidth="1"/>
    <col min="12041" max="12288" width="9.140625" style="55"/>
    <col min="12289" max="12289" width="33.85546875" style="55" customWidth="1"/>
    <col min="12290" max="12290" width="9.140625" style="55"/>
    <col min="12291" max="12291" width="12.42578125" style="55" customWidth="1"/>
    <col min="12292" max="12292" width="7.140625" style="55" customWidth="1"/>
    <col min="12293" max="12293" width="5.7109375" style="55" customWidth="1"/>
    <col min="12294" max="12294" width="14.28515625" style="55" customWidth="1"/>
    <col min="12295" max="12295" width="13.28515625" style="55" customWidth="1"/>
    <col min="12296" max="12296" width="6.7109375" style="55" customWidth="1"/>
    <col min="12297" max="12544" width="9.140625" style="55"/>
    <col min="12545" max="12545" width="33.85546875" style="55" customWidth="1"/>
    <col min="12546" max="12546" width="9.140625" style="55"/>
    <col min="12547" max="12547" width="12.42578125" style="55" customWidth="1"/>
    <col min="12548" max="12548" width="7.140625" style="55" customWidth="1"/>
    <col min="12549" max="12549" width="5.7109375" style="55" customWidth="1"/>
    <col min="12550" max="12550" width="14.28515625" style="55" customWidth="1"/>
    <col min="12551" max="12551" width="13.28515625" style="55" customWidth="1"/>
    <col min="12552" max="12552" width="6.7109375" style="55" customWidth="1"/>
    <col min="12553" max="12800" width="9.140625" style="55"/>
    <col min="12801" max="12801" width="33.85546875" style="55" customWidth="1"/>
    <col min="12802" max="12802" width="9.140625" style="55"/>
    <col min="12803" max="12803" width="12.42578125" style="55" customWidth="1"/>
    <col min="12804" max="12804" width="7.140625" style="55" customWidth="1"/>
    <col min="12805" max="12805" width="5.7109375" style="55" customWidth="1"/>
    <col min="12806" max="12806" width="14.28515625" style="55" customWidth="1"/>
    <col min="12807" max="12807" width="13.28515625" style="55" customWidth="1"/>
    <col min="12808" max="12808" width="6.7109375" style="55" customWidth="1"/>
    <col min="12809" max="13056" width="9.140625" style="55"/>
    <col min="13057" max="13057" width="33.85546875" style="55" customWidth="1"/>
    <col min="13058" max="13058" width="9.140625" style="55"/>
    <col min="13059" max="13059" width="12.42578125" style="55" customWidth="1"/>
    <col min="13060" max="13060" width="7.140625" style="55" customWidth="1"/>
    <col min="13061" max="13061" width="5.7109375" style="55" customWidth="1"/>
    <col min="13062" max="13062" width="14.28515625" style="55" customWidth="1"/>
    <col min="13063" max="13063" width="13.28515625" style="55" customWidth="1"/>
    <col min="13064" max="13064" width="6.7109375" style="55" customWidth="1"/>
    <col min="13065" max="13312" width="9.140625" style="55"/>
    <col min="13313" max="13313" width="33.85546875" style="55" customWidth="1"/>
    <col min="13314" max="13314" width="9.140625" style="55"/>
    <col min="13315" max="13315" width="12.42578125" style="55" customWidth="1"/>
    <col min="13316" max="13316" width="7.140625" style="55" customWidth="1"/>
    <col min="13317" max="13317" width="5.7109375" style="55" customWidth="1"/>
    <col min="13318" max="13318" width="14.28515625" style="55" customWidth="1"/>
    <col min="13319" max="13319" width="13.28515625" style="55" customWidth="1"/>
    <col min="13320" max="13320" width="6.7109375" style="55" customWidth="1"/>
    <col min="13321" max="13568" width="9.140625" style="55"/>
    <col min="13569" max="13569" width="33.85546875" style="55" customWidth="1"/>
    <col min="13570" max="13570" width="9.140625" style="55"/>
    <col min="13571" max="13571" width="12.42578125" style="55" customWidth="1"/>
    <col min="13572" max="13572" width="7.140625" style="55" customWidth="1"/>
    <col min="13573" max="13573" width="5.7109375" style="55" customWidth="1"/>
    <col min="13574" max="13574" width="14.28515625" style="55" customWidth="1"/>
    <col min="13575" max="13575" width="13.28515625" style="55" customWidth="1"/>
    <col min="13576" max="13576" width="6.7109375" style="55" customWidth="1"/>
    <col min="13577" max="13824" width="9.140625" style="55"/>
    <col min="13825" max="13825" width="33.85546875" style="55" customWidth="1"/>
    <col min="13826" max="13826" width="9.140625" style="55"/>
    <col min="13827" max="13827" width="12.42578125" style="55" customWidth="1"/>
    <col min="13828" max="13828" width="7.140625" style="55" customWidth="1"/>
    <col min="13829" max="13829" width="5.7109375" style="55" customWidth="1"/>
    <col min="13830" max="13830" width="14.28515625" style="55" customWidth="1"/>
    <col min="13831" max="13831" width="13.28515625" style="55" customWidth="1"/>
    <col min="13832" max="13832" width="6.7109375" style="55" customWidth="1"/>
    <col min="13833" max="14080" width="9.140625" style="55"/>
    <col min="14081" max="14081" width="33.85546875" style="55" customWidth="1"/>
    <col min="14082" max="14082" width="9.140625" style="55"/>
    <col min="14083" max="14083" width="12.42578125" style="55" customWidth="1"/>
    <col min="14084" max="14084" width="7.140625" style="55" customWidth="1"/>
    <col min="14085" max="14085" width="5.7109375" style="55" customWidth="1"/>
    <col min="14086" max="14086" width="14.28515625" style="55" customWidth="1"/>
    <col min="14087" max="14087" width="13.28515625" style="55" customWidth="1"/>
    <col min="14088" max="14088" width="6.7109375" style="55" customWidth="1"/>
    <col min="14089" max="14336" width="9.140625" style="55"/>
    <col min="14337" max="14337" width="33.85546875" style="55" customWidth="1"/>
    <col min="14338" max="14338" width="9.140625" style="55"/>
    <col min="14339" max="14339" width="12.42578125" style="55" customWidth="1"/>
    <col min="14340" max="14340" width="7.140625" style="55" customWidth="1"/>
    <col min="14341" max="14341" width="5.7109375" style="55" customWidth="1"/>
    <col min="14342" max="14342" width="14.28515625" style="55" customWidth="1"/>
    <col min="14343" max="14343" width="13.28515625" style="55" customWidth="1"/>
    <col min="14344" max="14344" width="6.7109375" style="55" customWidth="1"/>
    <col min="14345" max="14592" width="9.140625" style="55"/>
    <col min="14593" max="14593" width="33.85546875" style="55" customWidth="1"/>
    <col min="14594" max="14594" width="9.140625" style="55"/>
    <col min="14595" max="14595" width="12.42578125" style="55" customWidth="1"/>
    <col min="14596" max="14596" width="7.140625" style="55" customWidth="1"/>
    <col min="14597" max="14597" width="5.7109375" style="55" customWidth="1"/>
    <col min="14598" max="14598" width="14.28515625" style="55" customWidth="1"/>
    <col min="14599" max="14599" width="13.28515625" style="55" customWidth="1"/>
    <col min="14600" max="14600" width="6.7109375" style="55" customWidth="1"/>
    <col min="14601" max="14848" width="9.140625" style="55"/>
    <col min="14849" max="14849" width="33.85546875" style="55" customWidth="1"/>
    <col min="14850" max="14850" width="9.140625" style="55"/>
    <col min="14851" max="14851" width="12.42578125" style="55" customWidth="1"/>
    <col min="14852" max="14852" width="7.140625" style="55" customWidth="1"/>
    <col min="14853" max="14853" width="5.7109375" style="55" customWidth="1"/>
    <col min="14854" max="14854" width="14.28515625" style="55" customWidth="1"/>
    <col min="14855" max="14855" width="13.28515625" style="55" customWidth="1"/>
    <col min="14856" max="14856" width="6.7109375" style="55" customWidth="1"/>
    <col min="14857" max="15104" width="9.140625" style="55"/>
    <col min="15105" max="15105" width="33.85546875" style="55" customWidth="1"/>
    <col min="15106" max="15106" width="9.140625" style="55"/>
    <col min="15107" max="15107" width="12.42578125" style="55" customWidth="1"/>
    <col min="15108" max="15108" width="7.140625" style="55" customWidth="1"/>
    <col min="15109" max="15109" width="5.7109375" style="55" customWidth="1"/>
    <col min="15110" max="15110" width="14.28515625" style="55" customWidth="1"/>
    <col min="15111" max="15111" width="13.28515625" style="55" customWidth="1"/>
    <col min="15112" max="15112" width="6.7109375" style="55" customWidth="1"/>
    <col min="15113" max="15360" width="9.140625" style="55"/>
    <col min="15361" max="15361" width="33.85546875" style="55" customWidth="1"/>
    <col min="15362" max="15362" width="9.140625" style="55"/>
    <col min="15363" max="15363" width="12.42578125" style="55" customWidth="1"/>
    <col min="15364" max="15364" width="7.140625" style="55" customWidth="1"/>
    <col min="15365" max="15365" width="5.7109375" style="55" customWidth="1"/>
    <col min="15366" max="15366" width="14.28515625" style="55" customWidth="1"/>
    <col min="15367" max="15367" width="13.28515625" style="55" customWidth="1"/>
    <col min="15368" max="15368" width="6.7109375" style="55" customWidth="1"/>
    <col min="15369" max="15616" width="9.140625" style="55"/>
    <col min="15617" max="15617" width="33.85546875" style="55" customWidth="1"/>
    <col min="15618" max="15618" width="9.140625" style="55"/>
    <col min="15619" max="15619" width="12.42578125" style="55" customWidth="1"/>
    <col min="15620" max="15620" width="7.140625" style="55" customWidth="1"/>
    <col min="15621" max="15621" width="5.7109375" style="55" customWidth="1"/>
    <col min="15622" max="15622" width="14.28515625" style="55" customWidth="1"/>
    <col min="15623" max="15623" width="13.28515625" style="55" customWidth="1"/>
    <col min="15624" max="15624" width="6.7109375" style="55" customWidth="1"/>
    <col min="15625" max="15872" width="9.140625" style="55"/>
    <col min="15873" max="15873" width="33.85546875" style="55" customWidth="1"/>
    <col min="15874" max="15874" width="9.140625" style="55"/>
    <col min="15875" max="15875" width="12.42578125" style="55" customWidth="1"/>
    <col min="15876" max="15876" width="7.140625" style="55" customWidth="1"/>
    <col min="15877" max="15877" width="5.7109375" style="55" customWidth="1"/>
    <col min="15878" max="15878" width="14.28515625" style="55" customWidth="1"/>
    <col min="15879" max="15879" width="13.28515625" style="55" customWidth="1"/>
    <col min="15880" max="15880" width="6.7109375" style="55" customWidth="1"/>
    <col min="15881" max="16128" width="9.140625" style="55"/>
    <col min="16129" max="16129" width="33.85546875" style="55" customWidth="1"/>
    <col min="16130" max="16130" width="9.140625" style="55"/>
    <col min="16131" max="16131" width="12.42578125" style="55" customWidth="1"/>
    <col min="16132" max="16132" width="7.140625" style="55" customWidth="1"/>
    <col min="16133" max="16133" width="5.7109375" style="55" customWidth="1"/>
    <col min="16134" max="16134" width="14.28515625" style="55" customWidth="1"/>
    <col min="16135" max="16135" width="13.28515625" style="55" customWidth="1"/>
    <col min="16136" max="16136" width="6.7109375" style="55" customWidth="1"/>
    <col min="16137" max="16384" width="9.140625" style="55"/>
  </cols>
  <sheetData>
    <row r="1" spans="1:8">
      <c r="A1" s="98"/>
      <c r="B1" s="99"/>
      <c r="C1" s="99"/>
      <c r="D1" s="99"/>
      <c r="E1" s="99"/>
      <c r="F1" s="99"/>
      <c r="G1" s="99"/>
      <c r="H1" s="55"/>
    </row>
    <row r="2" spans="1:8">
      <c r="A2" s="98"/>
      <c r="B2" s="99"/>
      <c r="C2" s="99"/>
      <c r="D2" s="99"/>
      <c r="E2" s="99"/>
      <c r="F2" s="99"/>
      <c r="G2" s="99"/>
      <c r="H2" s="55"/>
    </row>
    <row r="3" spans="1:8">
      <c r="A3" s="98"/>
      <c r="B3" s="99"/>
      <c r="C3" s="99"/>
      <c r="D3" s="99"/>
      <c r="E3" s="99"/>
      <c r="F3" s="99"/>
      <c r="G3" s="99"/>
      <c r="H3" s="55"/>
    </row>
    <row r="4" spans="1:8">
      <c r="A4" s="100"/>
      <c r="B4" s="99"/>
      <c r="C4" s="99"/>
      <c r="D4" s="99"/>
      <c r="E4" s="99"/>
      <c r="F4" s="99"/>
      <c r="G4" s="99"/>
      <c r="H4" s="55"/>
    </row>
    <row r="5" spans="1:8">
      <c r="A5" s="101" t="s">
        <v>412</v>
      </c>
      <c r="B5" s="99"/>
      <c r="C5" s="99"/>
      <c r="D5" s="99"/>
      <c r="E5" s="99"/>
      <c r="F5" s="99"/>
      <c r="G5" s="99"/>
      <c r="H5" s="55"/>
    </row>
    <row r="6" spans="1:8">
      <c r="A6" s="102"/>
      <c r="B6" s="99"/>
      <c r="C6" s="99"/>
      <c r="D6" s="99"/>
      <c r="E6" s="99"/>
      <c r="F6" s="99"/>
      <c r="G6" s="99"/>
      <c r="H6" s="55"/>
    </row>
    <row r="7" spans="1:8" ht="13.5" thickBot="1">
      <c r="A7" s="100"/>
      <c r="B7" s="99"/>
      <c r="C7" s="99"/>
      <c r="D7" s="99"/>
      <c r="E7" s="99"/>
      <c r="F7" s="99"/>
      <c r="G7" s="99"/>
      <c r="H7" s="55"/>
    </row>
    <row r="8" spans="1:8" ht="19.5" thickTop="1" thickBot="1">
      <c r="A8" s="103" t="s">
        <v>413</v>
      </c>
      <c r="B8" s="104"/>
      <c r="C8" s="104"/>
      <c r="D8" s="104"/>
      <c r="E8" s="105" t="s">
        <v>414</v>
      </c>
      <c r="F8" s="106" t="s">
        <v>415</v>
      </c>
      <c r="G8" s="107"/>
      <c r="H8" s="65"/>
    </row>
    <row r="9" spans="1:8" ht="13.5" thickTop="1">
      <c r="A9" s="99"/>
      <c r="B9" s="99"/>
      <c r="C9" s="99"/>
      <c r="D9" s="99"/>
      <c r="E9" s="99"/>
      <c r="F9" s="99"/>
      <c r="G9" s="99"/>
      <c r="H9" s="55"/>
    </row>
    <row r="10" spans="1:8" ht="15.75">
      <c r="A10" s="164"/>
      <c r="B10" s="164"/>
      <c r="C10" s="108"/>
      <c r="D10" s="108"/>
      <c r="E10" s="108"/>
      <c r="F10" s="108"/>
      <c r="G10" s="108"/>
      <c r="H10" s="66"/>
    </row>
    <row r="11" spans="1:8">
      <c r="A11" s="99"/>
      <c r="B11" s="99"/>
      <c r="C11" s="99"/>
      <c r="D11" s="99"/>
      <c r="E11" s="99"/>
      <c r="F11" s="109"/>
      <c r="G11" s="109"/>
      <c r="H11" s="56"/>
    </row>
    <row r="12" spans="1:8">
      <c r="A12" s="99"/>
      <c r="B12" s="99"/>
      <c r="C12" s="99"/>
      <c r="D12" s="99"/>
      <c r="E12" s="99"/>
      <c r="F12" s="110" t="s">
        <v>196</v>
      </c>
      <c r="G12" s="110" t="s">
        <v>55</v>
      </c>
      <c r="H12" s="67"/>
    </row>
    <row r="13" spans="1:8">
      <c r="A13" s="111" t="str">
        <f>'Klima-rozpočet'!B8</f>
        <v>Zař.č.1 - klimatizace učeben  - 2.NP</v>
      </c>
      <c r="B13" s="99"/>
      <c r="C13" s="99"/>
      <c r="D13" s="99"/>
      <c r="E13" s="99"/>
      <c r="F13" s="112">
        <f>'Klima-rozpočet'!H45</f>
        <v>0</v>
      </c>
      <c r="G13" s="112">
        <f>'Klima-rozpočet'!I45</f>
        <v>0</v>
      </c>
      <c r="H13" s="66"/>
    </row>
    <row r="14" spans="1:8">
      <c r="A14" s="111" t="str">
        <f>'Klima-rozpočet'!B47</f>
        <v>Zař.č.2 - klimatizace  - 2.NP</v>
      </c>
      <c r="B14" s="99"/>
      <c r="C14" s="99"/>
      <c r="D14" s="99"/>
      <c r="E14" s="99"/>
      <c r="F14" s="112">
        <f>'Klima-rozpočet'!H70</f>
        <v>0</v>
      </c>
      <c r="G14" s="112">
        <f>'Klima-rozpočet'!I70</f>
        <v>0</v>
      </c>
      <c r="H14" s="66"/>
    </row>
    <row r="15" spans="1:8">
      <c r="A15" s="111" t="str">
        <f>'Klima-rozpočet'!B72</f>
        <v>Zař.č.3 - klimatizace děkanátu  - 3.NP</v>
      </c>
      <c r="B15" s="99"/>
      <c r="C15" s="99"/>
      <c r="D15" s="99"/>
      <c r="E15" s="99"/>
      <c r="F15" s="112">
        <f>'Klima-rozpočet'!H103</f>
        <v>0</v>
      </c>
      <c r="G15" s="112">
        <f>'Klima-rozpočet'!I103</f>
        <v>0</v>
      </c>
      <c r="H15" s="66"/>
    </row>
    <row r="16" spans="1:8">
      <c r="A16" s="99"/>
      <c r="B16" s="99"/>
      <c r="C16" s="99"/>
      <c r="D16" s="99"/>
      <c r="E16" s="99"/>
      <c r="F16" s="113"/>
      <c r="G16" s="113"/>
      <c r="H16" s="68"/>
    </row>
    <row r="17" spans="1:9">
      <c r="A17" s="99" t="s">
        <v>416</v>
      </c>
      <c r="B17" s="99"/>
      <c r="C17" s="99"/>
      <c r="D17" s="99"/>
      <c r="E17" s="99"/>
      <c r="F17" s="114">
        <f>SUM(F13:F16)</f>
        <v>0</v>
      </c>
      <c r="G17" s="114">
        <f>SUM(G13:G16)</f>
        <v>0</v>
      </c>
      <c r="H17" s="69"/>
    </row>
    <row r="18" spans="1:9">
      <c r="A18" s="99"/>
      <c r="B18" s="115"/>
      <c r="C18" s="116"/>
      <c r="D18" s="117"/>
      <c r="E18" s="116"/>
      <c r="F18" s="112"/>
      <c r="G18" s="118"/>
    </row>
    <row r="19" spans="1:9">
      <c r="A19" s="99"/>
      <c r="B19" s="116"/>
      <c r="C19" s="116"/>
      <c r="D19" s="119"/>
      <c r="E19" s="116"/>
      <c r="F19" s="112"/>
      <c r="G19" s="112"/>
      <c r="H19" s="66"/>
    </row>
    <row r="20" spans="1:9">
      <c r="A20" s="99"/>
      <c r="B20" s="115"/>
      <c r="C20" s="116"/>
      <c r="D20" s="119"/>
      <c r="E20" s="116"/>
      <c r="F20" s="112"/>
      <c r="G20" s="112"/>
      <c r="H20" s="66"/>
    </row>
    <row r="21" spans="1:9">
      <c r="A21" s="99"/>
      <c r="B21" s="99"/>
      <c r="C21" s="99"/>
      <c r="D21" s="99"/>
      <c r="E21" s="99"/>
      <c r="F21" s="112"/>
      <c r="G21" s="112"/>
      <c r="H21" s="66"/>
    </row>
    <row r="22" spans="1:9">
      <c r="A22" s="120" t="s">
        <v>417</v>
      </c>
      <c r="B22" s="108"/>
      <c r="C22" s="108"/>
      <c r="D22" s="108"/>
      <c r="E22" s="108"/>
      <c r="F22" s="121">
        <f>SUM(F17:F20)</f>
        <v>0</v>
      </c>
      <c r="G22" s="121">
        <f>SUM(G17:G20)</f>
        <v>0</v>
      </c>
      <c r="H22" s="66"/>
    </row>
    <row r="23" spans="1:9" hidden="1">
      <c r="A23" s="99"/>
      <c r="B23" s="115">
        <v>0.03</v>
      </c>
      <c r="C23" s="116"/>
      <c r="D23" s="117">
        <v>0</v>
      </c>
      <c r="E23" s="116"/>
      <c r="F23" s="112"/>
      <c r="G23" s="112"/>
      <c r="H23" s="66"/>
    </row>
    <row r="24" spans="1:9">
      <c r="A24" s="99"/>
      <c r="B24" s="116"/>
      <c r="C24" s="116"/>
      <c r="D24" s="119"/>
      <c r="E24" s="116"/>
      <c r="F24" s="122"/>
      <c r="G24" s="112"/>
      <c r="H24" s="66"/>
      <c r="I24" s="66"/>
    </row>
    <row r="25" spans="1:9">
      <c r="A25" s="99" t="s">
        <v>418</v>
      </c>
      <c r="B25" s="116">
        <v>40</v>
      </c>
      <c r="C25" s="116"/>
      <c r="D25" s="129"/>
      <c r="E25" s="116" t="s">
        <v>123</v>
      </c>
      <c r="F25" s="112"/>
      <c r="G25" s="112">
        <f>B25*D25</f>
        <v>0</v>
      </c>
      <c r="H25" s="66"/>
      <c r="I25" s="66"/>
    </row>
    <row r="26" spans="1:9">
      <c r="A26" s="99" t="s">
        <v>419</v>
      </c>
      <c r="B26" s="116">
        <v>2</v>
      </c>
      <c r="C26" s="116"/>
      <c r="D26" s="129"/>
      <c r="E26" s="116" t="s">
        <v>123</v>
      </c>
      <c r="F26" s="112"/>
      <c r="G26" s="112">
        <f>B26*D26</f>
        <v>0</v>
      </c>
      <c r="H26" s="66"/>
      <c r="I26" s="66"/>
    </row>
    <row r="27" spans="1:9">
      <c r="A27" s="99" t="s">
        <v>422</v>
      </c>
      <c r="B27" s="116"/>
      <c r="C27" s="116"/>
      <c r="D27" s="119"/>
      <c r="E27" s="116"/>
      <c r="F27" s="112"/>
      <c r="G27" s="112"/>
      <c r="H27" s="55"/>
    </row>
    <row r="28" spans="1:9">
      <c r="F28" s="55"/>
      <c r="G28" s="55"/>
      <c r="H28" s="55"/>
    </row>
    <row r="29" spans="1:9">
      <c r="A29" s="99"/>
      <c r="B29" s="123"/>
      <c r="C29" s="116"/>
      <c r="D29" s="119"/>
      <c r="E29" s="116"/>
      <c r="F29" s="99"/>
      <c r="G29" s="99"/>
      <c r="H29" s="55"/>
    </row>
    <row r="30" spans="1:9">
      <c r="A30" s="120" t="s">
        <v>420</v>
      </c>
      <c r="B30" s="108"/>
      <c r="C30" s="108"/>
      <c r="D30" s="108"/>
      <c r="E30" s="108"/>
      <c r="F30" s="124"/>
      <c r="G30" s="121">
        <f>SUM(G25:G27)</f>
        <v>0</v>
      </c>
      <c r="H30" s="66"/>
    </row>
    <row r="31" spans="1:9">
      <c r="A31" s="100"/>
      <c r="B31" s="99"/>
      <c r="C31" s="99"/>
      <c r="D31" s="99"/>
      <c r="E31" s="99"/>
      <c r="F31" s="112"/>
      <c r="G31" s="112"/>
      <c r="H31" s="66"/>
    </row>
    <row r="32" spans="1:9">
      <c r="A32" s="125"/>
      <c r="B32" s="99"/>
      <c r="C32" s="99"/>
      <c r="D32" s="99"/>
      <c r="E32" s="99"/>
      <c r="F32" s="99"/>
      <c r="G32" s="112"/>
      <c r="H32" s="66"/>
    </row>
    <row r="33" spans="1:8">
      <c r="A33" s="111"/>
      <c r="B33" s="99"/>
      <c r="C33" s="99"/>
      <c r="D33" s="99"/>
      <c r="E33" s="99"/>
      <c r="F33" s="118"/>
      <c r="G33" s="118"/>
    </row>
    <row r="34" spans="1:8">
      <c r="A34" s="120" t="s">
        <v>416</v>
      </c>
      <c r="B34" s="108"/>
      <c r="C34" s="108"/>
      <c r="D34" s="108"/>
      <c r="E34" s="108"/>
      <c r="F34" s="121">
        <f>SUM(F22:F32)</f>
        <v>0</v>
      </c>
      <c r="G34" s="121">
        <f>G22+G30</f>
        <v>0</v>
      </c>
      <c r="H34" s="66"/>
    </row>
    <row r="35" spans="1:8">
      <c r="A35" s="99"/>
      <c r="B35" s="99"/>
      <c r="C35" s="99"/>
      <c r="D35" s="99"/>
      <c r="E35" s="99"/>
      <c r="F35" s="122"/>
      <c r="G35" s="126"/>
      <c r="H35" s="70"/>
    </row>
    <row r="36" spans="1:8">
      <c r="A36" s="99"/>
      <c r="B36" s="99"/>
      <c r="C36" s="99"/>
      <c r="D36" s="99"/>
      <c r="E36" s="99"/>
      <c r="F36" s="112"/>
      <c r="G36" s="112"/>
      <c r="H36" s="66"/>
    </row>
    <row r="37" spans="1:8">
      <c r="A37" s="127" t="s">
        <v>421</v>
      </c>
      <c r="B37" s="108"/>
      <c r="C37" s="108"/>
      <c r="D37" s="108"/>
      <c r="E37" s="108"/>
      <c r="F37" s="128">
        <f>F34+G34</f>
        <v>0</v>
      </c>
      <c r="G37" s="128"/>
      <c r="H37" s="66"/>
    </row>
  </sheetData>
  <sheetProtection algorithmName="SHA-512" hashValue="D1vuz7FMQJA1I2h+B4k78EeG9/MGP153WDLlZwTm59r+EdMP7qdCRL5HicggbtrK3cjW6aMHI8ZiXOSXapEulg==" saltValue="+VQbMMOgOEkr3c/CLWQnWA==" spinCount="100000" sheet="1" formatCells="0" formatColumns="0" formatRows="0"/>
  <mergeCells count="1">
    <mergeCell ref="A10:B10"/>
  </mergeCells>
  <pageMargins left="0.75" right="0.39" top="1.3779527559055118" bottom="0.39370078740157483" header="0.43307086614173229" footer="0.51181102362204722"/>
  <pageSetup paperSize="9" scale="85" orientation="portrait" horizontalDpi="360" verticalDpi="360" r:id="rId1"/>
  <headerFooter alignWithMargins="0">
    <oddHeader>&amp;Rklimatizace děkanátu a učeben FRRMS, obj.Zt
klimatizace
dps</oddHeader>
    <oddFooter>&amp;Ling.Simona Piskláková
&amp;Cdps REKAPITULACE NÁKLADŮ
&amp;F&amp;Rstrana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97288-2A96-4F76-A296-18C4664247A1}">
  <dimension ref="A1:I104"/>
  <sheetViews>
    <sheetView zoomScaleNormal="100" zoomScaleSheetLayoutView="95" workbookViewId="0"/>
  </sheetViews>
  <sheetFormatPr defaultRowHeight="12.75"/>
  <cols>
    <col min="1" max="1" width="9.28515625" style="54" customWidth="1"/>
    <col min="2" max="2" width="44" style="54" customWidth="1"/>
    <col min="3" max="3" width="6.7109375" style="56" customWidth="1"/>
    <col min="4" max="4" width="6.7109375" style="54" customWidth="1"/>
    <col min="5" max="5" width="14.85546875" style="64" customWidth="1"/>
    <col min="6" max="6" width="6.28515625" style="64" hidden="1" customWidth="1"/>
    <col min="7" max="7" width="12.7109375" style="64" customWidth="1"/>
    <col min="8" max="8" width="14.42578125" style="64" customWidth="1"/>
    <col min="9" max="9" width="13.140625" style="64" customWidth="1"/>
    <col min="10" max="256" width="9.140625" style="55"/>
    <col min="257" max="257" width="9.28515625" style="55" customWidth="1"/>
    <col min="258" max="258" width="44" style="55" customWidth="1"/>
    <col min="259" max="260" width="6.7109375" style="55" customWidth="1"/>
    <col min="261" max="261" width="14.85546875" style="55" customWidth="1"/>
    <col min="262" max="262" width="0" style="55" hidden="1" customWidth="1"/>
    <col min="263" max="263" width="12.7109375" style="55" customWidth="1"/>
    <col min="264" max="264" width="14.42578125" style="55" customWidth="1"/>
    <col min="265" max="265" width="13.140625" style="55" customWidth="1"/>
    <col min="266" max="512" width="9.140625" style="55"/>
    <col min="513" max="513" width="9.28515625" style="55" customWidth="1"/>
    <col min="514" max="514" width="44" style="55" customWidth="1"/>
    <col min="515" max="516" width="6.7109375" style="55" customWidth="1"/>
    <col min="517" max="517" width="14.85546875" style="55" customWidth="1"/>
    <col min="518" max="518" width="0" style="55" hidden="1" customWidth="1"/>
    <col min="519" max="519" width="12.7109375" style="55" customWidth="1"/>
    <col min="520" max="520" width="14.42578125" style="55" customWidth="1"/>
    <col min="521" max="521" width="13.140625" style="55" customWidth="1"/>
    <col min="522" max="768" width="9.140625" style="55"/>
    <col min="769" max="769" width="9.28515625" style="55" customWidth="1"/>
    <col min="770" max="770" width="44" style="55" customWidth="1"/>
    <col min="771" max="772" width="6.7109375" style="55" customWidth="1"/>
    <col min="773" max="773" width="14.85546875" style="55" customWidth="1"/>
    <col min="774" max="774" width="0" style="55" hidden="1" customWidth="1"/>
    <col min="775" max="775" width="12.7109375" style="55" customWidth="1"/>
    <col min="776" max="776" width="14.42578125" style="55" customWidth="1"/>
    <col min="777" max="777" width="13.140625" style="55" customWidth="1"/>
    <col min="778" max="1024" width="9.140625" style="55"/>
    <col min="1025" max="1025" width="9.28515625" style="55" customWidth="1"/>
    <col min="1026" max="1026" width="44" style="55" customWidth="1"/>
    <col min="1027" max="1028" width="6.7109375" style="55" customWidth="1"/>
    <col min="1029" max="1029" width="14.85546875" style="55" customWidth="1"/>
    <col min="1030" max="1030" width="0" style="55" hidden="1" customWidth="1"/>
    <col min="1031" max="1031" width="12.7109375" style="55" customWidth="1"/>
    <col min="1032" max="1032" width="14.42578125" style="55" customWidth="1"/>
    <col min="1033" max="1033" width="13.140625" style="55" customWidth="1"/>
    <col min="1034" max="1280" width="9.140625" style="55"/>
    <col min="1281" max="1281" width="9.28515625" style="55" customWidth="1"/>
    <col min="1282" max="1282" width="44" style="55" customWidth="1"/>
    <col min="1283" max="1284" width="6.7109375" style="55" customWidth="1"/>
    <col min="1285" max="1285" width="14.85546875" style="55" customWidth="1"/>
    <col min="1286" max="1286" width="0" style="55" hidden="1" customWidth="1"/>
    <col min="1287" max="1287" width="12.7109375" style="55" customWidth="1"/>
    <col min="1288" max="1288" width="14.42578125" style="55" customWidth="1"/>
    <col min="1289" max="1289" width="13.140625" style="55" customWidth="1"/>
    <col min="1290" max="1536" width="9.140625" style="55"/>
    <col min="1537" max="1537" width="9.28515625" style="55" customWidth="1"/>
    <col min="1538" max="1538" width="44" style="55" customWidth="1"/>
    <col min="1539" max="1540" width="6.7109375" style="55" customWidth="1"/>
    <col min="1541" max="1541" width="14.85546875" style="55" customWidth="1"/>
    <col min="1542" max="1542" width="0" style="55" hidden="1" customWidth="1"/>
    <col min="1543" max="1543" width="12.7109375" style="55" customWidth="1"/>
    <col min="1544" max="1544" width="14.42578125" style="55" customWidth="1"/>
    <col min="1545" max="1545" width="13.140625" style="55" customWidth="1"/>
    <col min="1546" max="1792" width="9.140625" style="55"/>
    <col min="1793" max="1793" width="9.28515625" style="55" customWidth="1"/>
    <col min="1794" max="1794" width="44" style="55" customWidth="1"/>
    <col min="1795" max="1796" width="6.7109375" style="55" customWidth="1"/>
    <col min="1797" max="1797" width="14.85546875" style="55" customWidth="1"/>
    <col min="1798" max="1798" width="0" style="55" hidden="1" customWidth="1"/>
    <col min="1799" max="1799" width="12.7109375" style="55" customWidth="1"/>
    <col min="1800" max="1800" width="14.42578125" style="55" customWidth="1"/>
    <col min="1801" max="1801" width="13.140625" style="55" customWidth="1"/>
    <col min="1802" max="2048" width="9.140625" style="55"/>
    <col min="2049" max="2049" width="9.28515625" style="55" customWidth="1"/>
    <col min="2050" max="2050" width="44" style="55" customWidth="1"/>
    <col min="2051" max="2052" width="6.7109375" style="55" customWidth="1"/>
    <col min="2053" max="2053" width="14.85546875" style="55" customWidth="1"/>
    <col min="2054" max="2054" width="0" style="55" hidden="1" customWidth="1"/>
    <col min="2055" max="2055" width="12.7109375" style="55" customWidth="1"/>
    <col min="2056" max="2056" width="14.42578125" style="55" customWidth="1"/>
    <col min="2057" max="2057" width="13.140625" style="55" customWidth="1"/>
    <col min="2058" max="2304" width="9.140625" style="55"/>
    <col min="2305" max="2305" width="9.28515625" style="55" customWidth="1"/>
    <col min="2306" max="2306" width="44" style="55" customWidth="1"/>
    <col min="2307" max="2308" width="6.7109375" style="55" customWidth="1"/>
    <col min="2309" max="2309" width="14.85546875" style="55" customWidth="1"/>
    <col min="2310" max="2310" width="0" style="55" hidden="1" customWidth="1"/>
    <col min="2311" max="2311" width="12.7109375" style="55" customWidth="1"/>
    <col min="2312" max="2312" width="14.42578125" style="55" customWidth="1"/>
    <col min="2313" max="2313" width="13.140625" style="55" customWidth="1"/>
    <col min="2314" max="2560" width="9.140625" style="55"/>
    <col min="2561" max="2561" width="9.28515625" style="55" customWidth="1"/>
    <col min="2562" max="2562" width="44" style="55" customWidth="1"/>
    <col min="2563" max="2564" width="6.7109375" style="55" customWidth="1"/>
    <col min="2565" max="2565" width="14.85546875" style="55" customWidth="1"/>
    <col min="2566" max="2566" width="0" style="55" hidden="1" customWidth="1"/>
    <col min="2567" max="2567" width="12.7109375" style="55" customWidth="1"/>
    <col min="2568" max="2568" width="14.42578125" style="55" customWidth="1"/>
    <col min="2569" max="2569" width="13.140625" style="55" customWidth="1"/>
    <col min="2570" max="2816" width="9.140625" style="55"/>
    <col min="2817" max="2817" width="9.28515625" style="55" customWidth="1"/>
    <col min="2818" max="2818" width="44" style="55" customWidth="1"/>
    <col min="2819" max="2820" width="6.7109375" style="55" customWidth="1"/>
    <col min="2821" max="2821" width="14.85546875" style="55" customWidth="1"/>
    <col min="2822" max="2822" width="0" style="55" hidden="1" customWidth="1"/>
    <col min="2823" max="2823" width="12.7109375" style="55" customWidth="1"/>
    <col min="2824" max="2824" width="14.42578125" style="55" customWidth="1"/>
    <col min="2825" max="2825" width="13.140625" style="55" customWidth="1"/>
    <col min="2826" max="3072" width="9.140625" style="55"/>
    <col min="3073" max="3073" width="9.28515625" style="55" customWidth="1"/>
    <col min="3074" max="3074" width="44" style="55" customWidth="1"/>
    <col min="3075" max="3076" width="6.7109375" style="55" customWidth="1"/>
    <col min="3077" max="3077" width="14.85546875" style="55" customWidth="1"/>
    <col min="3078" max="3078" width="0" style="55" hidden="1" customWidth="1"/>
    <col min="3079" max="3079" width="12.7109375" style="55" customWidth="1"/>
    <col min="3080" max="3080" width="14.42578125" style="55" customWidth="1"/>
    <col min="3081" max="3081" width="13.140625" style="55" customWidth="1"/>
    <col min="3082" max="3328" width="9.140625" style="55"/>
    <col min="3329" max="3329" width="9.28515625" style="55" customWidth="1"/>
    <col min="3330" max="3330" width="44" style="55" customWidth="1"/>
    <col min="3331" max="3332" width="6.7109375" style="55" customWidth="1"/>
    <col min="3333" max="3333" width="14.85546875" style="55" customWidth="1"/>
    <col min="3334" max="3334" width="0" style="55" hidden="1" customWidth="1"/>
    <col min="3335" max="3335" width="12.7109375" style="55" customWidth="1"/>
    <col min="3336" max="3336" width="14.42578125" style="55" customWidth="1"/>
    <col min="3337" max="3337" width="13.140625" style="55" customWidth="1"/>
    <col min="3338" max="3584" width="9.140625" style="55"/>
    <col min="3585" max="3585" width="9.28515625" style="55" customWidth="1"/>
    <col min="3586" max="3586" width="44" style="55" customWidth="1"/>
    <col min="3587" max="3588" width="6.7109375" style="55" customWidth="1"/>
    <col min="3589" max="3589" width="14.85546875" style="55" customWidth="1"/>
    <col min="3590" max="3590" width="0" style="55" hidden="1" customWidth="1"/>
    <col min="3591" max="3591" width="12.7109375" style="55" customWidth="1"/>
    <col min="3592" max="3592" width="14.42578125" style="55" customWidth="1"/>
    <col min="3593" max="3593" width="13.140625" style="55" customWidth="1"/>
    <col min="3594" max="3840" width="9.140625" style="55"/>
    <col min="3841" max="3841" width="9.28515625" style="55" customWidth="1"/>
    <col min="3842" max="3842" width="44" style="55" customWidth="1"/>
    <col min="3843" max="3844" width="6.7109375" style="55" customWidth="1"/>
    <col min="3845" max="3845" width="14.85546875" style="55" customWidth="1"/>
    <col min="3846" max="3846" width="0" style="55" hidden="1" customWidth="1"/>
    <col min="3847" max="3847" width="12.7109375" style="55" customWidth="1"/>
    <col min="3848" max="3848" width="14.42578125" style="55" customWidth="1"/>
    <col min="3849" max="3849" width="13.140625" style="55" customWidth="1"/>
    <col min="3850" max="4096" width="9.140625" style="55"/>
    <col min="4097" max="4097" width="9.28515625" style="55" customWidth="1"/>
    <col min="4098" max="4098" width="44" style="55" customWidth="1"/>
    <col min="4099" max="4100" width="6.7109375" style="55" customWidth="1"/>
    <col min="4101" max="4101" width="14.85546875" style="55" customWidth="1"/>
    <col min="4102" max="4102" width="0" style="55" hidden="1" customWidth="1"/>
    <col min="4103" max="4103" width="12.7109375" style="55" customWidth="1"/>
    <col min="4104" max="4104" width="14.42578125" style="55" customWidth="1"/>
    <col min="4105" max="4105" width="13.140625" style="55" customWidth="1"/>
    <col min="4106" max="4352" width="9.140625" style="55"/>
    <col min="4353" max="4353" width="9.28515625" style="55" customWidth="1"/>
    <col min="4354" max="4354" width="44" style="55" customWidth="1"/>
    <col min="4355" max="4356" width="6.7109375" style="55" customWidth="1"/>
    <col min="4357" max="4357" width="14.85546875" style="55" customWidth="1"/>
    <col min="4358" max="4358" width="0" style="55" hidden="1" customWidth="1"/>
    <col min="4359" max="4359" width="12.7109375" style="55" customWidth="1"/>
    <col min="4360" max="4360" width="14.42578125" style="55" customWidth="1"/>
    <col min="4361" max="4361" width="13.140625" style="55" customWidth="1"/>
    <col min="4362" max="4608" width="9.140625" style="55"/>
    <col min="4609" max="4609" width="9.28515625" style="55" customWidth="1"/>
    <col min="4610" max="4610" width="44" style="55" customWidth="1"/>
    <col min="4611" max="4612" width="6.7109375" style="55" customWidth="1"/>
    <col min="4613" max="4613" width="14.85546875" style="55" customWidth="1"/>
    <col min="4614" max="4614" width="0" style="55" hidden="1" customWidth="1"/>
    <col min="4615" max="4615" width="12.7109375" style="55" customWidth="1"/>
    <col min="4616" max="4616" width="14.42578125" style="55" customWidth="1"/>
    <col min="4617" max="4617" width="13.140625" style="55" customWidth="1"/>
    <col min="4618" max="4864" width="9.140625" style="55"/>
    <col min="4865" max="4865" width="9.28515625" style="55" customWidth="1"/>
    <col min="4866" max="4866" width="44" style="55" customWidth="1"/>
    <col min="4867" max="4868" width="6.7109375" style="55" customWidth="1"/>
    <col min="4869" max="4869" width="14.85546875" style="55" customWidth="1"/>
    <col min="4870" max="4870" width="0" style="55" hidden="1" customWidth="1"/>
    <col min="4871" max="4871" width="12.7109375" style="55" customWidth="1"/>
    <col min="4872" max="4872" width="14.42578125" style="55" customWidth="1"/>
    <col min="4873" max="4873" width="13.140625" style="55" customWidth="1"/>
    <col min="4874" max="5120" width="9.140625" style="55"/>
    <col min="5121" max="5121" width="9.28515625" style="55" customWidth="1"/>
    <col min="5122" max="5122" width="44" style="55" customWidth="1"/>
    <col min="5123" max="5124" width="6.7109375" style="55" customWidth="1"/>
    <col min="5125" max="5125" width="14.85546875" style="55" customWidth="1"/>
    <col min="5126" max="5126" width="0" style="55" hidden="1" customWidth="1"/>
    <col min="5127" max="5127" width="12.7109375" style="55" customWidth="1"/>
    <col min="5128" max="5128" width="14.42578125" style="55" customWidth="1"/>
    <col min="5129" max="5129" width="13.140625" style="55" customWidth="1"/>
    <col min="5130" max="5376" width="9.140625" style="55"/>
    <col min="5377" max="5377" width="9.28515625" style="55" customWidth="1"/>
    <col min="5378" max="5378" width="44" style="55" customWidth="1"/>
    <col min="5379" max="5380" width="6.7109375" style="55" customWidth="1"/>
    <col min="5381" max="5381" width="14.85546875" style="55" customWidth="1"/>
    <col min="5382" max="5382" width="0" style="55" hidden="1" customWidth="1"/>
    <col min="5383" max="5383" width="12.7109375" style="55" customWidth="1"/>
    <col min="5384" max="5384" width="14.42578125" style="55" customWidth="1"/>
    <col min="5385" max="5385" width="13.140625" style="55" customWidth="1"/>
    <col min="5386" max="5632" width="9.140625" style="55"/>
    <col min="5633" max="5633" width="9.28515625" style="55" customWidth="1"/>
    <col min="5634" max="5634" width="44" style="55" customWidth="1"/>
    <col min="5635" max="5636" width="6.7109375" style="55" customWidth="1"/>
    <col min="5637" max="5637" width="14.85546875" style="55" customWidth="1"/>
    <col min="5638" max="5638" width="0" style="55" hidden="1" customWidth="1"/>
    <col min="5639" max="5639" width="12.7109375" style="55" customWidth="1"/>
    <col min="5640" max="5640" width="14.42578125" style="55" customWidth="1"/>
    <col min="5641" max="5641" width="13.140625" style="55" customWidth="1"/>
    <col min="5642" max="5888" width="9.140625" style="55"/>
    <col min="5889" max="5889" width="9.28515625" style="55" customWidth="1"/>
    <col min="5890" max="5890" width="44" style="55" customWidth="1"/>
    <col min="5891" max="5892" width="6.7109375" style="55" customWidth="1"/>
    <col min="5893" max="5893" width="14.85546875" style="55" customWidth="1"/>
    <col min="5894" max="5894" width="0" style="55" hidden="1" customWidth="1"/>
    <col min="5895" max="5895" width="12.7109375" style="55" customWidth="1"/>
    <col min="5896" max="5896" width="14.42578125" style="55" customWidth="1"/>
    <col min="5897" max="5897" width="13.140625" style="55" customWidth="1"/>
    <col min="5898" max="6144" width="9.140625" style="55"/>
    <col min="6145" max="6145" width="9.28515625" style="55" customWidth="1"/>
    <col min="6146" max="6146" width="44" style="55" customWidth="1"/>
    <col min="6147" max="6148" width="6.7109375" style="55" customWidth="1"/>
    <col min="6149" max="6149" width="14.85546875" style="55" customWidth="1"/>
    <col min="6150" max="6150" width="0" style="55" hidden="1" customWidth="1"/>
    <col min="6151" max="6151" width="12.7109375" style="55" customWidth="1"/>
    <col min="6152" max="6152" width="14.42578125" style="55" customWidth="1"/>
    <col min="6153" max="6153" width="13.140625" style="55" customWidth="1"/>
    <col min="6154" max="6400" width="9.140625" style="55"/>
    <col min="6401" max="6401" width="9.28515625" style="55" customWidth="1"/>
    <col min="6402" max="6402" width="44" style="55" customWidth="1"/>
    <col min="6403" max="6404" width="6.7109375" style="55" customWidth="1"/>
    <col min="6405" max="6405" width="14.85546875" style="55" customWidth="1"/>
    <col min="6406" max="6406" width="0" style="55" hidden="1" customWidth="1"/>
    <col min="6407" max="6407" width="12.7109375" style="55" customWidth="1"/>
    <col min="6408" max="6408" width="14.42578125" style="55" customWidth="1"/>
    <col min="6409" max="6409" width="13.140625" style="55" customWidth="1"/>
    <col min="6410" max="6656" width="9.140625" style="55"/>
    <col min="6657" max="6657" width="9.28515625" style="55" customWidth="1"/>
    <col min="6658" max="6658" width="44" style="55" customWidth="1"/>
    <col min="6659" max="6660" width="6.7109375" style="55" customWidth="1"/>
    <col min="6661" max="6661" width="14.85546875" style="55" customWidth="1"/>
    <col min="6662" max="6662" width="0" style="55" hidden="1" customWidth="1"/>
    <col min="6663" max="6663" width="12.7109375" style="55" customWidth="1"/>
    <col min="6664" max="6664" width="14.42578125" style="55" customWidth="1"/>
    <col min="6665" max="6665" width="13.140625" style="55" customWidth="1"/>
    <col min="6666" max="6912" width="9.140625" style="55"/>
    <col min="6913" max="6913" width="9.28515625" style="55" customWidth="1"/>
    <col min="6914" max="6914" width="44" style="55" customWidth="1"/>
    <col min="6915" max="6916" width="6.7109375" style="55" customWidth="1"/>
    <col min="6917" max="6917" width="14.85546875" style="55" customWidth="1"/>
    <col min="6918" max="6918" width="0" style="55" hidden="1" customWidth="1"/>
    <col min="6919" max="6919" width="12.7109375" style="55" customWidth="1"/>
    <col min="6920" max="6920" width="14.42578125" style="55" customWidth="1"/>
    <col min="6921" max="6921" width="13.140625" style="55" customWidth="1"/>
    <col min="6922" max="7168" width="9.140625" style="55"/>
    <col min="7169" max="7169" width="9.28515625" style="55" customWidth="1"/>
    <col min="7170" max="7170" width="44" style="55" customWidth="1"/>
    <col min="7171" max="7172" width="6.7109375" style="55" customWidth="1"/>
    <col min="7173" max="7173" width="14.85546875" style="55" customWidth="1"/>
    <col min="7174" max="7174" width="0" style="55" hidden="1" customWidth="1"/>
    <col min="7175" max="7175" width="12.7109375" style="55" customWidth="1"/>
    <col min="7176" max="7176" width="14.42578125" style="55" customWidth="1"/>
    <col min="7177" max="7177" width="13.140625" style="55" customWidth="1"/>
    <col min="7178" max="7424" width="9.140625" style="55"/>
    <col min="7425" max="7425" width="9.28515625" style="55" customWidth="1"/>
    <col min="7426" max="7426" width="44" style="55" customWidth="1"/>
    <col min="7427" max="7428" width="6.7109375" style="55" customWidth="1"/>
    <col min="7429" max="7429" width="14.85546875" style="55" customWidth="1"/>
    <col min="7430" max="7430" width="0" style="55" hidden="1" customWidth="1"/>
    <col min="7431" max="7431" width="12.7109375" style="55" customWidth="1"/>
    <col min="7432" max="7432" width="14.42578125" style="55" customWidth="1"/>
    <col min="7433" max="7433" width="13.140625" style="55" customWidth="1"/>
    <col min="7434" max="7680" width="9.140625" style="55"/>
    <col min="7681" max="7681" width="9.28515625" style="55" customWidth="1"/>
    <col min="7682" max="7682" width="44" style="55" customWidth="1"/>
    <col min="7683" max="7684" width="6.7109375" style="55" customWidth="1"/>
    <col min="7685" max="7685" width="14.85546875" style="55" customWidth="1"/>
    <col min="7686" max="7686" width="0" style="55" hidden="1" customWidth="1"/>
    <col min="7687" max="7687" width="12.7109375" style="55" customWidth="1"/>
    <col min="7688" max="7688" width="14.42578125" style="55" customWidth="1"/>
    <col min="7689" max="7689" width="13.140625" style="55" customWidth="1"/>
    <col min="7690" max="7936" width="9.140625" style="55"/>
    <col min="7937" max="7937" width="9.28515625" style="55" customWidth="1"/>
    <col min="7938" max="7938" width="44" style="55" customWidth="1"/>
    <col min="7939" max="7940" width="6.7109375" style="55" customWidth="1"/>
    <col min="7941" max="7941" width="14.85546875" style="55" customWidth="1"/>
    <col min="7942" max="7942" width="0" style="55" hidden="1" customWidth="1"/>
    <col min="7943" max="7943" width="12.7109375" style="55" customWidth="1"/>
    <col min="7944" max="7944" width="14.42578125" style="55" customWidth="1"/>
    <col min="7945" max="7945" width="13.140625" style="55" customWidth="1"/>
    <col min="7946" max="8192" width="9.140625" style="55"/>
    <col min="8193" max="8193" width="9.28515625" style="55" customWidth="1"/>
    <col min="8194" max="8194" width="44" style="55" customWidth="1"/>
    <col min="8195" max="8196" width="6.7109375" style="55" customWidth="1"/>
    <col min="8197" max="8197" width="14.85546875" style="55" customWidth="1"/>
    <col min="8198" max="8198" width="0" style="55" hidden="1" customWidth="1"/>
    <col min="8199" max="8199" width="12.7109375" style="55" customWidth="1"/>
    <col min="8200" max="8200" width="14.42578125" style="55" customWidth="1"/>
    <col min="8201" max="8201" width="13.140625" style="55" customWidth="1"/>
    <col min="8202" max="8448" width="9.140625" style="55"/>
    <col min="8449" max="8449" width="9.28515625" style="55" customWidth="1"/>
    <col min="8450" max="8450" width="44" style="55" customWidth="1"/>
    <col min="8451" max="8452" width="6.7109375" style="55" customWidth="1"/>
    <col min="8453" max="8453" width="14.85546875" style="55" customWidth="1"/>
    <col min="8454" max="8454" width="0" style="55" hidden="1" customWidth="1"/>
    <col min="8455" max="8455" width="12.7109375" style="55" customWidth="1"/>
    <col min="8456" max="8456" width="14.42578125" style="55" customWidth="1"/>
    <col min="8457" max="8457" width="13.140625" style="55" customWidth="1"/>
    <col min="8458" max="8704" width="9.140625" style="55"/>
    <col min="8705" max="8705" width="9.28515625" style="55" customWidth="1"/>
    <col min="8706" max="8706" width="44" style="55" customWidth="1"/>
    <col min="8707" max="8708" width="6.7109375" style="55" customWidth="1"/>
    <col min="8709" max="8709" width="14.85546875" style="55" customWidth="1"/>
    <col min="8710" max="8710" width="0" style="55" hidden="1" customWidth="1"/>
    <col min="8711" max="8711" width="12.7109375" style="55" customWidth="1"/>
    <col min="8712" max="8712" width="14.42578125" style="55" customWidth="1"/>
    <col min="8713" max="8713" width="13.140625" style="55" customWidth="1"/>
    <col min="8714" max="8960" width="9.140625" style="55"/>
    <col min="8961" max="8961" width="9.28515625" style="55" customWidth="1"/>
    <col min="8962" max="8962" width="44" style="55" customWidth="1"/>
    <col min="8963" max="8964" width="6.7109375" style="55" customWidth="1"/>
    <col min="8965" max="8965" width="14.85546875" style="55" customWidth="1"/>
    <col min="8966" max="8966" width="0" style="55" hidden="1" customWidth="1"/>
    <col min="8967" max="8967" width="12.7109375" style="55" customWidth="1"/>
    <col min="8968" max="8968" width="14.42578125" style="55" customWidth="1"/>
    <col min="8969" max="8969" width="13.140625" style="55" customWidth="1"/>
    <col min="8970" max="9216" width="9.140625" style="55"/>
    <col min="9217" max="9217" width="9.28515625" style="55" customWidth="1"/>
    <col min="9218" max="9218" width="44" style="55" customWidth="1"/>
    <col min="9219" max="9220" width="6.7109375" style="55" customWidth="1"/>
    <col min="9221" max="9221" width="14.85546875" style="55" customWidth="1"/>
    <col min="9222" max="9222" width="0" style="55" hidden="1" customWidth="1"/>
    <col min="9223" max="9223" width="12.7109375" style="55" customWidth="1"/>
    <col min="9224" max="9224" width="14.42578125" style="55" customWidth="1"/>
    <col min="9225" max="9225" width="13.140625" style="55" customWidth="1"/>
    <col min="9226" max="9472" width="9.140625" style="55"/>
    <col min="9473" max="9473" width="9.28515625" style="55" customWidth="1"/>
    <col min="9474" max="9474" width="44" style="55" customWidth="1"/>
    <col min="9475" max="9476" width="6.7109375" style="55" customWidth="1"/>
    <col min="9477" max="9477" width="14.85546875" style="55" customWidth="1"/>
    <col min="9478" max="9478" width="0" style="55" hidden="1" customWidth="1"/>
    <col min="9479" max="9479" width="12.7109375" style="55" customWidth="1"/>
    <col min="9480" max="9480" width="14.42578125" style="55" customWidth="1"/>
    <col min="9481" max="9481" width="13.140625" style="55" customWidth="1"/>
    <col min="9482" max="9728" width="9.140625" style="55"/>
    <col min="9729" max="9729" width="9.28515625" style="55" customWidth="1"/>
    <col min="9730" max="9730" width="44" style="55" customWidth="1"/>
    <col min="9731" max="9732" width="6.7109375" style="55" customWidth="1"/>
    <col min="9733" max="9733" width="14.85546875" style="55" customWidth="1"/>
    <col min="9734" max="9734" width="0" style="55" hidden="1" customWidth="1"/>
    <col min="9735" max="9735" width="12.7109375" style="55" customWidth="1"/>
    <col min="9736" max="9736" width="14.42578125" style="55" customWidth="1"/>
    <col min="9737" max="9737" width="13.140625" style="55" customWidth="1"/>
    <col min="9738" max="9984" width="9.140625" style="55"/>
    <col min="9985" max="9985" width="9.28515625" style="55" customWidth="1"/>
    <col min="9986" max="9986" width="44" style="55" customWidth="1"/>
    <col min="9987" max="9988" width="6.7109375" style="55" customWidth="1"/>
    <col min="9989" max="9989" width="14.85546875" style="55" customWidth="1"/>
    <col min="9990" max="9990" width="0" style="55" hidden="1" customWidth="1"/>
    <col min="9991" max="9991" width="12.7109375" style="55" customWidth="1"/>
    <col min="9992" max="9992" width="14.42578125" style="55" customWidth="1"/>
    <col min="9993" max="9993" width="13.140625" style="55" customWidth="1"/>
    <col min="9994" max="10240" width="9.140625" style="55"/>
    <col min="10241" max="10241" width="9.28515625" style="55" customWidth="1"/>
    <col min="10242" max="10242" width="44" style="55" customWidth="1"/>
    <col min="10243" max="10244" width="6.7109375" style="55" customWidth="1"/>
    <col min="10245" max="10245" width="14.85546875" style="55" customWidth="1"/>
    <col min="10246" max="10246" width="0" style="55" hidden="1" customWidth="1"/>
    <col min="10247" max="10247" width="12.7109375" style="55" customWidth="1"/>
    <col min="10248" max="10248" width="14.42578125" style="55" customWidth="1"/>
    <col min="10249" max="10249" width="13.140625" style="55" customWidth="1"/>
    <col min="10250" max="10496" width="9.140625" style="55"/>
    <col min="10497" max="10497" width="9.28515625" style="55" customWidth="1"/>
    <col min="10498" max="10498" width="44" style="55" customWidth="1"/>
    <col min="10499" max="10500" width="6.7109375" style="55" customWidth="1"/>
    <col min="10501" max="10501" width="14.85546875" style="55" customWidth="1"/>
    <col min="10502" max="10502" width="0" style="55" hidden="1" customWidth="1"/>
    <col min="10503" max="10503" width="12.7109375" style="55" customWidth="1"/>
    <col min="10504" max="10504" width="14.42578125" style="55" customWidth="1"/>
    <col min="10505" max="10505" width="13.140625" style="55" customWidth="1"/>
    <col min="10506" max="10752" width="9.140625" style="55"/>
    <col min="10753" max="10753" width="9.28515625" style="55" customWidth="1"/>
    <col min="10754" max="10754" width="44" style="55" customWidth="1"/>
    <col min="10755" max="10756" width="6.7109375" style="55" customWidth="1"/>
    <col min="10757" max="10757" width="14.85546875" style="55" customWidth="1"/>
    <col min="10758" max="10758" width="0" style="55" hidden="1" customWidth="1"/>
    <col min="10759" max="10759" width="12.7109375" style="55" customWidth="1"/>
    <col min="10760" max="10760" width="14.42578125" style="55" customWidth="1"/>
    <col min="10761" max="10761" width="13.140625" style="55" customWidth="1"/>
    <col min="10762" max="11008" width="9.140625" style="55"/>
    <col min="11009" max="11009" width="9.28515625" style="55" customWidth="1"/>
    <col min="11010" max="11010" width="44" style="55" customWidth="1"/>
    <col min="11011" max="11012" width="6.7109375" style="55" customWidth="1"/>
    <col min="11013" max="11013" width="14.85546875" style="55" customWidth="1"/>
    <col min="11014" max="11014" width="0" style="55" hidden="1" customWidth="1"/>
    <col min="11015" max="11015" width="12.7109375" style="55" customWidth="1"/>
    <col min="11016" max="11016" width="14.42578125" style="55" customWidth="1"/>
    <col min="11017" max="11017" width="13.140625" style="55" customWidth="1"/>
    <col min="11018" max="11264" width="9.140625" style="55"/>
    <col min="11265" max="11265" width="9.28515625" style="55" customWidth="1"/>
    <col min="11266" max="11266" width="44" style="55" customWidth="1"/>
    <col min="11267" max="11268" width="6.7109375" style="55" customWidth="1"/>
    <col min="11269" max="11269" width="14.85546875" style="55" customWidth="1"/>
    <col min="11270" max="11270" width="0" style="55" hidden="1" customWidth="1"/>
    <col min="11271" max="11271" width="12.7109375" style="55" customWidth="1"/>
    <col min="11272" max="11272" width="14.42578125" style="55" customWidth="1"/>
    <col min="11273" max="11273" width="13.140625" style="55" customWidth="1"/>
    <col min="11274" max="11520" width="9.140625" style="55"/>
    <col min="11521" max="11521" width="9.28515625" style="55" customWidth="1"/>
    <col min="11522" max="11522" width="44" style="55" customWidth="1"/>
    <col min="11523" max="11524" width="6.7109375" style="55" customWidth="1"/>
    <col min="11525" max="11525" width="14.85546875" style="55" customWidth="1"/>
    <col min="11526" max="11526" width="0" style="55" hidden="1" customWidth="1"/>
    <col min="11527" max="11527" width="12.7109375" style="55" customWidth="1"/>
    <col min="11528" max="11528" width="14.42578125" style="55" customWidth="1"/>
    <col min="11529" max="11529" width="13.140625" style="55" customWidth="1"/>
    <col min="11530" max="11776" width="9.140625" style="55"/>
    <col min="11777" max="11777" width="9.28515625" style="55" customWidth="1"/>
    <col min="11778" max="11778" width="44" style="55" customWidth="1"/>
    <col min="11779" max="11780" width="6.7109375" style="55" customWidth="1"/>
    <col min="11781" max="11781" width="14.85546875" style="55" customWidth="1"/>
    <col min="11782" max="11782" width="0" style="55" hidden="1" customWidth="1"/>
    <col min="11783" max="11783" width="12.7109375" style="55" customWidth="1"/>
    <col min="11784" max="11784" width="14.42578125" style="55" customWidth="1"/>
    <col min="11785" max="11785" width="13.140625" style="55" customWidth="1"/>
    <col min="11786" max="12032" width="9.140625" style="55"/>
    <col min="12033" max="12033" width="9.28515625" style="55" customWidth="1"/>
    <col min="12034" max="12034" width="44" style="55" customWidth="1"/>
    <col min="12035" max="12036" width="6.7109375" style="55" customWidth="1"/>
    <col min="12037" max="12037" width="14.85546875" style="55" customWidth="1"/>
    <col min="12038" max="12038" width="0" style="55" hidden="1" customWidth="1"/>
    <col min="12039" max="12039" width="12.7109375" style="55" customWidth="1"/>
    <col min="12040" max="12040" width="14.42578125" style="55" customWidth="1"/>
    <col min="12041" max="12041" width="13.140625" style="55" customWidth="1"/>
    <col min="12042" max="12288" width="9.140625" style="55"/>
    <col min="12289" max="12289" width="9.28515625" style="55" customWidth="1"/>
    <col min="12290" max="12290" width="44" style="55" customWidth="1"/>
    <col min="12291" max="12292" width="6.7109375" style="55" customWidth="1"/>
    <col min="12293" max="12293" width="14.85546875" style="55" customWidth="1"/>
    <col min="12294" max="12294" width="0" style="55" hidden="1" customWidth="1"/>
    <col min="12295" max="12295" width="12.7109375" style="55" customWidth="1"/>
    <col min="12296" max="12296" width="14.42578125" style="55" customWidth="1"/>
    <col min="12297" max="12297" width="13.140625" style="55" customWidth="1"/>
    <col min="12298" max="12544" width="9.140625" style="55"/>
    <col min="12545" max="12545" width="9.28515625" style="55" customWidth="1"/>
    <col min="12546" max="12546" width="44" style="55" customWidth="1"/>
    <col min="12547" max="12548" width="6.7109375" style="55" customWidth="1"/>
    <col min="12549" max="12549" width="14.85546875" style="55" customWidth="1"/>
    <col min="12550" max="12550" width="0" style="55" hidden="1" customWidth="1"/>
    <col min="12551" max="12551" width="12.7109375" style="55" customWidth="1"/>
    <col min="12552" max="12552" width="14.42578125" style="55" customWidth="1"/>
    <col min="12553" max="12553" width="13.140625" style="55" customWidth="1"/>
    <col min="12554" max="12800" width="9.140625" style="55"/>
    <col min="12801" max="12801" width="9.28515625" style="55" customWidth="1"/>
    <col min="12802" max="12802" width="44" style="55" customWidth="1"/>
    <col min="12803" max="12804" width="6.7109375" style="55" customWidth="1"/>
    <col min="12805" max="12805" width="14.85546875" style="55" customWidth="1"/>
    <col min="12806" max="12806" width="0" style="55" hidden="1" customWidth="1"/>
    <col min="12807" max="12807" width="12.7109375" style="55" customWidth="1"/>
    <col min="12808" max="12808" width="14.42578125" style="55" customWidth="1"/>
    <col min="12809" max="12809" width="13.140625" style="55" customWidth="1"/>
    <col min="12810" max="13056" width="9.140625" style="55"/>
    <col min="13057" max="13057" width="9.28515625" style="55" customWidth="1"/>
    <col min="13058" max="13058" width="44" style="55" customWidth="1"/>
    <col min="13059" max="13060" width="6.7109375" style="55" customWidth="1"/>
    <col min="13061" max="13061" width="14.85546875" style="55" customWidth="1"/>
    <col min="13062" max="13062" width="0" style="55" hidden="1" customWidth="1"/>
    <col min="13063" max="13063" width="12.7109375" style="55" customWidth="1"/>
    <col min="13064" max="13064" width="14.42578125" style="55" customWidth="1"/>
    <col min="13065" max="13065" width="13.140625" style="55" customWidth="1"/>
    <col min="13066" max="13312" width="9.140625" style="55"/>
    <col min="13313" max="13313" width="9.28515625" style="55" customWidth="1"/>
    <col min="13314" max="13314" width="44" style="55" customWidth="1"/>
    <col min="13315" max="13316" width="6.7109375" style="55" customWidth="1"/>
    <col min="13317" max="13317" width="14.85546875" style="55" customWidth="1"/>
    <col min="13318" max="13318" width="0" style="55" hidden="1" customWidth="1"/>
    <col min="13319" max="13319" width="12.7109375" style="55" customWidth="1"/>
    <col min="13320" max="13320" width="14.42578125" style="55" customWidth="1"/>
    <col min="13321" max="13321" width="13.140625" style="55" customWidth="1"/>
    <col min="13322" max="13568" width="9.140625" style="55"/>
    <col min="13569" max="13569" width="9.28515625" style="55" customWidth="1"/>
    <col min="13570" max="13570" width="44" style="55" customWidth="1"/>
    <col min="13571" max="13572" width="6.7109375" style="55" customWidth="1"/>
    <col min="13573" max="13573" width="14.85546875" style="55" customWidth="1"/>
    <col min="13574" max="13574" width="0" style="55" hidden="1" customWidth="1"/>
    <col min="13575" max="13575" width="12.7109375" style="55" customWidth="1"/>
    <col min="13576" max="13576" width="14.42578125" style="55" customWidth="1"/>
    <col min="13577" max="13577" width="13.140625" style="55" customWidth="1"/>
    <col min="13578" max="13824" width="9.140625" style="55"/>
    <col min="13825" max="13825" width="9.28515625" style="55" customWidth="1"/>
    <col min="13826" max="13826" width="44" style="55" customWidth="1"/>
    <col min="13827" max="13828" width="6.7109375" style="55" customWidth="1"/>
    <col min="13829" max="13829" width="14.85546875" style="55" customWidth="1"/>
    <col min="13830" max="13830" width="0" style="55" hidden="1" customWidth="1"/>
    <col min="13831" max="13831" width="12.7109375" style="55" customWidth="1"/>
    <col min="13832" max="13832" width="14.42578125" style="55" customWidth="1"/>
    <col min="13833" max="13833" width="13.140625" style="55" customWidth="1"/>
    <col min="13834" max="14080" width="9.140625" style="55"/>
    <col min="14081" max="14081" width="9.28515625" style="55" customWidth="1"/>
    <col min="14082" max="14082" width="44" style="55" customWidth="1"/>
    <col min="14083" max="14084" width="6.7109375" style="55" customWidth="1"/>
    <col min="14085" max="14085" width="14.85546875" style="55" customWidth="1"/>
    <col min="14086" max="14086" width="0" style="55" hidden="1" customWidth="1"/>
    <col min="14087" max="14087" width="12.7109375" style="55" customWidth="1"/>
    <col min="14088" max="14088" width="14.42578125" style="55" customWidth="1"/>
    <col min="14089" max="14089" width="13.140625" style="55" customWidth="1"/>
    <col min="14090" max="14336" width="9.140625" style="55"/>
    <col min="14337" max="14337" width="9.28515625" style="55" customWidth="1"/>
    <col min="14338" max="14338" width="44" style="55" customWidth="1"/>
    <col min="14339" max="14340" width="6.7109375" style="55" customWidth="1"/>
    <col min="14341" max="14341" width="14.85546875" style="55" customWidth="1"/>
    <col min="14342" max="14342" width="0" style="55" hidden="1" customWidth="1"/>
    <col min="14343" max="14343" width="12.7109375" style="55" customWidth="1"/>
    <col min="14344" max="14344" width="14.42578125" style="55" customWidth="1"/>
    <col min="14345" max="14345" width="13.140625" style="55" customWidth="1"/>
    <col min="14346" max="14592" width="9.140625" style="55"/>
    <col min="14593" max="14593" width="9.28515625" style="55" customWidth="1"/>
    <col min="14594" max="14594" width="44" style="55" customWidth="1"/>
    <col min="14595" max="14596" width="6.7109375" style="55" customWidth="1"/>
    <col min="14597" max="14597" width="14.85546875" style="55" customWidth="1"/>
    <col min="14598" max="14598" width="0" style="55" hidden="1" customWidth="1"/>
    <col min="14599" max="14599" width="12.7109375" style="55" customWidth="1"/>
    <col min="14600" max="14600" width="14.42578125" style="55" customWidth="1"/>
    <col min="14601" max="14601" width="13.140625" style="55" customWidth="1"/>
    <col min="14602" max="14848" width="9.140625" style="55"/>
    <col min="14849" max="14849" width="9.28515625" style="55" customWidth="1"/>
    <col min="14850" max="14850" width="44" style="55" customWidth="1"/>
    <col min="14851" max="14852" width="6.7109375" style="55" customWidth="1"/>
    <col min="14853" max="14853" width="14.85546875" style="55" customWidth="1"/>
    <col min="14854" max="14854" width="0" style="55" hidden="1" customWidth="1"/>
    <col min="14855" max="14855" width="12.7109375" style="55" customWidth="1"/>
    <col min="14856" max="14856" width="14.42578125" style="55" customWidth="1"/>
    <col min="14857" max="14857" width="13.140625" style="55" customWidth="1"/>
    <col min="14858" max="15104" width="9.140625" style="55"/>
    <col min="15105" max="15105" width="9.28515625" style="55" customWidth="1"/>
    <col min="15106" max="15106" width="44" style="55" customWidth="1"/>
    <col min="15107" max="15108" width="6.7109375" style="55" customWidth="1"/>
    <col min="15109" max="15109" width="14.85546875" style="55" customWidth="1"/>
    <col min="15110" max="15110" width="0" style="55" hidden="1" customWidth="1"/>
    <col min="15111" max="15111" width="12.7109375" style="55" customWidth="1"/>
    <col min="15112" max="15112" width="14.42578125" style="55" customWidth="1"/>
    <col min="15113" max="15113" width="13.140625" style="55" customWidth="1"/>
    <col min="15114" max="15360" width="9.140625" style="55"/>
    <col min="15361" max="15361" width="9.28515625" style="55" customWidth="1"/>
    <col min="15362" max="15362" width="44" style="55" customWidth="1"/>
    <col min="15363" max="15364" width="6.7109375" style="55" customWidth="1"/>
    <col min="15365" max="15365" width="14.85546875" style="55" customWidth="1"/>
    <col min="15366" max="15366" width="0" style="55" hidden="1" customWidth="1"/>
    <col min="15367" max="15367" width="12.7109375" style="55" customWidth="1"/>
    <col min="15368" max="15368" width="14.42578125" style="55" customWidth="1"/>
    <col min="15369" max="15369" width="13.140625" style="55" customWidth="1"/>
    <col min="15370" max="15616" width="9.140625" style="55"/>
    <col min="15617" max="15617" width="9.28515625" style="55" customWidth="1"/>
    <col min="15618" max="15618" width="44" style="55" customWidth="1"/>
    <col min="15619" max="15620" width="6.7109375" style="55" customWidth="1"/>
    <col min="15621" max="15621" width="14.85546875" style="55" customWidth="1"/>
    <col min="15622" max="15622" width="0" style="55" hidden="1" customWidth="1"/>
    <col min="15623" max="15623" width="12.7109375" style="55" customWidth="1"/>
    <col min="15624" max="15624" width="14.42578125" style="55" customWidth="1"/>
    <col min="15625" max="15625" width="13.140625" style="55" customWidth="1"/>
    <col min="15626" max="15872" width="9.140625" style="55"/>
    <col min="15873" max="15873" width="9.28515625" style="55" customWidth="1"/>
    <col min="15874" max="15874" width="44" style="55" customWidth="1"/>
    <col min="15875" max="15876" width="6.7109375" style="55" customWidth="1"/>
    <col min="15877" max="15877" width="14.85546875" style="55" customWidth="1"/>
    <col min="15878" max="15878" width="0" style="55" hidden="1" customWidth="1"/>
    <col min="15879" max="15879" width="12.7109375" style="55" customWidth="1"/>
    <col min="15880" max="15880" width="14.42578125" style="55" customWidth="1"/>
    <col min="15881" max="15881" width="13.140625" style="55" customWidth="1"/>
    <col min="15882" max="16128" width="9.140625" style="55"/>
    <col min="16129" max="16129" width="9.28515625" style="55" customWidth="1"/>
    <col min="16130" max="16130" width="44" style="55" customWidth="1"/>
    <col min="16131" max="16132" width="6.7109375" style="55" customWidth="1"/>
    <col min="16133" max="16133" width="14.85546875" style="55" customWidth="1"/>
    <col min="16134" max="16134" width="0" style="55" hidden="1" customWidth="1"/>
    <col min="16135" max="16135" width="12.7109375" style="55" customWidth="1"/>
    <col min="16136" max="16136" width="14.42578125" style="55" customWidth="1"/>
    <col min="16137" max="16137" width="13.140625" style="55" customWidth="1"/>
    <col min="16138" max="16384" width="9.140625" style="55"/>
  </cols>
  <sheetData>
    <row r="1" spans="1:9" ht="15" customHeight="1" thickBot="1">
      <c r="A1" s="111"/>
      <c r="B1" s="111"/>
      <c r="C1" s="111"/>
      <c r="D1" s="99"/>
      <c r="E1" s="130"/>
      <c r="F1" s="131"/>
      <c r="G1" s="132"/>
      <c r="H1" s="132"/>
      <c r="I1" s="132"/>
    </row>
    <row r="2" spans="1:9" ht="13.5" customHeight="1" thickTop="1">
      <c r="A2" s="170" t="s">
        <v>327</v>
      </c>
      <c r="B2" s="172" t="s">
        <v>0</v>
      </c>
      <c r="C2" s="170" t="s">
        <v>328</v>
      </c>
      <c r="D2" s="174" t="s">
        <v>329</v>
      </c>
      <c r="E2" s="168" t="s">
        <v>330</v>
      </c>
      <c r="F2" s="176" t="s">
        <v>331</v>
      </c>
      <c r="G2" s="168" t="s">
        <v>332</v>
      </c>
      <c r="H2" s="168" t="s">
        <v>333</v>
      </c>
      <c r="I2" s="168" t="s">
        <v>334</v>
      </c>
    </row>
    <row r="3" spans="1:9" ht="18.75" customHeight="1" thickBot="1">
      <c r="A3" s="171"/>
      <c r="B3" s="173"/>
      <c r="C3" s="171"/>
      <c r="D3" s="175"/>
      <c r="E3" s="169"/>
      <c r="F3" s="177"/>
      <c r="G3" s="169"/>
      <c r="H3" s="169"/>
      <c r="I3" s="169"/>
    </row>
    <row r="4" spans="1:9" ht="12" customHeight="1" thickTop="1">
      <c r="A4" s="109"/>
      <c r="B4" s="99"/>
      <c r="C4" s="109"/>
      <c r="D4" s="99"/>
      <c r="E4" s="133"/>
      <c r="F4" s="134"/>
      <c r="G4" s="135"/>
      <c r="H4" s="133"/>
      <c r="I4" s="135"/>
    </row>
    <row r="5" spans="1:9" ht="96" customHeight="1">
      <c r="A5" s="109"/>
      <c r="B5" s="136" t="s">
        <v>335</v>
      </c>
      <c r="C5" s="109"/>
      <c r="D5" s="99"/>
      <c r="E5" s="133"/>
      <c r="F5" s="134"/>
      <c r="G5" s="135"/>
      <c r="H5" s="133"/>
      <c r="I5" s="135"/>
    </row>
    <row r="6" spans="1:9" ht="27.6" customHeight="1">
      <c r="A6" s="109"/>
      <c r="B6" s="136" t="s">
        <v>336</v>
      </c>
      <c r="C6" s="109"/>
      <c r="D6" s="99"/>
      <c r="E6" s="133"/>
      <c r="F6" s="134"/>
      <c r="G6" s="135"/>
      <c r="H6" s="133"/>
      <c r="I6" s="135"/>
    </row>
    <row r="7" spans="1:9" ht="13.9" customHeight="1">
      <c r="A7" s="109"/>
      <c r="B7" s="136"/>
      <c r="C7" s="109"/>
      <c r="D7" s="99"/>
      <c r="E7" s="133"/>
      <c r="F7" s="134"/>
      <c r="G7" s="135"/>
      <c r="H7" s="133"/>
      <c r="I7" s="135"/>
    </row>
    <row r="8" spans="1:9" ht="21" customHeight="1">
      <c r="A8" s="137"/>
      <c r="B8" s="138" t="s">
        <v>337</v>
      </c>
      <c r="C8" s="139"/>
      <c r="D8" s="137"/>
      <c r="E8" s="140"/>
      <c r="F8" s="140"/>
      <c r="G8" s="140"/>
      <c r="H8" s="140"/>
      <c r="I8" s="118"/>
    </row>
    <row r="9" spans="1:9" ht="12" customHeight="1">
      <c r="A9" s="137"/>
      <c r="B9" s="141"/>
      <c r="C9" s="139"/>
      <c r="D9" s="137"/>
      <c r="E9" s="140"/>
      <c r="F9" s="140"/>
      <c r="G9" s="140"/>
      <c r="H9" s="140"/>
      <c r="I9" s="118"/>
    </row>
    <row r="10" spans="1:9" ht="67.5">
      <c r="A10" s="165" t="s">
        <v>338</v>
      </c>
      <c r="B10" s="142" t="s">
        <v>339</v>
      </c>
      <c r="C10" s="166" t="s">
        <v>340</v>
      </c>
      <c r="D10" s="166">
        <v>1</v>
      </c>
      <c r="E10" s="159"/>
      <c r="F10" s="144"/>
      <c r="G10" s="145"/>
      <c r="H10" s="146">
        <f>E10*D10</f>
        <v>0</v>
      </c>
      <c r="I10" s="145"/>
    </row>
    <row r="11" spans="1:9" ht="12" customHeight="1">
      <c r="A11" s="165"/>
      <c r="B11" s="147"/>
      <c r="C11" s="166"/>
      <c r="D11" s="166"/>
      <c r="E11" s="162"/>
      <c r="F11" s="148">
        <v>5</v>
      </c>
      <c r="G11" s="161">
        <f>ROUND(E10*F11/100,0)</f>
        <v>0</v>
      </c>
      <c r="H11" s="143"/>
      <c r="I11" s="143">
        <f>G11*D10</f>
        <v>0</v>
      </c>
    </row>
    <row r="12" spans="1:9" ht="36" customHeight="1">
      <c r="A12" s="165" t="s">
        <v>341</v>
      </c>
      <c r="B12" s="147" t="s">
        <v>342</v>
      </c>
      <c r="C12" s="166" t="s">
        <v>340</v>
      </c>
      <c r="D12" s="167" t="s">
        <v>64</v>
      </c>
      <c r="E12" s="159"/>
      <c r="F12" s="144"/>
      <c r="G12" s="160"/>
      <c r="H12" s="146">
        <f>E12*D12</f>
        <v>0</v>
      </c>
      <c r="I12" s="145"/>
    </row>
    <row r="13" spans="1:9" ht="12" customHeight="1">
      <c r="A13" s="165"/>
      <c r="B13" s="147"/>
      <c r="C13" s="166"/>
      <c r="D13" s="167"/>
      <c r="E13" s="162"/>
      <c r="F13" s="148">
        <v>5</v>
      </c>
      <c r="G13" s="161">
        <f>ROUND(E12*F13/100,0)</f>
        <v>0</v>
      </c>
      <c r="H13" s="143"/>
      <c r="I13" s="143">
        <f>G13*D12</f>
        <v>0</v>
      </c>
    </row>
    <row r="14" spans="1:9" ht="33.75">
      <c r="A14" s="165" t="s">
        <v>343</v>
      </c>
      <c r="B14" s="149" t="s">
        <v>344</v>
      </c>
      <c r="C14" s="166" t="s">
        <v>66</v>
      </c>
      <c r="D14" s="166">
        <v>2</v>
      </c>
      <c r="E14" s="159"/>
      <c r="F14" s="144"/>
      <c r="G14" s="160"/>
      <c r="H14" s="146">
        <f>E14*D14</f>
        <v>0</v>
      </c>
      <c r="I14" s="145"/>
    </row>
    <row r="15" spans="1:9" ht="12" customHeight="1">
      <c r="A15" s="165"/>
      <c r="B15" s="147"/>
      <c r="C15" s="166"/>
      <c r="D15" s="166"/>
      <c r="E15" s="162"/>
      <c r="F15" s="148">
        <v>5</v>
      </c>
      <c r="G15" s="161">
        <f>ROUND(E14*F15/100,0)</f>
        <v>0</v>
      </c>
      <c r="H15" s="143"/>
      <c r="I15" s="143">
        <f>G15*D14</f>
        <v>0</v>
      </c>
    </row>
    <row r="16" spans="1:9" ht="33.75">
      <c r="A16" s="165" t="s">
        <v>345</v>
      </c>
      <c r="B16" s="149" t="s">
        <v>346</v>
      </c>
      <c r="C16" s="166" t="s">
        <v>66</v>
      </c>
      <c r="D16" s="166">
        <v>1</v>
      </c>
      <c r="E16" s="159"/>
      <c r="F16" s="144"/>
      <c r="G16" s="160"/>
      <c r="H16" s="146">
        <f>E16*D16</f>
        <v>0</v>
      </c>
      <c r="I16" s="145"/>
    </row>
    <row r="17" spans="1:9" ht="12" customHeight="1">
      <c r="A17" s="165"/>
      <c r="B17" s="147"/>
      <c r="C17" s="166"/>
      <c r="D17" s="166"/>
      <c r="E17" s="162"/>
      <c r="F17" s="148">
        <v>5</v>
      </c>
      <c r="G17" s="161">
        <f>ROUND(E16*F17/100,0)</f>
        <v>0</v>
      </c>
      <c r="H17" s="143"/>
      <c r="I17" s="143">
        <f>G17*D16</f>
        <v>0</v>
      </c>
    </row>
    <row r="18" spans="1:9" ht="22.5">
      <c r="A18" s="165" t="s">
        <v>347</v>
      </c>
      <c r="B18" s="142" t="s">
        <v>348</v>
      </c>
      <c r="C18" s="166" t="s">
        <v>349</v>
      </c>
      <c r="D18" s="167" t="s">
        <v>64</v>
      </c>
      <c r="E18" s="159"/>
      <c r="F18" s="144"/>
      <c r="G18" s="160"/>
      <c r="H18" s="146">
        <f>E18*D18</f>
        <v>0</v>
      </c>
      <c r="I18" s="145"/>
    </row>
    <row r="19" spans="1:9" ht="12" customHeight="1">
      <c r="A19" s="165"/>
      <c r="B19" s="141"/>
      <c r="C19" s="166"/>
      <c r="D19" s="167"/>
      <c r="E19" s="162"/>
      <c r="F19" s="148">
        <v>10</v>
      </c>
      <c r="G19" s="161">
        <f>ROUND(E18*F19/100,0)</f>
        <v>0</v>
      </c>
      <c r="H19" s="143"/>
      <c r="I19" s="143">
        <f>G19*D18</f>
        <v>0</v>
      </c>
    </row>
    <row r="20" spans="1:9" ht="22.5">
      <c r="A20" s="165" t="s">
        <v>350</v>
      </c>
      <c r="B20" s="147" t="s">
        <v>351</v>
      </c>
      <c r="C20" s="166" t="s">
        <v>352</v>
      </c>
      <c r="D20" s="167" t="s">
        <v>117</v>
      </c>
      <c r="E20" s="159"/>
      <c r="F20" s="144"/>
      <c r="G20" s="160"/>
      <c r="H20" s="146">
        <f>E20*D20</f>
        <v>0</v>
      </c>
      <c r="I20" s="145"/>
    </row>
    <row r="21" spans="1:9" ht="12" customHeight="1">
      <c r="A21" s="165"/>
      <c r="B21" s="147"/>
      <c r="C21" s="166"/>
      <c r="D21" s="167"/>
      <c r="E21" s="162"/>
      <c r="F21" s="148">
        <v>10</v>
      </c>
      <c r="G21" s="161">
        <f>ROUND(E20*F21/100,0)</f>
        <v>0</v>
      </c>
      <c r="H21" s="143"/>
      <c r="I21" s="143">
        <f>G21*D20</f>
        <v>0</v>
      </c>
    </row>
    <row r="22" spans="1:9" ht="22.5">
      <c r="A22" s="165" t="s">
        <v>353</v>
      </c>
      <c r="B22" s="147" t="s">
        <v>354</v>
      </c>
      <c r="C22" s="166" t="s">
        <v>352</v>
      </c>
      <c r="D22" s="167" t="s">
        <v>102</v>
      </c>
      <c r="E22" s="159"/>
      <c r="F22" s="144"/>
      <c r="G22" s="160"/>
      <c r="H22" s="146">
        <f>E22*D22</f>
        <v>0</v>
      </c>
      <c r="I22" s="145"/>
    </row>
    <row r="23" spans="1:9" ht="12" customHeight="1">
      <c r="A23" s="165"/>
      <c r="B23" s="147"/>
      <c r="C23" s="166"/>
      <c r="D23" s="167"/>
      <c r="E23" s="162"/>
      <c r="F23" s="148">
        <v>10</v>
      </c>
      <c r="G23" s="161">
        <f>ROUND(E22*F23/100,0)</f>
        <v>0</v>
      </c>
      <c r="H23" s="143"/>
      <c r="I23" s="143">
        <f>G23*D22</f>
        <v>0</v>
      </c>
    </row>
    <row r="24" spans="1:9" ht="45">
      <c r="A24" s="165" t="s">
        <v>355</v>
      </c>
      <c r="B24" s="142" t="s">
        <v>356</v>
      </c>
      <c r="C24" s="166" t="s">
        <v>349</v>
      </c>
      <c r="D24" s="167" t="s">
        <v>64</v>
      </c>
      <c r="E24" s="159"/>
      <c r="F24" s="148"/>
      <c r="G24" s="161"/>
      <c r="H24" s="146">
        <f>E24*D24</f>
        <v>0</v>
      </c>
      <c r="I24" s="145"/>
    </row>
    <row r="25" spans="1:9">
      <c r="A25" s="165"/>
      <c r="B25" s="141"/>
      <c r="C25" s="166"/>
      <c r="D25" s="167"/>
      <c r="E25" s="162"/>
      <c r="F25" s="148">
        <v>10</v>
      </c>
      <c r="G25" s="161">
        <f>ROUND(E24*F25/100,0)</f>
        <v>0</v>
      </c>
      <c r="H25" s="143"/>
      <c r="I25" s="143">
        <f>G25*D24</f>
        <v>0</v>
      </c>
    </row>
    <row r="26" spans="1:9" ht="33.75">
      <c r="A26" s="165" t="s">
        <v>357</v>
      </c>
      <c r="B26" s="142" t="s">
        <v>358</v>
      </c>
      <c r="C26" s="166" t="s">
        <v>349</v>
      </c>
      <c r="D26" s="167" t="s">
        <v>64</v>
      </c>
      <c r="E26" s="159"/>
      <c r="F26" s="148"/>
      <c r="G26" s="161"/>
      <c r="H26" s="146">
        <f>E26*D26</f>
        <v>0</v>
      </c>
      <c r="I26" s="145"/>
    </row>
    <row r="27" spans="1:9">
      <c r="A27" s="165"/>
      <c r="B27" s="141"/>
      <c r="C27" s="166"/>
      <c r="D27" s="167"/>
      <c r="E27" s="162"/>
      <c r="F27" s="148">
        <v>10</v>
      </c>
      <c r="G27" s="161">
        <f>ROUND(E26*F27/100,0)</f>
        <v>0</v>
      </c>
      <c r="H27" s="143"/>
      <c r="I27" s="143">
        <f>G27*D26</f>
        <v>0</v>
      </c>
    </row>
    <row r="28" spans="1:9" ht="45">
      <c r="A28" s="165" t="s">
        <v>359</v>
      </c>
      <c r="B28" s="142" t="s">
        <v>360</v>
      </c>
      <c r="C28" s="166" t="s">
        <v>66</v>
      </c>
      <c r="D28" s="167" t="s">
        <v>89</v>
      </c>
      <c r="E28" s="159"/>
      <c r="F28" s="148"/>
      <c r="G28" s="161"/>
      <c r="H28" s="146">
        <f>E28*D28</f>
        <v>0</v>
      </c>
      <c r="I28" s="145"/>
    </row>
    <row r="29" spans="1:9">
      <c r="A29" s="165"/>
      <c r="B29" s="141"/>
      <c r="C29" s="166"/>
      <c r="D29" s="167"/>
      <c r="E29" s="162"/>
      <c r="F29" s="148">
        <v>10</v>
      </c>
      <c r="G29" s="161">
        <f>ROUND(E28*F29/100,0)</f>
        <v>0</v>
      </c>
      <c r="H29" s="143"/>
      <c r="I29" s="143">
        <f>G29*D28</f>
        <v>0</v>
      </c>
    </row>
    <row r="30" spans="1:9" ht="56.25">
      <c r="A30" s="165" t="s">
        <v>361</v>
      </c>
      <c r="B30" s="142" t="s">
        <v>362</v>
      </c>
      <c r="C30" s="166" t="s">
        <v>349</v>
      </c>
      <c r="D30" s="167" t="s">
        <v>64</v>
      </c>
      <c r="E30" s="159"/>
      <c r="F30" s="148"/>
      <c r="G30" s="161"/>
      <c r="H30" s="146">
        <f>E30*D30</f>
        <v>0</v>
      </c>
      <c r="I30" s="145"/>
    </row>
    <row r="31" spans="1:9">
      <c r="A31" s="165"/>
      <c r="B31" s="141"/>
      <c r="C31" s="166"/>
      <c r="D31" s="167"/>
      <c r="E31" s="162"/>
      <c r="F31" s="148">
        <v>10</v>
      </c>
      <c r="G31" s="161">
        <f>ROUND(E30*F31/100,0)</f>
        <v>0</v>
      </c>
      <c r="H31" s="143"/>
      <c r="I31" s="143">
        <f>G31*D30</f>
        <v>0</v>
      </c>
    </row>
    <row r="32" spans="1:9" ht="12" customHeight="1">
      <c r="A32" s="165" t="s">
        <v>363</v>
      </c>
      <c r="B32" s="147" t="s">
        <v>364</v>
      </c>
      <c r="C32" s="166" t="s">
        <v>349</v>
      </c>
      <c r="D32" s="167" t="s">
        <v>64</v>
      </c>
      <c r="E32" s="159"/>
      <c r="F32" s="148"/>
      <c r="G32" s="161"/>
      <c r="H32" s="146">
        <f>E32*D32</f>
        <v>0</v>
      </c>
      <c r="I32" s="145"/>
    </row>
    <row r="33" spans="1:9" ht="12" customHeight="1">
      <c r="A33" s="165"/>
      <c r="B33" s="141"/>
      <c r="C33" s="166"/>
      <c r="D33" s="167"/>
      <c r="E33" s="162"/>
      <c r="F33" s="148">
        <v>0</v>
      </c>
      <c r="G33" s="161">
        <f>ROUND(E32*F33/100,0)</f>
        <v>0</v>
      </c>
      <c r="H33" s="143"/>
      <c r="I33" s="143">
        <f>G33*D32</f>
        <v>0</v>
      </c>
    </row>
    <row r="34" spans="1:9" ht="12" customHeight="1">
      <c r="A34" s="165" t="s">
        <v>365</v>
      </c>
      <c r="B34" s="147" t="s">
        <v>366</v>
      </c>
      <c r="C34" s="166" t="s">
        <v>340</v>
      </c>
      <c r="D34" s="167" t="s">
        <v>64</v>
      </c>
      <c r="E34" s="159"/>
      <c r="F34" s="148"/>
      <c r="G34" s="161"/>
      <c r="H34" s="146">
        <f>E34*D34</f>
        <v>0</v>
      </c>
      <c r="I34" s="145"/>
    </row>
    <row r="35" spans="1:9" ht="12" customHeight="1">
      <c r="A35" s="165"/>
      <c r="B35" s="141"/>
      <c r="C35" s="166"/>
      <c r="D35" s="167"/>
      <c r="E35" s="162"/>
      <c r="F35" s="148">
        <v>5</v>
      </c>
      <c r="G35" s="161">
        <f>ROUND(E34*F35/100,0)</f>
        <v>0</v>
      </c>
      <c r="H35" s="143"/>
      <c r="I35" s="143">
        <f>G35*D34</f>
        <v>0</v>
      </c>
    </row>
    <row r="36" spans="1:9" ht="37.15" customHeight="1">
      <c r="A36" s="165" t="s">
        <v>367</v>
      </c>
      <c r="B36" s="147" t="s">
        <v>368</v>
      </c>
      <c r="C36" s="166" t="s">
        <v>154</v>
      </c>
      <c r="D36" s="167" t="s">
        <v>369</v>
      </c>
      <c r="E36" s="159"/>
      <c r="F36" s="148"/>
      <c r="G36" s="161"/>
      <c r="H36" s="146">
        <f>E36*D36</f>
        <v>0</v>
      </c>
      <c r="I36" s="145"/>
    </row>
    <row r="37" spans="1:9" ht="12" customHeight="1">
      <c r="A37" s="165"/>
      <c r="B37" s="141"/>
      <c r="C37" s="166"/>
      <c r="D37" s="167"/>
      <c r="E37" s="162"/>
      <c r="F37" s="148">
        <v>10</v>
      </c>
      <c r="G37" s="161">
        <f>ROUND(E36*F37/100,0)</f>
        <v>0</v>
      </c>
      <c r="H37" s="143"/>
      <c r="I37" s="143">
        <f>G37*D36</f>
        <v>0</v>
      </c>
    </row>
    <row r="38" spans="1:9" ht="12" customHeight="1">
      <c r="A38" s="165" t="s">
        <v>370</v>
      </c>
      <c r="B38" s="147" t="s">
        <v>371</v>
      </c>
      <c r="C38" s="166" t="s">
        <v>349</v>
      </c>
      <c r="D38" s="167" t="s">
        <v>64</v>
      </c>
      <c r="E38" s="159"/>
      <c r="F38" s="148"/>
      <c r="G38" s="161"/>
      <c r="H38" s="146">
        <f>E38*D38</f>
        <v>0</v>
      </c>
      <c r="I38" s="145"/>
    </row>
    <row r="39" spans="1:9" ht="12" customHeight="1">
      <c r="A39" s="165"/>
      <c r="B39" s="141"/>
      <c r="C39" s="166"/>
      <c r="D39" s="167"/>
      <c r="E39" s="162"/>
      <c r="F39" s="148">
        <v>0</v>
      </c>
      <c r="G39" s="161">
        <f>ROUND(E38*F39/100,0)</f>
        <v>0</v>
      </c>
      <c r="H39" s="143"/>
      <c r="I39" s="143">
        <f>G39*D38</f>
        <v>0</v>
      </c>
    </row>
    <row r="40" spans="1:9" ht="22.5">
      <c r="A40" s="165" t="s">
        <v>372</v>
      </c>
      <c r="B40" s="147" t="s">
        <v>373</v>
      </c>
      <c r="C40" s="166" t="s">
        <v>340</v>
      </c>
      <c r="D40" s="167" t="s">
        <v>64</v>
      </c>
      <c r="E40" s="159"/>
      <c r="F40" s="148"/>
      <c r="G40" s="161"/>
      <c r="H40" s="146">
        <f>E40*D40</f>
        <v>0</v>
      </c>
      <c r="I40" s="145"/>
    </row>
    <row r="41" spans="1:9" ht="12" customHeight="1">
      <c r="A41" s="165"/>
      <c r="B41" s="141"/>
      <c r="C41" s="166"/>
      <c r="D41" s="167"/>
      <c r="E41" s="162"/>
      <c r="F41" s="148">
        <v>0</v>
      </c>
      <c r="G41" s="161">
        <f>ROUND(E40*F41/100,0)</f>
        <v>0</v>
      </c>
      <c r="H41" s="143"/>
      <c r="I41" s="143">
        <f>G41*D40</f>
        <v>0</v>
      </c>
    </row>
    <row r="42" spans="1:9" ht="12" customHeight="1">
      <c r="A42" s="165" t="s">
        <v>374</v>
      </c>
      <c r="B42" s="147" t="s">
        <v>375</v>
      </c>
      <c r="C42" s="166" t="s">
        <v>340</v>
      </c>
      <c r="D42" s="167" t="s">
        <v>64</v>
      </c>
      <c r="E42" s="159"/>
      <c r="F42" s="148"/>
      <c r="G42" s="161"/>
      <c r="H42" s="146">
        <f>E42*D42</f>
        <v>0</v>
      </c>
      <c r="I42" s="145"/>
    </row>
    <row r="43" spans="1:9" ht="12" customHeight="1">
      <c r="A43" s="165"/>
      <c r="B43" s="141"/>
      <c r="C43" s="166"/>
      <c r="D43" s="167"/>
      <c r="E43" s="143"/>
      <c r="F43" s="148">
        <v>0</v>
      </c>
      <c r="G43" s="161">
        <f>ROUND(E42*F43/100,0)</f>
        <v>0</v>
      </c>
      <c r="H43" s="143"/>
      <c r="I43" s="143">
        <f>G43*D42</f>
        <v>0</v>
      </c>
    </row>
    <row r="44" spans="1:9" ht="12" customHeight="1" thickBot="1">
      <c r="A44" s="137"/>
      <c r="B44" s="141"/>
      <c r="C44" s="150"/>
      <c r="D44" s="151"/>
      <c r="E44" s="140"/>
      <c r="F44" s="152"/>
      <c r="G44" s="153"/>
      <c r="H44" s="140"/>
      <c r="I44" s="118"/>
    </row>
    <row r="45" spans="1:9" ht="25.9" customHeight="1" thickTop="1" thickBot="1">
      <c r="A45" s="154"/>
      <c r="B45" s="155" t="s">
        <v>376</v>
      </c>
      <c r="C45" s="156"/>
      <c r="D45" s="154"/>
      <c r="E45" s="157"/>
      <c r="F45" s="157"/>
      <c r="G45" s="157"/>
      <c r="H45" s="158">
        <f>SUM(H10:H44)</f>
        <v>0</v>
      </c>
      <c r="I45" s="158">
        <f>SUM(I10:I44)</f>
        <v>0</v>
      </c>
    </row>
    <row r="46" spans="1:9" ht="12" customHeight="1" thickTop="1">
      <c r="A46" s="137"/>
      <c r="B46" s="147"/>
      <c r="C46" s="150"/>
      <c r="D46" s="150"/>
      <c r="E46" s="140"/>
      <c r="F46" s="152"/>
      <c r="G46" s="153"/>
      <c r="H46" s="140"/>
      <c r="I46" s="118"/>
    </row>
    <row r="47" spans="1:9" ht="21" customHeight="1">
      <c r="A47" s="137"/>
      <c r="B47" s="138" t="s">
        <v>377</v>
      </c>
      <c r="C47" s="139"/>
      <c r="D47" s="137"/>
      <c r="E47" s="140"/>
      <c r="F47" s="140"/>
      <c r="G47" s="140"/>
      <c r="H47" s="140"/>
      <c r="I47" s="118"/>
    </row>
    <row r="48" spans="1:9" ht="12" customHeight="1">
      <c r="A48" s="137"/>
      <c r="B48" s="141"/>
      <c r="C48" s="139"/>
      <c r="D48" s="137"/>
      <c r="E48" s="140"/>
      <c r="F48" s="140"/>
      <c r="G48" s="140"/>
      <c r="H48" s="140"/>
      <c r="I48" s="118"/>
    </row>
    <row r="49" spans="1:9" ht="67.5">
      <c r="A49" s="165" t="s">
        <v>378</v>
      </c>
      <c r="B49" s="142" t="s">
        <v>379</v>
      </c>
      <c r="C49" s="166" t="s">
        <v>340</v>
      </c>
      <c r="D49" s="166">
        <v>1</v>
      </c>
      <c r="E49" s="159"/>
      <c r="F49" s="144"/>
      <c r="G49" s="145"/>
      <c r="H49" s="146">
        <f>E49*D49</f>
        <v>0</v>
      </c>
      <c r="I49" s="145"/>
    </row>
    <row r="50" spans="1:9" ht="12" customHeight="1">
      <c r="A50" s="165"/>
      <c r="B50" s="147"/>
      <c r="C50" s="166"/>
      <c r="D50" s="166"/>
      <c r="E50" s="162"/>
      <c r="F50" s="148">
        <v>5</v>
      </c>
      <c r="G50" s="161">
        <f>ROUND(E49*F50/100,0)</f>
        <v>0</v>
      </c>
      <c r="H50" s="143"/>
      <c r="I50" s="143">
        <f>G50*D49</f>
        <v>0</v>
      </c>
    </row>
    <row r="51" spans="1:9" ht="33.75">
      <c r="A51" s="165" t="s">
        <v>380</v>
      </c>
      <c r="B51" s="147" t="s">
        <v>381</v>
      </c>
      <c r="C51" s="166" t="s">
        <v>340</v>
      </c>
      <c r="D51" s="167" t="s">
        <v>64</v>
      </c>
      <c r="E51" s="159"/>
      <c r="F51" s="144"/>
      <c r="G51" s="160"/>
      <c r="H51" s="146">
        <f>E51*D51</f>
        <v>0</v>
      </c>
      <c r="I51" s="145"/>
    </row>
    <row r="52" spans="1:9" ht="12" customHeight="1">
      <c r="A52" s="165"/>
      <c r="B52" s="147"/>
      <c r="C52" s="166"/>
      <c r="D52" s="167"/>
      <c r="E52" s="162"/>
      <c r="F52" s="148">
        <v>5</v>
      </c>
      <c r="G52" s="161">
        <f>ROUND(E51*F52/100,0)</f>
        <v>0</v>
      </c>
      <c r="H52" s="143"/>
      <c r="I52" s="143">
        <f>G52*D51</f>
        <v>0</v>
      </c>
    </row>
    <row r="53" spans="1:9" ht="33.75">
      <c r="A53" s="165" t="s">
        <v>382</v>
      </c>
      <c r="B53" s="149" t="s">
        <v>344</v>
      </c>
      <c r="C53" s="166" t="s">
        <v>66</v>
      </c>
      <c r="D53" s="166">
        <v>2</v>
      </c>
      <c r="E53" s="159"/>
      <c r="F53" s="144"/>
      <c r="G53" s="160"/>
      <c r="H53" s="146">
        <f>E53*D53</f>
        <v>0</v>
      </c>
      <c r="I53" s="145"/>
    </row>
    <row r="54" spans="1:9" ht="12" customHeight="1">
      <c r="A54" s="165"/>
      <c r="B54" s="147"/>
      <c r="C54" s="166"/>
      <c r="D54" s="166"/>
      <c r="E54" s="162"/>
      <c r="F54" s="148">
        <v>5</v>
      </c>
      <c r="G54" s="161">
        <f>ROUND(E53*F54/100,0)</f>
        <v>0</v>
      </c>
      <c r="H54" s="143"/>
      <c r="I54" s="143">
        <f>G54*D53</f>
        <v>0</v>
      </c>
    </row>
    <row r="55" spans="1:9" ht="22.5">
      <c r="A55" s="165" t="s">
        <v>383</v>
      </c>
      <c r="B55" s="142" t="s">
        <v>384</v>
      </c>
      <c r="C55" s="166" t="s">
        <v>349</v>
      </c>
      <c r="D55" s="167" t="s">
        <v>64</v>
      </c>
      <c r="E55" s="159"/>
      <c r="F55" s="144"/>
      <c r="G55" s="160"/>
      <c r="H55" s="146">
        <f>E55*D55</f>
        <v>0</v>
      </c>
      <c r="I55" s="145"/>
    </row>
    <row r="56" spans="1:9" ht="12" customHeight="1">
      <c r="A56" s="165"/>
      <c r="B56" s="141"/>
      <c r="C56" s="166"/>
      <c r="D56" s="167"/>
      <c r="E56" s="162"/>
      <c r="F56" s="148">
        <v>10</v>
      </c>
      <c r="G56" s="161">
        <f>ROUND(E55*F56/100,0)</f>
        <v>0</v>
      </c>
      <c r="H56" s="143"/>
      <c r="I56" s="143">
        <f>G56*D55</f>
        <v>0</v>
      </c>
    </row>
    <row r="57" spans="1:9" ht="22.5">
      <c r="A57" s="165" t="s">
        <v>385</v>
      </c>
      <c r="B57" s="147" t="s">
        <v>351</v>
      </c>
      <c r="C57" s="166" t="s">
        <v>352</v>
      </c>
      <c r="D57" s="167" t="s">
        <v>49</v>
      </c>
      <c r="E57" s="159"/>
      <c r="F57" s="144"/>
      <c r="G57" s="160"/>
      <c r="H57" s="146">
        <f>E57*D57</f>
        <v>0</v>
      </c>
      <c r="I57" s="145"/>
    </row>
    <row r="58" spans="1:9" ht="12" customHeight="1">
      <c r="A58" s="165"/>
      <c r="B58" s="147"/>
      <c r="C58" s="166"/>
      <c r="D58" s="167"/>
      <c r="E58" s="162"/>
      <c r="F58" s="148">
        <v>10</v>
      </c>
      <c r="G58" s="161">
        <f>ROUND(E57*F58/100,0)</f>
        <v>0</v>
      </c>
      <c r="H58" s="143"/>
      <c r="I58" s="143">
        <f>G58*D57</f>
        <v>0</v>
      </c>
    </row>
    <row r="59" spans="1:9" ht="45">
      <c r="A59" s="165" t="s">
        <v>386</v>
      </c>
      <c r="B59" s="142" t="s">
        <v>387</v>
      </c>
      <c r="C59" s="166" t="s">
        <v>349</v>
      </c>
      <c r="D59" s="167" t="s">
        <v>67</v>
      </c>
      <c r="E59" s="159"/>
      <c r="F59" s="148"/>
      <c r="G59" s="161"/>
      <c r="H59" s="146">
        <f>E59*D59</f>
        <v>0</v>
      </c>
      <c r="I59" s="145"/>
    </row>
    <row r="60" spans="1:9" ht="12" customHeight="1">
      <c r="A60" s="165"/>
      <c r="B60" s="141"/>
      <c r="C60" s="166"/>
      <c r="D60" s="167"/>
      <c r="E60" s="162"/>
      <c r="F60" s="148">
        <v>10</v>
      </c>
      <c r="G60" s="161">
        <f>ROUND(E59*F60/100,0)</f>
        <v>0</v>
      </c>
      <c r="H60" s="143"/>
      <c r="I60" s="143">
        <f>G60*D59</f>
        <v>0</v>
      </c>
    </row>
    <row r="61" spans="1:9" ht="33.75">
      <c r="A61" s="165" t="s">
        <v>388</v>
      </c>
      <c r="B61" s="142" t="s">
        <v>358</v>
      </c>
      <c r="C61" s="166" t="s">
        <v>349</v>
      </c>
      <c r="D61" s="167" t="s">
        <v>67</v>
      </c>
      <c r="E61" s="159"/>
      <c r="F61" s="148"/>
      <c r="G61" s="161"/>
      <c r="H61" s="146">
        <f>E61*D61</f>
        <v>0</v>
      </c>
      <c r="I61" s="145"/>
    </row>
    <row r="62" spans="1:9" ht="12" customHeight="1">
      <c r="A62" s="165"/>
      <c r="B62" s="141"/>
      <c r="C62" s="166"/>
      <c r="D62" s="167"/>
      <c r="E62" s="162"/>
      <c r="F62" s="148">
        <v>10</v>
      </c>
      <c r="G62" s="161">
        <f>ROUND(E61*F62/100,0)</f>
        <v>0</v>
      </c>
      <c r="H62" s="143"/>
      <c r="I62" s="143">
        <f>G62*D61</f>
        <v>0</v>
      </c>
    </row>
    <row r="63" spans="1:9" ht="45">
      <c r="A63" s="165" t="s">
        <v>389</v>
      </c>
      <c r="B63" s="142" t="s">
        <v>360</v>
      </c>
      <c r="C63" s="166" t="s">
        <v>66</v>
      </c>
      <c r="D63" s="167" t="s">
        <v>77</v>
      </c>
      <c r="E63" s="159"/>
      <c r="F63" s="148"/>
      <c r="G63" s="161"/>
      <c r="H63" s="146">
        <f>E63*D63</f>
        <v>0</v>
      </c>
      <c r="I63" s="145"/>
    </row>
    <row r="64" spans="1:9" ht="12" customHeight="1">
      <c r="A64" s="165"/>
      <c r="B64" s="141"/>
      <c r="C64" s="166"/>
      <c r="D64" s="167"/>
      <c r="E64" s="162"/>
      <c r="F64" s="148">
        <v>10</v>
      </c>
      <c r="G64" s="161">
        <f>ROUND(E63*F64/100,0)</f>
        <v>0</v>
      </c>
      <c r="H64" s="143"/>
      <c r="I64" s="143">
        <f>G64*D63</f>
        <v>0</v>
      </c>
    </row>
    <row r="65" spans="1:9" ht="56.25">
      <c r="A65" s="165" t="s">
        <v>390</v>
      </c>
      <c r="B65" s="142" t="s">
        <v>391</v>
      </c>
      <c r="C65" s="166" t="s">
        <v>349</v>
      </c>
      <c r="D65" s="167" t="s">
        <v>64</v>
      </c>
      <c r="E65" s="159"/>
      <c r="F65" s="148"/>
      <c r="G65" s="161"/>
      <c r="H65" s="146">
        <f>E65*D65</f>
        <v>0</v>
      </c>
      <c r="I65" s="145"/>
    </row>
    <row r="66" spans="1:9" ht="12" customHeight="1">
      <c r="A66" s="165"/>
      <c r="B66" s="141"/>
      <c r="C66" s="166"/>
      <c r="D66" s="167"/>
      <c r="E66" s="143"/>
      <c r="F66" s="148">
        <v>10</v>
      </c>
      <c r="G66" s="161">
        <f>ROUND(E65*F66/100,0)</f>
        <v>0</v>
      </c>
      <c r="H66" s="143"/>
      <c r="I66" s="143">
        <f>G66*D65</f>
        <v>0</v>
      </c>
    </row>
    <row r="67" spans="1:9" ht="12" customHeight="1">
      <c r="A67" s="137"/>
      <c r="B67" s="141"/>
      <c r="C67" s="150"/>
      <c r="D67" s="151"/>
      <c r="E67" s="140"/>
      <c r="F67" s="152"/>
      <c r="G67" s="153"/>
      <c r="H67" s="140"/>
      <c r="I67" s="118"/>
    </row>
    <row r="68" spans="1:9" ht="12" customHeight="1">
      <c r="A68" s="137"/>
      <c r="B68" s="141" t="s">
        <v>392</v>
      </c>
      <c r="C68" s="150"/>
      <c r="D68" s="151"/>
      <c r="E68" s="140"/>
      <c r="F68" s="152"/>
      <c r="G68" s="153"/>
      <c r="H68" s="140"/>
      <c r="I68" s="118"/>
    </row>
    <row r="69" spans="1:9" ht="12" customHeight="1" thickBot="1">
      <c r="A69" s="137"/>
      <c r="B69" s="147"/>
      <c r="C69" s="150"/>
      <c r="D69" s="150"/>
      <c r="E69" s="140"/>
      <c r="F69" s="152"/>
      <c r="G69" s="153"/>
      <c r="H69" s="140"/>
      <c r="I69" s="118"/>
    </row>
    <row r="70" spans="1:9" ht="25.9" customHeight="1" thickTop="1" thickBot="1">
      <c r="A70" s="154"/>
      <c r="B70" s="155" t="s">
        <v>376</v>
      </c>
      <c r="C70" s="156"/>
      <c r="D70" s="154"/>
      <c r="E70" s="157"/>
      <c r="F70" s="157"/>
      <c r="G70" s="157"/>
      <c r="H70" s="158">
        <f>SUM(H49:H69)</f>
        <v>0</v>
      </c>
      <c r="I70" s="158">
        <f>SUM(I49:I69)</f>
        <v>0</v>
      </c>
    </row>
    <row r="71" spans="1:9" ht="12" customHeight="1" thickTop="1">
      <c r="A71" s="137"/>
      <c r="B71" s="147"/>
      <c r="C71" s="150"/>
      <c r="D71" s="150"/>
      <c r="E71" s="140"/>
      <c r="F71" s="152"/>
      <c r="G71" s="153"/>
      <c r="H71" s="140"/>
      <c r="I71" s="118"/>
    </row>
    <row r="72" spans="1:9" ht="21" customHeight="1">
      <c r="A72" s="137"/>
      <c r="B72" s="138" t="s">
        <v>393</v>
      </c>
      <c r="C72" s="139"/>
      <c r="D72" s="137"/>
      <c r="E72" s="140"/>
      <c r="F72" s="140"/>
      <c r="G72" s="140"/>
      <c r="H72" s="140"/>
      <c r="I72" s="118"/>
    </row>
    <row r="73" spans="1:9" ht="12" customHeight="1">
      <c r="A73" s="137"/>
      <c r="B73" s="141"/>
      <c r="C73" s="139"/>
      <c r="D73" s="137"/>
      <c r="E73" s="140"/>
      <c r="F73" s="140"/>
      <c r="G73" s="140"/>
      <c r="H73" s="140"/>
      <c r="I73" s="118"/>
    </row>
    <row r="74" spans="1:9" ht="67.5">
      <c r="A74" s="165" t="s">
        <v>394</v>
      </c>
      <c r="B74" s="142" t="s">
        <v>339</v>
      </c>
      <c r="C74" s="166" t="s">
        <v>340</v>
      </c>
      <c r="D74" s="166">
        <v>1</v>
      </c>
      <c r="E74" s="159"/>
      <c r="F74" s="144"/>
      <c r="G74" s="160"/>
      <c r="H74" s="146">
        <f>E74*D74</f>
        <v>0</v>
      </c>
      <c r="I74" s="145"/>
    </row>
    <row r="75" spans="1:9" ht="12" customHeight="1">
      <c r="A75" s="165"/>
      <c r="B75" s="147"/>
      <c r="C75" s="166"/>
      <c r="D75" s="166"/>
      <c r="E75" s="162"/>
      <c r="F75" s="148">
        <v>5</v>
      </c>
      <c r="G75" s="161">
        <f>ROUND(E74*F75/100,0)</f>
        <v>0</v>
      </c>
      <c r="H75" s="143"/>
      <c r="I75" s="143">
        <f>G75*D74</f>
        <v>0</v>
      </c>
    </row>
    <row r="76" spans="1:9" ht="33.75">
      <c r="A76" s="165" t="s">
        <v>395</v>
      </c>
      <c r="B76" s="147" t="s">
        <v>381</v>
      </c>
      <c r="C76" s="166" t="s">
        <v>340</v>
      </c>
      <c r="D76" s="167" t="s">
        <v>64</v>
      </c>
      <c r="E76" s="159"/>
      <c r="F76" s="144"/>
      <c r="G76" s="160"/>
      <c r="H76" s="146">
        <f>E76*D76</f>
        <v>0</v>
      </c>
      <c r="I76" s="145"/>
    </row>
    <row r="77" spans="1:9" ht="12" customHeight="1">
      <c r="A77" s="165"/>
      <c r="B77" s="147"/>
      <c r="C77" s="166"/>
      <c r="D77" s="167"/>
      <c r="E77" s="162"/>
      <c r="F77" s="148">
        <v>5</v>
      </c>
      <c r="G77" s="161">
        <f>ROUND(E76*F77/100,0)</f>
        <v>0</v>
      </c>
      <c r="H77" s="143"/>
      <c r="I77" s="143">
        <f>G77*D76</f>
        <v>0</v>
      </c>
    </row>
    <row r="78" spans="1:9" ht="33.75">
      <c r="A78" s="165" t="s">
        <v>396</v>
      </c>
      <c r="B78" s="149" t="s">
        <v>397</v>
      </c>
      <c r="C78" s="166" t="s">
        <v>66</v>
      </c>
      <c r="D78" s="166">
        <v>1</v>
      </c>
      <c r="E78" s="159"/>
      <c r="F78" s="144"/>
      <c r="G78" s="160"/>
      <c r="H78" s="146">
        <f>E78*D78</f>
        <v>0</v>
      </c>
      <c r="I78" s="145"/>
    </row>
    <row r="79" spans="1:9" ht="12" customHeight="1">
      <c r="A79" s="165"/>
      <c r="B79" s="147"/>
      <c r="C79" s="166"/>
      <c r="D79" s="166"/>
      <c r="E79" s="162"/>
      <c r="F79" s="148">
        <v>5</v>
      </c>
      <c r="G79" s="161">
        <f>ROUND(E78*F79/100,0)</f>
        <v>0</v>
      </c>
      <c r="H79" s="143"/>
      <c r="I79" s="143">
        <f>G79*D78</f>
        <v>0</v>
      </c>
    </row>
    <row r="80" spans="1:9" ht="33.75">
      <c r="A80" s="165" t="s">
        <v>398</v>
      </c>
      <c r="B80" s="149" t="s">
        <v>399</v>
      </c>
      <c r="C80" s="166" t="s">
        <v>66</v>
      </c>
      <c r="D80" s="166">
        <v>1</v>
      </c>
      <c r="E80" s="159"/>
      <c r="F80" s="144"/>
      <c r="G80" s="160"/>
      <c r="H80" s="146">
        <f>E80*D80</f>
        <v>0</v>
      </c>
      <c r="I80" s="145"/>
    </row>
    <row r="81" spans="1:9" ht="12" customHeight="1">
      <c r="A81" s="165"/>
      <c r="B81" s="147"/>
      <c r="C81" s="166"/>
      <c r="D81" s="166"/>
      <c r="E81" s="162"/>
      <c r="F81" s="148">
        <v>5</v>
      </c>
      <c r="G81" s="161">
        <f>ROUND(E80*F81/100,0)</f>
        <v>0</v>
      </c>
      <c r="H81" s="143"/>
      <c r="I81" s="143">
        <f>G81*D80</f>
        <v>0</v>
      </c>
    </row>
    <row r="82" spans="1:9" ht="33.75">
      <c r="A82" s="165" t="s">
        <v>400</v>
      </c>
      <c r="B82" s="149" t="s">
        <v>401</v>
      </c>
      <c r="C82" s="166" t="s">
        <v>66</v>
      </c>
      <c r="D82" s="166">
        <v>1</v>
      </c>
      <c r="E82" s="159"/>
      <c r="F82" s="144"/>
      <c r="G82" s="160"/>
      <c r="H82" s="146">
        <f>E82*D82</f>
        <v>0</v>
      </c>
      <c r="I82" s="145"/>
    </row>
    <row r="83" spans="1:9" ht="12" customHeight="1">
      <c r="A83" s="165"/>
      <c r="B83" s="147"/>
      <c r="C83" s="166"/>
      <c r="D83" s="166"/>
      <c r="E83" s="162"/>
      <c r="F83" s="148">
        <v>5</v>
      </c>
      <c r="G83" s="161">
        <f>ROUND(E82*F83/100,0)</f>
        <v>0</v>
      </c>
      <c r="H83" s="143"/>
      <c r="I83" s="143">
        <f>G83*D82</f>
        <v>0</v>
      </c>
    </row>
    <row r="84" spans="1:9" ht="22.5">
      <c r="A84" s="165" t="s">
        <v>402</v>
      </c>
      <c r="B84" s="142" t="s">
        <v>384</v>
      </c>
      <c r="C84" s="166" t="s">
        <v>349</v>
      </c>
      <c r="D84" s="167" t="s">
        <v>64</v>
      </c>
      <c r="E84" s="159"/>
      <c r="F84" s="144"/>
      <c r="G84" s="160"/>
      <c r="H84" s="146">
        <f>E84*D84</f>
        <v>0</v>
      </c>
      <c r="I84" s="145"/>
    </row>
    <row r="85" spans="1:9" ht="12" customHeight="1">
      <c r="A85" s="165"/>
      <c r="B85" s="141"/>
      <c r="C85" s="166"/>
      <c r="D85" s="167"/>
      <c r="E85" s="162"/>
      <c r="F85" s="148">
        <v>10</v>
      </c>
      <c r="G85" s="161">
        <f>ROUND(E84*F85/100,0)</f>
        <v>0</v>
      </c>
      <c r="H85" s="143"/>
      <c r="I85" s="143">
        <f>G85*D84</f>
        <v>0</v>
      </c>
    </row>
    <row r="86" spans="1:9" ht="22.5">
      <c r="A86" s="165" t="s">
        <v>403</v>
      </c>
      <c r="B86" s="147" t="s">
        <v>354</v>
      </c>
      <c r="C86" s="166" t="s">
        <v>352</v>
      </c>
      <c r="D86" s="167" t="s">
        <v>94</v>
      </c>
      <c r="E86" s="159"/>
      <c r="F86" s="144"/>
      <c r="G86" s="160"/>
      <c r="H86" s="146">
        <f>E86*D86</f>
        <v>0</v>
      </c>
      <c r="I86" s="145"/>
    </row>
    <row r="87" spans="1:9" ht="12" customHeight="1">
      <c r="A87" s="165"/>
      <c r="B87" s="147"/>
      <c r="C87" s="166"/>
      <c r="D87" s="167"/>
      <c r="E87" s="162"/>
      <c r="F87" s="148">
        <v>10</v>
      </c>
      <c r="G87" s="161">
        <f>ROUND(E86*F87/100,0)</f>
        <v>0</v>
      </c>
      <c r="H87" s="143"/>
      <c r="I87" s="143">
        <f>G87*D86</f>
        <v>0</v>
      </c>
    </row>
    <row r="88" spans="1:9" ht="22.5">
      <c r="A88" s="165" t="s">
        <v>404</v>
      </c>
      <c r="B88" s="147" t="s">
        <v>351</v>
      </c>
      <c r="C88" s="166" t="s">
        <v>352</v>
      </c>
      <c r="D88" s="167" t="s">
        <v>49</v>
      </c>
      <c r="E88" s="159"/>
      <c r="F88" s="144"/>
      <c r="G88" s="160"/>
      <c r="H88" s="146">
        <f>E88*D88</f>
        <v>0</v>
      </c>
      <c r="I88" s="145"/>
    </row>
    <row r="89" spans="1:9" ht="12" customHeight="1">
      <c r="A89" s="165"/>
      <c r="B89" s="147"/>
      <c r="C89" s="166"/>
      <c r="D89" s="167"/>
      <c r="E89" s="162"/>
      <c r="F89" s="148">
        <v>10</v>
      </c>
      <c r="G89" s="161">
        <f>ROUND(E88*F89/100,0)</f>
        <v>0</v>
      </c>
      <c r="H89" s="143"/>
      <c r="I89" s="143">
        <f>G89*D88</f>
        <v>0</v>
      </c>
    </row>
    <row r="90" spans="1:9" ht="45">
      <c r="A90" s="165" t="s">
        <v>405</v>
      </c>
      <c r="B90" s="142" t="s">
        <v>406</v>
      </c>
      <c r="C90" s="166" t="s">
        <v>349</v>
      </c>
      <c r="D90" s="167" t="s">
        <v>64</v>
      </c>
      <c r="E90" s="159"/>
      <c r="F90" s="148"/>
      <c r="G90" s="161"/>
      <c r="H90" s="146">
        <f>E90*D90</f>
        <v>0</v>
      </c>
      <c r="I90" s="145"/>
    </row>
    <row r="91" spans="1:9" ht="12" customHeight="1">
      <c r="A91" s="165"/>
      <c r="B91" s="141"/>
      <c r="C91" s="166"/>
      <c r="D91" s="167"/>
      <c r="E91" s="162"/>
      <c r="F91" s="148">
        <v>10</v>
      </c>
      <c r="G91" s="161">
        <f>ROUND(E90*F91/100,0)</f>
        <v>0</v>
      </c>
      <c r="H91" s="143"/>
      <c r="I91" s="143">
        <f>G91*D90</f>
        <v>0</v>
      </c>
    </row>
    <row r="92" spans="1:9" ht="33.75">
      <c r="A92" s="165" t="s">
        <v>407</v>
      </c>
      <c r="B92" s="142" t="s">
        <v>358</v>
      </c>
      <c r="C92" s="166" t="s">
        <v>349</v>
      </c>
      <c r="D92" s="167" t="s">
        <v>64</v>
      </c>
      <c r="E92" s="159"/>
      <c r="F92" s="148"/>
      <c r="G92" s="161"/>
      <c r="H92" s="146">
        <f>E92*D92</f>
        <v>0</v>
      </c>
      <c r="I92" s="145"/>
    </row>
    <row r="93" spans="1:9" ht="12" customHeight="1">
      <c r="A93" s="165"/>
      <c r="B93" s="141"/>
      <c r="C93" s="166"/>
      <c r="D93" s="167"/>
      <c r="E93" s="162"/>
      <c r="F93" s="148">
        <v>10</v>
      </c>
      <c r="G93" s="161">
        <f>ROUND(E92*F93/100,0)</f>
        <v>0</v>
      </c>
      <c r="H93" s="143"/>
      <c r="I93" s="143">
        <f>G93*D92</f>
        <v>0</v>
      </c>
    </row>
    <row r="94" spans="1:9" ht="45">
      <c r="A94" s="165" t="s">
        <v>408</v>
      </c>
      <c r="B94" s="142" t="s">
        <v>360</v>
      </c>
      <c r="C94" s="166" t="s">
        <v>66</v>
      </c>
      <c r="D94" s="167" t="s">
        <v>72</v>
      </c>
      <c r="E94" s="159"/>
      <c r="F94" s="148"/>
      <c r="G94" s="161"/>
      <c r="H94" s="146">
        <f>E94*D94</f>
        <v>0</v>
      </c>
      <c r="I94" s="145"/>
    </row>
    <row r="95" spans="1:9" ht="12" customHeight="1">
      <c r="A95" s="165"/>
      <c r="B95" s="141"/>
      <c r="C95" s="166"/>
      <c r="D95" s="167"/>
      <c r="E95" s="162"/>
      <c r="F95" s="148">
        <v>10</v>
      </c>
      <c r="G95" s="161">
        <f>ROUND(E94*F95/100,0)</f>
        <v>0</v>
      </c>
      <c r="H95" s="143"/>
      <c r="I95" s="143">
        <f>G95*D94</f>
        <v>0</v>
      </c>
    </row>
    <row r="96" spans="1:9" ht="56.25">
      <c r="A96" s="165" t="s">
        <v>409</v>
      </c>
      <c r="B96" s="142" t="s">
        <v>362</v>
      </c>
      <c r="C96" s="166" t="s">
        <v>349</v>
      </c>
      <c r="D96" s="167" t="s">
        <v>64</v>
      </c>
      <c r="E96" s="159"/>
      <c r="F96" s="148"/>
      <c r="G96" s="161"/>
      <c r="H96" s="146">
        <f>E96*D96</f>
        <v>0</v>
      </c>
      <c r="I96" s="145"/>
    </row>
    <row r="97" spans="1:9" ht="12" customHeight="1">
      <c r="A97" s="165"/>
      <c r="B97" s="141"/>
      <c r="C97" s="166"/>
      <c r="D97" s="167"/>
      <c r="E97" s="162"/>
      <c r="F97" s="148">
        <v>10</v>
      </c>
      <c r="G97" s="161">
        <f>ROUND(E96*F97/100,0)</f>
        <v>0</v>
      </c>
      <c r="H97" s="143"/>
      <c r="I97" s="143">
        <f>G97*D96</f>
        <v>0</v>
      </c>
    </row>
    <row r="98" spans="1:9" ht="22.5">
      <c r="A98" s="165" t="s">
        <v>410</v>
      </c>
      <c r="B98" s="142" t="s">
        <v>411</v>
      </c>
      <c r="C98" s="166" t="s">
        <v>349</v>
      </c>
      <c r="D98" s="167" t="s">
        <v>64</v>
      </c>
      <c r="E98" s="159"/>
      <c r="F98" s="148"/>
      <c r="G98" s="161"/>
      <c r="H98" s="146">
        <f>E98*D98</f>
        <v>0</v>
      </c>
      <c r="I98" s="145"/>
    </row>
    <row r="99" spans="1:9" ht="12" customHeight="1">
      <c r="A99" s="165"/>
      <c r="B99" s="141"/>
      <c r="C99" s="166"/>
      <c r="D99" s="167"/>
      <c r="E99" s="143"/>
      <c r="F99" s="148">
        <v>15</v>
      </c>
      <c r="G99" s="161">
        <f>ROUND(E98*F99/100,0)</f>
        <v>0</v>
      </c>
      <c r="H99" s="143"/>
      <c r="I99" s="143">
        <f>G99*D98</f>
        <v>0</v>
      </c>
    </row>
    <row r="100" spans="1:9" ht="12" customHeight="1">
      <c r="A100" s="137"/>
      <c r="B100" s="141"/>
      <c r="C100" s="150"/>
      <c r="D100" s="151"/>
      <c r="E100" s="140"/>
      <c r="F100" s="152"/>
      <c r="G100" s="153"/>
      <c r="H100" s="140"/>
      <c r="I100" s="118"/>
    </row>
    <row r="101" spans="1:9" ht="12" customHeight="1">
      <c r="A101" s="137"/>
      <c r="B101" s="141" t="s">
        <v>392</v>
      </c>
      <c r="C101" s="150"/>
      <c r="D101" s="151"/>
      <c r="E101" s="140"/>
      <c r="F101" s="152"/>
      <c r="G101" s="153"/>
      <c r="H101" s="140"/>
      <c r="I101" s="118"/>
    </row>
    <row r="102" spans="1:9" ht="12" customHeight="1" thickBot="1">
      <c r="A102" s="137"/>
      <c r="B102" s="147"/>
      <c r="C102" s="150"/>
      <c r="D102" s="150"/>
      <c r="E102" s="140"/>
      <c r="F102" s="152"/>
      <c r="G102" s="153"/>
      <c r="H102" s="140"/>
      <c r="I102" s="118"/>
    </row>
    <row r="103" spans="1:9" ht="24.6" customHeight="1" thickTop="1" thickBot="1">
      <c r="A103" s="154"/>
      <c r="B103" s="155" t="s">
        <v>376</v>
      </c>
      <c r="C103" s="156"/>
      <c r="D103" s="154"/>
      <c r="E103" s="157"/>
      <c r="F103" s="157"/>
      <c r="G103" s="157"/>
      <c r="H103" s="158">
        <f>SUM(H74:H102)</f>
        <v>0</v>
      </c>
      <c r="I103" s="158">
        <f>SUM(I74:I102)</f>
        <v>0</v>
      </c>
    </row>
    <row r="104" spans="1:9" ht="12" customHeight="1" thickTop="1">
      <c r="A104" s="57"/>
      <c r="B104" s="61"/>
      <c r="C104" s="63"/>
      <c r="D104" s="63"/>
      <c r="E104" s="58"/>
      <c r="F104" s="62"/>
      <c r="G104" s="60"/>
      <c r="H104" s="58"/>
      <c r="I104" s="59"/>
    </row>
  </sheetData>
  <sheetProtection algorithmName="SHA-512" hashValue="iKpOAKpG0jq0WfTQKOtKaNA/PX4jGRZsutdMJraNMyen468T2P4+AR50eTe73+vXtNKB5oUY4prabdtXATm5qg==" saltValue="zyesEuMH7jSjr64ce+wMYw==" spinCount="100000" sheet="1" formatCells="0" formatColumns="0" formatRows="0"/>
  <mergeCells count="126">
    <mergeCell ref="A96:A97"/>
    <mergeCell ref="C96:C97"/>
    <mergeCell ref="D96:D97"/>
    <mergeCell ref="A98:A99"/>
    <mergeCell ref="C98:C99"/>
    <mergeCell ref="D98:D99"/>
    <mergeCell ref="A92:A93"/>
    <mergeCell ref="C92:C93"/>
    <mergeCell ref="D92:D93"/>
    <mergeCell ref="A94:A95"/>
    <mergeCell ref="C94:C95"/>
    <mergeCell ref="D94:D95"/>
    <mergeCell ref="A88:A89"/>
    <mergeCell ref="C88:C89"/>
    <mergeCell ref="D88:D89"/>
    <mergeCell ref="A90:A91"/>
    <mergeCell ref="C90:C91"/>
    <mergeCell ref="D90:D91"/>
    <mergeCell ref="A84:A85"/>
    <mergeCell ref="C84:C85"/>
    <mergeCell ref="D84:D85"/>
    <mergeCell ref="A86:A87"/>
    <mergeCell ref="C86:C87"/>
    <mergeCell ref="D86:D87"/>
    <mergeCell ref="A80:A81"/>
    <mergeCell ref="C80:C81"/>
    <mergeCell ref="D80:D81"/>
    <mergeCell ref="A82:A83"/>
    <mergeCell ref="C82:C83"/>
    <mergeCell ref="D82:D83"/>
    <mergeCell ref="A76:A77"/>
    <mergeCell ref="C76:C77"/>
    <mergeCell ref="D76:D77"/>
    <mergeCell ref="A78:A79"/>
    <mergeCell ref="C78:C79"/>
    <mergeCell ref="D78:D79"/>
    <mergeCell ref="A65:A66"/>
    <mergeCell ref="C65:C66"/>
    <mergeCell ref="D65:D66"/>
    <mergeCell ref="A74:A75"/>
    <mergeCell ref="C74:C75"/>
    <mergeCell ref="D74:D75"/>
    <mergeCell ref="A61:A62"/>
    <mergeCell ref="C61:C62"/>
    <mergeCell ref="D61:D62"/>
    <mergeCell ref="A63:A64"/>
    <mergeCell ref="C63:C64"/>
    <mergeCell ref="D63:D64"/>
    <mergeCell ref="A57:A58"/>
    <mergeCell ref="C57:C58"/>
    <mergeCell ref="D57:D58"/>
    <mergeCell ref="A59:A60"/>
    <mergeCell ref="C59:C60"/>
    <mergeCell ref="D59:D60"/>
    <mergeCell ref="A53:A54"/>
    <mergeCell ref="C53:C54"/>
    <mergeCell ref="D53:D54"/>
    <mergeCell ref="A55:A56"/>
    <mergeCell ref="C55:C56"/>
    <mergeCell ref="D55:D56"/>
    <mergeCell ref="A49:A50"/>
    <mergeCell ref="C49:C50"/>
    <mergeCell ref="D49:D50"/>
    <mergeCell ref="A51:A52"/>
    <mergeCell ref="C51:C52"/>
    <mergeCell ref="D51:D52"/>
    <mergeCell ref="A40:A41"/>
    <mergeCell ref="C40:C41"/>
    <mergeCell ref="D40:D41"/>
    <mergeCell ref="A42:A43"/>
    <mergeCell ref="C42:C43"/>
    <mergeCell ref="D42:D43"/>
    <mergeCell ref="A36:A37"/>
    <mergeCell ref="C36:C37"/>
    <mergeCell ref="D36:D37"/>
    <mergeCell ref="A38:A39"/>
    <mergeCell ref="C38:C39"/>
    <mergeCell ref="D38:D39"/>
    <mergeCell ref="A32:A33"/>
    <mergeCell ref="C32:C33"/>
    <mergeCell ref="D32:D33"/>
    <mergeCell ref="A34:A35"/>
    <mergeCell ref="C34:C35"/>
    <mergeCell ref="D34:D35"/>
    <mergeCell ref="A28:A29"/>
    <mergeCell ref="C28:C29"/>
    <mergeCell ref="D28:D29"/>
    <mergeCell ref="A30:A31"/>
    <mergeCell ref="C30:C31"/>
    <mergeCell ref="D30:D31"/>
    <mergeCell ref="A24:A25"/>
    <mergeCell ref="C24:C25"/>
    <mergeCell ref="D24:D25"/>
    <mergeCell ref="A26:A27"/>
    <mergeCell ref="C26:C27"/>
    <mergeCell ref="D26:D27"/>
    <mergeCell ref="A20:A21"/>
    <mergeCell ref="C20:C21"/>
    <mergeCell ref="D20:D21"/>
    <mergeCell ref="A22:A23"/>
    <mergeCell ref="C22:C23"/>
    <mergeCell ref="D22:D23"/>
    <mergeCell ref="A16:A17"/>
    <mergeCell ref="C16:C17"/>
    <mergeCell ref="D16:D17"/>
    <mergeCell ref="A18:A19"/>
    <mergeCell ref="C18:C19"/>
    <mergeCell ref="D18:D19"/>
    <mergeCell ref="A12:A13"/>
    <mergeCell ref="C12:C13"/>
    <mergeCell ref="D12:D13"/>
    <mergeCell ref="A14:A15"/>
    <mergeCell ref="C14:C15"/>
    <mergeCell ref="D14:D15"/>
    <mergeCell ref="G2:G3"/>
    <mergeCell ref="H2:H3"/>
    <mergeCell ref="I2:I3"/>
    <mergeCell ref="A10:A11"/>
    <mergeCell ref="C10:C11"/>
    <mergeCell ref="D10:D11"/>
    <mergeCell ref="A2:A3"/>
    <mergeCell ref="B2:B3"/>
    <mergeCell ref="C2:C3"/>
    <mergeCell ref="D2:D3"/>
    <mergeCell ref="E2:E3"/>
    <mergeCell ref="F2:F3"/>
  </mergeCells>
  <pageMargins left="0.59055118110236227" right="0.23622047244094491" top="0.9" bottom="0.67" header="0.36" footer="0.4"/>
  <pageSetup paperSize="9" scale="75" fitToWidth="0" fitToHeight="0" orientation="portrait" r:id="rId1"/>
  <headerFooter alignWithMargins="0">
    <oddHeader>&amp;Rklimatizace děkanátu a učeben FRRMS, obj.Zt
klimatizace
dps</oddHeader>
    <oddFooter>&amp;Ling.Simona Piskláková&amp;Cdps
&amp;8&amp;F&amp;Rstrana &amp;P</oddFooter>
  </headerFooter>
  <rowBreaks count="1" manualBreakCount="1">
    <brk id="71" max="8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33"/>
  <sheetViews>
    <sheetView workbookViewId="0">
      <selection activeCell="A34" sqref="A34"/>
    </sheetView>
  </sheetViews>
  <sheetFormatPr defaultRowHeight="15"/>
  <cols>
    <col min="1" max="1" width="26.28515625" style="10" bestFit="1" customWidth="1"/>
    <col min="2" max="2" width="55.42578125" style="10" bestFit="1" customWidth="1"/>
    <col min="3" max="3" width="9.140625" style="4"/>
    <col min="4" max="4" width="0" style="4" hidden="1" customWidth="1"/>
    <col min="5" max="16384" width="9.140625" style="4"/>
  </cols>
  <sheetData>
    <row r="1" spans="1:3">
      <c r="A1" s="2" t="s">
        <v>0</v>
      </c>
      <c r="B1" s="2" t="s">
        <v>1</v>
      </c>
      <c r="C1" s="3"/>
    </row>
    <row r="2" spans="1:3">
      <c r="A2" s="2" t="s">
        <v>2</v>
      </c>
      <c r="B2" s="5" t="s">
        <v>3</v>
      </c>
      <c r="C2" s="3"/>
    </row>
    <row r="3" spans="1:3" ht="24.75">
      <c r="A3" s="2" t="s">
        <v>4</v>
      </c>
      <c r="B3" s="6" t="s">
        <v>5</v>
      </c>
      <c r="C3" s="3"/>
    </row>
    <row r="4" spans="1:3" ht="24.75">
      <c r="A4" s="2" t="s">
        <v>6</v>
      </c>
      <c r="B4" s="6" t="s">
        <v>7</v>
      </c>
      <c r="C4" s="3"/>
    </row>
    <row r="5" spans="1:3">
      <c r="A5" s="2" t="s">
        <v>8</v>
      </c>
      <c r="B5" s="7" t="s">
        <v>9</v>
      </c>
      <c r="C5" s="3"/>
    </row>
    <row r="6" spans="1:3">
      <c r="A6" s="2" t="s">
        <v>10</v>
      </c>
      <c r="B6" s="7" t="s">
        <v>11</v>
      </c>
      <c r="C6" s="3"/>
    </row>
    <row r="7" spans="1:3">
      <c r="A7" s="2" t="s">
        <v>12</v>
      </c>
      <c r="B7" s="7" t="s">
        <v>13</v>
      </c>
      <c r="C7" s="3"/>
    </row>
    <row r="8" spans="1:3">
      <c r="A8" s="2" t="s">
        <v>14</v>
      </c>
      <c r="B8" s="7" t="s">
        <v>15</v>
      </c>
      <c r="C8" s="3"/>
    </row>
    <row r="9" spans="1:3">
      <c r="A9" s="2" t="s">
        <v>16</v>
      </c>
      <c r="B9" s="7" t="s">
        <v>17</v>
      </c>
      <c r="C9" s="3"/>
    </row>
    <row r="10" spans="1:3">
      <c r="A10" s="2" t="s">
        <v>18</v>
      </c>
      <c r="B10" s="7" t="s">
        <v>19</v>
      </c>
      <c r="C10" s="3"/>
    </row>
    <row r="11" spans="1:3">
      <c r="A11" s="2" t="s">
        <v>20</v>
      </c>
      <c r="B11" s="7" t="s">
        <v>21</v>
      </c>
      <c r="C11" s="3"/>
    </row>
    <row r="12" spans="1:3">
      <c r="A12" s="2" t="s">
        <v>22</v>
      </c>
      <c r="B12" s="7" t="s">
        <v>17</v>
      </c>
      <c r="C12" s="3"/>
    </row>
    <row r="13" spans="1:3">
      <c r="A13" s="2" t="s">
        <v>23</v>
      </c>
      <c r="B13" s="7" t="s">
        <v>15</v>
      </c>
      <c r="C13" s="3"/>
    </row>
    <row r="14" spans="1:3">
      <c r="A14" s="2" t="s">
        <v>24</v>
      </c>
      <c r="B14" s="7" t="s">
        <v>25</v>
      </c>
      <c r="C14" s="3"/>
    </row>
    <row r="15" spans="1:3">
      <c r="A15" s="2" t="s">
        <v>15</v>
      </c>
      <c r="B15" s="8" t="s">
        <v>15</v>
      </c>
      <c r="C15" s="3"/>
    </row>
    <row r="16" spans="1:3">
      <c r="A16" s="2" t="s">
        <v>26</v>
      </c>
      <c r="B16" s="36" t="s">
        <v>27</v>
      </c>
      <c r="C16" s="3"/>
    </row>
    <row r="17" spans="1:3">
      <c r="A17" s="2" t="s">
        <v>28</v>
      </c>
      <c r="B17" s="36" t="s">
        <v>29</v>
      </c>
      <c r="C17" s="3"/>
    </row>
    <row r="18" spans="1:3">
      <c r="A18" s="2" t="s">
        <v>30</v>
      </c>
      <c r="B18" s="36" t="s">
        <v>31</v>
      </c>
      <c r="C18" s="3"/>
    </row>
    <row r="19" spans="1:3">
      <c r="A19" s="2" t="s">
        <v>32</v>
      </c>
      <c r="B19" s="36" t="s">
        <v>31</v>
      </c>
      <c r="C19" s="3"/>
    </row>
    <row r="20" spans="1:3">
      <c r="A20" s="2" t="s">
        <v>33</v>
      </c>
      <c r="B20" s="36" t="s">
        <v>34</v>
      </c>
      <c r="C20" s="3"/>
    </row>
    <row r="21" spans="1:3">
      <c r="A21" s="2" t="s">
        <v>35</v>
      </c>
      <c r="B21" s="36" t="s">
        <v>34</v>
      </c>
      <c r="C21" s="3"/>
    </row>
    <row r="22" spans="1:3">
      <c r="A22" s="2" t="s">
        <v>36</v>
      </c>
      <c r="B22" s="36" t="s">
        <v>34</v>
      </c>
      <c r="C22" s="3"/>
    </row>
    <row r="23" spans="1:3">
      <c r="A23" s="2" t="s">
        <v>37</v>
      </c>
      <c r="B23" s="36" t="s">
        <v>34</v>
      </c>
      <c r="C23" s="3"/>
    </row>
    <row r="24" spans="1:3">
      <c r="A24" s="2" t="s">
        <v>38</v>
      </c>
      <c r="B24" s="36" t="s">
        <v>34</v>
      </c>
      <c r="C24" s="3"/>
    </row>
    <row r="25" spans="1:3">
      <c r="A25" s="2" t="s">
        <v>39</v>
      </c>
      <c r="B25" s="36" t="s">
        <v>34</v>
      </c>
      <c r="C25" s="3"/>
    </row>
    <row r="26" spans="1:3">
      <c r="A26" s="2" t="s">
        <v>40</v>
      </c>
      <c r="B26" s="32" t="s">
        <v>41</v>
      </c>
      <c r="C26" s="3"/>
    </row>
    <row r="27" spans="1:3">
      <c r="A27" s="2" t="s">
        <v>42</v>
      </c>
      <c r="B27" s="36" t="s">
        <v>34</v>
      </c>
      <c r="C27" s="3"/>
    </row>
    <row r="28" spans="1:3">
      <c r="A28" s="2" t="s">
        <v>43</v>
      </c>
      <c r="B28" s="36" t="s">
        <v>34</v>
      </c>
      <c r="C28" s="3"/>
    </row>
    <row r="29" spans="1:3">
      <c r="A29" s="2" t="s">
        <v>44</v>
      </c>
      <c r="B29" s="36" t="s">
        <v>34</v>
      </c>
      <c r="C29" s="3"/>
    </row>
    <row r="30" spans="1:3">
      <c r="A30" s="2" t="s">
        <v>45</v>
      </c>
      <c r="B30" s="36" t="s">
        <v>34</v>
      </c>
      <c r="C30" s="3"/>
    </row>
    <row r="31" spans="1:3" ht="23.25">
      <c r="A31" s="9" t="s">
        <v>46</v>
      </c>
      <c r="B31" s="36" t="s">
        <v>47</v>
      </c>
      <c r="C31" s="3"/>
    </row>
    <row r="32" spans="1:3">
      <c r="A32" s="2" t="s">
        <v>48</v>
      </c>
      <c r="B32" s="36" t="s">
        <v>49</v>
      </c>
      <c r="C32" s="3"/>
    </row>
    <row r="33" spans="1:2">
      <c r="A33" s="10" t="s">
        <v>219</v>
      </c>
      <c r="B33" s="37">
        <v>5</v>
      </c>
    </row>
  </sheetData>
  <sheetProtection algorithmName="SHA-512" hashValue="U3MvAYcbyFsB+IYZ0xfZ6kUYlgct2nJtyZqz+nj5QXcIUQF/7UmHIEbn5ydCsUAaBY++ayCVacncF/B0tJWgAw==" saltValue="DujFsgoOTIR1Ok33vB5Gpg==" spinCount="100000" sheet="1" formatCells="0" formatColumns="0" formatRows="0"/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2"/>
  <sheetViews>
    <sheetView workbookViewId="0">
      <selection activeCell="C24" sqref="C24"/>
    </sheetView>
  </sheetViews>
  <sheetFormatPr defaultRowHeight="15"/>
  <cols>
    <col min="1" max="1" width="36.42578125" style="22" bestFit="1" customWidth="1"/>
    <col min="2" max="2" width="10.7109375" style="23" customWidth="1"/>
    <col min="3" max="3" width="14.140625" style="23" customWidth="1"/>
    <col min="4" max="5" width="9.140625" style="1"/>
    <col min="6" max="6" width="0" style="1" hidden="1" customWidth="1"/>
    <col min="7" max="16384" width="9.140625" style="1"/>
  </cols>
  <sheetData>
    <row r="1" spans="1:4">
      <c r="A1" s="11" t="s">
        <v>0</v>
      </c>
      <c r="B1" s="12" t="s">
        <v>193</v>
      </c>
      <c r="C1" s="12" t="s">
        <v>194</v>
      </c>
      <c r="D1" s="13"/>
    </row>
    <row r="2" spans="1:4">
      <c r="A2" s="30" t="s">
        <v>195</v>
      </c>
      <c r="B2" s="31"/>
      <c r="C2" s="31"/>
      <c r="D2" s="13"/>
    </row>
    <row r="3" spans="1:4">
      <c r="A3" s="18" t="s">
        <v>196</v>
      </c>
      <c r="B3" s="19">
        <f>('EL-Rozpočet'!F10)</f>
        <v>0</v>
      </c>
      <c r="C3" s="19"/>
      <c r="D3" s="13"/>
    </row>
    <row r="4" spans="1:4">
      <c r="A4" s="18" t="s">
        <v>197</v>
      </c>
      <c r="B4" s="19">
        <f>B3 * 'EL-Parametry'!B16 / 100</f>
        <v>0</v>
      </c>
      <c r="C4" s="19">
        <f>B3 * 'EL-Parametry'!B17 / 100</f>
        <v>0</v>
      </c>
      <c r="D4" s="13"/>
    </row>
    <row r="5" spans="1:4">
      <c r="A5" s="18" t="s">
        <v>198</v>
      </c>
      <c r="B5" s="19"/>
      <c r="C5" s="19">
        <f>('EL-Rozpočet'!F71) + 0</f>
        <v>0</v>
      </c>
      <c r="D5" s="13"/>
    </row>
    <row r="6" spans="1:4">
      <c r="A6" s="18" t="s">
        <v>199</v>
      </c>
      <c r="B6" s="19"/>
      <c r="C6" s="19">
        <f>('EL-Rozpočet'!H10) + ('EL-Rozpočet'!H71) + 0</f>
        <v>0</v>
      </c>
      <c r="D6" s="13"/>
    </row>
    <row r="7" spans="1:4">
      <c r="A7" s="32" t="s">
        <v>200</v>
      </c>
      <c r="B7" s="33">
        <f>B3 + B4</f>
        <v>0</v>
      </c>
      <c r="C7" s="33">
        <f>C3 + C4 + C5 + C6</f>
        <v>0</v>
      </c>
      <c r="D7" s="13"/>
    </row>
    <row r="8" spans="1:4">
      <c r="A8" s="18" t="s">
        <v>201</v>
      </c>
      <c r="B8" s="19"/>
      <c r="C8" s="19">
        <f>(C5 + C6) * 'EL-Parametry'!B18 / 100</f>
        <v>0</v>
      </c>
      <c r="D8" s="13"/>
    </row>
    <row r="9" spans="1:4">
      <c r="A9" s="18" t="s">
        <v>202</v>
      </c>
      <c r="B9" s="19"/>
      <c r="C9" s="19">
        <f>0 + 0</f>
        <v>0</v>
      </c>
      <c r="D9" s="13"/>
    </row>
    <row r="10" spans="1:4">
      <c r="A10" s="18" t="s">
        <v>172</v>
      </c>
      <c r="B10" s="19"/>
      <c r="C10" s="19">
        <f>('EL-Rozpočet'!F85) + ('EL-Rozpočet'!H85)</f>
        <v>0</v>
      </c>
      <c r="D10" s="13"/>
    </row>
    <row r="11" spans="1:4">
      <c r="A11" s="18" t="s">
        <v>203</v>
      </c>
      <c r="B11" s="19"/>
      <c r="C11" s="19">
        <f>(C9 + C10) * 'EL-Parametry'!B19 / 100</f>
        <v>0</v>
      </c>
      <c r="D11" s="13"/>
    </row>
    <row r="12" spans="1:4">
      <c r="A12" s="32" t="s">
        <v>204</v>
      </c>
      <c r="B12" s="33">
        <f>B7</f>
        <v>0</v>
      </c>
      <c r="C12" s="33">
        <f>C7 + C8 + C9 + C10 + C11</f>
        <v>0</v>
      </c>
      <c r="D12" s="13"/>
    </row>
    <row r="13" spans="1:4">
      <c r="A13" s="18" t="s">
        <v>205</v>
      </c>
      <c r="B13" s="19"/>
      <c r="C13" s="19">
        <f>(B12 + C12) * 'EL-Parametry'!B21 / 100</f>
        <v>0</v>
      </c>
      <c r="D13" s="13"/>
    </row>
    <row r="14" spans="1:4">
      <c r="A14" s="18" t="s">
        <v>206</v>
      </c>
      <c r="B14" s="19"/>
      <c r="C14" s="19">
        <f>(B7 + C7) * 'EL-Parametry'!B22 / 100</f>
        <v>0</v>
      </c>
      <c r="D14" s="13"/>
    </row>
    <row r="15" spans="1:4">
      <c r="A15" s="30" t="s">
        <v>207</v>
      </c>
      <c r="B15" s="31"/>
      <c r="C15" s="31">
        <f>B12 + C12 + C13 + C14</f>
        <v>0</v>
      </c>
      <c r="D15" s="13"/>
    </row>
    <row r="16" spans="1:4">
      <c r="A16" s="18" t="s">
        <v>15</v>
      </c>
      <c r="B16" s="19"/>
      <c r="C16" s="19"/>
      <c r="D16" s="13"/>
    </row>
    <row r="17" spans="1:4">
      <c r="A17" s="30" t="s">
        <v>208</v>
      </c>
      <c r="B17" s="31"/>
      <c r="C17" s="31"/>
      <c r="D17" s="13"/>
    </row>
    <row r="18" spans="1:4">
      <c r="A18" s="18" t="s">
        <v>209</v>
      </c>
      <c r="B18" s="19"/>
      <c r="C18" s="19">
        <f>(B12 + C12) * 'EL-Parametry'!B20 / 100</f>
        <v>0</v>
      </c>
      <c r="D18" s="13"/>
    </row>
    <row r="19" spans="1:4">
      <c r="A19" s="18" t="s">
        <v>210</v>
      </c>
      <c r="B19" s="19"/>
      <c r="C19" s="19">
        <f>C12 * 'EL-Parametry'!B23 / 100</f>
        <v>0</v>
      </c>
      <c r="D19" s="13"/>
    </row>
    <row r="20" spans="1:4">
      <c r="A20" s="18" t="s">
        <v>211</v>
      </c>
      <c r="B20" s="19"/>
      <c r="C20" s="19">
        <f>C12 * 'EL-Parametry'!B24 / 100</f>
        <v>0</v>
      </c>
      <c r="D20" s="13"/>
    </row>
    <row r="21" spans="1:4">
      <c r="A21" s="30" t="s">
        <v>212</v>
      </c>
      <c r="B21" s="31"/>
      <c r="C21" s="31">
        <f>C19 + C20 + C18</f>
        <v>0</v>
      </c>
      <c r="D21" s="13"/>
    </row>
    <row r="22" spans="1:4">
      <c r="A22" s="18" t="s">
        <v>213</v>
      </c>
      <c r="B22" s="19"/>
      <c r="C22" s="19">
        <f>'EL-Parametry'!B25 * 'EL-Parametry'!B28 * (C15 * 'EL-Parametry'!B27)^'EL-Parametry'!B26</f>
        <v>0</v>
      </c>
      <c r="D22" s="13"/>
    </row>
    <row r="23" spans="1:4">
      <c r="A23" s="18" t="s">
        <v>15</v>
      </c>
      <c r="B23" s="19"/>
      <c r="C23" s="19"/>
      <c r="D23" s="13"/>
    </row>
    <row r="24" spans="1:4">
      <c r="A24" s="16" t="s">
        <v>214</v>
      </c>
      <c r="B24" s="17"/>
      <c r="C24" s="17">
        <f>C15 + C21 + C22</f>
        <v>0</v>
      </c>
      <c r="D24" s="13"/>
    </row>
    <row r="25" spans="1:4">
      <c r="A25" s="18" t="s">
        <v>215</v>
      </c>
      <c r="B25" s="19">
        <f>(SUM('EL-Rozpočet'!F8:F9)+SUM('EL-Rozpočet'!F13:F51,'EL-Rozpočet'!F53:F70)+SUM('EL-Rozpočet'!F73:F84)) + (SUM('EL-Rozpočet'!H8:H9)+SUM('EL-Rozpočet'!H13:H51,'EL-Rozpočet'!H53:H69)+SUM('EL-Rozpočet'!H73:H84)) + B4 + C4 + C8 + C11 + C13 + C14 + C21 + C22</f>
        <v>0</v>
      </c>
      <c r="C25" s="19">
        <f>B25 * 'EL-Parametry'!B31 / 100</f>
        <v>0</v>
      </c>
      <c r="D25" s="13"/>
    </row>
    <row r="26" spans="1:4">
      <c r="A26" s="18" t="s">
        <v>216</v>
      </c>
      <c r="B26" s="19">
        <f>(SUM('EL-Rozpočet'!F17,'EL-Rozpočet'!F20,'EL-Rozpočet'!F23,'EL-Rozpočet'!F27,'EL-Rozpočet'!F31,'EL-Rozpočet'!F35,'EL-Rozpočet'!F37,'EL-Rozpočet'!F39,'EL-Rozpočet'!F42,'EL-Rozpočet'!F47,'EL-Rozpočet'!F50,'EL-Rozpočet'!F59,'EL-Rozpočet'!F62,'EL-Rozpočet'!F67,'EL-Rozpočet'!F69)+SUM('EL-Rozpočet'!F73,'EL-Rozpočet'!F75,'EL-Rozpočet'!F77,'EL-Rozpočet'!F79,'EL-Rozpočet'!F81,'EL-Rozpočet'!F83)) + (SUM('EL-Rozpočet'!H17,'EL-Rozpočet'!H20,'EL-Rozpočet'!H23,'EL-Rozpočet'!H27,'EL-Rozpočet'!H31,'EL-Rozpočet'!H35,'EL-Rozpočet'!H37,'EL-Rozpočet'!H39,'EL-Rozpočet'!H42,'EL-Rozpočet'!H47,'EL-Rozpočet'!H50,'EL-Rozpočet'!H59,'EL-Rozpočet'!H62,'EL-Rozpočet'!H67,'EL-Rozpočet'!H69)+SUM('EL-Rozpočet'!H73,'EL-Rozpočet'!H75,'EL-Rozpočet'!H77,'EL-Rozpočet'!H79,'EL-Rozpočet'!H81,'EL-Rozpočet'!H83))</f>
        <v>0</v>
      </c>
      <c r="C26" s="19">
        <f>B26 * 'EL-Parametry'!B32 / 100</f>
        <v>0</v>
      </c>
      <c r="D26" s="13"/>
    </row>
    <row r="27" spans="1:4">
      <c r="A27" s="16" t="s">
        <v>217</v>
      </c>
      <c r="B27" s="17"/>
      <c r="C27" s="17">
        <f>C24 + C25 + C26</f>
        <v>0</v>
      </c>
      <c r="D27" s="13"/>
    </row>
    <row r="28" spans="1:4">
      <c r="A28" s="18" t="s">
        <v>15</v>
      </c>
      <c r="B28" s="19"/>
      <c r="C28" s="19"/>
      <c r="D28" s="13"/>
    </row>
    <row r="29" spans="1:4">
      <c r="A29" s="30" t="s">
        <v>218</v>
      </c>
      <c r="B29" s="34" t="s">
        <v>53</v>
      </c>
      <c r="C29" s="34" t="s">
        <v>55</v>
      </c>
      <c r="D29" s="13"/>
    </row>
    <row r="30" spans="1:4">
      <c r="A30" s="18" t="s">
        <v>63</v>
      </c>
      <c r="B30" s="19">
        <f>('EL-Rozpočet'!F10)</f>
        <v>0</v>
      </c>
      <c r="C30" s="19">
        <f>('EL-Rozpočet'!H10)</f>
        <v>0</v>
      </c>
      <c r="D30" s="13"/>
    </row>
    <row r="31" spans="1:4">
      <c r="A31" s="18" t="s">
        <v>70</v>
      </c>
      <c r="B31" s="19">
        <f>('EL-Rozpočet'!F71)</f>
        <v>0</v>
      </c>
      <c r="C31" s="19">
        <f>('EL-Rozpočet'!H71)</f>
        <v>0</v>
      </c>
      <c r="D31" s="13"/>
    </row>
    <row r="32" spans="1:4">
      <c r="A32" s="18" t="s">
        <v>172</v>
      </c>
      <c r="B32" s="19">
        <f>('EL-Rozpočet'!F85)</f>
        <v>0</v>
      </c>
      <c r="C32" s="19">
        <f>('EL-Rozpočet'!H85)</f>
        <v>0</v>
      </c>
      <c r="D32" s="13"/>
    </row>
  </sheetData>
  <sheetProtection algorithmName="SHA-512" hashValue="pBPgcTOifCM4tY/mEtKfP/QA4l8fEf5vNzqDh2x8GSU7lwDWFo3ajeLewyq+EleCrXn2NvNx8RVlqUv/+SxPPg==" saltValue="Qkww2U/B8By0pRlm8V1pXQ==" spinCount="100000" sheet="1" formatCells="0" formatColumns="0" formatRows="0"/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85"/>
  <sheetViews>
    <sheetView workbookViewId="0">
      <pane ySplit="1" topLeftCell="A2" activePane="bottomLeft" state="frozen"/>
      <selection pane="bottomLeft" activeCell="A86" sqref="A86"/>
    </sheetView>
  </sheetViews>
  <sheetFormatPr defaultRowHeight="15"/>
  <cols>
    <col min="1" max="1" width="5.5703125" style="22" bestFit="1" customWidth="1"/>
    <col min="2" max="2" width="57.85546875" style="22" customWidth="1"/>
    <col min="3" max="3" width="3.5703125" style="22" bestFit="1" customWidth="1"/>
    <col min="4" max="4" width="5.7109375" style="23" bestFit="1" customWidth="1"/>
    <col min="5" max="5" width="7.85546875" style="29" bestFit="1" customWidth="1"/>
    <col min="6" max="6" width="11.42578125" style="23" bestFit="1" customWidth="1"/>
    <col min="7" max="7" width="6" style="29" bestFit="1" customWidth="1"/>
    <col min="8" max="8" width="11.140625" style="23" bestFit="1" customWidth="1"/>
    <col min="9" max="9" width="11.28515625" style="23" bestFit="1" customWidth="1"/>
    <col min="10" max="11" width="9.140625" style="1"/>
    <col min="12" max="12" width="5" style="1" hidden="1" customWidth="1"/>
    <col min="13" max="16384" width="9.140625" style="1"/>
  </cols>
  <sheetData>
    <row r="1" spans="1:12">
      <c r="A1" s="11" t="s">
        <v>50</v>
      </c>
      <c r="B1" s="11" t="s">
        <v>0</v>
      </c>
      <c r="C1" s="11" t="s">
        <v>51</v>
      </c>
      <c r="D1" s="12" t="s">
        <v>52</v>
      </c>
      <c r="E1" s="24" t="s">
        <v>53</v>
      </c>
      <c r="F1" s="12" t="s">
        <v>54</v>
      </c>
      <c r="G1" s="24" t="s">
        <v>55</v>
      </c>
      <c r="H1" s="12" t="s">
        <v>56</v>
      </c>
      <c r="I1" s="12" t="s">
        <v>57</v>
      </c>
      <c r="J1" s="13"/>
      <c r="K1" s="13"/>
      <c r="L1" s="1">
        <f>'EL-Parametry'!B33/100*F13+'EL-Parametry'!B33/100*F14+'EL-Parametry'!B33/100*F15+'EL-Parametry'!B33/100*F16+'EL-Parametry'!B33/100*F18+'EL-Parametry'!B33/100*F19+'EL-Parametry'!B33/100*F21+'EL-Parametry'!B33/100*F22+'EL-Parametry'!B33/100*F24+'EL-Parametry'!B33/100*F25+'EL-Parametry'!B33/100*F26+'EL-Parametry'!B33/100*F28+'EL-Parametry'!B33/100*F29+'EL-Parametry'!B33/100*F30+'EL-Parametry'!B33/100*F32+'EL-Parametry'!B33/100*F33+'EL-Parametry'!B33/100*F34+'EL-Parametry'!B33/100*F36+'EL-Parametry'!B33/100*F38+'EL-Parametry'!B33/100*F40+'EL-Parametry'!B33/100*F41+'EL-Parametry'!B33/100*F43+'EL-Parametry'!B33/100*F44</f>
        <v>0</v>
      </c>
    </row>
    <row r="2" spans="1:12" ht="24.75">
      <c r="A2" s="14" t="s">
        <v>15</v>
      </c>
      <c r="B2" s="35" t="s">
        <v>58</v>
      </c>
      <c r="C2" s="14" t="s">
        <v>15</v>
      </c>
      <c r="D2" s="15"/>
      <c r="E2" s="25"/>
      <c r="F2" s="15"/>
      <c r="G2" s="25"/>
      <c r="H2" s="15"/>
      <c r="I2" s="15"/>
      <c r="J2" s="13"/>
      <c r="K2" s="13"/>
    </row>
    <row r="3" spans="1:12" ht="36.75">
      <c r="A3" s="14" t="s">
        <v>15</v>
      </c>
      <c r="B3" s="35" t="s">
        <v>59</v>
      </c>
      <c r="C3" s="14" t="s">
        <v>15</v>
      </c>
      <c r="D3" s="15"/>
      <c r="E3" s="25"/>
      <c r="F3" s="15"/>
      <c r="G3" s="25"/>
      <c r="H3" s="15"/>
      <c r="I3" s="15"/>
      <c r="J3" s="13"/>
      <c r="K3" s="13"/>
    </row>
    <row r="4" spans="1:12" ht="24.75">
      <c r="A4" s="14" t="s">
        <v>15</v>
      </c>
      <c r="B4" s="35" t="s">
        <v>60</v>
      </c>
      <c r="C4" s="14" t="s">
        <v>15</v>
      </c>
      <c r="D4" s="15"/>
      <c r="E4" s="25"/>
      <c r="F4" s="15"/>
      <c r="G4" s="25"/>
      <c r="H4" s="15"/>
      <c r="I4" s="15"/>
      <c r="J4" s="13"/>
      <c r="K4" s="13"/>
    </row>
    <row r="5" spans="1:12" ht="48.75">
      <c r="A5" s="14" t="s">
        <v>15</v>
      </c>
      <c r="B5" s="35" t="s">
        <v>61</v>
      </c>
      <c r="C5" s="14" t="s">
        <v>15</v>
      </c>
      <c r="D5" s="15"/>
      <c r="E5" s="25"/>
      <c r="F5" s="15"/>
      <c r="G5" s="25"/>
      <c r="H5" s="15"/>
      <c r="I5" s="15"/>
      <c r="J5" s="13"/>
      <c r="K5" s="13"/>
    </row>
    <row r="6" spans="1:12" ht="48.75">
      <c r="A6" s="14" t="s">
        <v>15</v>
      </c>
      <c r="B6" s="35" t="s">
        <v>62</v>
      </c>
      <c r="C6" s="14" t="s">
        <v>15</v>
      </c>
      <c r="D6" s="15"/>
      <c r="E6" s="178" t="s">
        <v>220</v>
      </c>
      <c r="F6" s="179"/>
      <c r="G6" s="179"/>
      <c r="H6" s="179"/>
      <c r="I6" s="180"/>
      <c r="J6" s="13"/>
      <c r="K6" s="13"/>
    </row>
    <row r="7" spans="1:12">
      <c r="A7" s="16" t="s">
        <v>15</v>
      </c>
      <c r="B7" s="16" t="s">
        <v>63</v>
      </c>
      <c r="C7" s="16" t="s">
        <v>15</v>
      </c>
      <c r="D7" s="17"/>
      <c r="E7" s="26"/>
      <c r="F7" s="17"/>
      <c r="G7" s="26"/>
      <c r="H7" s="17"/>
      <c r="I7" s="17"/>
      <c r="J7" s="13"/>
      <c r="K7" s="13"/>
    </row>
    <row r="8" spans="1:12">
      <c r="A8" s="18" t="s">
        <v>64</v>
      </c>
      <c r="B8" s="18" t="s">
        <v>65</v>
      </c>
      <c r="C8" s="18" t="s">
        <v>66</v>
      </c>
      <c r="D8" s="19">
        <v>1</v>
      </c>
      <c r="E8" s="38"/>
      <c r="F8" s="19">
        <f>D8*E8</f>
        <v>0</v>
      </c>
      <c r="G8" s="27"/>
      <c r="H8" s="19">
        <f>D8*G8</f>
        <v>0</v>
      </c>
      <c r="I8" s="19">
        <f>F8+H8</f>
        <v>0</v>
      </c>
      <c r="J8" s="13"/>
      <c r="K8" s="13"/>
    </row>
    <row r="9" spans="1:12">
      <c r="A9" s="18" t="s">
        <v>67</v>
      </c>
      <c r="B9" s="18" t="s">
        <v>68</v>
      </c>
      <c r="C9" s="18" t="s">
        <v>66</v>
      </c>
      <c r="D9" s="19">
        <v>1</v>
      </c>
      <c r="E9" s="38"/>
      <c r="F9" s="19">
        <f>D9*E9</f>
        <v>0</v>
      </c>
      <c r="G9" s="27"/>
      <c r="H9" s="19">
        <f>D9*G9</f>
        <v>0</v>
      </c>
      <c r="I9" s="19">
        <f>F9+H9</f>
        <v>0</v>
      </c>
      <c r="J9" s="13"/>
      <c r="K9" s="13"/>
    </row>
    <row r="10" spans="1:12">
      <c r="A10" s="16" t="s">
        <v>15</v>
      </c>
      <c r="B10" s="16" t="s">
        <v>69</v>
      </c>
      <c r="C10" s="16" t="s">
        <v>15</v>
      </c>
      <c r="D10" s="17"/>
      <c r="E10" s="26"/>
      <c r="F10" s="17">
        <f>SUM(F8:F9)</f>
        <v>0</v>
      </c>
      <c r="G10" s="26"/>
      <c r="H10" s="17">
        <f>SUM(H8:H9)</f>
        <v>0</v>
      </c>
      <c r="I10" s="17">
        <f>SUM(I8:I9)</f>
        <v>0</v>
      </c>
      <c r="J10" s="13"/>
      <c r="K10" s="13"/>
    </row>
    <row r="11" spans="1:12">
      <c r="A11" s="16" t="s">
        <v>15</v>
      </c>
      <c r="B11" s="16" t="s">
        <v>70</v>
      </c>
      <c r="C11" s="16" t="s">
        <v>15</v>
      </c>
      <c r="D11" s="17"/>
      <c r="E11" s="26"/>
      <c r="F11" s="17"/>
      <c r="G11" s="26"/>
      <c r="H11" s="17"/>
      <c r="I11" s="17"/>
      <c r="J11" s="13"/>
      <c r="K11" s="13"/>
    </row>
    <row r="12" spans="1:12">
      <c r="A12" s="14" t="s">
        <v>15</v>
      </c>
      <c r="B12" s="14" t="s">
        <v>71</v>
      </c>
      <c r="C12" s="14" t="s">
        <v>15</v>
      </c>
      <c r="D12" s="15"/>
      <c r="E12" s="25"/>
      <c r="F12" s="15"/>
      <c r="G12" s="25"/>
      <c r="H12" s="15"/>
      <c r="I12" s="15">
        <f>F12+H12</f>
        <v>0</v>
      </c>
      <c r="J12" s="13"/>
      <c r="K12" s="13"/>
    </row>
    <row r="13" spans="1:12">
      <c r="A13" s="18" t="s">
        <v>72</v>
      </c>
      <c r="B13" s="18" t="s">
        <v>73</v>
      </c>
      <c r="C13" s="18" t="s">
        <v>74</v>
      </c>
      <c r="D13" s="19">
        <v>12</v>
      </c>
      <c r="E13" s="38"/>
      <c r="F13" s="19">
        <f>D13*E13</f>
        <v>0</v>
      </c>
      <c r="G13" s="38"/>
      <c r="H13" s="19">
        <f>D13*G13</f>
        <v>0</v>
      </c>
      <c r="I13" s="19">
        <f>F13+H13</f>
        <v>0</v>
      </c>
      <c r="J13" s="13"/>
      <c r="K13" s="13"/>
    </row>
    <row r="14" spans="1:12">
      <c r="A14" s="18" t="s">
        <v>75</v>
      </c>
      <c r="B14" s="18" t="s">
        <v>76</v>
      </c>
      <c r="C14" s="18" t="s">
        <v>74</v>
      </c>
      <c r="D14" s="19">
        <v>20</v>
      </c>
      <c r="E14" s="38"/>
      <c r="F14" s="19">
        <f>D14*E14</f>
        <v>0</v>
      </c>
      <c r="G14" s="38"/>
      <c r="H14" s="19">
        <f>D14*G14</f>
        <v>0</v>
      </c>
      <c r="I14" s="19">
        <f>F14+H14</f>
        <v>0</v>
      </c>
      <c r="J14" s="13"/>
      <c r="K14" s="13"/>
    </row>
    <row r="15" spans="1:12">
      <c r="A15" s="18" t="s">
        <v>77</v>
      </c>
      <c r="B15" s="18" t="s">
        <v>78</v>
      </c>
      <c r="C15" s="18" t="s">
        <v>74</v>
      </c>
      <c r="D15" s="19">
        <v>6</v>
      </c>
      <c r="E15" s="38"/>
      <c r="F15" s="19">
        <f>D15*E15</f>
        <v>0</v>
      </c>
      <c r="G15" s="38"/>
      <c r="H15" s="19">
        <f>D15*G15</f>
        <v>0</v>
      </c>
      <c r="I15" s="19">
        <f>F15+H15</f>
        <v>0</v>
      </c>
      <c r="J15" s="13"/>
      <c r="K15" s="13"/>
    </row>
    <row r="16" spans="1:12">
      <c r="A16" s="18" t="s">
        <v>79</v>
      </c>
      <c r="B16" s="18" t="s">
        <v>80</v>
      </c>
      <c r="C16" s="18" t="s">
        <v>74</v>
      </c>
      <c r="D16" s="19">
        <v>30</v>
      </c>
      <c r="E16" s="38"/>
      <c r="F16" s="19">
        <f>D16*E16</f>
        <v>0</v>
      </c>
      <c r="G16" s="38"/>
      <c r="H16" s="19">
        <f>D16*G16</f>
        <v>0</v>
      </c>
      <c r="I16" s="19">
        <f>F16+H16</f>
        <v>0</v>
      </c>
      <c r="J16" s="13"/>
      <c r="K16" s="13"/>
    </row>
    <row r="17" spans="1:11">
      <c r="A17" s="14" t="s">
        <v>15</v>
      </c>
      <c r="B17" s="14" t="s">
        <v>81</v>
      </c>
      <c r="C17" s="14" t="s">
        <v>15</v>
      </c>
      <c r="D17" s="15"/>
      <c r="E17" s="25"/>
      <c r="F17" s="15"/>
      <c r="G17" s="25"/>
      <c r="H17" s="15"/>
      <c r="I17" s="15"/>
      <c r="J17" s="13"/>
      <c r="K17" s="13"/>
    </row>
    <row r="18" spans="1:11">
      <c r="A18" s="18" t="s">
        <v>82</v>
      </c>
      <c r="B18" s="18" t="s">
        <v>83</v>
      </c>
      <c r="C18" s="18" t="s">
        <v>74</v>
      </c>
      <c r="D18" s="19">
        <v>32</v>
      </c>
      <c r="E18" s="38"/>
      <c r="F18" s="19">
        <f>D18*E18</f>
        <v>0</v>
      </c>
      <c r="G18" s="38"/>
      <c r="H18" s="19">
        <f>D18*G18</f>
        <v>0</v>
      </c>
      <c r="I18" s="19">
        <f>F18+H18</f>
        <v>0</v>
      </c>
      <c r="J18" s="13"/>
      <c r="K18" s="13"/>
    </row>
    <row r="19" spans="1:11">
      <c r="A19" s="18" t="s">
        <v>84</v>
      </c>
      <c r="B19" s="18" t="s">
        <v>85</v>
      </c>
      <c r="C19" s="18" t="s">
        <v>66</v>
      </c>
      <c r="D19" s="19">
        <v>60</v>
      </c>
      <c r="E19" s="38"/>
      <c r="F19" s="19">
        <f>D19*E19</f>
        <v>0</v>
      </c>
      <c r="G19" s="38"/>
      <c r="H19" s="19">
        <f>D19*G19</f>
        <v>0</v>
      </c>
      <c r="I19" s="19">
        <f>F19+H19</f>
        <v>0</v>
      </c>
      <c r="J19" s="13"/>
      <c r="K19" s="13"/>
    </row>
    <row r="20" spans="1:11">
      <c r="A20" s="14" t="s">
        <v>15</v>
      </c>
      <c r="B20" s="14" t="s">
        <v>86</v>
      </c>
      <c r="C20" s="14" t="s">
        <v>15</v>
      </c>
      <c r="D20" s="15"/>
      <c r="E20" s="25"/>
      <c r="F20" s="15"/>
      <c r="G20" s="25"/>
      <c r="H20" s="15"/>
      <c r="I20" s="15"/>
      <c r="J20" s="13"/>
      <c r="K20" s="13"/>
    </row>
    <row r="21" spans="1:11">
      <c r="A21" s="18" t="s">
        <v>87</v>
      </c>
      <c r="B21" s="18" t="s">
        <v>88</v>
      </c>
      <c r="C21" s="18" t="s">
        <v>66</v>
      </c>
      <c r="D21" s="19">
        <v>2</v>
      </c>
      <c r="E21" s="38"/>
      <c r="F21" s="19">
        <f>D21*E21</f>
        <v>0</v>
      </c>
      <c r="G21" s="38"/>
      <c r="H21" s="19">
        <f>D21*G21</f>
        <v>0</v>
      </c>
      <c r="I21" s="19">
        <f>F21+H21</f>
        <v>0</v>
      </c>
      <c r="J21" s="13"/>
      <c r="K21" s="13"/>
    </row>
    <row r="22" spans="1:11">
      <c r="A22" s="18" t="s">
        <v>89</v>
      </c>
      <c r="B22" s="18" t="s">
        <v>90</v>
      </c>
      <c r="C22" s="18" t="s">
        <v>66</v>
      </c>
      <c r="D22" s="19">
        <v>26</v>
      </c>
      <c r="E22" s="38"/>
      <c r="F22" s="19">
        <f>D22*E22</f>
        <v>0</v>
      </c>
      <c r="G22" s="38"/>
      <c r="H22" s="19">
        <f>D22*G22</f>
        <v>0</v>
      </c>
      <c r="I22" s="19">
        <f>F22+H22</f>
        <v>0</v>
      </c>
      <c r="J22" s="13"/>
      <c r="K22" s="13"/>
    </row>
    <row r="23" spans="1:11">
      <c r="A23" s="14" t="s">
        <v>15</v>
      </c>
      <c r="B23" s="14" t="s">
        <v>91</v>
      </c>
      <c r="C23" s="14" t="s">
        <v>15</v>
      </c>
      <c r="D23" s="15"/>
      <c r="E23" s="25"/>
      <c r="F23" s="15"/>
      <c r="G23" s="25"/>
      <c r="H23" s="15"/>
      <c r="I23" s="15"/>
      <c r="J23" s="13"/>
      <c r="K23" s="13"/>
    </row>
    <row r="24" spans="1:11">
      <c r="A24" s="18" t="s">
        <v>92</v>
      </c>
      <c r="B24" s="18" t="s">
        <v>93</v>
      </c>
      <c r="C24" s="18" t="s">
        <v>74</v>
      </c>
      <c r="D24" s="19">
        <v>30</v>
      </c>
      <c r="E24" s="38"/>
      <c r="F24" s="19">
        <f>D24*E24</f>
        <v>0</v>
      </c>
      <c r="G24" s="38"/>
      <c r="H24" s="19">
        <f>D24*G24</f>
        <v>0</v>
      </c>
      <c r="I24" s="19">
        <f>F24+H24</f>
        <v>0</v>
      </c>
      <c r="J24" s="13"/>
      <c r="K24" s="13"/>
    </row>
    <row r="25" spans="1:11">
      <c r="A25" s="18" t="s">
        <v>94</v>
      </c>
      <c r="B25" s="18" t="s">
        <v>95</v>
      </c>
      <c r="C25" s="18" t="s">
        <v>74</v>
      </c>
      <c r="D25" s="19">
        <v>40</v>
      </c>
      <c r="E25" s="38"/>
      <c r="F25" s="19">
        <f>D25*E25</f>
        <v>0</v>
      </c>
      <c r="G25" s="38"/>
      <c r="H25" s="19">
        <f>D25*G25</f>
        <v>0</v>
      </c>
      <c r="I25" s="19">
        <f>F25+H25</f>
        <v>0</v>
      </c>
      <c r="J25" s="13"/>
      <c r="K25" s="13"/>
    </row>
    <row r="26" spans="1:11">
      <c r="A26" s="18" t="s">
        <v>96</v>
      </c>
      <c r="B26" s="18" t="s">
        <v>97</v>
      </c>
      <c r="C26" s="18" t="s">
        <v>74</v>
      </c>
      <c r="D26" s="19">
        <v>150</v>
      </c>
      <c r="E26" s="38"/>
      <c r="F26" s="19">
        <f>D26*E26</f>
        <v>0</v>
      </c>
      <c r="G26" s="38"/>
      <c r="H26" s="19">
        <f>D26*G26</f>
        <v>0</v>
      </c>
      <c r="I26" s="19">
        <f>F26+H26</f>
        <v>0</v>
      </c>
      <c r="J26" s="13"/>
      <c r="K26" s="13"/>
    </row>
    <row r="27" spans="1:11">
      <c r="A27" s="14" t="s">
        <v>15</v>
      </c>
      <c r="B27" s="14" t="s">
        <v>98</v>
      </c>
      <c r="C27" s="14" t="s">
        <v>15</v>
      </c>
      <c r="D27" s="15"/>
      <c r="E27" s="25"/>
      <c r="F27" s="15"/>
      <c r="G27" s="25"/>
      <c r="H27" s="15"/>
      <c r="I27" s="15"/>
      <c r="J27" s="13"/>
      <c r="K27" s="13"/>
    </row>
    <row r="28" spans="1:11">
      <c r="A28" s="18" t="s">
        <v>99</v>
      </c>
      <c r="B28" s="18" t="s">
        <v>100</v>
      </c>
      <c r="C28" s="18" t="s">
        <v>74</v>
      </c>
      <c r="D28" s="19">
        <v>40</v>
      </c>
      <c r="E28" s="38"/>
      <c r="F28" s="19">
        <f>D28*E28</f>
        <v>0</v>
      </c>
      <c r="G28" s="38"/>
      <c r="H28" s="19">
        <f>D28*G28</f>
        <v>0</v>
      </c>
      <c r="I28" s="19">
        <f>F28+H28</f>
        <v>0</v>
      </c>
      <c r="J28" s="13"/>
      <c r="K28" s="13"/>
    </row>
    <row r="29" spans="1:11">
      <c r="A29" s="18" t="s">
        <v>49</v>
      </c>
      <c r="B29" s="18" t="s">
        <v>101</v>
      </c>
      <c r="C29" s="18" t="s">
        <v>74</v>
      </c>
      <c r="D29" s="19">
        <v>12</v>
      </c>
      <c r="E29" s="38"/>
      <c r="F29" s="19">
        <f>D29*E29</f>
        <v>0</v>
      </c>
      <c r="G29" s="38"/>
      <c r="H29" s="19">
        <f>D29*G29</f>
        <v>0</v>
      </c>
      <c r="I29" s="19">
        <f>F29+H29</f>
        <v>0</v>
      </c>
      <c r="J29" s="13"/>
      <c r="K29" s="13"/>
    </row>
    <row r="30" spans="1:11">
      <c r="A30" s="18" t="s">
        <v>102</v>
      </c>
      <c r="B30" s="18" t="s">
        <v>103</v>
      </c>
      <c r="C30" s="18" t="s">
        <v>74</v>
      </c>
      <c r="D30" s="19">
        <v>35</v>
      </c>
      <c r="E30" s="38"/>
      <c r="F30" s="19">
        <f>D30*E30</f>
        <v>0</v>
      </c>
      <c r="G30" s="38"/>
      <c r="H30" s="19">
        <f>D30*G30</f>
        <v>0</v>
      </c>
      <c r="I30" s="19">
        <f>F30+H30</f>
        <v>0</v>
      </c>
      <c r="J30" s="13"/>
      <c r="K30" s="13"/>
    </row>
    <row r="31" spans="1:11">
      <c r="A31" s="14" t="s">
        <v>15</v>
      </c>
      <c r="B31" s="14" t="s">
        <v>104</v>
      </c>
      <c r="C31" s="14" t="s">
        <v>15</v>
      </c>
      <c r="D31" s="15"/>
      <c r="E31" s="25"/>
      <c r="F31" s="15"/>
      <c r="G31" s="25"/>
      <c r="H31" s="15"/>
      <c r="I31" s="15"/>
      <c r="J31" s="13"/>
      <c r="K31" s="13"/>
    </row>
    <row r="32" spans="1:11">
      <c r="A32" s="18" t="s">
        <v>105</v>
      </c>
      <c r="B32" s="18" t="s">
        <v>106</v>
      </c>
      <c r="C32" s="18" t="s">
        <v>66</v>
      </c>
      <c r="D32" s="19">
        <v>2</v>
      </c>
      <c r="E32" s="27"/>
      <c r="F32" s="19">
        <f>D32*E32</f>
        <v>0</v>
      </c>
      <c r="G32" s="38"/>
      <c r="H32" s="19">
        <f>D32*G32</f>
        <v>0</v>
      </c>
      <c r="I32" s="19">
        <f>F32+H32</f>
        <v>0</v>
      </c>
      <c r="J32" s="13"/>
      <c r="K32" s="13"/>
    </row>
    <row r="33" spans="1:11">
      <c r="A33" s="18" t="s">
        <v>107</v>
      </c>
      <c r="B33" s="18" t="s">
        <v>108</v>
      </c>
      <c r="C33" s="18" t="s">
        <v>66</v>
      </c>
      <c r="D33" s="19">
        <v>4</v>
      </c>
      <c r="E33" s="27"/>
      <c r="F33" s="19">
        <f>D33*E33</f>
        <v>0</v>
      </c>
      <c r="G33" s="38"/>
      <c r="H33" s="19">
        <f>D33*G33</f>
        <v>0</v>
      </c>
      <c r="I33" s="19">
        <f>F33+H33</f>
        <v>0</v>
      </c>
      <c r="J33" s="13"/>
      <c r="K33" s="13"/>
    </row>
    <row r="34" spans="1:11">
      <c r="A34" s="18" t="s">
        <v>109</v>
      </c>
      <c r="B34" s="18" t="s">
        <v>110</v>
      </c>
      <c r="C34" s="18" t="s">
        <v>66</v>
      </c>
      <c r="D34" s="19">
        <v>4</v>
      </c>
      <c r="E34" s="27"/>
      <c r="F34" s="19">
        <f>D34*E34</f>
        <v>0</v>
      </c>
      <c r="G34" s="38"/>
      <c r="H34" s="19">
        <f>D34*G34</f>
        <v>0</v>
      </c>
      <c r="I34" s="19">
        <f>F34+H34</f>
        <v>0</v>
      </c>
      <c r="J34" s="13"/>
      <c r="K34" s="13"/>
    </row>
    <row r="35" spans="1:11">
      <c r="A35" s="14" t="s">
        <v>15</v>
      </c>
      <c r="B35" s="14" t="s">
        <v>111</v>
      </c>
      <c r="C35" s="14" t="s">
        <v>15</v>
      </c>
      <c r="D35" s="15"/>
      <c r="E35" s="25"/>
      <c r="F35" s="15"/>
      <c r="G35" s="25"/>
      <c r="H35" s="15"/>
      <c r="I35" s="15"/>
      <c r="J35" s="13"/>
      <c r="K35" s="13"/>
    </row>
    <row r="36" spans="1:11">
      <c r="A36" s="18" t="s">
        <v>112</v>
      </c>
      <c r="B36" s="18" t="s">
        <v>113</v>
      </c>
      <c r="C36" s="18" t="s">
        <v>66</v>
      </c>
      <c r="D36" s="19">
        <v>36</v>
      </c>
      <c r="E36" s="27"/>
      <c r="F36" s="19">
        <f>D36*E36</f>
        <v>0</v>
      </c>
      <c r="G36" s="38"/>
      <c r="H36" s="19">
        <f>D36*G36</f>
        <v>0</v>
      </c>
      <c r="I36" s="19">
        <f>F36+H36</f>
        <v>0</v>
      </c>
      <c r="J36" s="13"/>
      <c r="K36" s="13"/>
    </row>
    <row r="37" spans="1:11">
      <c r="A37" s="14" t="s">
        <v>15</v>
      </c>
      <c r="B37" s="14" t="s">
        <v>114</v>
      </c>
      <c r="C37" s="14" t="s">
        <v>15</v>
      </c>
      <c r="D37" s="15"/>
      <c r="E37" s="25"/>
      <c r="F37" s="15"/>
      <c r="G37" s="25"/>
      <c r="H37" s="15"/>
      <c r="I37" s="15"/>
      <c r="J37" s="13"/>
      <c r="K37" s="13"/>
    </row>
    <row r="38" spans="1:11">
      <c r="A38" s="18" t="s">
        <v>47</v>
      </c>
      <c r="B38" s="18" t="s">
        <v>115</v>
      </c>
      <c r="C38" s="18" t="s">
        <v>66</v>
      </c>
      <c r="D38" s="19">
        <v>2</v>
      </c>
      <c r="E38" s="27"/>
      <c r="F38" s="19">
        <f>D38*E38</f>
        <v>0</v>
      </c>
      <c r="G38" s="38"/>
      <c r="H38" s="19">
        <f>D38*G38</f>
        <v>0</v>
      </c>
      <c r="I38" s="19">
        <f>F38+H38</f>
        <v>0</v>
      </c>
      <c r="J38" s="13"/>
      <c r="K38" s="13"/>
    </row>
    <row r="39" spans="1:11">
      <c r="A39" s="14" t="s">
        <v>15</v>
      </c>
      <c r="B39" s="14" t="s">
        <v>116</v>
      </c>
      <c r="C39" s="14" t="s">
        <v>15</v>
      </c>
      <c r="D39" s="15"/>
      <c r="E39" s="25"/>
      <c r="F39" s="15"/>
      <c r="G39" s="25"/>
      <c r="H39" s="15"/>
      <c r="I39" s="15"/>
      <c r="J39" s="13"/>
      <c r="K39" s="13"/>
    </row>
    <row r="40" spans="1:11">
      <c r="A40" s="18" t="s">
        <v>117</v>
      </c>
      <c r="B40" s="18" t="s">
        <v>118</v>
      </c>
      <c r="C40" s="18" t="s">
        <v>66</v>
      </c>
      <c r="D40" s="19">
        <v>2</v>
      </c>
      <c r="E40" s="38"/>
      <c r="F40" s="19">
        <f>D40*E40</f>
        <v>0</v>
      </c>
      <c r="G40" s="38"/>
      <c r="H40" s="19">
        <f>D40*G40</f>
        <v>0</v>
      </c>
      <c r="I40" s="19">
        <f>F40+H40</f>
        <v>0</v>
      </c>
      <c r="J40" s="13"/>
      <c r="K40" s="13"/>
    </row>
    <row r="41" spans="1:11">
      <c r="A41" s="18" t="s">
        <v>119</v>
      </c>
      <c r="B41" s="18" t="s">
        <v>118</v>
      </c>
      <c r="C41" s="18" t="s">
        <v>66</v>
      </c>
      <c r="D41" s="19">
        <v>2</v>
      </c>
      <c r="E41" s="38"/>
      <c r="F41" s="19">
        <f>D41*E41</f>
        <v>0</v>
      </c>
      <c r="G41" s="38"/>
      <c r="H41" s="19">
        <f>D41*G41</f>
        <v>0</v>
      </c>
      <c r="I41" s="19">
        <f>F41+H41</f>
        <v>0</v>
      </c>
      <c r="J41" s="13"/>
      <c r="K41" s="13"/>
    </row>
    <row r="42" spans="1:11">
      <c r="A42" s="14" t="s">
        <v>15</v>
      </c>
      <c r="B42" s="14" t="s">
        <v>120</v>
      </c>
      <c r="C42" s="14" t="s">
        <v>15</v>
      </c>
      <c r="D42" s="15"/>
      <c r="E42" s="25"/>
      <c r="F42" s="15"/>
      <c r="G42" s="25"/>
      <c r="H42" s="15"/>
      <c r="I42" s="15"/>
      <c r="J42" s="13"/>
      <c r="K42" s="13"/>
    </row>
    <row r="43" spans="1:11">
      <c r="A43" s="18" t="s">
        <v>121</v>
      </c>
      <c r="B43" s="18" t="s">
        <v>122</v>
      </c>
      <c r="C43" s="18" t="s">
        <v>123</v>
      </c>
      <c r="D43" s="19">
        <v>8</v>
      </c>
      <c r="E43" s="27"/>
      <c r="F43" s="19">
        <f>D43*E43</f>
        <v>0</v>
      </c>
      <c r="G43" s="38"/>
      <c r="H43" s="19">
        <f>D43*G43</f>
        <v>0</v>
      </c>
      <c r="I43" s="19">
        <f>F43+H43</f>
        <v>0</v>
      </c>
      <c r="J43" s="13"/>
      <c r="K43" s="13"/>
    </row>
    <row r="44" spans="1:11">
      <c r="A44" s="18" t="s">
        <v>124</v>
      </c>
      <c r="B44" s="18" t="s">
        <v>125</v>
      </c>
      <c r="C44" s="18" t="s">
        <v>123</v>
      </c>
      <c r="D44" s="19">
        <v>6</v>
      </c>
      <c r="E44" s="27"/>
      <c r="F44" s="19">
        <f>D44*E44</f>
        <v>0</v>
      </c>
      <c r="G44" s="38"/>
      <c r="H44" s="19">
        <f>D44*G44</f>
        <v>0</v>
      </c>
      <c r="I44" s="19">
        <f>F44+H44</f>
        <v>0</v>
      </c>
      <c r="J44" s="13"/>
      <c r="K44" s="13"/>
    </row>
    <row r="45" spans="1:11">
      <c r="A45" s="18" t="s">
        <v>126</v>
      </c>
      <c r="B45" s="18" t="s">
        <v>127</v>
      </c>
      <c r="C45" s="18" t="s">
        <v>66</v>
      </c>
      <c r="D45" s="19">
        <v>12</v>
      </c>
      <c r="E45" s="38"/>
      <c r="F45" s="19">
        <f>D45*E45</f>
        <v>0</v>
      </c>
      <c r="G45" s="38"/>
      <c r="H45" s="19">
        <f>D45*G45</f>
        <v>0</v>
      </c>
      <c r="I45" s="19">
        <f>F45+H45</f>
        <v>0</v>
      </c>
      <c r="J45" s="13"/>
      <c r="K45" s="13"/>
    </row>
    <row r="46" spans="1:11">
      <c r="A46" s="18" t="s">
        <v>128</v>
      </c>
      <c r="B46" s="18" t="s">
        <v>129</v>
      </c>
      <c r="C46" s="18" t="s">
        <v>66</v>
      </c>
      <c r="D46" s="19">
        <v>1</v>
      </c>
      <c r="E46" s="38"/>
      <c r="F46" s="19">
        <f>D46*E46</f>
        <v>0</v>
      </c>
      <c r="G46" s="38"/>
      <c r="H46" s="19">
        <f>D46*G46</f>
        <v>0</v>
      </c>
      <c r="I46" s="19">
        <f>F46+H46</f>
        <v>0</v>
      </c>
      <c r="J46" s="13"/>
      <c r="K46" s="13"/>
    </row>
    <row r="47" spans="1:11">
      <c r="A47" s="14" t="s">
        <v>15</v>
      </c>
      <c r="B47" s="14" t="s">
        <v>130</v>
      </c>
      <c r="C47" s="14" t="s">
        <v>15</v>
      </c>
      <c r="D47" s="15"/>
      <c r="E47" s="25"/>
      <c r="F47" s="15"/>
      <c r="G47" s="25"/>
      <c r="H47" s="15"/>
      <c r="I47" s="15"/>
      <c r="J47" s="13"/>
      <c r="K47" s="13"/>
    </row>
    <row r="48" spans="1:11">
      <c r="A48" s="18" t="s">
        <v>131</v>
      </c>
      <c r="B48" s="18" t="s">
        <v>132</v>
      </c>
      <c r="C48" s="18" t="s">
        <v>66</v>
      </c>
      <c r="D48" s="19">
        <v>4</v>
      </c>
      <c r="E48" s="38"/>
      <c r="F48" s="19">
        <f>D48*E48</f>
        <v>0</v>
      </c>
      <c r="G48" s="38"/>
      <c r="H48" s="19">
        <f>D48*G48</f>
        <v>0</v>
      </c>
      <c r="I48" s="19">
        <f>F48+H48</f>
        <v>0</v>
      </c>
      <c r="J48" s="13"/>
      <c r="K48" s="13"/>
    </row>
    <row r="49" spans="1:11">
      <c r="A49" s="18" t="s">
        <v>133</v>
      </c>
      <c r="B49" s="18" t="s">
        <v>134</v>
      </c>
      <c r="C49" s="18" t="s">
        <v>66</v>
      </c>
      <c r="D49" s="19">
        <v>2</v>
      </c>
      <c r="E49" s="38"/>
      <c r="F49" s="19">
        <f>D49*E49</f>
        <v>0</v>
      </c>
      <c r="G49" s="38"/>
      <c r="H49" s="19">
        <f>D49*G49</f>
        <v>0</v>
      </c>
      <c r="I49" s="19">
        <f>F49+H49</f>
        <v>0</v>
      </c>
      <c r="J49" s="13"/>
      <c r="K49" s="13"/>
    </row>
    <row r="50" spans="1:11">
      <c r="A50" s="14" t="s">
        <v>15</v>
      </c>
      <c r="B50" s="14" t="s">
        <v>135</v>
      </c>
      <c r="C50" s="14" t="s">
        <v>15</v>
      </c>
      <c r="D50" s="15"/>
      <c r="E50" s="25"/>
      <c r="F50" s="15"/>
      <c r="G50" s="25"/>
      <c r="H50" s="15"/>
      <c r="I50" s="15"/>
      <c r="J50" s="13"/>
      <c r="K50" s="13"/>
    </row>
    <row r="51" spans="1:11">
      <c r="A51" s="18" t="s">
        <v>136</v>
      </c>
      <c r="B51" s="18" t="s">
        <v>137</v>
      </c>
      <c r="C51" s="18" t="s">
        <v>66</v>
      </c>
      <c r="D51" s="19">
        <v>4</v>
      </c>
      <c r="E51" s="38"/>
      <c r="F51" s="19">
        <f>D51*E51</f>
        <v>0</v>
      </c>
      <c r="G51" s="38"/>
      <c r="H51" s="19">
        <f>D51*G51</f>
        <v>0</v>
      </c>
      <c r="I51" s="19">
        <f t="shared" ref="I51:I58" si="0">F51+H51</f>
        <v>0</v>
      </c>
      <c r="J51" s="13"/>
      <c r="K51" s="13"/>
    </row>
    <row r="52" spans="1:11">
      <c r="A52" s="14" t="s">
        <v>15</v>
      </c>
      <c r="B52" s="14" t="s">
        <v>138</v>
      </c>
      <c r="C52" s="14" t="s">
        <v>15</v>
      </c>
      <c r="D52" s="15"/>
      <c r="E52" s="25"/>
      <c r="F52" s="15"/>
      <c r="G52" s="25"/>
      <c r="H52" s="15"/>
      <c r="I52" s="15">
        <f t="shared" si="0"/>
        <v>0</v>
      </c>
      <c r="J52" s="13"/>
      <c r="K52" s="13"/>
    </row>
    <row r="53" spans="1:11">
      <c r="A53" s="18" t="s">
        <v>139</v>
      </c>
      <c r="B53" s="18" t="s">
        <v>140</v>
      </c>
      <c r="C53" s="18" t="s">
        <v>66</v>
      </c>
      <c r="D53" s="19">
        <v>12</v>
      </c>
      <c r="E53" s="38"/>
      <c r="F53" s="19">
        <f t="shared" ref="F53:F58" si="1">D53*E53</f>
        <v>0</v>
      </c>
      <c r="G53" s="38"/>
      <c r="H53" s="19">
        <f t="shared" ref="H53:H58" si="2">D53*G53</f>
        <v>0</v>
      </c>
      <c r="I53" s="19">
        <f t="shared" si="0"/>
        <v>0</v>
      </c>
      <c r="J53" s="13"/>
      <c r="K53" s="13"/>
    </row>
    <row r="54" spans="1:11">
      <c r="A54" s="18" t="s">
        <v>141</v>
      </c>
      <c r="B54" s="18" t="s">
        <v>142</v>
      </c>
      <c r="C54" s="18" t="s">
        <v>66</v>
      </c>
      <c r="D54" s="19">
        <v>20</v>
      </c>
      <c r="E54" s="38"/>
      <c r="F54" s="19">
        <f t="shared" si="1"/>
        <v>0</v>
      </c>
      <c r="G54" s="38"/>
      <c r="H54" s="19">
        <f t="shared" si="2"/>
        <v>0</v>
      </c>
      <c r="I54" s="19">
        <f t="shared" si="0"/>
        <v>0</v>
      </c>
      <c r="J54" s="13"/>
      <c r="K54" s="13"/>
    </row>
    <row r="55" spans="1:11">
      <c r="A55" s="18" t="s">
        <v>143</v>
      </c>
      <c r="B55" s="18" t="s">
        <v>144</v>
      </c>
      <c r="C55" s="18" t="s">
        <v>66</v>
      </c>
      <c r="D55" s="19">
        <v>10</v>
      </c>
      <c r="E55" s="38"/>
      <c r="F55" s="19">
        <f t="shared" si="1"/>
        <v>0</v>
      </c>
      <c r="G55" s="38"/>
      <c r="H55" s="19">
        <f t="shared" si="2"/>
        <v>0</v>
      </c>
      <c r="I55" s="19">
        <f t="shared" si="0"/>
        <v>0</v>
      </c>
      <c r="J55" s="13"/>
      <c r="K55" s="13"/>
    </row>
    <row r="56" spans="1:11">
      <c r="A56" s="18" t="s">
        <v>145</v>
      </c>
      <c r="B56" s="18" t="s">
        <v>146</v>
      </c>
      <c r="C56" s="18" t="s">
        <v>66</v>
      </c>
      <c r="D56" s="19">
        <v>26</v>
      </c>
      <c r="E56" s="38"/>
      <c r="F56" s="19">
        <f t="shared" si="1"/>
        <v>0</v>
      </c>
      <c r="G56" s="38"/>
      <c r="H56" s="19">
        <f t="shared" si="2"/>
        <v>0</v>
      </c>
      <c r="I56" s="19">
        <f t="shared" si="0"/>
        <v>0</v>
      </c>
      <c r="J56" s="13"/>
      <c r="K56" s="13"/>
    </row>
    <row r="57" spans="1:11">
      <c r="A57" s="18" t="s">
        <v>147</v>
      </c>
      <c r="B57" s="18" t="s">
        <v>148</v>
      </c>
      <c r="C57" s="18" t="s">
        <v>66</v>
      </c>
      <c r="D57" s="19">
        <v>25</v>
      </c>
      <c r="E57" s="38"/>
      <c r="F57" s="19">
        <f t="shared" si="1"/>
        <v>0</v>
      </c>
      <c r="G57" s="38"/>
      <c r="H57" s="19">
        <f t="shared" si="2"/>
        <v>0</v>
      </c>
      <c r="I57" s="19">
        <f t="shared" si="0"/>
        <v>0</v>
      </c>
      <c r="J57" s="13"/>
      <c r="K57" s="13"/>
    </row>
    <row r="58" spans="1:11">
      <c r="A58" s="18" t="s">
        <v>149</v>
      </c>
      <c r="B58" s="18" t="s">
        <v>150</v>
      </c>
      <c r="C58" s="18" t="s">
        <v>66</v>
      </c>
      <c r="D58" s="19">
        <v>18</v>
      </c>
      <c r="E58" s="38"/>
      <c r="F58" s="19">
        <f t="shared" si="1"/>
        <v>0</v>
      </c>
      <c r="G58" s="38"/>
      <c r="H58" s="19">
        <f t="shared" si="2"/>
        <v>0</v>
      </c>
      <c r="I58" s="19">
        <f t="shared" si="0"/>
        <v>0</v>
      </c>
      <c r="J58" s="13"/>
      <c r="K58" s="13"/>
    </row>
    <row r="59" spans="1:11">
      <c r="A59" s="14" t="s">
        <v>15</v>
      </c>
      <c r="B59" s="14" t="s">
        <v>151</v>
      </c>
      <c r="C59" s="14" t="s">
        <v>15</v>
      </c>
      <c r="D59" s="15"/>
      <c r="E59" s="25"/>
      <c r="F59" s="15"/>
      <c r="G59" s="25"/>
      <c r="H59" s="15"/>
      <c r="I59" s="15"/>
      <c r="J59" s="13"/>
      <c r="K59" s="13"/>
    </row>
    <row r="60" spans="1:11">
      <c r="A60" s="18" t="s">
        <v>152</v>
      </c>
      <c r="B60" s="18" t="s">
        <v>153</v>
      </c>
      <c r="C60" s="18" t="s">
        <v>154</v>
      </c>
      <c r="D60" s="19">
        <v>66</v>
      </c>
      <c r="E60" s="27"/>
      <c r="F60" s="19">
        <f>D60*E60</f>
        <v>0</v>
      </c>
      <c r="G60" s="38"/>
      <c r="H60" s="19">
        <f>D60*G60</f>
        <v>0</v>
      </c>
      <c r="I60" s="19">
        <f>F60+H60</f>
        <v>0</v>
      </c>
      <c r="J60" s="13"/>
      <c r="K60" s="13"/>
    </row>
    <row r="61" spans="1:11">
      <c r="A61" s="18" t="s">
        <v>155</v>
      </c>
      <c r="B61" s="18" t="s">
        <v>156</v>
      </c>
      <c r="C61" s="18" t="s">
        <v>154</v>
      </c>
      <c r="D61" s="19">
        <v>20</v>
      </c>
      <c r="E61" s="38"/>
      <c r="F61" s="19">
        <f>D61*E61</f>
        <v>0</v>
      </c>
      <c r="G61" s="38"/>
      <c r="H61" s="19">
        <f>D61*G61</f>
        <v>0</v>
      </c>
      <c r="I61" s="19">
        <f>F61+H61</f>
        <v>0</v>
      </c>
      <c r="J61" s="13"/>
      <c r="K61" s="13"/>
    </row>
    <row r="62" spans="1:11">
      <c r="A62" s="20" t="s">
        <v>15</v>
      </c>
      <c r="B62" s="20" t="s">
        <v>157</v>
      </c>
      <c r="C62" s="20" t="s">
        <v>15</v>
      </c>
      <c r="D62" s="21"/>
      <c r="E62" s="28"/>
      <c r="F62" s="21"/>
      <c r="G62" s="28"/>
      <c r="H62" s="21"/>
      <c r="I62" s="21"/>
      <c r="J62" s="13"/>
      <c r="K62" s="13"/>
    </row>
    <row r="63" spans="1:11">
      <c r="A63" s="18" t="s">
        <v>158</v>
      </c>
      <c r="B63" s="18" t="s">
        <v>159</v>
      </c>
      <c r="C63" s="18" t="s">
        <v>123</v>
      </c>
      <c r="D63" s="19">
        <v>4</v>
      </c>
      <c r="E63" s="27"/>
      <c r="F63" s="19">
        <f>D63*E63</f>
        <v>0</v>
      </c>
      <c r="G63" s="38"/>
      <c r="H63" s="19">
        <f>D63*G63</f>
        <v>0</v>
      </c>
      <c r="I63" s="19">
        <f>F63+H63</f>
        <v>0</v>
      </c>
      <c r="J63" s="13"/>
      <c r="K63" s="13"/>
    </row>
    <row r="64" spans="1:11">
      <c r="A64" s="18" t="s">
        <v>160</v>
      </c>
      <c r="B64" s="18" t="s">
        <v>161</v>
      </c>
      <c r="C64" s="18" t="s">
        <v>123</v>
      </c>
      <c r="D64" s="19">
        <v>4</v>
      </c>
      <c r="E64" s="27"/>
      <c r="F64" s="19">
        <f>D64*E64</f>
        <v>0</v>
      </c>
      <c r="G64" s="38"/>
      <c r="H64" s="19">
        <f>D64*G64</f>
        <v>0</v>
      </c>
      <c r="I64" s="19">
        <f>F64+H64</f>
        <v>0</v>
      </c>
      <c r="J64" s="13"/>
      <c r="K64" s="13"/>
    </row>
    <row r="65" spans="1:11">
      <c r="A65" s="18" t="s">
        <v>162</v>
      </c>
      <c r="B65" s="18" t="s">
        <v>163</v>
      </c>
      <c r="C65" s="18" t="s">
        <v>123</v>
      </c>
      <c r="D65" s="19">
        <v>6</v>
      </c>
      <c r="E65" s="27"/>
      <c r="F65" s="19">
        <f>D65*E65</f>
        <v>0</v>
      </c>
      <c r="G65" s="38"/>
      <c r="H65" s="19">
        <f>D65*G65</f>
        <v>0</v>
      </c>
      <c r="I65" s="19">
        <f>F65+H65</f>
        <v>0</v>
      </c>
      <c r="J65" s="13"/>
      <c r="K65" s="13"/>
    </row>
    <row r="66" spans="1:11">
      <c r="A66" s="18" t="s">
        <v>164</v>
      </c>
      <c r="B66" s="18" t="s">
        <v>165</v>
      </c>
      <c r="C66" s="18" t="s">
        <v>123</v>
      </c>
      <c r="D66" s="19">
        <v>6</v>
      </c>
      <c r="E66" s="27"/>
      <c r="F66" s="19">
        <f>D66*E66</f>
        <v>0</v>
      </c>
      <c r="G66" s="38"/>
      <c r="H66" s="19">
        <f>D66*G66</f>
        <v>0</v>
      </c>
      <c r="I66" s="19">
        <f>F66+H66</f>
        <v>0</v>
      </c>
      <c r="J66" s="13"/>
      <c r="K66" s="13"/>
    </row>
    <row r="67" spans="1:11">
      <c r="A67" s="14" t="s">
        <v>15</v>
      </c>
      <c r="B67" s="14" t="s">
        <v>166</v>
      </c>
      <c r="C67" s="14" t="s">
        <v>15</v>
      </c>
      <c r="D67" s="15"/>
      <c r="E67" s="25"/>
      <c r="F67" s="15"/>
      <c r="G67" s="25"/>
      <c r="H67" s="15"/>
      <c r="I67" s="15"/>
      <c r="J67" s="13"/>
      <c r="K67" s="13"/>
    </row>
    <row r="68" spans="1:11">
      <c r="A68" s="18" t="s">
        <v>167</v>
      </c>
      <c r="B68" s="18" t="s">
        <v>168</v>
      </c>
      <c r="C68" s="18" t="s">
        <v>123</v>
      </c>
      <c r="D68" s="19">
        <v>8</v>
      </c>
      <c r="E68" s="27"/>
      <c r="F68" s="19">
        <f>D68*E68</f>
        <v>0</v>
      </c>
      <c r="G68" s="38"/>
      <c r="H68" s="19">
        <f>D68*G68</f>
        <v>0</v>
      </c>
      <c r="I68" s="19">
        <f>F68+H68</f>
        <v>0</v>
      </c>
      <c r="J68" s="13"/>
      <c r="K68" s="13"/>
    </row>
    <row r="69" spans="1:11">
      <c r="A69" s="18" t="s">
        <v>15</v>
      </c>
      <c r="B69" s="18" t="s">
        <v>15</v>
      </c>
      <c r="C69" s="18" t="s">
        <v>15</v>
      </c>
      <c r="D69" s="19"/>
      <c r="E69" s="27"/>
      <c r="F69" s="19"/>
      <c r="G69" s="27"/>
      <c r="H69" s="19"/>
      <c r="I69" s="19"/>
      <c r="J69" s="13"/>
      <c r="K69" s="13"/>
    </row>
    <row r="70" spans="1:11">
      <c r="A70" s="18" t="s">
        <v>169</v>
      </c>
      <c r="B70" s="18" t="s">
        <v>170</v>
      </c>
      <c r="C70" s="18" t="s">
        <v>15</v>
      </c>
      <c r="D70" s="19"/>
      <c r="E70" s="27"/>
      <c r="F70" s="19">
        <f>L1+'EL-Parametry'!B33/100*F45+'EL-Parametry'!B33/100*F46+'EL-Parametry'!B33/100*F48+'EL-Parametry'!B33/100*F49+'EL-Parametry'!B33/100*F51+'EL-Parametry'!B33/100*F53+'EL-Parametry'!B33/100*F54+'EL-Parametry'!B33/100*F55+'EL-Parametry'!B33/100*F56+'EL-Parametry'!B33/100*F57+'EL-Parametry'!B33/100*F58+'EL-Parametry'!B33/100*F60+'EL-Parametry'!B33/100*F61+'EL-Parametry'!B33/100*F63+'EL-Parametry'!B33/100*F64+'EL-Parametry'!B33/100*F65+'EL-Parametry'!B33/100*F66+'EL-Parametry'!B33/100*F68</f>
        <v>0</v>
      </c>
      <c r="G70" s="27"/>
      <c r="H70" s="19"/>
      <c r="I70" s="19">
        <f>F70+H70</f>
        <v>0</v>
      </c>
      <c r="J70" s="13"/>
      <c r="K70" s="13"/>
    </row>
    <row r="71" spans="1:11">
      <c r="A71" s="16" t="s">
        <v>15</v>
      </c>
      <c r="B71" s="16" t="s">
        <v>171</v>
      </c>
      <c r="C71" s="16" t="s">
        <v>15</v>
      </c>
      <c r="D71" s="17"/>
      <c r="E71" s="26"/>
      <c r="F71" s="17">
        <f>SUM(F12:F70)</f>
        <v>0</v>
      </c>
      <c r="G71" s="26"/>
      <c r="H71" s="17">
        <f>SUM(H12:H70)</f>
        <v>0</v>
      </c>
      <c r="I71" s="17">
        <f>SUM(I12:I70)</f>
        <v>0</v>
      </c>
      <c r="J71" s="13"/>
      <c r="K71" s="13"/>
    </row>
    <row r="72" spans="1:11">
      <c r="A72" s="16" t="s">
        <v>15</v>
      </c>
      <c r="B72" s="16" t="s">
        <v>172</v>
      </c>
      <c r="C72" s="16" t="s">
        <v>15</v>
      </c>
      <c r="D72" s="17"/>
      <c r="E72" s="26"/>
      <c r="F72" s="17"/>
      <c r="G72" s="26"/>
      <c r="H72" s="17"/>
      <c r="I72" s="17"/>
      <c r="J72" s="13"/>
      <c r="K72" s="13"/>
    </row>
    <row r="73" spans="1:11">
      <c r="A73" s="14" t="s">
        <v>15</v>
      </c>
      <c r="B73" s="14" t="s">
        <v>173</v>
      </c>
      <c r="C73" s="14" t="s">
        <v>15</v>
      </c>
      <c r="D73" s="15"/>
      <c r="E73" s="25"/>
      <c r="F73" s="15"/>
      <c r="G73" s="25"/>
      <c r="H73" s="15"/>
      <c r="I73" s="15"/>
      <c r="J73" s="13"/>
      <c r="K73" s="13"/>
    </row>
    <row r="74" spans="1:11">
      <c r="A74" s="18" t="s">
        <v>174</v>
      </c>
      <c r="B74" s="18" t="s">
        <v>175</v>
      </c>
      <c r="C74" s="18" t="s">
        <v>123</v>
      </c>
      <c r="D74" s="19">
        <v>8</v>
      </c>
      <c r="E74" s="38"/>
      <c r="F74" s="19">
        <f>D74*E74</f>
        <v>0</v>
      </c>
      <c r="G74" s="27"/>
      <c r="H74" s="19">
        <f>D74*G74</f>
        <v>0</v>
      </c>
      <c r="I74" s="19">
        <f>F74+H74</f>
        <v>0</v>
      </c>
      <c r="J74" s="13"/>
      <c r="K74" s="13"/>
    </row>
    <row r="75" spans="1:11">
      <c r="A75" s="14" t="s">
        <v>15</v>
      </c>
      <c r="B75" s="14" t="s">
        <v>176</v>
      </c>
      <c r="C75" s="14" t="s">
        <v>15</v>
      </c>
      <c r="D75" s="15"/>
      <c r="E75" s="25"/>
      <c r="F75" s="15"/>
      <c r="G75" s="25"/>
      <c r="H75" s="15"/>
      <c r="I75" s="15"/>
      <c r="J75" s="13"/>
      <c r="K75" s="13"/>
    </row>
    <row r="76" spans="1:11">
      <c r="A76" s="18" t="s">
        <v>177</v>
      </c>
      <c r="B76" s="18" t="s">
        <v>178</v>
      </c>
      <c r="C76" s="18" t="s">
        <v>66</v>
      </c>
      <c r="D76" s="19">
        <v>4</v>
      </c>
      <c r="E76" s="38"/>
      <c r="F76" s="19">
        <f>D76*E76</f>
        <v>0</v>
      </c>
      <c r="G76" s="27"/>
      <c r="H76" s="19">
        <f>D76*G76</f>
        <v>0</v>
      </c>
      <c r="I76" s="19">
        <f>F76+H76</f>
        <v>0</v>
      </c>
      <c r="J76" s="13"/>
      <c r="K76" s="13"/>
    </row>
    <row r="77" spans="1:11">
      <c r="A77" s="14" t="s">
        <v>15</v>
      </c>
      <c r="B77" s="14" t="s">
        <v>179</v>
      </c>
      <c r="C77" s="14" t="s">
        <v>15</v>
      </c>
      <c r="D77" s="15"/>
      <c r="E77" s="25"/>
      <c r="F77" s="15"/>
      <c r="G77" s="25"/>
      <c r="H77" s="15"/>
      <c r="I77" s="15"/>
      <c r="J77" s="13"/>
      <c r="K77" s="13"/>
    </row>
    <row r="78" spans="1:11">
      <c r="A78" s="18" t="s">
        <v>180</v>
      </c>
      <c r="B78" s="18" t="s">
        <v>181</v>
      </c>
      <c r="C78" s="18" t="s">
        <v>66</v>
      </c>
      <c r="D78" s="19">
        <v>5</v>
      </c>
      <c r="E78" s="38"/>
      <c r="F78" s="19">
        <f>D78*E78</f>
        <v>0</v>
      </c>
      <c r="G78" s="27"/>
      <c r="H78" s="19">
        <f>D78*G78</f>
        <v>0</v>
      </c>
      <c r="I78" s="19">
        <f>F78+H78</f>
        <v>0</v>
      </c>
      <c r="J78" s="13"/>
      <c r="K78" s="13"/>
    </row>
    <row r="79" spans="1:11">
      <c r="A79" s="14" t="s">
        <v>15</v>
      </c>
      <c r="B79" s="14" t="s">
        <v>182</v>
      </c>
      <c r="C79" s="14" t="s">
        <v>15</v>
      </c>
      <c r="D79" s="15"/>
      <c r="E79" s="25"/>
      <c r="F79" s="15"/>
      <c r="G79" s="25"/>
      <c r="H79" s="15"/>
      <c r="I79" s="15"/>
      <c r="J79" s="13"/>
      <c r="K79" s="13"/>
    </row>
    <row r="80" spans="1:11">
      <c r="A80" s="18" t="s">
        <v>183</v>
      </c>
      <c r="B80" s="18" t="s">
        <v>184</v>
      </c>
      <c r="C80" s="18" t="s">
        <v>123</v>
      </c>
      <c r="D80" s="19">
        <v>8</v>
      </c>
      <c r="E80" s="38"/>
      <c r="F80" s="19">
        <f>D80*E80</f>
        <v>0</v>
      </c>
      <c r="G80" s="27"/>
      <c r="H80" s="19">
        <f>D80*G80</f>
        <v>0</v>
      </c>
      <c r="I80" s="19">
        <f>F80+H80</f>
        <v>0</v>
      </c>
      <c r="J80" s="13"/>
      <c r="K80" s="13"/>
    </row>
    <row r="81" spans="1:11">
      <c r="A81" s="14" t="s">
        <v>15</v>
      </c>
      <c r="B81" s="14" t="s">
        <v>185</v>
      </c>
      <c r="C81" s="14" t="s">
        <v>15</v>
      </c>
      <c r="D81" s="15"/>
      <c r="E81" s="25"/>
      <c r="F81" s="15"/>
      <c r="G81" s="25"/>
      <c r="H81" s="15"/>
      <c r="I81" s="15"/>
      <c r="J81" s="13"/>
      <c r="K81" s="13"/>
    </row>
    <row r="82" spans="1:11">
      <c r="A82" s="18" t="s">
        <v>186</v>
      </c>
      <c r="B82" s="18" t="s">
        <v>187</v>
      </c>
      <c r="C82" s="18" t="s">
        <v>66</v>
      </c>
      <c r="D82" s="19">
        <v>2</v>
      </c>
      <c r="E82" s="38"/>
      <c r="F82" s="19">
        <f>D82*E82</f>
        <v>0</v>
      </c>
      <c r="G82" s="27"/>
      <c r="H82" s="19">
        <f>D82*G82</f>
        <v>0</v>
      </c>
      <c r="I82" s="19">
        <f>F82+H82</f>
        <v>0</v>
      </c>
      <c r="J82" s="13"/>
      <c r="K82" s="13"/>
    </row>
    <row r="83" spans="1:11">
      <c r="A83" s="14" t="s">
        <v>15</v>
      </c>
      <c r="B83" s="14" t="s">
        <v>188</v>
      </c>
      <c r="C83" s="14" t="s">
        <v>15</v>
      </c>
      <c r="D83" s="15"/>
      <c r="E83" s="25"/>
      <c r="F83" s="15"/>
      <c r="G83" s="25"/>
      <c r="H83" s="15"/>
      <c r="I83" s="15"/>
      <c r="J83" s="13"/>
      <c r="K83" s="13"/>
    </row>
    <row r="84" spans="1:11">
      <c r="A84" s="18" t="s">
        <v>189</v>
      </c>
      <c r="B84" s="18" t="s">
        <v>190</v>
      </c>
      <c r="C84" s="18" t="s">
        <v>191</v>
      </c>
      <c r="D84" s="19">
        <v>0.2</v>
      </c>
      <c r="E84" s="38"/>
      <c r="F84" s="19">
        <f>D84*E84</f>
        <v>0</v>
      </c>
      <c r="G84" s="27"/>
      <c r="H84" s="19">
        <f>D84*G84</f>
        <v>0</v>
      </c>
      <c r="I84" s="19">
        <f>F84+H84</f>
        <v>0</v>
      </c>
      <c r="J84" s="13"/>
      <c r="K84" s="13"/>
    </row>
    <row r="85" spans="1:11">
      <c r="A85" s="16" t="s">
        <v>15</v>
      </c>
      <c r="B85" s="16" t="s">
        <v>192</v>
      </c>
      <c r="C85" s="16" t="s">
        <v>15</v>
      </c>
      <c r="D85" s="17"/>
      <c r="E85" s="26"/>
      <c r="F85" s="17">
        <f>SUM(F73:F84)</f>
        <v>0</v>
      </c>
      <c r="G85" s="26"/>
      <c r="H85" s="17">
        <f>SUM(H73:H84)</f>
        <v>0</v>
      </c>
      <c r="I85" s="17">
        <f>SUM(I73:I84)</f>
        <v>0</v>
      </c>
      <c r="J85" s="13"/>
      <c r="K85" s="13"/>
    </row>
  </sheetData>
  <sheetProtection algorithmName="SHA-512" hashValue="H3/J5YD8QsbSZ0fhAGJPgjhrtRZkjwKROjDd2iTOgM5VIxG/G/1xtzXYw3pruDccdfDuovfgm4s2EAOBCsMQvw==" saltValue="NXeY835JsD32DQ9iN9TQQw==" spinCount="100000" sheet="1" formatCells="0" formatColumns="0" formatRows="0"/>
  <mergeCells count="1">
    <mergeCell ref="E6:I6"/>
  </mergeCells>
  <pageMargins left="0.74803149606299213" right="0.74803149606299213" top="0.8" bottom="0.65" header="0.31496062992125984" footer="0.31496062992125984"/>
  <pageSetup paperSize="9" orientation="landscape" r:id="rId1"/>
  <headerFooter>
    <oddFooter>&amp;C&amp;P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4B938-5872-4E99-B403-15DFC9248624}">
  <dimension ref="A1:L200"/>
  <sheetViews>
    <sheetView workbookViewId="0"/>
  </sheetViews>
  <sheetFormatPr defaultRowHeight="15"/>
  <cols>
    <col min="11" max="11" width="2" customWidth="1"/>
    <col min="12" max="12" width="71" customWidth="1"/>
  </cols>
  <sheetData>
    <row r="1" spans="1:12" ht="23.25">
      <c r="A1" s="39" t="s">
        <v>221</v>
      </c>
    </row>
    <row r="2" spans="1:12" ht="18">
      <c r="A2" s="41" t="s">
        <v>224</v>
      </c>
    </row>
    <row r="4" spans="1:12" ht="61.5" customHeight="1">
      <c r="A4" s="181" t="s">
        <v>222</v>
      </c>
      <c r="B4" s="181"/>
      <c r="C4" s="181"/>
      <c r="D4" s="181"/>
      <c r="E4" s="181"/>
      <c r="F4" s="181"/>
      <c r="G4" s="181"/>
      <c r="H4" s="181"/>
      <c r="I4" s="181"/>
      <c r="J4" s="181"/>
      <c r="K4" s="42"/>
      <c r="L4" s="43" t="s">
        <v>223</v>
      </c>
    </row>
    <row r="6" spans="1:12">
      <c r="A6" s="44" t="s">
        <v>225</v>
      </c>
    </row>
    <row r="7" spans="1:12" ht="15.75" thickBot="1"/>
    <row r="8" spans="1:12" ht="15.75" thickBot="1">
      <c r="A8" s="52" t="s">
        <v>226</v>
      </c>
      <c r="L8" s="48"/>
    </row>
    <row r="9" spans="1:12">
      <c r="A9" s="46"/>
    </row>
    <row r="10" spans="1:12">
      <c r="A10" s="46" t="s">
        <v>227</v>
      </c>
    </row>
    <row r="11" spans="1:12">
      <c r="A11" s="46" t="s">
        <v>228</v>
      </c>
      <c r="C11" s="46" t="s">
        <v>229</v>
      </c>
      <c r="D11" s="46" t="s">
        <v>230</v>
      </c>
    </row>
    <row r="13" spans="1:12">
      <c r="A13" s="46"/>
    </row>
    <row r="15" spans="1:12">
      <c r="A15" s="46" t="s">
        <v>231</v>
      </c>
    </row>
    <row r="16" spans="1:12">
      <c r="A16" s="46" t="s">
        <v>232</v>
      </c>
    </row>
    <row r="17" spans="1:10">
      <c r="A17" s="46" t="s">
        <v>233</v>
      </c>
    </row>
    <row r="18" spans="1:10">
      <c r="A18" s="46" t="s">
        <v>234</v>
      </c>
    </row>
    <row r="19" spans="1:10">
      <c r="A19" s="46" t="s">
        <v>235</v>
      </c>
    </row>
    <row r="20" spans="1:10" s="47" customFormat="1" ht="40.5" customHeight="1">
      <c r="A20" s="182" t="s">
        <v>236</v>
      </c>
      <c r="B20" s="182"/>
      <c r="C20" s="182"/>
      <c r="D20" s="182"/>
      <c r="E20" s="182"/>
      <c r="F20" s="182"/>
      <c r="G20" s="182"/>
      <c r="H20" s="182"/>
      <c r="I20" s="182"/>
      <c r="J20" s="182"/>
    </row>
    <row r="21" spans="1:10">
      <c r="A21" s="46" t="s">
        <v>237</v>
      </c>
    </row>
    <row r="22" spans="1:10">
      <c r="A22" s="46" t="s">
        <v>238</v>
      </c>
    </row>
    <row r="23" spans="1:10">
      <c r="A23" s="46"/>
    </row>
    <row r="49" spans="1:12" ht="15.75" thickBot="1"/>
    <row r="50" spans="1:12" ht="15.75" thickBot="1">
      <c r="A50" s="52" t="s">
        <v>239</v>
      </c>
      <c r="L50" s="48"/>
    </row>
    <row r="51" spans="1:12">
      <c r="A51" s="45" t="s">
        <v>240</v>
      </c>
    </row>
    <row r="53" spans="1:12">
      <c r="A53" s="46"/>
    </row>
    <row r="55" spans="1:12">
      <c r="A55" s="46"/>
    </row>
    <row r="56" spans="1:12">
      <c r="A56" s="46"/>
    </row>
    <row r="57" spans="1:12">
      <c r="A57" s="46"/>
    </row>
    <row r="58" spans="1:12">
      <c r="A58" s="46"/>
    </row>
    <row r="59" spans="1:12">
      <c r="A59" s="46"/>
    </row>
    <row r="60" spans="1:12">
      <c r="A60" s="46"/>
    </row>
    <row r="61" spans="1:12">
      <c r="A61" s="46"/>
    </row>
    <row r="62" spans="1:12">
      <c r="A62" s="46"/>
    </row>
    <row r="63" spans="1:12">
      <c r="A63" s="46"/>
    </row>
    <row r="64" spans="1:12">
      <c r="A64" s="46"/>
    </row>
    <row r="65" spans="1:6">
      <c r="A65" s="46"/>
    </row>
    <row r="66" spans="1:6">
      <c r="A66" s="46"/>
    </row>
    <row r="67" spans="1:6">
      <c r="A67" s="46"/>
    </row>
    <row r="68" spans="1:6">
      <c r="A68" s="46"/>
    </row>
    <row r="69" spans="1:6">
      <c r="A69" s="46"/>
    </row>
    <row r="70" spans="1:6">
      <c r="A70" s="46"/>
    </row>
    <row r="71" spans="1:6">
      <c r="A71" s="46"/>
    </row>
    <row r="72" spans="1:6">
      <c r="A72" s="46"/>
    </row>
    <row r="73" spans="1:6">
      <c r="A73" s="46"/>
    </row>
    <row r="74" spans="1:6">
      <c r="A74" s="46"/>
    </row>
    <row r="75" spans="1:6">
      <c r="A75" s="46" t="s">
        <v>241</v>
      </c>
    </row>
    <row r="76" spans="1:6">
      <c r="A76" s="46" t="s">
        <v>242</v>
      </c>
    </row>
    <row r="77" spans="1:6">
      <c r="A77" s="46" t="s">
        <v>243</v>
      </c>
      <c r="F77" s="46">
        <v>3</v>
      </c>
    </row>
    <row r="78" spans="1:6">
      <c r="A78" s="46" t="s">
        <v>244</v>
      </c>
      <c r="F78" s="46" t="s">
        <v>245</v>
      </c>
    </row>
    <row r="79" spans="1:6">
      <c r="A79" s="46" t="s">
        <v>246</v>
      </c>
      <c r="F79" s="46" t="s">
        <v>247</v>
      </c>
    </row>
    <row r="80" spans="1:6">
      <c r="A80" s="46" t="s">
        <v>248</v>
      </c>
      <c r="F80" s="46" t="s">
        <v>249</v>
      </c>
    </row>
    <row r="81" spans="1:12">
      <c r="A81" s="46" t="s">
        <v>250</v>
      </c>
      <c r="F81" s="46" t="s">
        <v>251</v>
      </c>
    </row>
    <row r="82" spans="1:12">
      <c r="A82" s="46" t="s">
        <v>252</v>
      </c>
      <c r="F82" s="46" t="s">
        <v>253</v>
      </c>
    </row>
    <row r="83" spans="1:12">
      <c r="A83" s="46" t="s">
        <v>254</v>
      </c>
    </row>
    <row r="84" spans="1:12">
      <c r="A84" s="46" t="s">
        <v>255</v>
      </c>
      <c r="F84" s="46" t="s">
        <v>256</v>
      </c>
    </row>
    <row r="85" spans="1:12">
      <c r="C85" s="46" t="s">
        <v>257</v>
      </c>
      <c r="F85" s="49" t="s">
        <v>258</v>
      </c>
    </row>
    <row r="86" spans="1:12">
      <c r="A86" s="46" t="s">
        <v>259</v>
      </c>
      <c r="F86" s="46" t="s">
        <v>260</v>
      </c>
    </row>
    <row r="87" spans="1:12">
      <c r="A87" s="46" t="s">
        <v>261</v>
      </c>
    </row>
    <row r="88" spans="1:12">
      <c r="A88" s="46" t="s">
        <v>262</v>
      </c>
    </row>
    <row r="89" spans="1:12">
      <c r="A89" s="46" t="s">
        <v>263</v>
      </c>
    </row>
    <row r="90" spans="1:12">
      <c r="A90" s="46" t="s">
        <v>264</v>
      </c>
    </row>
    <row r="91" spans="1:12">
      <c r="A91" s="46" t="s">
        <v>265</v>
      </c>
    </row>
    <row r="92" spans="1:12">
      <c r="A92" s="46" t="s">
        <v>266</v>
      </c>
    </row>
    <row r="93" spans="1:12">
      <c r="A93" s="46"/>
    </row>
    <row r="94" spans="1:12" ht="92.25" customHeight="1">
      <c r="A94" s="183" t="s">
        <v>267</v>
      </c>
      <c r="B94" s="183"/>
      <c r="C94" s="183"/>
      <c r="D94" s="183"/>
      <c r="E94" s="183"/>
      <c r="F94" s="183"/>
      <c r="G94" s="183"/>
      <c r="H94" s="183"/>
      <c r="I94" s="183"/>
      <c r="J94" s="183"/>
    </row>
    <row r="95" spans="1:12">
      <c r="A95" s="46"/>
      <c r="L95" s="40" t="s">
        <v>268</v>
      </c>
    </row>
    <row r="96" spans="1:12">
      <c r="A96" s="40"/>
      <c r="L96" s="50" t="s">
        <v>269</v>
      </c>
    </row>
    <row r="97" spans="1:12" ht="15.75" thickBot="1"/>
    <row r="98" spans="1:12" ht="15.75" thickBot="1">
      <c r="A98" s="52" t="s">
        <v>270</v>
      </c>
      <c r="L98" s="48"/>
    </row>
    <row r="99" spans="1:12">
      <c r="A99" s="45" t="s">
        <v>271</v>
      </c>
    </row>
    <row r="100" spans="1:12">
      <c r="A100" s="45" t="s">
        <v>272</v>
      </c>
    </row>
    <row r="102" spans="1:12">
      <c r="A102" s="46"/>
    </row>
    <row r="103" spans="1:12">
      <c r="A103" s="46"/>
    </row>
    <row r="104" spans="1:12">
      <c r="A104" s="46"/>
    </row>
    <row r="105" spans="1:12">
      <c r="A105" s="46"/>
    </row>
    <row r="106" spans="1:12">
      <c r="A106" s="46"/>
    </row>
    <row r="107" spans="1:12">
      <c r="A107" s="46"/>
    </row>
    <row r="108" spans="1:12">
      <c r="A108" s="46"/>
    </row>
    <row r="109" spans="1:12">
      <c r="A109" s="46"/>
    </row>
    <row r="110" spans="1:12">
      <c r="A110" s="46"/>
    </row>
    <row r="111" spans="1:12">
      <c r="A111" s="46"/>
    </row>
    <row r="112" spans="1:12">
      <c r="A112" s="46"/>
    </row>
    <row r="113" spans="1:1">
      <c r="A113" s="46"/>
    </row>
    <row r="114" spans="1:1">
      <c r="A114" s="46"/>
    </row>
    <row r="115" spans="1:1">
      <c r="A115" s="46"/>
    </row>
    <row r="116" spans="1:1">
      <c r="A116" s="46"/>
    </row>
    <row r="117" spans="1:1">
      <c r="A117" s="46"/>
    </row>
    <row r="118" spans="1:1">
      <c r="A118" s="46"/>
    </row>
    <row r="119" spans="1:1">
      <c r="A119" s="46"/>
    </row>
    <row r="120" spans="1:1">
      <c r="A120" s="46"/>
    </row>
    <row r="121" spans="1:1">
      <c r="A121" s="46"/>
    </row>
    <row r="122" spans="1:1">
      <c r="A122" s="46"/>
    </row>
    <row r="123" spans="1:1">
      <c r="A123" s="46"/>
    </row>
    <row r="124" spans="1:1">
      <c r="A124" s="46"/>
    </row>
    <row r="125" spans="1:1">
      <c r="A125" s="46"/>
    </row>
    <row r="127" spans="1:1">
      <c r="A127" s="46"/>
    </row>
    <row r="129" spans="1:12">
      <c r="A129" s="46"/>
    </row>
    <row r="130" spans="1:12">
      <c r="A130" s="46"/>
    </row>
    <row r="131" spans="1:12">
      <c r="A131" s="46"/>
    </row>
    <row r="132" spans="1:12">
      <c r="A132" s="46"/>
    </row>
    <row r="133" spans="1:12">
      <c r="A133" s="46"/>
    </row>
    <row r="134" spans="1:12" ht="15.75" thickBot="1">
      <c r="A134" s="46"/>
    </row>
    <row r="135" spans="1:12" ht="16.5" thickBot="1">
      <c r="A135" s="51" t="s">
        <v>273</v>
      </c>
      <c r="L135" s="48"/>
    </row>
    <row r="136" spans="1:12">
      <c r="A136" s="46"/>
    </row>
    <row r="137" spans="1:12">
      <c r="A137" s="46" t="s">
        <v>274</v>
      </c>
    </row>
    <row r="138" spans="1:12">
      <c r="A138" s="46"/>
    </row>
    <row r="140" spans="1:12">
      <c r="A140" s="46"/>
    </row>
    <row r="141" spans="1:12">
      <c r="A141" s="46"/>
    </row>
    <row r="142" spans="1:12">
      <c r="A142" s="46"/>
    </row>
    <row r="143" spans="1:12">
      <c r="A143" s="46"/>
    </row>
    <row r="144" spans="1:12">
      <c r="A144" s="46"/>
    </row>
    <row r="145" spans="1:1">
      <c r="A145" s="46"/>
    </row>
    <row r="146" spans="1:1">
      <c r="A146" s="46"/>
    </row>
    <row r="147" spans="1:1">
      <c r="A147" s="46"/>
    </row>
    <row r="148" spans="1:1">
      <c r="A148" s="46"/>
    </row>
    <row r="149" spans="1:1">
      <c r="A149" s="46"/>
    </row>
    <row r="150" spans="1:1">
      <c r="A150" s="46"/>
    </row>
    <row r="151" spans="1:1">
      <c r="A151" s="46"/>
    </row>
    <row r="152" spans="1:1">
      <c r="A152" s="46"/>
    </row>
    <row r="153" spans="1:1">
      <c r="A153" s="46"/>
    </row>
    <row r="154" spans="1:1">
      <c r="A154" s="46"/>
    </row>
    <row r="155" spans="1:1">
      <c r="A155" s="46"/>
    </row>
    <row r="156" spans="1:1">
      <c r="A156" s="46"/>
    </row>
    <row r="157" spans="1:1">
      <c r="A157" s="46"/>
    </row>
    <row r="158" spans="1:1">
      <c r="A158" s="46"/>
    </row>
    <row r="159" spans="1:1">
      <c r="A159" s="46"/>
    </row>
    <row r="160" spans="1:1">
      <c r="A160" s="46"/>
    </row>
    <row r="161" spans="1:12">
      <c r="A161" s="46"/>
    </row>
    <row r="162" spans="1:12" ht="15.75" thickBot="1">
      <c r="A162" s="46"/>
    </row>
    <row r="163" spans="1:12" ht="15.75" thickBot="1">
      <c r="A163" s="45" t="s">
        <v>275</v>
      </c>
      <c r="L163" s="48"/>
    </row>
    <row r="165" spans="1:12">
      <c r="A165" s="46" t="s">
        <v>276</v>
      </c>
    </row>
    <row r="166" spans="1:12">
      <c r="A166" s="46"/>
    </row>
    <row r="167" spans="1:12">
      <c r="A167" s="46" t="s">
        <v>277</v>
      </c>
    </row>
    <row r="168" spans="1:12">
      <c r="A168" s="46" t="s">
        <v>278</v>
      </c>
      <c r="E168" s="46" t="s">
        <v>279</v>
      </c>
    </row>
    <row r="169" spans="1:12">
      <c r="E169" s="49" t="s">
        <v>280</v>
      </c>
    </row>
    <row r="170" spans="1:12">
      <c r="E170" s="49" t="s">
        <v>281</v>
      </c>
    </row>
    <row r="171" spans="1:12">
      <c r="E171" s="49" t="s">
        <v>282</v>
      </c>
    </row>
    <row r="172" spans="1:12">
      <c r="A172" s="46" t="s">
        <v>283</v>
      </c>
      <c r="E172" s="46" t="s">
        <v>284</v>
      </c>
    </row>
    <row r="173" spans="1:12">
      <c r="A173" s="46" t="s">
        <v>285</v>
      </c>
      <c r="E173" s="46">
        <v>18</v>
      </c>
    </row>
    <row r="174" spans="1:12">
      <c r="A174" s="46" t="s">
        <v>286</v>
      </c>
      <c r="E174" s="46">
        <v>54</v>
      </c>
    </row>
    <row r="175" spans="1:12">
      <c r="A175" s="46" t="s">
        <v>287</v>
      </c>
      <c r="E175" s="46">
        <v>3</v>
      </c>
    </row>
    <row r="176" spans="1:12">
      <c r="A176" s="46" t="s">
        <v>288</v>
      </c>
      <c r="E176" s="46" t="s">
        <v>289</v>
      </c>
    </row>
    <row r="177" spans="1:5">
      <c r="A177" s="46" t="s">
        <v>290</v>
      </c>
      <c r="E177" s="46" t="s">
        <v>280</v>
      </c>
    </row>
    <row r="178" spans="1:5">
      <c r="E178" s="46" t="s">
        <v>281</v>
      </c>
    </row>
    <row r="179" spans="1:5">
      <c r="E179" s="46" t="s">
        <v>291</v>
      </c>
    </row>
    <row r="180" spans="1:5">
      <c r="E180" s="46" t="s">
        <v>279</v>
      </c>
    </row>
    <row r="181" spans="1:5">
      <c r="A181" s="46" t="s">
        <v>292</v>
      </c>
      <c r="E181" s="46" t="s">
        <v>293</v>
      </c>
    </row>
    <row r="182" spans="1:5">
      <c r="A182" s="46" t="s">
        <v>294</v>
      </c>
      <c r="E182" s="46" t="s">
        <v>295</v>
      </c>
    </row>
    <row r="183" spans="1:5">
      <c r="A183" s="46" t="s">
        <v>296</v>
      </c>
      <c r="E183" s="46" t="s">
        <v>297</v>
      </c>
    </row>
    <row r="184" spans="1:5">
      <c r="A184" s="46" t="s">
        <v>298</v>
      </c>
      <c r="E184" s="46">
        <v>17</v>
      </c>
    </row>
    <row r="185" spans="1:5">
      <c r="A185" s="46" t="s">
        <v>299</v>
      </c>
      <c r="E185" s="46" t="s">
        <v>300</v>
      </c>
    </row>
    <row r="186" spans="1:5">
      <c r="A186" s="46" t="s">
        <v>301</v>
      </c>
      <c r="E186" s="46" t="s">
        <v>302</v>
      </c>
    </row>
    <row r="187" spans="1:5">
      <c r="A187" s="46" t="s">
        <v>303</v>
      </c>
    </row>
    <row r="188" spans="1:5">
      <c r="A188" s="46" t="s">
        <v>304</v>
      </c>
      <c r="E188" s="46" t="s">
        <v>305</v>
      </c>
    </row>
    <row r="189" spans="1:5">
      <c r="A189" s="46" t="s">
        <v>306</v>
      </c>
      <c r="E189" s="46" t="s">
        <v>307</v>
      </c>
    </row>
    <row r="190" spans="1:5">
      <c r="A190" s="46" t="s">
        <v>308</v>
      </c>
      <c r="E190" s="46" t="s">
        <v>309</v>
      </c>
    </row>
    <row r="191" spans="1:5">
      <c r="C191" s="53"/>
      <c r="E191" s="46" t="s">
        <v>310</v>
      </c>
    </row>
    <row r="192" spans="1:5">
      <c r="A192" s="46" t="s">
        <v>311</v>
      </c>
      <c r="E192" s="46" t="s">
        <v>312</v>
      </c>
    </row>
    <row r="193" spans="1:5">
      <c r="E193" s="46" t="s">
        <v>313</v>
      </c>
    </row>
    <row r="194" spans="1:5">
      <c r="A194" s="46" t="s">
        <v>314</v>
      </c>
      <c r="E194" s="46" t="s">
        <v>315</v>
      </c>
    </row>
    <row r="195" spans="1:5">
      <c r="A195" s="46" t="s">
        <v>316</v>
      </c>
      <c r="E195" s="46" t="s">
        <v>317</v>
      </c>
    </row>
    <row r="196" spans="1:5">
      <c r="A196" s="46" t="s">
        <v>318</v>
      </c>
      <c r="E196" s="46" t="s">
        <v>319</v>
      </c>
    </row>
    <row r="197" spans="1:5">
      <c r="A197" s="46" t="s">
        <v>320</v>
      </c>
      <c r="E197" s="46" t="s">
        <v>321</v>
      </c>
    </row>
    <row r="198" spans="1:5">
      <c r="E198" s="46" t="s">
        <v>322</v>
      </c>
    </row>
    <row r="199" spans="1:5">
      <c r="A199" s="46" t="s">
        <v>323</v>
      </c>
      <c r="E199" s="46" t="s">
        <v>324</v>
      </c>
    </row>
    <row r="200" spans="1:5">
      <c r="A200" s="40" t="s">
        <v>325</v>
      </c>
      <c r="E200" s="40" t="s">
        <v>326</v>
      </c>
    </row>
  </sheetData>
  <sheetProtection algorithmName="SHA-512" hashValue="OfGgt3BlMCbGzeg+GSXhy+bt/txue+P3wUjjYuHJM3VXBVh4CnDLcYkLeipGhCv944QUDN44cPZp25ZUXJ4Cxw==" saltValue="vfif1ZMZNfsH8P2wxTMFww==" spinCount="100000" sheet="1" objects="1" scenarios="1" formatCells="0" formatColumns="0" formatRows="0"/>
  <mergeCells count="3">
    <mergeCell ref="A4:J4"/>
    <mergeCell ref="A20:J20"/>
    <mergeCell ref="A94:J94"/>
  </mergeCells>
  <pageMargins left="0.7" right="0.7" top="0.78740157499999996" bottom="0.78740157499999996" header="0.3" footer="0.3"/>
  <drawing r:id="rId1"/>
  <legacyDrawing r:id="rId2"/>
  <oleObjects>
    <mc:AlternateContent xmlns:mc="http://schemas.openxmlformats.org/markup-compatibility/2006">
      <mc:Choice Requires="x14">
        <oleObject progId="Unknown" shapeId="4098" r:id="rId3">
          <objectPr defaultSize="0" autoPict="0" r:id="rId4">
            <anchor moveWithCells="1" sizeWithCells="1">
              <from>
                <xdr:col>11</xdr:col>
                <xdr:colOff>161925</xdr:colOff>
                <xdr:row>16</xdr:row>
                <xdr:rowOff>57150</xdr:rowOff>
              </from>
              <to>
                <xdr:col>11</xdr:col>
                <xdr:colOff>4543425</xdr:colOff>
                <xdr:row>30</xdr:row>
                <xdr:rowOff>85725</xdr:rowOff>
              </to>
            </anchor>
          </objectPr>
        </oleObject>
      </mc:Choice>
      <mc:Fallback>
        <oleObject progId="Unknown" shapeId="4098" r:id="rId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7</vt:i4>
      </vt:variant>
      <vt:variant>
        <vt:lpstr>Pojmenované oblasti</vt:lpstr>
      </vt:variant>
      <vt:variant>
        <vt:i4>8</vt:i4>
      </vt:variant>
    </vt:vector>
  </HeadingPairs>
  <TitlesOfParts>
    <vt:vector size="15" baseType="lpstr">
      <vt:lpstr>Souhrnný rozpočet</vt:lpstr>
      <vt:lpstr>Klima-rekapitulace</vt:lpstr>
      <vt:lpstr>Klima-rozpočet</vt:lpstr>
      <vt:lpstr>EL-Parametry</vt:lpstr>
      <vt:lpstr>EL-Rekapitulace</vt:lpstr>
      <vt:lpstr>EL-Rozpočet</vt:lpstr>
      <vt:lpstr>EL-Kniha výrobků</vt:lpstr>
      <vt:lpstr>'EL-Kniha výrobků'!_Hlk535415260</vt:lpstr>
      <vt:lpstr>'EL-Rozpočet'!Názvy_tisku</vt:lpstr>
      <vt:lpstr>'Klima-rozpočet'!Názvy_tisku</vt:lpstr>
      <vt:lpstr>'EL-Parametry'!Oblast_tisku</vt:lpstr>
      <vt:lpstr>'EL-Rekapitulace'!Oblast_tisku</vt:lpstr>
      <vt:lpstr>'EL-Rozpočet'!Oblast_tisku</vt:lpstr>
      <vt:lpstr>'Klima-rekapitulace'!Oblast_tisku</vt:lpstr>
      <vt:lpstr>'Klima-rozpočet'!Oblast_tisku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JK</dc:creator>
  <cp:lastModifiedBy>Milada</cp:lastModifiedBy>
  <cp:lastPrinted>2020-09-07T13:18:45Z</cp:lastPrinted>
  <dcterms:created xsi:type="dcterms:W3CDTF">2020-09-06T17:44:22Z</dcterms:created>
  <dcterms:modified xsi:type="dcterms:W3CDTF">2020-09-07T13:51:40Z</dcterms:modified>
</cp:coreProperties>
</file>