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_kyselkova\Kyselkova\Veřejné zakázky\2021\JAK\Oprava společných sprch_koleje JAK_bl C\"/>
    </mc:Choice>
  </mc:AlternateContent>
  <bookViews>
    <workbookView xWindow="-28920" yWindow="-285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D.1.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D.1.1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D.1.1 Pol'!$A$1:$X$292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F39" i="1"/>
  <c r="G291" i="12"/>
  <c r="BA288" i="12"/>
  <c r="BA286" i="12"/>
  <c r="BA284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4" i="12"/>
  <c r="I14" i="12"/>
  <c r="I13" i="12" s="1"/>
  <c r="K14" i="12"/>
  <c r="M14" i="12"/>
  <c r="O14" i="12"/>
  <c r="Q14" i="12"/>
  <c r="Q13" i="12" s="1"/>
  <c r="V14" i="12"/>
  <c r="G18" i="12"/>
  <c r="G13" i="12" s="1"/>
  <c r="I18" i="12"/>
  <c r="K18" i="12"/>
  <c r="K13" i="12" s="1"/>
  <c r="O18" i="12"/>
  <c r="O13" i="12" s="1"/>
  <c r="Q18" i="12"/>
  <c r="V18" i="12"/>
  <c r="V13" i="12" s="1"/>
  <c r="G22" i="12"/>
  <c r="M22" i="12" s="1"/>
  <c r="M21" i="12" s="1"/>
  <c r="I22" i="12"/>
  <c r="K22" i="12"/>
  <c r="K21" i="12" s="1"/>
  <c r="O22" i="12"/>
  <c r="O21" i="12" s="1"/>
  <c r="Q22" i="12"/>
  <c r="V22" i="12"/>
  <c r="V21" i="12" s="1"/>
  <c r="G29" i="12"/>
  <c r="I29" i="12"/>
  <c r="I21" i="12" s="1"/>
  <c r="K29" i="12"/>
  <c r="M29" i="12"/>
  <c r="O29" i="12"/>
  <c r="Q29" i="12"/>
  <c r="Q21" i="12" s="1"/>
  <c r="V29" i="12"/>
  <c r="G32" i="12"/>
  <c r="M32" i="12" s="1"/>
  <c r="I32" i="12"/>
  <c r="K32" i="12"/>
  <c r="O32" i="12"/>
  <c r="Q32" i="12"/>
  <c r="V32" i="12"/>
  <c r="G39" i="12"/>
  <c r="O39" i="12"/>
  <c r="G40" i="12"/>
  <c r="M40" i="12" s="1"/>
  <c r="M39" i="12" s="1"/>
  <c r="I40" i="12"/>
  <c r="I39" i="12" s="1"/>
  <c r="K40" i="12"/>
  <c r="K39" i="12" s="1"/>
  <c r="O40" i="12"/>
  <c r="Q40" i="12"/>
  <c r="Q39" i="12" s="1"/>
  <c r="V40" i="12"/>
  <c r="V39" i="12" s="1"/>
  <c r="G43" i="12"/>
  <c r="I43" i="12"/>
  <c r="K43" i="12"/>
  <c r="M43" i="12"/>
  <c r="O43" i="12"/>
  <c r="Q43" i="12"/>
  <c r="V43" i="12"/>
  <c r="G47" i="12"/>
  <c r="M47" i="12" s="1"/>
  <c r="M46" i="12" s="1"/>
  <c r="I47" i="12"/>
  <c r="I46" i="12" s="1"/>
  <c r="K47" i="12"/>
  <c r="O47" i="12"/>
  <c r="O46" i="12" s="1"/>
  <c r="Q47" i="12"/>
  <c r="Q46" i="12" s="1"/>
  <c r="V47" i="12"/>
  <c r="G53" i="12"/>
  <c r="M53" i="12" s="1"/>
  <c r="I53" i="12"/>
  <c r="K53" i="12"/>
  <c r="K46" i="12" s="1"/>
  <c r="O53" i="12"/>
  <c r="Q53" i="12"/>
  <c r="V53" i="12"/>
  <c r="V46" i="12" s="1"/>
  <c r="G59" i="12"/>
  <c r="I59" i="12"/>
  <c r="K59" i="12"/>
  <c r="M59" i="12"/>
  <c r="O59" i="12"/>
  <c r="Q59" i="12"/>
  <c r="V59" i="12"/>
  <c r="G70" i="12"/>
  <c r="K70" i="12"/>
  <c r="O70" i="12"/>
  <c r="V70" i="12"/>
  <c r="G71" i="12"/>
  <c r="M71" i="12" s="1"/>
  <c r="M70" i="12" s="1"/>
  <c r="I71" i="12"/>
  <c r="I70" i="12" s="1"/>
  <c r="K71" i="12"/>
  <c r="O71" i="12"/>
  <c r="Q71" i="12"/>
  <c r="Q70" i="12" s="1"/>
  <c r="V71" i="12"/>
  <c r="G77" i="12"/>
  <c r="I77" i="12"/>
  <c r="K77" i="12"/>
  <c r="M77" i="12"/>
  <c r="O77" i="12"/>
  <c r="Q77" i="12"/>
  <c r="V77" i="12"/>
  <c r="G79" i="12"/>
  <c r="G76" i="12" s="1"/>
  <c r="I79" i="12"/>
  <c r="K79" i="12"/>
  <c r="O79" i="12"/>
  <c r="O76" i="12" s="1"/>
  <c r="Q79" i="12"/>
  <c r="V79" i="12"/>
  <c r="G85" i="12"/>
  <c r="M85" i="12" s="1"/>
  <c r="I85" i="12"/>
  <c r="I76" i="12" s="1"/>
  <c r="K85" i="12"/>
  <c r="O85" i="12"/>
  <c r="Q85" i="12"/>
  <c r="Q76" i="12" s="1"/>
  <c r="V85" i="12"/>
  <c r="G89" i="12"/>
  <c r="M89" i="12" s="1"/>
  <c r="I89" i="12"/>
  <c r="K89" i="12"/>
  <c r="K76" i="12" s="1"/>
  <c r="O89" i="12"/>
  <c r="Q89" i="12"/>
  <c r="V89" i="12"/>
  <c r="V76" i="12" s="1"/>
  <c r="G92" i="12"/>
  <c r="I92" i="12"/>
  <c r="K92" i="12"/>
  <c r="M92" i="12"/>
  <c r="O92" i="12"/>
  <c r="Q92" i="12"/>
  <c r="V92" i="12"/>
  <c r="G98" i="12"/>
  <c r="M98" i="12" s="1"/>
  <c r="I98" i="12"/>
  <c r="I97" i="12" s="1"/>
  <c r="K98" i="12"/>
  <c r="O98" i="12"/>
  <c r="Q98" i="12"/>
  <c r="Q97" i="12" s="1"/>
  <c r="V98" i="12"/>
  <c r="G103" i="12"/>
  <c r="M103" i="12" s="1"/>
  <c r="I103" i="12"/>
  <c r="K103" i="12"/>
  <c r="K97" i="12" s="1"/>
  <c r="O103" i="12"/>
  <c r="Q103" i="12"/>
  <c r="V103" i="12"/>
  <c r="V97" i="12" s="1"/>
  <c r="G105" i="12"/>
  <c r="I105" i="12"/>
  <c r="K105" i="12"/>
  <c r="M105" i="12"/>
  <c r="O105" i="12"/>
  <c r="Q105" i="12"/>
  <c r="V105" i="12"/>
  <c r="G109" i="12"/>
  <c r="M109" i="12" s="1"/>
  <c r="I109" i="12"/>
  <c r="K109" i="12"/>
  <c r="O109" i="12"/>
  <c r="O97" i="12" s="1"/>
  <c r="Q109" i="12"/>
  <c r="V109" i="12"/>
  <c r="G112" i="12"/>
  <c r="M112" i="12" s="1"/>
  <c r="I112" i="12"/>
  <c r="K112" i="12"/>
  <c r="O112" i="12"/>
  <c r="Q112" i="12"/>
  <c r="V112" i="12"/>
  <c r="K117" i="12"/>
  <c r="V117" i="12"/>
  <c r="G118" i="12"/>
  <c r="I118" i="12"/>
  <c r="I117" i="12" s="1"/>
  <c r="K118" i="12"/>
  <c r="M118" i="12"/>
  <c r="O118" i="12"/>
  <c r="Q118" i="12"/>
  <c r="Q117" i="12" s="1"/>
  <c r="V118" i="12"/>
  <c r="G123" i="12"/>
  <c r="G117" i="12" s="1"/>
  <c r="I123" i="12"/>
  <c r="K123" i="12"/>
  <c r="O123" i="12"/>
  <c r="O117" i="12" s="1"/>
  <c r="Q123" i="12"/>
  <c r="V123" i="12"/>
  <c r="G126" i="12"/>
  <c r="I126" i="12"/>
  <c r="K126" i="12"/>
  <c r="M126" i="12"/>
  <c r="O126" i="12"/>
  <c r="Q126" i="12"/>
  <c r="V126" i="12"/>
  <c r="G132" i="12"/>
  <c r="I132" i="12"/>
  <c r="I131" i="12" s="1"/>
  <c r="K132" i="12"/>
  <c r="M132" i="12"/>
  <c r="O132" i="12"/>
  <c r="Q132" i="12"/>
  <c r="Q131" i="12" s="1"/>
  <c r="V132" i="12"/>
  <c r="G138" i="12"/>
  <c r="G131" i="12" s="1"/>
  <c r="I138" i="12"/>
  <c r="K138" i="12"/>
  <c r="K131" i="12" s="1"/>
  <c r="O138" i="12"/>
  <c r="O131" i="12" s="1"/>
  <c r="Q138" i="12"/>
  <c r="V138" i="12"/>
  <c r="V131" i="12" s="1"/>
  <c r="G141" i="12"/>
  <c r="I141" i="12"/>
  <c r="K141" i="12"/>
  <c r="M141" i="12"/>
  <c r="O141" i="12"/>
  <c r="Q141" i="12"/>
  <c r="V141" i="12"/>
  <c r="G144" i="12"/>
  <c r="M144" i="12" s="1"/>
  <c r="I144" i="12"/>
  <c r="K144" i="12"/>
  <c r="O144" i="12"/>
  <c r="Q144" i="12"/>
  <c r="V144" i="12"/>
  <c r="G147" i="12"/>
  <c r="I147" i="12"/>
  <c r="K147" i="12"/>
  <c r="M147" i="12"/>
  <c r="O147" i="12"/>
  <c r="Q147" i="12"/>
  <c r="V147" i="12"/>
  <c r="G150" i="12"/>
  <c r="M150" i="12" s="1"/>
  <c r="I150" i="12"/>
  <c r="K150" i="12"/>
  <c r="O150" i="12"/>
  <c r="Q150" i="12"/>
  <c r="V150" i="12"/>
  <c r="G156" i="12"/>
  <c r="M156" i="12" s="1"/>
  <c r="I156" i="12"/>
  <c r="K156" i="12"/>
  <c r="K155" i="12" s="1"/>
  <c r="O156" i="12"/>
  <c r="O155" i="12" s="1"/>
  <c r="Q156" i="12"/>
  <c r="V156" i="12"/>
  <c r="V155" i="12" s="1"/>
  <c r="G158" i="12"/>
  <c r="I158" i="12"/>
  <c r="I155" i="12" s="1"/>
  <c r="K158" i="12"/>
  <c r="M158" i="12"/>
  <c r="O158" i="12"/>
  <c r="Q158" i="12"/>
  <c r="Q155" i="12" s="1"/>
  <c r="V158" i="12"/>
  <c r="G160" i="12"/>
  <c r="M160" i="12" s="1"/>
  <c r="I160" i="12"/>
  <c r="K160" i="12"/>
  <c r="O160" i="12"/>
  <c r="Q160" i="12"/>
  <c r="V160" i="12"/>
  <c r="G162" i="12"/>
  <c r="I162" i="12"/>
  <c r="K162" i="12"/>
  <c r="M162" i="12"/>
  <c r="O162" i="12"/>
  <c r="Q162" i="12"/>
  <c r="V162" i="12"/>
  <c r="G165" i="12"/>
  <c r="M165" i="12" s="1"/>
  <c r="I165" i="12"/>
  <c r="K165" i="12"/>
  <c r="O165" i="12"/>
  <c r="Q165" i="12"/>
  <c r="V165" i="12"/>
  <c r="G168" i="12"/>
  <c r="I168" i="12"/>
  <c r="K168" i="12"/>
  <c r="M168" i="12"/>
  <c r="O168" i="12"/>
  <c r="Q168" i="12"/>
  <c r="V168" i="12"/>
  <c r="G171" i="12"/>
  <c r="M171" i="12" s="1"/>
  <c r="I171" i="12"/>
  <c r="K171" i="12"/>
  <c r="O171" i="12"/>
  <c r="Q171" i="12"/>
  <c r="V171" i="12"/>
  <c r="G174" i="12"/>
  <c r="I174" i="12"/>
  <c r="K174" i="12"/>
  <c r="M174" i="12"/>
  <c r="O174" i="12"/>
  <c r="Q174" i="12"/>
  <c r="V174" i="12"/>
  <c r="G177" i="12"/>
  <c r="M177" i="12" s="1"/>
  <c r="I177" i="12"/>
  <c r="K177" i="12"/>
  <c r="O177" i="12"/>
  <c r="Q177" i="12"/>
  <c r="V177" i="12"/>
  <c r="G180" i="12"/>
  <c r="G179" i="12" s="1"/>
  <c r="I180" i="12"/>
  <c r="K180" i="12"/>
  <c r="K179" i="12" s="1"/>
  <c r="O180" i="12"/>
  <c r="O179" i="12" s="1"/>
  <c r="Q180" i="12"/>
  <c r="V180" i="12"/>
  <c r="V179" i="12" s="1"/>
  <c r="G182" i="12"/>
  <c r="I182" i="12"/>
  <c r="I179" i="12" s="1"/>
  <c r="K182" i="12"/>
  <c r="M182" i="12"/>
  <c r="O182" i="12"/>
  <c r="Q182" i="12"/>
  <c r="Q179" i="12" s="1"/>
  <c r="V182" i="12"/>
  <c r="G188" i="12"/>
  <c r="M188" i="12" s="1"/>
  <c r="I188" i="12"/>
  <c r="K188" i="12"/>
  <c r="O188" i="12"/>
  <c r="Q188" i="12"/>
  <c r="V188" i="12"/>
  <c r="G193" i="12"/>
  <c r="I193" i="12"/>
  <c r="K193" i="12"/>
  <c r="M193" i="12"/>
  <c r="O193" i="12"/>
  <c r="Q193" i="12"/>
  <c r="V193" i="12"/>
  <c r="G195" i="12"/>
  <c r="M195" i="12" s="1"/>
  <c r="I195" i="12"/>
  <c r="K195" i="12"/>
  <c r="O195" i="12"/>
  <c r="Q195" i="12"/>
  <c r="V195" i="12"/>
  <c r="G197" i="12"/>
  <c r="I197" i="12"/>
  <c r="K197" i="12"/>
  <c r="M197" i="12"/>
  <c r="O197" i="12"/>
  <c r="Q197" i="12"/>
  <c r="V197" i="12"/>
  <c r="G200" i="12"/>
  <c r="M200" i="12" s="1"/>
  <c r="I200" i="12"/>
  <c r="K200" i="12"/>
  <c r="O200" i="12"/>
  <c r="Q200" i="12"/>
  <c r="V200" i="12"/>
  <c r="G203" i="12"/>
  <c r="I203" i="12"/>
  <c r="K203" i="12"/>
  <c r="M203" i="12"/>
  <c r="O203" i="12"/>
  <c r="Q203" i="12"/>
  <c r="V203" i="12"/>
  <c r="G206" i="12"/>
  <c r="M206" i="12" s="1"/>
  <c r="I206" i="12"/>
  <c r="K206" i="12"/>
  <c r="O206" i="12"/>
  <c r="Q206" i="12"/>
  <c r="V206" i="12"/>
  <c r="G212" i="12"/>
  <c r="M212" i="12" s="1"/>
  <c r="I212" i="12"/>
  <c r="K212" i="12"/>
  <c r="K211" i="12" s="1"/>
  <c r="O212" i="12"/>
  <c r="O211" i="12" s="1"/>
  <c r="Q212" i="12"/>
  <c r="V212" i="12"/>
  <c r="V211" i="12" s="1"/>
  <c r="G216" i="12"/>
  <c r="I216" i="12"/>
  <c r="I211" i="12" s="1"/>
  <c r="K216" i="12"/>
  <c r="M216" i="12"/>
  <c r="O216" i="12"/>
  <c r="Q216" i="12"/>
  <c r="Q211" i="12" s="1"/>
  <c r="V216" i="12"/>
  <c r="G219" i="12"/>
  <c r="M219" i="12" s="1"/>
  <c r="I219" i="12"/>
  <c r="K219" i="12"/>
  <c r="O219" i="12"/>
  <c r="Q219" i="12"/>
  <c r="V219" i="12"/>
  <c r="G221" i="12"/>
  <c r="I221" i="12"/>
  <c r="K221" i="12"/>
  <c r="M221" i="12"/>
  <c r="O221" i="12"/>
  <c r="Q221" i="12"/>
  <c r="V221" i="12"/>
  <c r="G228" i="12"/>
  <c r="M228" i="12" s="1"/>
  <c r="I228" i="12"/>
  <c r="K228" i="12"/>
  <c r="O228" i="12"/>
  <c r="Q228" i="12"/>
  <c r="V228" i="12"/>
  <c r="G230" i="12"/>
  <c r="I230" i="12"/>
  <c r="K230" i="12"/>
  <c r="M230" i="12"/>
  <c r="O230" i="12"/>
  <c r="Q230" i="12"/>
  <c r="V230" i="12"/>
  <c r="G233" i="12"/>
  <c r="M233" i="12" s="1"/>
  <c r="I233" i="12"/>
  <c r="K233" i="12"/>
  <c r="O233" i="12"/>
  <c r="Q233" i="12"/>
  <c r="V233" i="12"/>
  <c r="G237" i="12"/>
  <c r="I237" i="12"/>
  <c r="K237" i="12"/>
  <c r="M237" i="12"/>
  <c r="O237" i="12"/>
  <c r="Q237" i="12"/>
  <c r="V237" i="12"/>
  <c r="G240" i="12"/>
  <c r="M240" i="12" s="1"/>
  <c r="I240" i="12"/>
  <c r="K240" i="12"/>
  <c r="O240" i="12"/>
  <c r="Q240" i="12"/>
  <c r="V240" i="12"/>
  <c r="G243" i="12"/>
  <c r="I243" i="12"/>
  <c r="K243" i="12"/>
  <c r="M243" i="12"/>
  <c r="O243" i="12"/>
  <c r="Q243" i="12"/>
  <c r="V243" i="12"/>
  <c r="G248" i="12"/>
  <c r="I248" i="12"/>
  <c r="I247" i="12" s="1"/>
  <c r="K248" i="12"/>
  <c r="M248" i="12"/>
  <c r="O248" i="12"/>
  <c r="Q248" i="12"/>
  <c r="Q247" i="12" s="1"/>
  <c r="V248" i="12"/>
  <c r="G252" i="12"/>
  <c r="M252" i="12" s="1"/>
  <c r="I252" i="12"/>
  <c r="K252" i="12"/>
  <c r="K247" i="12" s="1"/>
  <c r="O252" i="12"/>
  <c r="Q252" i="12"/>
  <c r="V252" i="12"/>
  <c r="V247" i="12" s="1"/>
  <c r="G256" i="12"/>
  <c r="I256" i="12"/>
  <c r="K256" i="12"/>
  <c r="M256" i="12"/>
  <c r="O256" i="12"/>
  <c r="Q256" i="12"/>
  <c r="V256" i="12"/>
  <c r="G261" i="12"/>
  <c r="M261" i="12" s="1"/>
  <c r="I261" i="12"/>
  <c r="K261" i="12"/>
  <c r="O261" i="12"/>
  <c r="O247" i="12" s="1"/>
  <c r="Q261" i="12"/>
  <c r="V261" i="12"/>
  <c r="G265" i="12"/>
  <c r="I265" i="12"/>
  <c r="K265" i="12"/>
  <c r="M265" i="12"/>
  <c r="O265" i="12"/>
  <c r="Q265" i="12"/>
  <c r="V265" i="12"/>
  <c r="G269" i="12"/>
  <c r="M269" i="12" s="1"/>
  <c r="I269" i="12"/>
  <c r="K269" i="12"/>
  <c r="O269" i="12"/>
  <c r="Q269" i="12"/>
  <c r="V269" i="12"/>
  <c r="G273" i="12"/>
  <c r="I273" i="12"/>
  <c r="K273" i="12"/>
  <c r="M273" i="12"/>
  <c r="O273" i="12"/>
  <c r="Q273" i="12"/>
  <c r="V273" i="12"/>
  <c r="G277" i="12"/>
  <c r="O277" i="12"/>
  <c r="G278" i="12"/>
  <c r="I278" i="12"/>
  <c r="I277" i="12" s="1"/>
  <c r="K278" i="12"/>
  <c r="M278" i="12"/>
  <c r="O278" i="12"/>
  <c r="Q278" i="12"/>
  <c r="Q277" i="12" s="1"/>
  <c r="V278" i="12"/>
  <c r="G280" i="12"/>
  <c r="M280" i="12" s="1"/>
  <c r="I280" i="12"/>
  <c r="K280" i="12"/>
  <c r="K277" i="12" s="1"/>
  <c r="O280" i="12"/>
  <c r="Q280" i="12"/>
  <c r="V280" i="12"/>
  <c r="V277" i="12" s="1"/>
  <c r="G283" i="12"/>
  <c r="G282" i="12" s="1"/>
  <c r="I283" i="12"/>
  <c r="K283" i="12"/>
  <c r="K282" i="12" s="1"/>
  <c r="O283" i="12"/>
  <c r="O282" i="12" s="1"/>
  <c r="Q283" i="12"/>
  <c r="V283" i="12"/>
  <c r="V282" i="12" s="1"/>
  <c r="G285" i="12"/>
  <c r="I285" i="12"/>
  <c r="I282" i="12" s="1"/>
  <c r="K285" i="12"/>
  <c r="M285" i="12"/>
  <c r="O285" i="12"/>
  <c r="Q285" i="12"/>
  <c r="Q282" i="12" s="1"/>
  <c r="V285" i="12"/>
  <c r="G287" i="12"/>
  <c r="M287" i="12" s="1"/>
  <c r="I287" i="12"/>
  <c r="K287" i="12"/>
  <c r="O287" i="12"/>
  <c r="Q287" i="12"/>
  <c r="V287" i="12"/>
  <c r="G289" i="12"/>
  <c r="I289" i="12"/>
  <c r="K289" i="12"/>
  <c r="M289" i="12"/>
  <c r="O289" i="12"/>
  <c r="Q289" i="12"/>
  <c r="V289" i="12"/>
  <c r="AE291" i="12"/>
  <c r="AF291" i="12"/>
  <c r="I20" i="1"/>
  <c r="I19" i="1"/>
  <c r="I18" i="1"/>
  <c r="I17" i="1"/>
  <c r="I16" i="1"/>
  <c r="I66" i="1"/>
  <c r="J61" i="1" s="1"/>
  <c r="F43" i="1"/>
  <c r="G43" i="1"/>
  <c r="G25" i="1" s="1"/>
  <c r="A25" i="1" s="1"/>
  <c r="H42" i="1"/>
  <c r="I42" i="1" s="1"/>
  <c r="H41" i="1"/>
  <c r="I41" i="1" s="1"/>
  <c r="H40" i="1"/>
  <c r="H39" i="1"/>
  <c r="I39" i="1" s="1"/>
  <c r="I43" i="1" s="1"/>
  <c r="J28" i="1"/>
  <c r="J26" i="1"/>
  <c r="G38" i="1"/>
  <c r="F38" i="1"/>
  <c r="J23" i="1"/>
  <c r="J24" i="1"/>
  <c r="J25" i="1"/>
  <c r="J27" i="1"/>
  <c r="E24" i="1"/>
  <c r="E26" i="1"/>
  <c r="A26" i="1" l="1"/>
  <c r="G26" i="1"/>
  <c r="G28" i="1"/>
  <c r="G23" i="1"/>
  <c r="M277" i="12"/>
  <c r="M247" i="12"/>
  <c r="M211" i="12"/>
  <c r="M155" i="12"/>
  <c r="M97" i="12"/>
  <c r="G247" i="12"/>
  <c r="G97" i="12"/>
  <c r="G46" i="12"/>
  <c r="M283" i="12"/>
  <c r="M282" i="12" s="1"/>
  <c r="G211" i="12"/>
  <c r="M180" i="12"/>
  <c r="M179" i="12" s="1"/>
  <c r="G155" i="12"/>
  <c r="M138" i="12"/>
  <c r="M131" i="12" s="1"/>
  <c r="M123" i="12"/>
  <c r="M117" i="12" s="1"/>
  <c r="M79" i="12"/>
  <c r="M76" i="12" s="1"/>
  <c r="G21" i="12"/>
  <c r="M18" i="12"/>
  <c r="M13" i="12" s="1"/>
  <c r="I21" i="1"/>
  <c r="J52" i="1"/>
  <c r="J56" i="1"/>
  <c r="J60" i="1"/>
  <c r="J64" i="1"/>
  <c r="J51" i="1"/>
  <c r="J55" i="1"/>
  <c r="J59" i="1"/>
  <c r="J63" i="1"/>
  <c r="J65" i="1"/>
  <c r="J50" i="1"/>
  <c r="J54" i="1"/>
  <c r="J58" i="1"/>
  <c r="J62" i="1"/>
  <c r="J53" i="1"/>
  <c r="J57" i="1"/>
  <c r="J42" i="1"/>
  <c r="J41" i="1"/>
  <c r="J39" i="1"/>
  <c r="J43" i="1" s="1"/>
  <c r="H43" i="1"/>
  <c r="A23" i="1" l="1"/>
  <c r="J66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<sst xmlns="http://schemas.openxmlformats.org/spreadsheetml/2006/main" count="1187" uniqueCount="398">
  <si>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</si>
  <si>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</si>
  <si>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</si>
  <si>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</si>
  <si>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</si>
  <si>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</si>
  <si>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</si>
  <si>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</si>
  <si>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</si>
  <si>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</si>
  <si>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</si>
  <si>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</si>
  <si>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</si>
  <si>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</si>
  <si>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</si>
  <si>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</si>
  <si>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</si>
  <si>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</si>
  <si>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</si>
  <si>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</si>
  <si>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</si>
  <si>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</si>
  <si>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</si>
  <si>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</si>
  <si>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</si>
  <si>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</si>
  <si>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</si>
  <si>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</si>
  <si>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</si>
  <si>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</si>
  <si>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</si>
  <si>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</si>
  <si>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</si>
  <si>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</si>
  <si>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</si>
  <si>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</si>
  <si>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</si>
  <si>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</si>
  <si>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</si>
  <si>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</si>
  <si>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</si>
  <si>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</si>
  <si>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</si>
  <si>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D.1.1</t>
  </si>
  <si>
    <t>Architektonicko - stavební řešení</t>
  </si>
  <si>
    <t>01</t>
  </si>
  <si>
    <t>Sprchy</t>
  </si>
  <si>
    <t>Objekt:</t>
  </si>
  <si>
    <t>Rozpočet:</t>
  </si>
  <si>
    <t>www.rozpocet-stavby.cz</t>
  </si>
  <si>
    <t>074_2021</t>
  </si>
  <si>
    <t>Oprava společných sprch, koleje JAK blok „C“</t>
  </si>
  <si>
    <t>Mendelova univerzita v Brně</t>
  </si>
  <si>
    <t>Zemědělská 1665/1</t>
  </si>
  <si>
    <t>Brno-Černá Pole</t>
  </si>
  <si>
    <t>61300</t>
  </si>
  <si>
    <t>62156489</t>
  </si>
  <si>
    <t>CZ62156489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</si>
  <si>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</si>
  <si>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</si>
  <si>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</si>
  <si>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</si>
  <si>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</si>
  <si>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</si>
  <si>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</si>
  <si>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</si>
  <si>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</si>
  <si>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</si>
  <si>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</si>
  <si>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</si>
  <si>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</si>
  <si>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</si>
  <si>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</si>
  <si>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</si>
  <si>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</si>
  <si>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</si>
  <si>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</si>
  <si>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</si>
  <si>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</si>
  <si>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</si>
  <si>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</si>
  <si>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</si>
  <si>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</si>
  <si>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</si>
  <si>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</si>
  <si>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</si>
  <si>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771</t>
  </si>
  <si>
    <t>Podlahy z dlaždic a obklady</t>
  </si>
  <si>
    <t>781</t>
  </si>
  <si>
    <t>Obklady keramické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</si>
  <si>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</si>
  <si>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</si>
  <si>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</si>
  <si>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</si>
  <si>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</si>
  <si>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</si>
  <si>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</si>
  <si>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</si>
  <si>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</si>
  <si>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</si>
  <si>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</si>
  <si>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</si>
  <si>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</si>
  <si>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</si>
  <si>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</si>
  <si>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</si>
  <si>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</si>
  <si>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</si>
  <si>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</si>
  <si>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</si>
  <si>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</si>
  <si>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</si>
  <si>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</si>
  <si>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</si>
  <si>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</si>
  <si>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</si>
  <si>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</si>
  <si>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</si>
  <si>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</si>
  <si>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</si>
  <si>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</si>
  <si>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</si>
  <si>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</si>
  <si>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340271410R00</t>
  </si>
  <si>
    <t>Zazdívka otvorů příček z pórobetonových tvárnic plochy do 0,25 m2, tloušťka zdiva 100 mm</t>
  </si>
  <si>
    <t>kus</t>
  </si>
  <si>
    <t>801-4</t>
  </si>
  <si>
    <t>RTS 21/ I</t>
  </si>
  <si>
    <t>Práce</t>
  </si>
  <si>
    <t>POL1_</t>
  </si>
  <si>
    <t>včetně pomocného pracovního lešení</t>
  </si>
  <si>
    <t>SPI</t>
  </si>
  <si>
    <t>u bývalých podalh. vpustí 150 x 220 mm : 4</t>
  </si>
  <si>
    <t>VV</t>
  </si>
  <si>
    <t>Koeficient 3 patra: 2</t>
  </si>
  <si>
    <t>612403386R00</t>
  </si>
  <si>
    <t>Hrubá výplň rýh ve stěnách, jakoukoliv maltou maltou ze suchých směsí_x000D_
 100 x 100 mm</t>
  </si>
  <si>
    <t>m</t>
  </si>
  <si>
    <t>jakékoliv šířky rýhy,</t>
  </si>
  <si>
    <t>rýhy po vodovodním potrubí : 1,2*8</t>
  </si>
  <si>
    <t>612421626R00</t>
  </si>
  <si>
    <t>Omítky vnitřní stěn vápenné nebo vápenocementové v podlaží i ve schodišti hladké</t>
  </si>
  <si>
    <t>m2</t>
  </si>
  <si>
    <t>801-1</t>
  </si>
  <si>
    <t xml:space="preserve">pod nové obklady : </t>
  </si>
  <si>
    <t>Odkaz na mn. položky pořadí 53 : 26,91000</t>
  </si>
  <si>
    <t>631361921RT2</t>
  </si>
  <si>
    <t>Výztuž mazanin z betonů a z lehkých betonů ze svařovaných sítí průměr drátu 5 mm, velikost oka 100/100 mm</t>
  </si>
  <si>
    <t>t</t>
  </si>
  <si>
    <t>včetně distančních prvků</t>
  </si>
  <si>
    <t xml:space="preserve">do potěru tl. 50 mm : </t>
  </si>
  <si>
    <t xml:space="preserve">1 patro = 8 sprch - beton ve spádu : </t>
  </si>
  <si>
    <t>sprchy - area : 0,85*7*3,08*1,2/1000</t>
  </si>
  <si>
    <t>0,75*1*3,08*1,2/1000</t>
  </si>
  <si>
    <t>632411150RT2</t>
  </si>
  <si>
    <t>Potěr ze suchých směsí cementový, tloušťky 50 mm, bez penetrace</t>
  </si>
  <si>
    <t>s rozprostřením a uhlazením</t>
  </si>
  <si>
    <t>Odkaz na mn. položky pořadí 6 : 20,10000</t>
  </si>
  <si>
    <t>632421140RU1</t>
  </si>
  <si>
    <t>Potěr ze suchých směsí cementová vyrovnávací podlahová hmota, tloušťky 30 mm, včetně penetrace</t>
  </si>
  <si>
    <t>beton vyztužený vláknem včetně penetrace podkladu.</t>
  </si>
  <si>
    <t>POP</t>
  </si>
  <si>
    <t>sprchy - area : 0,85*7</t>
  </si>
  <si>
    <t>0,75*1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</si>
  <si>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</si>
  <si>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</si>
  <si>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N4007 : 16,5</t>
  </si>
  <si>
    <t>952902110R00</t>
  </si>
  <si>
    <t>Čištění budov zametáním v místnostech, chodbách, na schodišti a na půdě</t>
  </si>
  <si>
    <t>chodba a schodiště ( na jedno patro x 5 opakování ) : 180,0*5</t>
  </si>
  <si>
    <t>965042221R00</t>
  </si>
  <si>
    <t>Bourání podkladů pod dlažby nebo litých celistvých dlažeb a mazanin  betonových nebo z litého asfaltu, tloušťky přes 100 mm, plochy do 1 m2</t>
  </si>
  <si>
    <t>m3</t>
  </si>
  <si>
    <t>801-3</t>
  </si>
  <si>
    <t xml:space="preserve">1 patro = 8 sprch : </t>
  </si>
  <si>
    <t>sprchy : 0,86*0,9*0,14*7</t>
  </si>
  <si>
    <t>0,86*0,75*0,14</t>
  </si>
  <si>
    <t>0,1*0,15*0,14*4</t>
  </si>
  <si>
    <t>971033431R00</t>
  </si>
  <si>
    <t>Vybourání otvorů ve zdivu cihelném z jakýchkoliv cihel pálených_x000D_
 na jakoukoliv maltu vápenou nebo vápenocementovou, plochy do 0,25 m2, tloušťky do 150 mm</t>
  </si>
  <si>
    <t>základovém nebo nadzákladovém,</t>
  </si>
  <si>
    <t>Včetně pomocného lešení o výšce podlahy do 1900 mm a pro zatížení do 1,5 kPa  (150 kg/m2).</t>
  </si>
  <si>
    <t>vstupní "rantl" - příčka tl. 100 mm : 8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</si>
  <si>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</si>
  <si>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</si>
  <si>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</si>
  <si>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u baterie a hlavice : 0,3*1,2*8</t>
  </si>
  <si>
    <t>stěny u podlahy : 0,25*(0,15+0,96+0,9+0,96)</t>
  </si>
  <si>
    <t>0,25*(0,9+0,96+0,9+0,96-0,6)*6</t>
  </si>
  <si>
    <t>0,25*(0,96+0,75+0,96)</t>
  </si>
  <si>
    <t xml:space="preserve">   - u otvor podl. vpustí : -0,15*0,092*8</t>
  </si>
  <si>
    <t xml:space="preserve">  + ostění u podl. vpustí : 0,1*(0,15+0,092+0,92)*4</t>
  </si>
  <si>
    <t xml:space="preserve">  + vstupní "rantl" : (0,13+0,1+0,08)*(0,6*5+0,75+0,58+0,75)</t>
  </si>
  <si>
    <t>999281151R00</t>
  </si>
  <si>
    <t>Přesun hmot pro opravy a údržbu objektů pro opravy a údržbu dosavadních objektů včetně vnějších plášťů_x000D_
 výšky do 25 m, nošením</t>
  </si>
  <si>
    <t>Přesun hmot</t>
  </si>
  <si>
    <t>POL7_</t>
  </si>
  <si>
    <t>oborů 801, 803, 811 a 812</t>
  </si>
  <si>
    <t xml:space="preserve">Hmotnosti z položek s pořadovými čísly: : </t>
  </si>
  <si>
    <t xml:space="preserve">1,2,3,4,5,6,7,10, : </t>
  </si>
  <si>
    <t>Součet: : 5,15667</t>
  </si>
  <si>
    <t>711212000R00</t>
  </si>
  <si>
    <t>Izolace proti vodě nátěr podkladní pod hydroizolační stěrky</t>
  </si>
  <si>
    <t>800-711</t>
  </si>
  <si>
    <t>Odkaz na mn. položky pořadí 14 : 47,61960</t>
  </si>
  <si>
    <t>711212002RT3</t>
  </si>
  <si>
    <t>Izolace proti vodě stěrka hydroizolační  proti vlhkosti</t>
  </si>
  <si>
    <t>jednovrstvá</t>
  </si>
  <si>
    <t xml:space="preserve">podlaha - pod dlažbu : </t>
  </si>
  <si>
    <t>Odkaz na mn. položky pořadí 42 : 20,70960</t>
  </si>
  <si>
    <t xml:space="preserve">svisle pod obklady : </t>
  </si>
  <si>
    <t>711212601RT2</t>
  </si>
  <si>
    <t>Izolace proti vodě doplňky_x000D_
 těsnicí pás š.100 mm do spoje podlaha-stěna</t>
  </si>
  <si>
    <t>sprchy : (0,96+0,9)*2*8</t>
  </si>
  <si>
    <t>711212611RT2</t>
  </si>
  <si>
    <t>Izolace proti vodě doplňky_x000D_
 těsnicí pás šířky 100 mm do svislých koutů</t>
  </si>
  <si>
    <t>sprchy : 0,25*4*6+0,25*3*2</t>
  </si>
  <si>
    <t>998711103R00</t>
  </si>
  <si>
    <t>Přesun hmot pro izolace proti vodě svisle do 60 m</t>
  </si>
  <si>
    <t>50 m vodorovně měřeno od těžiště půdorysné plochy skládky do těžiště půdorysné plochy objektu</t>
  </si>
  <si>
    <t xml:space="preserve">13,14,15,16, : </t>
  </si>
  <si>
    <t>Součet: : 0,20432</t>
  </si>
  <si>
    <t>713121111R00</t>
  </si>
  <si>
    <t>Montáž tepelné izolace podlah  jednovrstvá, bez dodávky materiálu</t>
  </si>
  <si>
    <t>800-713</t>
  </si>
  <si>
    <t>713191100RT9</t>
  </si>
  <si>
    <t>Izolace tepelné běžných konstrukcí - doplňky položení separační fólie, včetně dodávky PE fólie</t>
  </si>
  <si>
    <t>Odkaz na mn. položky pořadí 18 : 20,10000</t>
  </si>
  <si>
    <t>713191221R00</t>
  </si>
  <si>
    <t>Izolace tepelné běžných konstrukcí - doplňky obložení stěn pásky 100 mm, včetně dodávky materiálu</t>
  </si>
  <si>
    <t>28376283R</t>
  </si>
  <si>
    <t>deska izolační pro kročejový útlum; pěnový polystyren; povrch hladký; rovná hrana; tl. 30,0 mm; součinitel tepelné vodivosti 0,044 W/mK; R = 0,700 m2K/W; obj. hmotnost 10,00 kg/m3</t>
  </si>
  <si>
    <t>SPCM</t>
  </si>
  <si>
    <t>Specifikace</t>
  </si>
  <si>
    <t>POL3_</t>
  </si>
  <si>
    <t>Koeficient prořez: 0,05</t>
  </si>
  <si>
    <t>998713103R00</t>
  </si>
  <si>
    <t>Přesun hmot pro izolace tepelné v objektech výšky do 24 m</t>
  </si>
  <si>
    <t>50 m vodorovně</t>
  </si>
  <si>
    <t xml:space="preserve">19,21, : </t>
  </si>
  <si>
    <t>Součet: : 0,00653</t>
  </si>
  <si>
    <t>721176103R00</t>
  </si>
  <si>
    <t>Potrubí HT připojovací vnější průměr D 50 mm, tloušťka stěny 1,8 mm, DN 50</t>
  </si>
  <si>
    <t>800-721</t>
  </si>
  <si>
    <t>včetně tvarovek, objímek. Bez zednických výpomocí.</t>
  </si>
  <si>
    <t>Potrubí včetně tvarovek. Bez zednických výpomocí.</t>
  </si>
  <si>
    <t>nové potrubí k podlahovým vpustím - ve skladbě podlahy : 6,0</t>
  </si>
  <si>
    <t>721210831R00</t>
  </si>
  <si>
    <t xml:space="preserve">Demontáž vpusti dvorní s obetonávkou,  </t>
  </si>
  <si>
    <t>B05 : 4</t>
  </si>
  <si>
    <t>998721103R00</t>
  </si>
  <si>
    <t>Přesun hmot pro vnitřní kanalizaci v objektech výšky do 24 m</t>
  </si>
  <si>
    <t>50 m vodorovně, měřeno od těžiště půdorysné plochy skládky do těžiště půdorysné plochy objektu</t>
  </si>
  <si>
    <t xml:space="preserve">23, : </t>
  </si>
  <si>
    <t>Součet: : 0,00846</t>
  </si>
  <si>
    <t>722172311R00</t>
  </si>
  <si>
    <t>Potrubí z plastických hmot polypropylenové potrubí PP-R, D 20 mm, s 2,8 mm, PN 16, polyfúzně svařované, včetně zednických výpomocí</t>
  </si>
  <si>
    <t>včetně tvarovek, bez zednických výpomocí</t>
  </si>
  <si>
    <t>Potrubí včetně tvarovek a zednických výpomocí.</t>
  </si>
  <si>
    <t>Včetně pomocného lešení o výšce podlahy do 1900 mm a pro zatížení do 1,5 kPa.</t>
  </si>
  <si>
    <t>potrubí od baterie po hlavici : 1,0*8</t>
  </si>
  <si>
    <t>722181212RT7</t>
  </si>
  <si>
    <t>Izolace vodovodního potrubí návleková z trubic z pěnového polyetylenu, tloušťka stěny 9 mm, d 22 mm</t>
  </si>
  <si>
    <t>V položce je kalkulována dodávka izolační trubice, spon a lepicí pásky.</t>
  </si>
  <si>
    <t>Odkaz na mn. položky pořadí 26 : 24,00000</t>
  </si>
  <si>
    <t>722190402R00</t>
  </si>
  <si>
    <t>Vyvedení a upevnění výpustek DN 20</t>
  </si>
  <si>
    <t>potrubí od baterie po hlavici : 8</t>
  </si>
  <si>
    <t>722280106R00</t>
  </si>
  <si>
    <t>Tlakové zkoušky vodovodního potrubí do DN 32</t>
  </si>
  <si>
    <t>Včetně dodávky vody, uzavření a zabezpečení konců potrubí.</t>
  </si>
  <si>
    <t>28654321R</t>
  </si>
  <si>
    <t>koleno nástěnné; PPR; 90,0 °; PN 20; di = 20,0 mm; hladké; spoj svařovaný; se závitem vnitřním; mosaz G 1/2"</t>
  </si>
  <si>
    <t>998722103R00</t>
  </si>
  <si>
    <t>Přesun hmot pro vnitřní vodovod v objektech výšky do 24 m</t>
  </si>
  <si>
    <t>vodorovně do 50 m</t>
  </si>
  <si>
    <t xml:space="preserve">26,27,30, : </t>
  </si>
  <si>
    <t>Součet: : 0,09840</t>
  </si>
  <si>
    <t>725849205R00</t>
  </si>
  <si>
    <t>Montáž baterie sprchové podomítkové</t>
  </si>
  <si>
    <t>Odkaz na mn. položky pořadí 37 : 24,00000</t>
  </si>
  <si>
    <t>721223423Rxxx</t>
  </si>
  <si>
    <t>Montáž podlahové vpusti</t>
  </si>
  <si>
    <t>Vlastní</t>
  </si>
  <si>
    <t>Indiv</t>
  </si>
  <si>
    <t>Odkaz na mn. položky pořadí 38 : 24,00000</t>
  </si>
  <si>
    <t>7250000001</t>
  </si>
  <si>
    <t>Montáž sprchové hlavice</t>
  </si>
  <si>
    <t>Odkaz na mn. položky pořadí 39 : 24,00000</t>
  </si>
  <si>
    <t>725840850Rxx</t>
  </si>
  <si>
    <t>Demontáž ( vybourání ) baterie sprchové podomítkové</t>
  </si>
  <si>
    <t>1 patro = 8 sprch : 8</t>
  </si>
  <si>
    <t>725840860Rxx</t>
  </si>
  <si>
    <t>Demontáž sprchové hlavice vč. potrubí od baterie po hlavici</t>
  </si>
  <si>
    <t>3.2.1</t>
  </si>
  <si>
    <t>ovládání sprchy se směšovací baterií - antivandal, dle PD, "Koncové prvky"</t>
  </si>
  <si>
    <t>3.2.2</t>
  </si>
  <si>
    <t>podlahová vpusť s mřížkou, dle PD, "Koncové prvky"</t>
  </si>
  <si>
    <t>3.2.3</t>
  </si>
  <si>
    <t>sprchová hlavice - antivandal, dle PD, "Koncové prvky"</t>
  </si>
  <si>
    <t>998725203R00</t>
  </si>
  <si>
    <t>Přesun hmot pro zařizovací předměty v objektech výšky do 24 m</t>
  </si>
  <si>
    <t>771101210R00</t>
  </si>
  <si>
    <t>Příprava podkladu pod dlažby penetrace podkladu pod dlažby</t>
  </si>
  <si>
    <t>800-771</t>
  </si>
  <si>
    <t>771575107RT6</t>
  </si>
  <si>
    <t>Montáž podlah z dlaždic keramických 200 x 200 mm, režných nebo glazovaných, hladkých, kladených do flexibilního tmele</t>
  </si>
  <si>
    <t>svisle - u ukončení sprchy u stávající dlažby ( dle detailu ) : 0,04*(0,6*5+0,75+0,58+0,75)</t>
  </si>
  <si>
    <t>771578011R00</t>
  </si>
  <si>
    <t>Zvláštní úpravy spár spára podlaha-stěna silikonem</t>
  </si>
  <si>
    <t>vč. dodávky a montáže silikonu.</t>
  </si>
  <si>
    <t>771579791R00</t>
  </si>
  <si>
    <t>Příplatky k položkám montáže podlah keramických příplatek za plochu podlah keramických do 5 m2 jednotlivě</t>
  </si>
  <si>
    <t>781419706RT2</t>
  </si>
  <si>
    <t>Montáž obkladů vnitřních z obkládaček pórovinových příplatky k položkám montáže obkladů vnitřních z obkladaček pórovinových příplatek za spárovací vodotěsnou hmotu - plošně</t>
  </si>
  <si>
    <t>781497111RS3</t>
  </si>
  <si>
    <t xml:space="preserve">Lišty k obkladům profil ukončovací leštěný hliník, uložení do tmele, výška profilu 10 mm,  </t>
  </si>
  <si>
    <t>ukončení nové dlažby u stávající - viz detail - 3.2.5 : 0,6*5+0,75+0,58+0,75</t>
  </si>
  <si>
    <t>3.2.5</t>
  </si>
  <si>
    <t>Silikonová prahová koupelnová lišta ( dle technické zpráva - 3.2.5 ), D+M</t>
  </si>
  <si>
    <t>0,6*5+0,75+0,58+0,75</t>
  </si>
  <si>
    <t>5976231xxx</t>
  </si>
  <si>
    <t>dlažba keramická š = 198 mm; l = 198 mm; h = 8,0 mm, technické parametry dle PD ( nová skladba R1 )</t>
  </si>
  <si>
    <t>Koeficient prořez: 0,1</t>
  </si>
  <si>
    <t>998771103R00</t>
  </si>
  <si>
    <t>Přesun hmot pro podlahy z dlaždic v objektech výšky do 24 m</t>
  </si>
  <si>
    <t xml:space="preserve">41,42,43,45,46,47,48, : </t>
  </si>
  <si>
    <t>Součet: : 0,42386</t>
  </si>
  <si>
    <t>sprchy - do svislých koutů : 0,25*4*6+0,25*3*2</t>
  </si>
  <si>
    <t>781101210R00</t>
  </si>
  <si>
    <t>Příprava podkladu pod obklady penetrace podkladu pod obklady</t>
  </si>
  <si>
    <t>včetně dodávky materiálu.</t>
  </si>
  <si>
    <t>781475112RU1</t>
  </si>
  <si>
    <t>Montáž obkladů vnitřních z dlaždic keramických 150 x 150 mm,  , kladených do flexibilního tmele</t>
  </si>
  <si>
    <t>781479711R00</t>
  </si>
  <si>
    <t>Montáž obkladů vnitřních z dlaždic keramických Příplatky k položkám montáže obkladů vnitřních stěn z dlaždic keramických příplatek k obkladu stěn keram.,za plochu do 10 m2</t>
  </si>
  <si>
    <t>781491001RT1</t>
  </si>
  <si>
    <t>Lišty k obkladům bez dodávky materiálu</t>
  </si>
  <si>
    <t>vnější rohy obkladů - plast. lišta : 0,25*22</t>
  </si>
  <si>
    <t>781497912R00</t>
  </si>
  <si>
    <t>Lišty k obkladům profil rohový profil z plastické hmoty s dutým položlábkem pro vnitřní kouty, stak podlah/stěna, výška pro podlahu 9 mm, výška pro stěnu 9 mm, šířka profilu R = 18 mm</t>
  </si>
  <si>
    <t xml:space="preserve">1 patro = 8 sprch - styk stěna / podlaha    3.2.4 : </t>
  </si>
  <si>
    <t>55300000001</t>
  </si>
  <si>
    <t>rohová lišta ( vnější roh ) plast. k obkladům</t>
  </si>
  <si>
    <t>Odkaz na mn. položky pořadí 55 : 16,50000</t>
  </si>
  <si>
    <t>5978135xxx</t>
  </si>
  <si>
    <t>obklad keramický š = 148 mm; l = 148 mm, technické parametry dle PD</t>
  </si>
  <si>
    <t>998781103R00</t>
  </si>
  <si>
    <t>Přesun hmot pro obklady keramické v objektech výšky do 24 m</t>
  </si>
  <si>
    <t xml:space="preserve">50,51,52,53,56,57,58, : </t>
  </si>
  <si>
    <t>Součet: : 0,47558</t>
  </si>
  <si>
    <t>979011211R00</t>
  </si>
  <si>
    <t>Svislá doprava suti a vybouraných hmot nošením za prvé podlaží nad základním podlažím</t>
  </si>
  <si>
    <t>Přesun suti</t>
  </si>
  <si>
    <t>POL8_</t>
  </si>
  <si>
    <t xml:space="preserve">Demontážní hmotnosti z položek s pořadovými čísly: : </t>
  </si>
  <si>
    <t xml:space="preserve">9,10,11,24,35,36, : </t>
  </si>
  <si>
    <t>Součet: : 10,58757</t>
  </si>
  <si>
    <t>979011219R00</t>
  </si>
  <si>
    <t>Svislá doprava suti a vybouraných hmot nošením příplatek zakaždé další podlaží nad prvním základním podlažím</t>
  </si>
  <si>
    <t>Součet: : 31,76271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</si>
  <si>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</si>
  <si>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</si>
  <si>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</si>
  <si>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</si>
  <si>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</si>
  <si>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Součet: : 74,11298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</si>
  <si>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</si>
  <si>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</si>
  <si>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</si>
  <si>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</si>
  <si>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63,52541</t>
  </si>
  <si>
    <t>979999997R00</t>
  </si>
  <si>
    <t>Poplatek za skládku čisté suti - DUFONEV Brno, skupina 17 09 04 z Katalogu odpadů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</si>
  <si>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</si>
  <si>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</si>
  <si>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</si>
  <si>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</si>
  <si>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</si>
  <si>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</si>
  <si>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</si>
  <si>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</si>
  <si>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</si>
  <si>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005211040R</t>
  </si>
  <si>
    <t xml:space="preserve">Užívání veřejných ploch a prostranství  </t>
  </si>
  <si>
    <t>POL99_8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</si>
  <si>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</si>
  <si>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</si>
  <si>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</si>
  <si>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</si>
  <si>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</si>
  <si>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</si>
  <si>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</si>
  <si>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0052110xxx</t>
  </si>
  <si>
    <t>Zakrývání výplní otvorů, včetně vnitřních parapetů a všechny konstrukce a povrchy, do kterých nebude zasahováno</t>
  </si>
  <si>
    <t>SUM</t>
  </si>
  <si>
    <t>END</t>
  </si>
  <si>
    <t>Oprava společných sprch, koleje JAK blok „C“ 4.-6.NP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</si>
</sst>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top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9" t="s">
        <v>39</v>
      </c>
      <c r="B2" s="189"/>
      <c r="C2" s="189"/>
      <c r="D2" s="189"/>
      <c r="E2" s="189"/>
      <c r="F2" s="189"/>
      <c r="G2" s="189"/>
    </row>
  </sheetData>
  <sheetProtection algorithmName="SHA-512" hashValue="YrqvUX6hzckn5c2kuAfvXfc02HybWbwv+rya+4+8eEcMMM5VpFb2BY+wzHNYMyJSZ7tisWmm1BliBBqY/5fYqg==" saltValue="e/K+eqyQloN4w67vFhG2F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E19" sqref="E19:F1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6" t="s">
        <v>41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">
      <c r="A2" s="2"/>
      <c r="B2" s="76" t="s">
        <v>22</v>
      </c>
      <c r="C2" s="77"/>
      <c r="D2" s="78" t="s">
        <v>50</v>
      </c>
      <c r="E2" s="232" t="s">
        <v>397</v>
      </c>
      <c r="F2" s="233"/>
      <c r="G2" s="233"/>
      <c r="H2" s="233"/>
      <c r="I2" s="233"/>
      <c r="J2" s="234"/>
      <c r="O2" s="1"/>
    </row>
    <row r="3" spans="1:15" ht="27" customHeight="1" x14ac:dyDescent="0.2">
      <c r="A3" s="2"/>
      <c r="B3" s="79" t="s">
        <v>47</v>
      </c>
      <c r="C3" s="77"/>
      <c r="D3" s="80" t="s">
        <v>45</v>
      </c>
      <c r="E3" s="235" t="s">
        <v>46</v>
      </c>
      <c r="F3" s="236"/>
      <c r="G3" s="236"/>
      <c r="H3" s="236"/>
      <c r="I3" s="236"/>
      <c r="J3" s="237"/>
    </row>
    <row r="4" spans="1:15" ht="23.25" customHeight="1" x14ac:dyDescent="0.2">
      <c r="A4" s="74">
        <v>7635</v>
      </c>
      <c r="B4" s="81" t="s">
        <v>48</v>
      </c>
      <c r="C4" s="82"/>
      <c r="D4" s="83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">
      <c r="A5" s="2"/>
      <c r="B5" s="31" t="s">
        <v>42</v>
      </c>
      <c r="D5" s="220" t="s">
        <v>52</v>
      </c>
      <c r="E5" s="221"/>
      <c r="F5" s="221"/>
      <c r="G5" s="221"/>
      <c r="H5" s="18" t="s">
        <v>40</v>
      </c>
      <c r="I5" s="84" t="s">
        <v>56</v>
      </c>
      <c r="J5" s="8"/>
    </row>
    <row r="6" spans="1:15" ht="15.75" customHeight="1" x14ac:dyDescent="0.2">
      <c r="A6" s="2"/>
      <c r="B6" s="28"/>
      <c r="C6" s="55"/>
      <c r="D6" s="222" t="s">
        <v>53</v>
      </c>
      <c r="E6" s="223"/>
      <c r="F6" s="223"/>
      <c r="G6" s="223"/>
      <c r="H6" s="18" t="s">
        <v>34</v>
      </c>
      <c r="I6" s="84" t="s">
        <v>57</v>
      </c>
      <c r="J6" s="8"/>
    </row>
    <row r="7" spans="1:15" ht="15.75" customHeight="1" x14ac:dyDescent="0.2">
      <c r="A7" s="2"/>
      <c r="B7" s="29"/>
      <c r="C7" s="56"/>
      <c r="D7" s="75" t="s">
        <v>55</v>
      </c>
      <c r="E7" s="224" t="s">
        <v>54</v>
      </c>
      <c r="F7" s="225"/>
      <c r="G7" s="225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9"/>
      <c r="E11" s="239"/>
      <c r="F11" s="239"/>
      <c r="G11" s="239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4"/>
      <c r="E12" s="214"/>
      <c r="F12" s="214"/>
      <c r="G12" s="214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192" t="s">
        <v>49</v>
      </c>
      <c r="E14" s="192"/>
      <c r="F14" s="192"/>
      <c r="G14" s="192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4"/>
      <c r="E15" s="238"/>
      <c r="F15" s="238"/>
      <c r="G15" s="240"/>
      <c r="H15" s="240"/>
      <c r="I15" s="240" t="s">
        <v>29</v>
      </c>
      <c r="J15" s="241"/>
    </row>
    <row r="16" spans="1:15" ht="23.25" customHeight="1" x14ac:dyDescent="0.2">
      <c r="A16" s="139" t="s">
        <v>24</v>
      </c>
      <c r="B16" s="38" t="s">
        <v>24</v>
      </c>
      <c r="C16" s="60"/>
      <c r="D16" s="61"/>
      <c r="E16" s="203"/>
      <c r="F16" s="204"/>
      <c r="G16" s="203"/>
      <c r="H16" s="204"/>
      <c r="I16" s="203">
        <f>SUMIF(F50:F65,A16,I50:I65)+SUMIF(F50:F65,"PSU",I50:I65)</f>
        <v>0</v>
      </c>
      <c r="J16" s="205"/>
    </row>
    <row r="17" spans="1:10" ht="23.25" customHeight="1" x14ac:dyDescent="0.2">
      <c r="A17" s="139" t="s">
        <v>25</v>
      </c>
      <c r="B17" s="38" t="s">
        <v>25</v>
      </c>
      <c r="C17" s="60"/>
      <c r="D17" s="61"/>
      <c r="E17" s="203"/>
      <c r="F17" s="204"/>
      <c r="G17" s="203"/>
      <c r="H17" s="204"/>
      <c r="I17" s="203">
        <f>SUMIF(F50:F65,A17,I50:I65)</f>
        <v>0</v>
      </c>
      <c r="J17" s="205"/>
    </row>
    <row r="18" spans="1:10" ht="23.25" customHeight="1" x14ac:dyDescent="0.2">
      <c r="A18" s="139" t="s">
        <v>26</v>
      </c>
      <c r="B18" s="38" t="s">
        <v>26</v>
      </c>
      <c r="C18" s="60"/>
      <c r="D18" s="61"/>
      <c r="E18" s="203"/>
      <c r="F18" s="204"/>
      <c r="G18" s="203"/>
      <c r="H18" s="204"/>
      <c r="I18" s="203">
        <f>SUMIF(F50:F65,A18,I50:I65)</f>
        <v>0</v>
      </c>
      <c r="J18" s="205"/>
    </row>
    <row r="19" spans="1:10" ht="23.25" customHeight="1" x14ac:dyDescent="0.2">
      <c r="A19" s="139" t="s">
        <v>93</v>
      </c>
      <c r="B19" s="38" t="s">
        <v>27</v>
      </c>
      <c r="C19" s="60"/>
      <c r="D19" s="61"/>
      <c r="E19" s="203"/>
      <c r="F19" s="204"/>
      <c r="G19" s="203"/>
      <c r="H19" s="204"/>
      <c r="I19" s="203">
        <f>SUMIF(F50:F65,A19,I50:I65)</f>
        <v>0</v>
      </c>
      <c r="J19" s="205"/>
    </row>
    <row r="20" spans="1:10" ht="23.25" customHeight="1" x14ac:dyDescent="0.2">
      <c r="A20" s="139" t="s">
        <v>94</v>
      </c>
      <c r="B20" s="38" t="s">
        <v>28</v>
      </c>
      <c r="C20" s="60"/>
      <c r="D20" s="61"/>
      <c r="E20" s="203"/>
      <c r="F20" s="204"/>
      <c r="G20" s="203"/>
      <c r="H20" s="204"/>
      <c r="I20" s="203">
        <f>SUMIF(F50:F65,A20,I50:I65)</f>
        <v>0</v>
      </c>
      <c r="J20" s="205"/>
    </row>
    <row r="21" spans="1:10" ht="23.25" customHeight="1" x14ac:dyDescent="0.2">
      <c r="A21" s="2"/>
      <c r="B21" s="48" t="s">
        <v>29</v>
      </c>
      <c r="C21" s="62"/>
      <c r="D21" s="63"/>
      <c r="E21" s="206"/>
      <c r="F21" s="242"/>
      <c r="G21" s="206"/>
      <c r="H21" s="242"/>
      <c r="I21" s="206">
        <f>SUM(I16:J20)</f>
        <v>0</v>
      </c>
      <c r="J21" s="207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4"/>
      <c r="E26" s="67">
        <f>SazbaDPH2</f>
        <v>21</v>
      </c>
      <c r="F26" s="30" t="s">
        <v>0</v>
      </c>
      <c r="G26" s="229">
        <f>A25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231">
        <f>CenaCelkem-(ZakladDPHSni+DPHSni+ZakladDPHZakl+DPHZakl)</f>
        <v>0</v>
      </c>
      <c r="H27" s="231"/>
      <c r="I27" s="231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23</v>
      </c>
      <c r="C28" s="114"/>
      <c r="D28" s="114"/>
      <c r="E28" s="115"/>
      <c r="F28" s="116"/>
      <c r="G28" s="209">
        <f>ZakladDPHSniVypocet+ZakladDPHZaklVypocet</f>
        <v>0</v>
      </c>
      <c r="H28" s="209"/>
      <c r="I28" s="209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35</v>
      </c>
      <c r="C29" s="118"/>
      <c r="D29" s="118"/>
      <c r="E29" s="118"/>
      <c r="F29" s="119"/>
      <c r="G29" s="208">
        <f>A27</f>
        <v>0</v>
      </c>
      <c r="H29" s="208"/>
      <c r="I29" s="208"/>
      <c r="J29" s="120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10"/>
      <c r="E34" s="211"/>
      <c r="G34" s="212"/>
      <c r="H34" s="213"/>
      <c r="I34" s="213"/>
      <c r="J34" s="25"/>
    </row>
    <row r="35" spans="1:10" ht="12.75" customHeight="1" x14ac:dyDescent="0.2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58</v>
      </c>
      <c r="C39" s="193"/>
      <c r="D39" s="193"/>
      <c r="E39" s="193"/>
      <c r="F39" s="100">
        <f>'01 D.1.1 Pol'!AE291</f>
        <v>0</v>
      </c>
      <c r="G39" s="101">
        <f>'01 D.1.1 Pol'!AF291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/>
      <c r="C40" s="194" t="s">
        <v>59</v>
      </c>
      <c r="D40" s="194"/>
      <c r="E40" s="194"/>
      <c r="F40" s="105"/>
      <c r="G40" s="106"/>
      <c r="H40" s="106">
        <f>(F40*SazbaDPH1/100)+(G40*SazbaDPH2/100)</f>
        <v>0</v>
      </c>
      <c r="I40" s="106"/>
      <c r="J40" s="107"/>
    </row>
    <row r="41" spans="1:10" ht="25.5" hidden="1" customHeight="1" x14ac:dyDescent="0.2">
      <c r="A41" s="89">
        <v>2</v>
      </c>
      <c r="B41" s="104" t="s">
        <v>45</v>
      </c>
      <c r="C41" s="194" t="s">
        <v>46</v>
      </c>
      <c r="D41" s="194"/>
      <c r="E41" s="194"/>
      <c r="F41" s="105">
        <f>'01 D.1.1 Pol'!AE291</f>
        <v>0</v>
      </c>
      <c r="G41" s="106">
        <f>'01 D.1.1 Pol'!AF291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 x14ac:dyDescent="0.2">
      <c r="A42" s="89">
        <v>3</v>
      </c>
      <c r="B42" s="108" t="s">
        <v>43</v>
      </c>
      <c r="C42" s="193" t="s">
        <v>44</v>
      </c>
      <c r="D42" s="193"/>
      <c r="E42" s="193"/>
      <c r="F42" s="109">
        <f>'01 D.1.1 Pol'!AE291</f>
        <v>0</v>
      </c>
      <c r="G42" s="102">
        <f>'01 D.1.1 Pol'!AF291</f>
        <v>0</v>
      </c>
      <c r="H42" s="102">
        <f>(F42*SazbaDPH1/100)+(G42*SazbaDPH2/100)</f>
        <v>0</v>
      </c>
      <c r="I42" s="102">
        <f>F42+G42+H42</f>
        <v>0</v>
      </c>
      <c r="J42" s="103" t="str">
        <f>IF(CenaCelkemVypocet=0,"",I42/CenaCelkemVypocet*100)</f>
        <v/>
      </c>
    </row>
    <row r="43" spans="1:10" ht="25.5" hidden="1" customHeight="1" x14ac:dyDescent="0.2">
      <c r="A43" s="89"/>
      <c r="B43" s="195" t="s">
        <v>60</v>
      </c>
      <c r="C43" s="196"/>
      <c r="D43" s="196"/>
      <c r="E43" s="197"/>
      <c r="F43" s="110">
        <f>SUMIF(A39:A42,"=1",F39:F42)</f>
        <v>0</v>
      </c>
      <c r="G43" s="111">
        <f>SUMIF(A39:A42,"=1",G39:G42)</f>
        <v>0</v>
      </c>
      <c r="H43" s="111">
        <f>SUMIF(A39:A42,"=1",H39:H42)</f>
        <v>0</v>
      </c>
      <c r="I43" s="111">
        <f>SUMIF(A39:A42,"=1",I39:I42)</f>
        <v>0</v>
      </c>
      <c r="J43" s="112">
        <f>SUMIF(A39:A42,"=1",J39:J42)</f>
        <v>0</v>
      </c>
    </row>
    <row r="47" spans="1:10" ht="15.75" x14ac:dyDescent="0.25">
      <c r="B47" s="121" t="s">
        <v>62</v>
      </c>
    </row>
    <row r="49" spans="1:10" ht="25.5" customHeight="1" x14ac:dyDescent="0.2">
      <c r="A49" s="123"/>
      <c r="B49" s="126" t="s">
        <v>17</v>
      </c>
      <c r="C49" s="126" t="s">
        <v>5</v>
      </c>
      <c r="D49" s="127"/>
      <c r="E49" s="127"/>
      <c r="F49" s="128" t="s">
        <v>63</v>
      </c>
      <c r="G49" s="128"/>
      <c r="H49" s="128"/>
      <c r="I49" s="128" t="s">
        <v>29</v>
      </c>
      <c r="J49" s="128" t="s">
        <v>0</v>
      </c>
    </row>
    <row r="50" spans="1:10" ht="36.75" customHeight="1" x14ac:dyDescent="0.2">
      <c r="A50" s="124"/>
      <c r="B50" s="129" t="s">
        <v>64</v>
      </c>
      <c r="C50" s="190" t="s">
        <v>65</v>
      </c>
      <c r="D50" s="191"/>
      <c r="E50" s="191"/>
      <c r="F50" s="135" t="s">
        <v>24</v>
      </c>
      <c r="G50" s="136"/>
      <c r="H50" s="136"/>
      <c r="I50" s="136">
        <f>'01 D.1.1 Pol'!G8</f>
        <v>0</v>
      </c>
      <c r="J50" s="133" t="str">
        <f>IF(I66=0,"",I50/I66*100)</f>
        <v/>
      </c>
    </row>
    <row r="51" spans="1:10" ht="36.75" customHeight="1" x14ac:dyDescent="0.2">
      <c r="A51" s="124"/>
      <c r="B51" s="129" t="s">
        <v>66</v>
      </c>
      <c r="C51" s="190" t="s">
        <v>67</v>
      </c>
      <c r="D51" s="191"/>
      <c r="E51" s="191"/>
      <c r="F51" s="135" t="s">
        <v>24</v>
      </c>
      <c r="G51" s="136"/>
      <c r="H51" s="136"/>
      <c r="I51" s="136">
        <f>'01 D.1.1 Pol'!G13</f>
        <v>0</v>
      </c>
      <c r="J51" s="133" t="str">
        <f>IF(I66=0,"",I51/I66*100)</f>
        <v/>
      </c>
    </row>
    <row r="52" spans="1:10" ht="36.75" customHeight="1" x14ac:dyDescent="0.2">
      <c r="A52" s="124"/>
      <c r="B52" s="129" t="s">
        <v>68</v>
      </c>
      <c r="C52" s="190" t="s">
        <v>69</v>
      </c>
      <c r="D52" s="191"/>
      <c r="E52" s="191"/>
      <c r="F52" s="135" t="s">
        <v>24</v>
      </c>
      <c r="G52" s="136"/>
      <c r="H52" s="136"/>
      <c r="I52" s="136">
        <f>'01 D.1.1 Pol'!G21</f>
        <v>0</v>
      </c>
      <c r="J52" s="133" t="str">
        <f>IF(I66=0,"",I52/I66*100)</f>
        <v/>
      </c>
    </row>
    <row r="53" spans="1:10" ht="36.75" customHeight="1" x14ac:dyDescent="0.2">
      <c r="A53" s="124"/>
      <c r="B53" s="129" t="s">
        <v>70</v>
      </c>
      <c r="C53" s="190" t="s">
        <v>71</v>
      </c>
      <c r="D53" s="191"/>
      <c r="E53" s="191"/>
      <c r="F53" s="135" t="s">
        <v>24</v>
      </c>
      <c r="G53" s="136"/>
      <c r="H53" s="136"/>
      <c r="I53" s="136">
        <f>'01 D.1.1 Pol'!G39</f>
        <v>0</v>
      </c>
      <c r="J53" s="133" t="str">
        <f>IF(I66=0,"",I53/I66*100)</f>
        <v/>
      </c>
    </row>
    <row r="54" spans="1:10" ht="36.75" customHeight="1" x14ac:dyDescent="0.2">
      <c r="A54" s="124"/>
      <c r="B54" s="129" t="s">
        <v>72</v>
      </c>
      <c r="C54" s="190" t="s">
        <v>73</v>
      </c>
      <c r="D54" s="191"/>
      <c r="E54" s="191"/>
      <c r="F54" s="135" t="s">
        <v>24</v>
      </c>
      <c r="G54" s="136"/>
      <c r="H54" s="136"/>
      <c r="I54" s="136">
        <f>'01 D.1.1 Pol'!G46</f>
        <v>0</v>
      </c>
      <c r="J54" s="133" t="str">
        <f>IF(I66=0,"",I54/I66*100)</f>
        <v/>
      </c>
    </row>
    <row r="55" spans="1:10" ht="36.75" customHeight="1" x14ac:dyDescent="0.2">
      <c r="A55" s="124"/>
      <c r="B55" s="129" t="s">
        <v>74</v>
      </c>
      <c r="C55" s="190" t="s">
        <v>75</v>
      </c>
      <c r="D55" s="191"/>
      <c r="E55" s="191"/>
      <c r="F55" s="135" t="s">
        <v>24</v>
      </c>
      <c r="G55" s="136"/>
      <c r="H55" s="136"/>
      <c r="I55" s="136">
        <f>'01 D.1.1 Pol'!G70</f>
        <v>0</v>
      </c>
      <c r="J55" s="133" t="str">
        <f>IF(I66=0,"",I55/I66*100)</f>
        <v/>
      </c>
    </row>
    <row r="56" spans="1:10" ht="36.75" customHeight="1" x14ac:dyDescent="0.2">
      <c r="A56" s="124"/>
      <c r="B56" s="129" t="s">
        <v>76</v>
      </c>
      <c r="C56" s="190" t="s">
        <v>77</v>
      </c>
      <c r="D56" s="191"/>
      <c r="E56" s="191"/>
      <c r="F56" s="135" t="s">
        <v>25</v>
      </c>
      <c r="G56" s="136"/>
      <c r="H56" s="136"/>
      <c r="I56" s="136">
        <f>'01 D.1.1 Pol'!G76</f>
        <v>0</v>
      </c>
      <c r="J56" s="133" t="str">
        <f>IF(I66=0,"",I56/I66*100)</f>
        <v/>
      </c>
    </row>
    <row r="57" spans="1:10" ht="36.75" customHeight="1" x14ac:dyDescent="0.2">
      <c r="A57" s="124"/>
      <c r="B57" s="129" t="s">
        <v>78</v>
      </c>
      <c r="C57" s="190" t="s">
        <v>79</v>
      </c>
      <c r="D57" s="191"/>
      <c r="E57" s="191"/>
      <c r="F57" s="135" t="s">
        <v>25</v>
      </c>
      <c r="G57" s="136"/>
      <c r="H57" s="136"/>
      <c r="I57" s="136">
        <f>'01 D.1.1 Pol'!G97</f>
        <v>0</v>
      </c>
      <c r="J57" s="133" t="str">
        <f>IF(I66=0,"",I57/I66*100)</f>
        <v/>
      </c>
    </row>
    <row r="58" spans="1:10" ht="36.75" customHeight="1" x14ac:dyDescent="0.2">
      <c r="A58" s="124"/>
      <c r="B58" s="129" t="s">
        <v>80</v>
      </c>
      <c r="C58" s="190" t="s">
        <v>81</v>
      </c>
      <c r="D58" s="191"/>
      <c r="E58" s="191"/>
      <c r="F58" s="135" t="s">
        <v>25</v>
      </c>
      <c r="G58" s="136"/>
      <c r="H58" s="136"/>
      <c r="I58" s="136">
        <f>'01 D.1.1 Pol'!G117</f>
        <v>0</v>
      </c>
      <c r="J58" s="133" t="str">
        <f>IF(I66=0,"",I58/I66*100)</f>
        <v/>
      </c>
    </row>
    <row r="59" spans="1:10" ht="36.75" customHeight="1" x14ac:dyDescent="0.2">
      <c r="A59" s="124"/>
      <c r="B59" s="129" t="s">
        <v>82</v>
      </c>
      <c r="C59" s="190" t="s">
        <v>83</v>
      </c>
      <c r="D59" s="191"/>
      <c r="E59" s="191"/>
      <c r="F59" s="135" t="s">
        <v>25</v>
      </c>
      <c r="G59" s="136"/>
      <c r="H59" s="136"/>
      <c r="I59" s="136">
        <f>'01 D.1.1 Pol'!G131</f>
        <v>0</v>
      </c>
      <c r="J59" s="133" t="str">
        <f>IF(I66=0,"",I59/I66*100)</f>
        <v/>
      </c>
    </row>
    <row r="60" spans="1:10" ht="36.75" customHeight="1" x14ac:dyDescent="0.2">
      <c r="A60" s="124"/>
      <c r="B60" s="129" t="s">
        <v>84</v>
      </c>
      <c r="C60" s="190" t="s">
        <v>85</v>
      </c>
      <c r="D60" s="191"/>
      <c r="E60" s="191"/>
      <c r="F60" s="135" t="s">
        <v>25</v>
      </c>
      <c r="G60" s="136"/>
      <c r="H60" s="136"/>
      <c r="I60" s="136">
        <f>'01 D.1.1 Pol'!G155</f>
        <v>0</v>
      </c>
      <c r="J60" s="133" t="str">
        <f>IF(I66=0,"",I60/I66*100)</f>
        <v/>
      </c>
    </row>
    <row r="61" spans="1:10" ht="36.75" customHeight="1" x14ac:dyDescent="0.2">
      <c r="A61" s="124"/>
      <c r="B61" s="129" t="s">
        <v>86</v>
      </c>
      <c r="C61" s="190" t="s">
        <v>87</v>
      </c>
      <c r="D61" s="191"/>
      <c r="E61" s="191"/>
      <c r="F61" s="135" t="s">
        <v>25</v>
      </c>
      <c r="G61" s="136"/>
      <c r="H61" s="136"/>
      <c r="I61" s="136">
        <f>'01 D.1.1 Pol'!G179</f>
        <v>0</v>
      </c>
      <c r="J61" s="133" t="str">
        <f>IF(I66=0,"",I61/I66*100)</f>
        <v/>
      </c>
    </row>
    <row r="62" spans="1:10" ht="36.75" customHeight="1" x14ac:dyDescent="0.2">
      <c r="A62" s="124"/>
      <c r="B62" s="129" t="s">
        <v>88</v>
      </c>
      <c r="C62" s="190" t="s">
        <v>89</v>
      </c>
      <c r="D62" s="191"/>
      <c r="E62" s="191"/>
      <c r="F62" s="135" t="s">
        <v>25</v>
      </c>
      <c r="G62" s="136"/>
      <c r="H62" s="136"/>
      <c r="I62" s="136">
        <f>'01 D.1.1 Pol'!G211</f>
        <v>0</v>
      </c>
      <c r="J62" s="133" t="str">
        <f>IF(I66=0,"",I62/I66*100)</f>
        <v/>
      </c>
    </row>
    <row r="63" spans="1:10" ht="36.75" customHeight="1" x14ac:dyDescent="0.2">
      <c r="A63" s="124"/>
      <c r="B63" s="129" t="s">
        <v>90</v>
      </c>
      <c r="C63" s="190" t="s">
        <v>91</v>
      </c>
      <c r="D63" s="191"/>
      <c r="E63" s="191"/>
      <c r="F63" s="135" t="s">
        <v>92</v>
      </c>
      <c r="G63" s="136"/>
      <c r="H63" s="136"/>
      <c r="I63" s="136">
        <f>'01 D.1.1 Pol'!G247</f>
        <v>0</v>
      </c>
      <c r="J63" s="133" t="str">
        <f>IF(I66=0,"",I63/I66*100)</f>
        <v/>
      </c>
    </row>
    <row r="64" spans="1:10" ht="36.75" customHeight="1" x14ac:dyDescent="0.2">
      <c r="A64" s="124"/>
      <c r="B64" s="129" t="s">
        <v>93</v>
      </c>
      <c r="C64" s="190" t="s">
        <v>27</v>
      </c>
      <c r="D64" s="191"/>
      <c r="E64" s="191"/>
      <c r="F64" s="135" t="s">
        <v>93</v>
      </c>
      <c r="G64" s="136"/>
      <c r="H64" s="136"/>
      <c r="I64" s="136">
        <f>'01 D.1.1 Pol'!G277</f>
        <v>0</v>
      </c>
      <c r="J64" s="133" t="str">
        <f>IF(I66=0,"",I64/I66*100)</f>
        <v/>
      </c>
    </row>
    <row r="65" spans="1:10" ht="36.75" customHeight="1" x14ac:dyDescent="0.2">
      <c r="A65" s="124"/>
      <c r="B65" s="129" t="s">
        <v>94</v>
      </c>
      <c r="C65" s="190" t="s">
        <v>28</v>
      </c>
      <c r="D65" s="191"/>
      <c r="E65" s="191"/>
      <c r="F65" s="135" t="s">
        <v>94</v>
      </c>
      <c r="G65" s="136"/>
      <c r="H65" s="136"/>
      <c r="I65" s="136">
        <f>'01 D.1.1 Pol'!G282</f>
        <v>0</v>
      </c>
      <c r="J65" s="133" t="str">
        <f>IF(I66=0,"",I65/I66*100)</f>
        <v/>
      </c>
    </row>
    <row r="66" spans="1:10" ht="25.5" customHeight="1" x14ac:dyDescent="0.2">
      <c r="A66" s="125"/>
      <c r="B66" s="130" t="s">
        <v>1</v>
      </c>
      <c r="C66" s="131"/>
      <c r="D66" s="132"/>
      <c r="E66" s="132"/>
      <c r="F66" s="137"/>
      <c r="G66" s="138"/>
      <c r="H66" s="138"/>
      <c r="I66" s="138">
        <f>SUM(I50:I65)</f>
        <v>0</v>
      </c>
      <c r="J66" s="134">
        <f>SUM(J50:J65)</f>
        <v>0</v>
      </c>
    </row>
    <row r="67" spans="1:10" x14ac:dyDescent="0.2">
      <c r="F67" s="87"/>
      <c r="G67" s="87"/>
      <c r="H67" s="87"/>
      <c r="I67" s="87"/>
      <c r="J67" s="88"/>
    </row>
    <row r="68" spans="1:10" x14ac:dyDescent="0.2">
      <c r="F68" s="87"/>
      <c r="G68" s="87"/>
      <c r="H68" s="87"/>
      <c r="I68" s="87"/>
      <c r="J68" s="88"/>
    </row>
    <row r="69" spans="1:10" x14ac:dyDescent="0.2">
      <c r="F69" s="87"/>
      <c r="G69" s="87"/>
      <c r="H69" s="87"/>
      <c r="I69" s="87"/>
      <c r="J69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4:E54"/>
    <mergeCell ref="C39:E39"/>
    <mergeCell ref="C40:E40"/>
    <mergeCell ref="C41:E41"/>
    <mergeCell ref="C42:E42"/>
    <mergeCell ref="B43:E43"/>
    <mergeCell ref="C65:E65"/>
    <mergeCell ref="D14:G14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50" t="s">
        <v>7</v>
      </c>
      <c r="B2" s="49"/>
      <c r="C2" s="245"/>
      <c r="D2" s="245"/>
      <c r="E2" s="245"/>
      <c r="F2" s="245"/>
      <c r="G2" s="246"/>
    </row>
    <row r="3" spans="1:7" ht="24.95" customHeight="1" x14ac:dyDescent="0.2">
      <c r="A3" s="50" t="s">
        <v>8</v>
      </c>
      <c r="B3" s="49"/>
      <c r="C3" s="245"/>
      <c r="D3" s="245"/>
      <c r="E3" s="245"/>
      <c r="F3" s="245"/>
      <c r="G3" s="246"/>
    </row>
    <row r="4" spans="1:7" ht="24.95" customHeight="1" x14ac:dyDescent="0.2">
      <c r="A4" s="50" t="s">
        <v>9</v>
      </c>
      <c r="B4" s="49"/>
      <c r="C4" s="245"/>
      <c r="D4" s="245"/>
      <c r="E4" s="245"/>
      <c r="F4" s="245"/>
      <c r="G4" s="246"/>
    </row>
    <row r="5" spans="1:7" x14ac:dyDescent="0.2">
      <c r="B5" s="4"/>
      <c r="C5" s="5"/>
      <c r="D5" s="6"/>
    </row>
  </sheetData>
  <sheetProtection algorithmName="SHA-512" hashValue="+nQGLtzpVk8e/ELB1EloEaXe7woBuxHY5ap/nbsqa9T9eLGvdYCNVorUZrJ7i79fh1oHLeoptvcsonOwqK1MlA==" saltValue="4b7dVmgel+KoGwncDLq8N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14" sqref="F1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95</v>
      </c>
      <c r="B1" s="255"/>
      <c r="C1" s="255"/>
      <c r="D1" s="255"/>
      <c r="E1" s="255"/>
      <c r="F1" s="255"/>
      <c r="G1" s="255"/>
      <c r="AG1" t="s">
        <v>96</v>
      </c>
    </row>
    <row r="2" spans="1:60" ht="24.95" customHeight="1" x14ac:dyDescent="0.2">
      <c r="A2" s="140" t="s">
        <v>7</v>
      </c>
      <c r="B2" s="49" t="s">
        <v>50</v>
      </c>
      <c r="C2" s="256" t="s">
        <v>51</v>
      </c>
      <c r="D2" s="257"/>
      <c r="E2" s="257"/>
      <c r="F2" s="257"/>
      <c r="G2" s="258"/>
      <c r="AG2" t="s">
        <v>97</v>
      </c>
    </row>
    <row r="3" spans="1:60" ht="24.95" customHeight="1" x14ac:dyDescent="0.2">
      <c r="A3" s="140" t="s">
        <v>8</v>
      </c>
      <c r="B3" s="49" t="s">
        <v>45</v>
      </c>
      <c r="C3" s="256" t="s">
        <v>46</v>
      </c>
      <c r="D3" s="257"/>
      <c r="E3" s="257"/>
      <c r="F3" s="257"/>
      <c r="G3" s="258"/>
      <c r="AC3" s="122" t="s">
        <v>97</v>
      </c>
      <c r="AG3" t="s">
        <v>98</v>
      </c>
    </row>
    <row r="4" spans="1:60" ht="24.95" customHeight="1" x14ac:dyDescent="0.2">
      <c r="A4" s="141" t="s">
        <v>9</v>
      </c>
      <c r="B4" s="142" t="s">
        <v>43</v>
      </c>
      <c r="C4" s="259" t="s">
        <v>44</v>
      </c>
      <c r="D4" s="260"/>
      <c r="E4" s="260"/>
      <c r="F4" s="260"/>
      <c r="G4" s="261"/>
      <c r="AG4" t="s">
        <v>99</v>
      </c>
    </row>
    <row r="5" spans="1:60" x14ac:dyDescent="0.2">
      <c r="D5" s="10"/>
    </row>
    <row r="6" spans="1:60" ht="38.25" x14ac:dyDescent="0.2">
      <c r="A6" s="144" t="s">
        <v>100</v>
      </c>
      <c r="B6" s="146" t="s">
        <v>101</v>
      </c>
      <c r="C6" s="146" t="s">
        <v>102</v>
      </c>
      <c r="D6" s="145" t="s">
        <v>103</v>
      </c>
      <c r="E6" s="144" t="s">
        <v>104</v>
      </c>
      <c r="F6" s="143" t="s">
        <v>105</v>
      </c>
      <c r="G6" s="144" t="s">
        <v>29</v>
      </c>
      <c r="H6" s="147" t="s">
        <v>30</v>
      </c>
      <c r="I6" s="147" t="s">
        <v>106</v>
      </c>
      <c r="J6" s="147" t="s">
        <v>31</v>
      </c>
      <c r="K6" s="147" t="s">
        <v>107</v>
      </c>
      <c r="L6" s="147" t="s">
        <v>108</v>
      </c>
      <c r="M6" s="147" t="s">
        <v>109</v>
      </c>
      <c r="N6" s="147" t="s">
        <v>110</v>
      </c>
      <c r="O6" s="147" t="s">
        <v>111</v>
      </c>
      <c r="P6" s="147" t="s">
        <v>112</v>
      </c>
      <c r="Q6" s="147" t="s">
        <v>113</v>
      </c>
      <c r="R6" s="147" t="s">
        <v>114</v>
      </c>
      <c r="S6" s="147" t="s">
        <v>115</v>
      </c>
      <c r="T6" s="147" t="s">
        <v>116</v>
      </c>
      <c r="U6" s="147" t="s">
        <v>117</v>
      </c>
      <c r="V6" s="147" t="s">
        <v>118</v>
      </c>
      <c r="W6" s="147" t="s">
        <v>119</v>
      </c>
      <c r="X6" s="147" t="s">
        <v>120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5" t="s">
        <v>121</v>
      </c>
      <c r="B8" s="166" t="s">
        <v>64</v>
      </c>
      <c r="C8" s="181" t="s">
        <v>65</v>
      </c>
      <c r="D8" s="167"/>
      <c r="E8" s="168"/>
      <c r="F8" s="169"/>
      <c r="G8" s="169">
        <f>SUMIF(AG9:AG12,"&lt;&gt;NOR",G9:G12)</f>
        <v>0</v>
      </c>
      <c r="H8" s="169"/>
      <c r="I8" s="169">
        <f>SUM(I9:I12)</f>
        <v>0</v>
      </c>
      <c r="J8" s="169"/>
      <c r="K8" s="169">
        <f>SUM(K9:K12)</f>
        <v>0</v>
      </c>
      <c r="L8" s="169"/>
      <c r="M8" s="169">
        <f>SUM(M9:M12)</f>
        <v>0</v>
      </c>
      <c r="N8" s="169"/>
      <c r="O8" s="169">
        <f>SUM(O9:O12)</f>
        <v>0.24</v>
      </c>
      <c r="P8" s="169"/>
      <c r="Q8" s="169">
        <f>SUM(Q9:Q12)</f>
        <v>0</v>
      </c>
      <c r="R8" s="169"/>
      <c r="S8" s="169"/>
      <c r="T8" s="170"/>
      <c r="U8" s="164"/>
      <c r="V8" s="164">
        <f>SUM(V9:V12)</f>
        <v>4.26</v>
      </c>
      <c r="W8" s="164"/>
      <c r="X8" s="164"/>
      <c r="AG8" t="s">
        <v>122</v>
      </c>
    </row>
    <row r="9" spans="1:60" ht="22.5" outlineLevel="1" x14ac:dyDescent="0.2">
      <c r="A9" s="171">
        <v>1</v>
      </c>
      <c r="B9" s="172" t="s">
        <v>123</v>
      </c>
      <c r="C9" s="182" t="s">
        <v>124</v>
      </c>
      <c r="D9" s="173" t="s">
        <v>125</v>
      </c>
      <c r="E9" s="174">
        <v>12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6">
        <v>1.9630000000000002E-2</v>
      </c>
      <c r="O9" s="176">
        <f>ROUND(E9*N9,2)</f>
        <v>0.24</v>
      </c>
      <c r="P9" s="176">
        <v>0</v>
      </c>
      <c r="Q9" s="176">
        <f>ROUND(E9*P9,2)</f>
        <v>0</v>
      </c>
      <c r="R9" s="176" t="s">
        <v>126</v>
      </c>
      <c r="S9" s="176" t="s">
        <v>127</v>
      </c>
      <c r="T9" s="177" t="s">
        <v>127</v>
      </c>
      <c r="U9" s="158">
        <v>0.35510999999999998</v>
      </c>
      <c r="V9" s="158">
        <f>ROUND(E9*U9,2)</f>
        <v>4.26</v>
      </c>
      <c r="W9" s="158"/>
      <c r="X9" s="158" t="s">
        <v>128</v>
      </c>
      <c r="Y9" s="148"/>
      <c r="Z9" s="148"/>
      <c r="AA9" s="148"/>
      <c r="AB9" s="148"/>
      <c r="AC9" s="148"/>
      <c r="AD9" s="148"/>
      <c r="AE9" s="148"/>
      <c r="AF9" s="148"/>
      <c r="AG9" s="148" t="s">
        <v>129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249" t="s">
        <v>130</v>
      </c>
      <c r="D10" s="250"/>
      <c r="E10" s="250"/>
      <c r="F10" s="250"/>
      <c r="G10" s="250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131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3" t="s">
        <v>132</v>
      </c>
      <c r="D11" s="160"/>
      <c r="E11" s="161">
        <v>4</v>
      </c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8"/>
      <c r="Z11" s="148"/>
      <c r="AA11" s="148"/>
      <c r="AB11" s="148"/>
      <c r="AC11" s="148"/>
      <c r="AD11" s="148"/>
      <c r="AE11" s="148"/>
      <c r="AF11" s="148"/>
      <c r="AG11" s="148" t="s">
        <v>133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4" t="s">
        <v>134</v>
      </c>
      <c r="D12" s="162"/>
      <c r="E12" s="163">
        <v>8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133</v>
      </c>
      <c r="AH12" s="148">
        <v>4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x14ac:dyDescent="0.2">
      <c r="A13" s="165" t="s">
        <v>121</v>
      </c>
      <c r="B13" s="166" t="s">
        <v>66</v>
      </c>
      <c r="C13" s="181" t="s">
        <v>67</v>
      </c>
      <c r="D13" s="167"/>
      <c r="E13" s="168"/>
      <c r="F13" s="169"/>
      <c r="G13" s="169">
        <f>SUMIF(AG14:AG20,"&lt;&gt;NOR",G14:G20)</f>
        <v>0</v>
      </c>
      <c r="H13" s="169"/>
      <c r="I13" s="169">
        <f>SUM(I14:I20)</f>
        <v>0</v>
      </c>
      <c r="J13" s="169"/>
      <c r="K13" s="169">
        <f>SUM(K14:K20)</f>
        <v>0</v>
      </c>
      <c r="L13" s="169"/>
      <c r="M13" s="169">
        <f>SUM(M14:M20)</f>
        <v>0</v>
      </c>
      <c r="N13" s="169"/>
      <c r="O13" s="169">
        <f>SUM(O14:O20)</f>
        <v>1.69</v>
      </c>
      <c r="P13" s="169"/>
      <c r="Q13" s="169">
        <f>SUM(Q14:Q20)</f>
        <v>0</v>
      </c>
      <c r="R13" s="169"/>
      <c r="S13" s="169"/>
      <c r="T13" s="170"/>
      <c r="U13" s="164"/>
      <c r="V13" s="164">
        <f>SUM(V14:V20)</f>
        <v>23.439999999999998</v>
      </c>
      <c r="W13" s="164"/>
      <c r="X13" s="164"/>
      <c r="AG13" t="s">
        <v>122</v>
      </c>
    </row>
    <row r="14" spans="1:60" ht="22.5" outlineLevel="1" x14ac:dyDescent="0.2">
      <c r="A14" s="171">
        <v>2</v>
      </c>
      <c r="B14" s="172" t="s">
        <v>135</v>
      </c>
      <c r="C14" s="182" t="s">
        <v>136</v>
      </c>
      <c r="D14" s="173" t="s">
        <v>137</v>
      </c>
      <c r="E14" s="174">
        <v>28.8</v>
      </c>
      <c r="F14" s="175"/>
      <c r="G14" s="176">
        <f>ROUND(E14*F14,2)</f>
        <v>0</v>
      </c>
      <c r="H14" s="175"/>
      <c r="I14" s="176">
        <f>ROUND(E14*H14,2)</f>
        <v>0</v>
      </c>
      <c r="J14" s="175"/>
      <c r="K14" s="176">
        <f>ROUND(E14*J14,2)</f>
        <v>0</v>
      </c>
      <c r="L14" s="176">
        <v>21</v>
      </c>
      <c r="M14" s="176">
        <f>G14*(1+L14/100)</f>
        <v>0</v>
      </c>
      <c r="N14" s="176">
        <v>1.7330000000000002E-2</v>
      </c>
      <c r="O14" s="176">
        <f>ROUND(E14*N14,2)</f>
        <v>0.5</v>
      </c>
      <c r="P14" s="176">
        <v>0</v>
      </c>
      <c r="Q14" s="176">
        <f>ROUND(E14*P14,2)</f>
        <v>0</v>
      </c>
      <c r="R14" s="176" t="s">
        <v>126</v>
      </c>
      <c r="S14" s="176" t="s">
        <v>127</v>
      </c>
      <c r="T14" s="177" t="s">
        <v>127</v>
      </c>
      <c r="U14" s="158">
        <v>0.253</v>
      </c>
      <c r="V14" s="158">
        <f>ROUND(E14*U14,2)</f>
        <v>7.29</v>
      </c>
      <c r="W14" s="158"/>
      <c r="X14" s="158" t="s">
        <v>128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129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249" t="s">
        <v>138</v>
      </c>
      <c r="D15" s="250"/>
      <c r="E15" s="250"/>
      <c r="F15" s="250"/>
      <c r="G15" s="250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8"/>
      <c r="Z15" s="148"/>
      <c r="AA15" s="148"/>
      <c r="AB15" s="148"/>
      <c r="AC15" s="148"/>
      <c r="AD15" s="148"/>
      <c r="AE15" s="148"/>
      <c r="AF15" s="148"/>
      <c r="AG15" s="148" t="s">
        <v>131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83" t="s">
        <v>139</v>
      </c>
      <c r="D16" s="160"/>
      <c r="E16" s="161">
        <v>9.6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8"/>
      <c r="Z16" s="148"/>
      <c r="AA16" s="148"/>
      <c r="AB16" s="148"/>
      <c r="AC16" s="148"/>
      <c r="AD16" s="148"/>
      <c r="AE16" s="148"/>
      <c r="AF16" s="148"/>
      <c r="AG16" s="148" t="s">
        <v>133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4" t="s">
        <v>134</v>
      </c>
      <c r="D17" s="162"/>
      <c r="E17" s="163">
        <v>19.2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133</v>
      </c>
      <c r="AH17" s="148">
        <v>4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71">
        <v>3</v>
      </c>
      <c r="B18" s="172" t="s">
        <v>140</v>
      </c>
      <c r="C18" s="182" t="s">
        <v>141</v>
      </c>
      <c r="D18" s="173" t="s">
        <v>142</v>
      </c>
      <c r="E18" s="174">
        <v>26.91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76">
        <v>4.4139999999999999E-2</v>
      </c>
      <c r="O18" s="176">
        <f>ROUND(E18*N18,2)</f>
        <v>1.19</v>
      </c>
      <c r="P18" s="176">
        <v>0</v>
      </c>
      <c r="Q18" s="176">
        <f>ROUND(E18*P18,2)</f>
        <v>0</v>
      </c>
      <c r="R18" s="176" t="s">
        <v>143</v>
      </c>
      <c r="S18" s="176" t="s">
        <v>127</v>
      </c>
      <c r="T18" s="177" t="s">
        <v>127</v>
      </c>
      <c r="U18" s="158">
        <v>0.6</v>
      </c>
      <c r="V18" s="158">
        <f>ROUND(E18*U18,2)</f>
        <v>16.149999999999999</v>
      </c>
      <c r="W18" s="158"/>
      <c r="X18" s="158" t="s">
        <v>128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129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3" t="s">
        <v>144</v>
      </c>
      <c r="D19" s="160"/>
      <c r="E19" s="161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8"/>
      <c r="Z19" s="148"/>
      <c r="AA19" s="148"/>
      <c r="AB19" s="148"/>
      <c r="AC19" s="148"/>
      <c r="AD19" s="148"/>
      <c r="AE19" s="148"/>
      <c r="AF19" s="148"/>
      <c r="AG19" s="148" t="s">
        <v>133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83" t="s">
        <v>145</v>
      </c>
      <c r="D20" s="160"/>
      <c r="E20" s="161">
        <v>26.91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8"/>
      <c r="Z20" s="148"/>
      <c r="AA20" s="148"/>
      <c r="AB20" s="148"/>
      <c r="AC20" s="148"/>
      <c r="AD20" s="148"/>
      <c r="AE20" s="148"/>
      <c r="AF20" s="148"/>
      <c r="AG20" s="148" t="s">
        <v>133</v>
      </c>
      <c r="AH20" s="148">
        <v>5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x14ac:dyDescent="0.2">
      <c r="A21" s="165" t="s">
        <v>121</v>
      </c>
      <c r="B21" s="166" t="s">
        <v>68</v>
      </c>
      <c r="C21" s="181" t="s">
        <v>69</v>
      </c>
      <c r="D21" s="167"/>
      <c r="E21" s="168"/>
      <c r="F21" s="169"/>
      <c r="G21" s="169">
        <f>SUMIF(AG22:AG38,"&lt;&gt;NOR",G22:G38)</f>
        <v>0</v>
      </c>
      <c r="H21" s="169"/>
      <c r="I21" s="169">
        <f>SUM(I22:I38)</f>
        <v>0</v>
      </c>
      <c r="J21" s="169"/>
      <c r="K21" s="169">
        <f>SUM(K22:K38)</f>
        <v>0</v>
      </c>
      <c r="L21" s="169"/>
      <c r="M21" s="169">
        <f>SUM(M22:M38)</f>
        <v>0</v>
      </c>
      <c r="N21" s="169"/>
      <c r="O21" s="169">
        <f>SUM(O22:O38)</f>
        <v>3.23</v>
      </c>
      <c r="P21" s="169"/>
      <c r="Q21" s="169">
        <f>SUM(Q22:Q38)</f>
        <v>0</v>
      </c>
      <c r="R21" s="169"/>
      <c r="S21" s="169"/>
      <c r="T21" s="170"/>
      <c r="U21" s="164"/>
      <c r="V21" s="164">
        <f>SUM(V22:V38)</f>
        <v>20.189999999999998</v>
      </c>
      <c r="W21" s="164"/>
      <c r="X21" s="164"/>
      <c r="AG21" t="s">
        <v>122</v>
      </c>
    </row>
    <row r="22" spans="1:60" ht="22.5" outlineLevel="1" x14ac:dyDescent="0.2">
      <c r="A22" s="171">
        <v>4</v>
      </c>
      <c r="B22" s="172" t="s">
        <v>146</v>
      </c>
      <c r="C22" s="182" t="s">
        <v>147</v>
      </c>
      <c r="D22" s="173" t="s">
        <v>148</v>
      </c>
      <c r="E22" s="174">
        <v>7.4289999999999995E-2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6">
        <v>1.0662499999999999</v>
      </c>
      <c r="O22" s="176">
        <f>ROUND(E22*N22,2)</f>
        <v>0.08</v>
      </c>
      <c r="P22" s="176">
        <v>0</v>
      </c>
      <c r="Q22" s="176">
        <f>ROUND(E22*P22,2)</f>
        <v>0</v>
      </c>
      <c r="R22" s="176" t="s">
        <v>143</v>
      </c>
      <c r="S22" s="176" t="s">
        <v>127</v>
      </c>
      <c r="T22" s="177" t="s">
        <v>127</v>
      </c>
      <c r="U22" s="158">
        <v>15.231</v>
      </c>
      <c r="V22" s="158">
        <f>ROUND(E22*U22,2)</f>
        <v>1.1299999999999999</v>
      </c>
      <c r="W22" s="158"/>
      <c r="X22" s="158" t="s">
        <v>128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129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249" t="s">
        <v>149</v>
      </c>
      <c r="D23" s="250"/>
      <c r="E23" s="250"/>
      <c r="F23" s="250"/>
      <c r="G23" s="250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131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3" t="s">
        <v>150</v>
      </c>
      <c r="D24" s="160"/>
      <c r="E24" s="161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48"/>
      <c r="Z24" s="148"/>
      <c r="AA24" s="148"/>
      <c r="AB24" s="148"/>
      <c r="AC24" s="148"/>
      <c r="AD24" s="148"/>
      <c r="AE24" s="148"/>
      <c r="AF24" s="148"/>
      <c r="AG24" s="148" t="s">
        <v>133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3" t="s">
        <v>151</v>
      </c>
      <c r="D25" s="160"/>
      <c r="E25" s="161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133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3" t="s">
        <v>152</v>
      </c>
      <c r="D26" s="160"/>
      <c r="E26" s="161">
        <v>2.1989999999999999E-2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8"/>
      <c r="Z26" s="148"/>
      <c r="AA26" s="148"/>
      <c r="AB26" s="148"/>
      <c r="AC26" s="148"/>
      <c r="AD26" s="148"/>
      <c r="AE26" s="148"/>
      <c r="AF26" s="148"/>
      <c r="AG26" s="148" t="s">
        <v>133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3" t="s">
        <v>153</v>
      </c>
      <c r="D27" s="160"/>
      <c r="E27" s="161">
        <v>2.7699999999999999E-3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133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4" t="s">
        <v>134</v>
      </c>
      <c r="D28" s="162"/>
      <c r="E28" s="163">
        <v>4.9529999999999998E-2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8"/>
      <c r="Z28" s="148"/>
      <c r="AA28" s="148"/>
      <c r="AB28" s="148"/>
      <c r="AC28" s="148"/>
      <c r="AD28" s="148"/>
      <c r="AE28" s="148"/>
      <c r="AF28" s="148"/>
      <c r="AG28" s="148" t="s">
        <v>133</v>
      </c>
      <c r="AH28" s="148">
        <v>4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71">
        <v>5</v>
      </c>
      <c r="B29" s="172" t="s">
        <v>154</v>
      </c>
      <c r="C29" s="182" t="s">
        <v>155</v>
      </c>
      <c r="D29" s="173" t="s">
        <v>142</v>
      </c>
      <c r="E29" s="174">
        <v>20.100000000000001</v>
      </c>
      <c r="F29" s="175"/>
      <c r="G29" s="176">
        <f>ROUND(E29*F29,2)</f>
        <v>0</v>
      </c>
      <c r="H29" s="175"/>
      <c r="I29" s="176">
        <f>ROUND(E29*H29,2)</f>
        <v>0</v>
      </c>
      <c r="J29" s="175"/>
      <c r="K29" s="176">
        <f>ROUND(E29*J29,2)</f>
        <v>0</v>
      </c>
      <c r="L29" s="176">
        <v>21</v>
      </c>
      <c r="M29" s="176">
        <f>G29*(1+L29/100)</f>
        <v>0</v>
      </c>
      <c r="N29" s="176">
        <v>9.5000000000000001E-2</v>
      </c>
      <c r="O29" s="176">
        <f>ROUND(E29*N29,2)</f>
        <v>1.91</v>
      </c>
      <c r="P29" s="176">
        <v>0</v>
      </c>
      <c r="Q29" s="176">
        <f>ROUND(E29*P29,2)</f>
        <v>0</v>
      </c>
      <c r="R29" s="176" t="s">
        <v>143</v>
      </c>
      <c r="S29" s="176" t="s">
        <v>127</v>
      </c>
      <c r="T29" s="177" t="s">
        <v>127</v>
      </c>
      <c r="U29" s="158">
        <v>0.47</v>
      </c>
      <c r="V29" s="158">
        <f>ROUND(E29*U29,2)</f>
        <v>9.4499999999999993</v>
      </c>
      <c r="W29" s="158"/>
      <c r="X29" s="158" t="s">
        <v>128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129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249" t="s">
        <v>156</v>
      </c>
      <c r="D30" s="250"/>
      <c r="E30" s="250"/>
      <c r="F30" s="250"/>
      <c r="G30" s="250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131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3" t="s">
        <v>157</v>
      </c>
      <c r="D31" s="160"/>
      <c r="E31" s="161">
        <v>20.100000000000001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48"/>
      <c r="Z31" s="148"/>
      <c r="AA31" s="148"/>
      <c r="AB31" s="148"/>
      <c r="AC31" s="148"/>
      <c r="AD31" s="148"/>
      <c r="AE31" s="148"/>
      <c r="AF31" s="148"/>
      <c r="AG31" s="148" t="s">
        <v>133</v>
      </c>
      <c r="AH31" s="148">
        <v>5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71">
        <v>6</v>
      </c>
      <c r="B32" s="172" t="s">
        <v>158</v>
      </c>
      <c r="C32" s="182" t="s">
        <v>159</v>
      </c>
      <c r="D32" s="173" t="s">
        <v>142</v>
      </c>
      <c r="E32" s="174">
        <v>20.100000000000001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76">
        <v>6.1460000000000001E-2</v>
      </c>
      <c r="O32" s="176">
        <f>ROUND(E32*N32,2)</f>
        <v>1.24</v>
      </c>
      <c r="P32" s="176">
        <v>0</v>
      </c>
      <c r="Q32" s="176">
        <f>ROUND(E32*P32,2)</f>
        <v>0</v>
      </c>
      <c r="R32" s="176" t="s">
        <v>143</v>
      </c>
      <c r="S32" s="176" t="s">
        <v>127</v>
      </c>
      <c r="T32" s="177" t="s">
        <v>127</v>
      </c>
      <c r="U32" s="158">
        <v>0.47799999999999998</v>
      </c>
      <c r="V32" s="158">
        <f>ROUND(E32*U32,2)</f>
        <v>9.61</v>
      </c>
      <c r="W32" s="158"/>
      <c r="X32" s="158" t="s">
        <v>128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129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249" t="s">
        <v>156</v>
      </c>
      <c r="D33" s="250"/>
      <c r="E33" s="250"/>
      <c r="F33" s="250"/>
      <c r="G33" s="250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131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253" t="s">
        <v>160</v>
      </c>
      <c r="D34" s="254"/>
      <c r="E34" s="254"/>
      <c r="F34" s="254"/>
      <c r="G34" s="254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8"/>
      <c r="Z34" s="148"/>
      <c r="AA34" s="148"/>
      <c r="AB34" s="148"/>
      <c r="AC34" s="148"/>
      <c r="AD34" s="148"/>
      <c r="AE34" s="148"/>
      <c r="AF34" s="148"/>
      <c r="AG34" s="148" t="s">
        <v>161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83" t="s">
        <v>151</v>
      </c>
      <c r="D35" s="160"/>
      <c r="E35" s="161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133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3" t="s">
        <v>162</v>
      </c>
      <c r="D36" s="160"/>
      <c r="E36" s="161">
        <v>5.95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133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3" t="s">
        <v>163</v>
      </c>
      <c r="D37" s="160"/>
      <c r="E37" s="161">
        <v>0.75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48"/>
      <c r="Z37" s="148"/>
      <c r="AA37" s="148"/>
      <c r="AB37" s="148"/>
      <c r="AC37" s="148"/>
      <c r="AD37" s="148"/>
      <c r="AE37" s="148"/>
      <c r="AF37" s="148"/>
      <c r="AG37" s="148" t="s">
        <v>133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4" t="s">
        <v>134</v>
      </c>
      <c r="D38" s="162"/>
      <c r="E38" s="163">
        <v>13.4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48"/>
      <c r="Z38" s="148"/>
      <c r="AA38" s="148"/>
      <c r="AB38" s="148"/>
      <c r="AC38" s="148"/>
      <c r="AD38" s="148"/>
      <c r="AE38" s="148"/>
      <c r="AF38" s="148"/>
      <c r="AG38" s="148" t="s">
        <v>133</v>
      </c>
      <c r="AH38" s="148">
        <v>4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x14ac:dyDescent="0.2">
      <c r="A39" s="165" t="s">
        <v>121</v>
      </c>
      <c r="B39" s="166" t="s">
        <v>70</v>
      </c>
      <c r="C39" s="181" t="s">
        <v>71</v>
      </c>
      <c r="D39" s="167"/>
      <c r="E39" s="168"/>
      <c r="F39" s="169"/>
      <c r="G39" s="169">
        <f>SUMIF(AG40:AG45,"&lt;&gt;NOR",G40:G45)</f>
        <v>0</v>
      </c>
      <c r="H39" s="169"/>
      <c r="I39" s="169">
        <f>SUM(I40:I45)</f>
        <v>0</v>
      </c>
      <c r="J39" s="169"/>
      <c r="K39" s="169">
        <f>SUM(K40:K45)</f>
        <v>0</v>
      </c>
      <c r="L39" s="169"/>
      <c r="M39" s="169">
        <f>SUM(M40:M45)</f>
        <v>0</v>
      </c>
      <c r="N39" s="169"/>
      <c r="O39" s="169">
        <f>SUM(O40:O45)</f>
        <v>0</v>
      </c>
      <c r="P39" s="169"/>
      <c r="Q39" s="169">
        <f>SUM(Q40:Q45)</f>
        <v>0</v>
      </c>
      <c r="R39" s="169"/>
      <c r="S39" s="169"/>
      <c r="T39" s="170"/>
      <c r="U39" s="164"/>
      <c r="V39" s="164">
        <f>SUM(V40:V45)</f>
        <v>55.75</v>
      </c>
      <c r="W39" s="164"/>
      <c r="X39" s="164"/>
      <c r="AG39" t="s">
        <v>122</v>
      </c>
    </row>
    <row r="40" spans="1:60" ht="56.25" outlineLevel="1" x14ac:dyDescent="0.2">
      <c r="A40" s="171">
        <v>7</v>
      </c>
      <c r="B40" s="172" t="s">
        <v>164</v>
      </c>
      <c r="C40" s="182" t="s">
        <v>165</v>
      </c>
      <c r="D40" s="173" t="s">
        <v>142</v>
      </c>
      <c r="E40" s="174">
        <v>49.5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6">
        <v>4.0000000000000003E-5</v>
      </c>
      <c r="O40" s="176">
        <f>ROUND(E40*N40,2)</f>
        <v>0</v>
      </c>
      <c r="P40" s="176">
        <v>0</v>
      </c>
      <c r="Q40" s="176">
        <f>ROUND(E40*P40,2)</f>
        <v>0</v>
      </c>
      <c r="R40" s="176" t="s">
        <v>143</v>
      </c>
      <c r="S40" s="176" t="s">
        <v>127</v>
      </c>
      <c r="T40" s="177" t="s">
        <v>127</v>
      </c>
      <c r="U40" s="158">
        <v>0.308</v>
      </c>
      <c r="V40" s="158">
        <f>ROUND(E40*U40,2)</f>
        <v>15.25</v>
      </c>
      <c r="W40" s="158"/>
      <c r="X40" s="158" t="s">
        <v>128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129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3" t="s">
        <v>166</v>
      </c>
      <c r="D41" s="160"/>
      <c r="E41" s="161">
        <v>16.5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 t="s">
        <v>133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4" t="s">
        <v>134</v>
      </c>
      <c r="D42" s="162"/>
      <c r="E42" s="163">
        <v>33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48"/>
      <c r="Z42" s="148"/>
      <c r="AA42" s="148"/>
      <c r="AB42" s="148"/>
      <c r="AC42" s="148"/>
      <c r="AD42" s="148"/>
      <c r="AE42" s="148"/>
      <c r="AF42" s="148"/>
      <c r="AG42" s="148" t="s">
        <v>133</v>
      </c>
      <c r="AH42" s="148">
        <v>4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71">
        <v>8</v>
      </c>
      <c r="B43" s="172" t="s">
        <v>167</v>
      </c>
      <c r="C43" s="182" t="s">
        <v>168</v>
      </c>
      <c r="D43" s="173" t="s">
        <v>142</v>
      </c>
      <c r="E43" s="174">
        <v>2700</v>
      </c>
      <c r="F43" s="175"/>
      <c r="G43" s="176">
        <f>ROUND(E43*F43,2)</f>
        <v>0</v>
      </c>
      <c r="H43" s="175"/>
      <c r="I43" s="176">
        <f>ROUND(E43*H43,2)</f>
        <v>0</v>
      </c>
      <c r="J43" s="175"/>
      <c r="K43" s="176">
        <f>ROUND(E43*J43,2)</f>
        <v>0</v>
      </c>
      <c r="L43" s="176">
        <v>21</v>
      </c>
      <c r="M43" s="176">
        <f>G43*(1+L43/100)</f>
        <v>0</v>
      </c>
      <c r="N43" s="176">
        <v>0</v>
      </c>
      <c r="O43" s="176">
        <f>ROUND(E43*N43,2)</f>
        <v>0</v>
      </c>
      <c r="P43" s="176">
        <v>0</v>
      </c>
      <c r="Q43" s="176">
        <f>ROUND(E43*P43,2)</f>
        <v>0</v>
      </c>
      <c r="R43" s="176" t="s">
        <v>126</v>
      </c>
      <c r="S43" s="176" t="s">
        <v>127</v>
      </c>
      <c r="T43" s="177" t="s">
        <v>127</v>
      </c>
      <c r="U43" s="158">
        <v>1.4999999999999999E-2</v>
      </c>
      <c r="V43" s="158">
        <f>ROUND(E43*U43,2)</f>
        <v>40.5</v>
      </c>
      <c r="W43" s="158"/>
      <c r="X43" s="158" t="s">
        <v>128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129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3" t="s">
        <v>169</v>
      </c>
      <c r="D44" s="160"/>
      <c r="E44" s="161">
        <v>900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48"/>
      <c r="Z44" s="148"/>
      <c r="AA44" s="148"/>
      <c r="AB44" s="148"/>
      <c r="AC44" s="148"/>
      <c r="AD44" s="148"/>
      <c r="AE44" s="148"/>
      <c r="AF44" s="148"/>
      <c r="AG44" s="148" t="s">
        <v>133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4" t="s">
        <v>134</v>
      </c>
      <c r="D45" s="162"/>
      <c r="E45" s="163">
        <v>1800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133</v>
      </c>
      <c r="AH45" s="148">
        <v>4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x14ac:dyDescent="0.2">
      <c r="A46" s="165" t="s">
        <v>121</v>
      </c>
      <c r="B46" s="166" t="s">
        <v>72</v>
      </c>
      <c r="C46" s="181" t="s">
        <v>73</v>
      </c>
      <c r="D46" s="167"/>
      <c r="E46" s="168"/>
      <c r="F46" s="169"/>
      <c r="G46" s="169">
        <f>SUMIF(AG47:AG69,"&lt;&gt;NOR",G47:G69)</f>
        <v>0</v>
      </c>
      <c r="H46" s="169"/>
      <c r="I46" s="169">
        <f>SUM(I47:I69)</f>
        <v>0</v>
      </c>
      <c r="J46" s="169"/>
      <c r="K46" s="169">
        <f>SUM(K47:K69)</f>
        <v>0</v>
      </c>
      <c r="L46" s="169"/>
      <c r="M46" s="169">
        <f>SUM(M47:M69)</f>
        <v>0</v>
      </c>
      <c r="N46" s="169"/>
      <c r="O46" s="169">
        <f>SUM(O47:O69)</f>
        <v>0.01</v>
      </c>
      <c r="P46" s="169"/>
      <c r="Q46" s="169">
        <f>SUM(Q47:Q69)</f>
        <v>9.5400000000000009</v>
      </c>
      <c r="R46" s="169"/>
      <c r="S46" s="169"/>
      <c r="T46" s="170"/>
      <c r="U46" s="164"/>
      <c r="V46" s="164">
        <f>SUM(V47:V69)</f>
        <v>47.73</v>
      </c>
      <c r="W46" s="164"/>
      <c r="X46" s="164"/>
      <c r="AG46" t="s">
        <v>122</v>
      </c>
    </row>
    <row r="47" spans="1:60" ht="22.5" outlineLevel="1" x14ac:dyDescent="0.2">
      <c r="A47" s="171">
        <v>9</v>
      </c>
      <c r="B47" s="172" t="s">
        <v>170</v>
      </c>
      <c r="C47" s="182" t="s">
        <v>171</v>
      </c>
      <c r="D47" s="173" t="s">
        <v>172</v>
      </c>
      <c r="E47" s="174">
        <v>2.5716600000000001</v>
      </c>
      <c r="F47" s="175"/>
      <c r="G47" s="176">
        <f>ROUND(E47*F47,2)</f>
        <v>0</v>
      </c>
      <c r="H47" s="175"/>
      <c r="I47" s="176">
        <f>ROUND(E47*H47,2)</f>
        <v>0</v>
      </c>
      <c r="J47" s="175"/>
      <c r="K47" s="176">
        <f>ROUND(E47*J47,2)</f>
        <v>0</v>
      </c>
      <c r="L47" s="176">
        <v>21</v>
      </c>
      <c r="M47" s="176">
        <f>G47*(1+L47/100)</f>
        <v>0</v>
      </c>
      <c r="N47" s="176">
        <v>0</v>
      </c>
      <c r="O47" s="176">
        <f>ROUND(E47*N47,2)</f>
        <v>0</v>
      </c>
      <c r="P47" s="176">
        <v>2.2000000000000002</v>
      </c>
      <c r="Q47" s="176">
        <f>ROUND(E47*P47,2)</f>
        <v>5.66</v>
      </c>
      <c r="R47" s="176" t="s">
        <v>173</v>
      </c>
      <c r="S47" s="176" t="s">
        <v>127</v>
      </c>
      <c r="T47" s="177" t="s">
        <v>127</v>
      </c>
      <c r="U47" s="158">
        <v>10.47</v>
      </c>
      <c r="V47" s="158">
        <f>ROUND(E47*U47,2)</f>
        <v>26.93</v>
      </c>
      <c r="W47" s="158"/>
      <c r="X47" s="158" t="s">
        <v>128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129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3" t="s">
        <v>174</v>
      </c>
      <c r="D48" s="160"/>
      <c r="E48" s="161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48"/>
      <c r="Z48" s="148"/>
      <c r="AA48" s="148"/>
      <c r="AB48" s="148"/>
      <c r="AC48" s="148"/>
      <c r="AD48" s="148"/>
      <c r="AE48" s="148"/>
      <c r="AF48" s="148"/>
      <c r="AG48" s="148" t="s">
        <v>133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83" t="s">
        <v>175</v>
      </c>
      <c r="D49" s="160"/>
      <c r="E49" s="161">
        <v>0.75851999999999997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 t="s">
        <v>133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3" t="s">
        <v>176</v>
      </c>
      <c r="D50" s="160"/>
      <c r="E50" s="161">
        <v>9.0300000000000005E-2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133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83" t="s">
        <v>177</v>
      </c>
      <c r="D51" s="160"/>
      <c r="E51" s="161">
        <v>8.3999999999999995E-3</v>
      </c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48"/>
      <c r="Z51" s="148"/>
      <c r="AA51" s="148"/>
      <c r="AB51" s="148"/>
      <c r="AC51" s="148"/>
      <c r="AD51" s="148"/>
      <c r="AE51" s="148"/>
      <c r="AF51" s="148"/>
      <c r="AG51" s="148" t="s">
        <v>133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4" t="s">
        <v>134</v>
      </c>
      <c r="D52" s="162"/>
      <c r="E52" s="163">
        <v>1.71444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 t="s">
        <v>133</v>
      </c>
      <c r="AH52" s="148">
        <v>4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33.75" outlineLevel="1" x14ac:dyDescent="0.2">
      <c r="A53" s="171">
        <v>10</v>
      </c>
      <c r="B53" s="172" t="s">
        <v>178</v>
      </c>
      <c r="C53" s="182" t="s">
        <v>179</v>
      </c>
      <c r="D53" s="173" t="s">
        <v>125</v>
      </c>
      <c r="E53" s="174">
        <v>24</v>
      </c>
      <c r="F53" s="175"/>
      <c r="G53" s="176">
        <f>ROUND(E53*F53,2)</f>
        <v>0</v>
      </c>
      <c r="H53" s="175"/>
      <c r="I53" s="176">
        <f>ROUND(E53*H53,2)</f>
        <v>0</v>
      </c>
      <c r="J53" s="175"/>
      <c r="K53" s="176">
        <f>ROUND(E53*J53,2)</f>
        <v>0</v>
      </c>
      <c r="L53" s="176">
        <v>21</v>
      </c>
      <c r="M53" s="176">
        <f>G53*(1+L53/100)</f>
        <v>0</v>
      </c>
      <c r="N53" s="176">
        <v>3.4000000000000002E-4</v>
      </c>
      <c r="O53" s="176">
        <f>ROUND(E53*N53,2)</f>
        <v>0.01</v>
      </c>
      <c r="P53" s="176">
        <v>6.9000000000000006E-2</v>
      </c>
      <c r="Q53" s="176">
        <f>ROUND(E53*P53,2)</f>
        <v>1.66</v>
      </c>
      <c r="R53" s="176" t="s">
        <v>173</v>
      </c>
      <c r="S53" s="176" t="s">
        <v>127</v>
      </c>
      <c r="T53" s="177" t="s">
        <v>127</v>
      </c>
      <c r="U53" s="158">
        <v>0.21299999999999999</v>
      </c>
      <c r="V53" s="158">
        <f>ROUND(E53*U53,2)</f>
        <v>5.1100000000000003</v>
      </c>
      <c r="W53" s="158"/>
      <c r="X53" s="158" t="s">
        <v>128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129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249" t="s">
        <v>180</v>
      </c>
      <c r="D54" s="250"/>
      <c r="E54" s="250"/>
      <c r="F54" s="250"/>
      <c r="G54" s="250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131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253" t="s">
        <v>181</v>
      </c>
      <c r="D55" s="254"/>
      <c r="E55" s="254"/>
      <c r="F55" s="254"/>
      <c r="G55" s="254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48"/>
      <c r="Z55" s="148"/>
      <c r="AA55" s="148"/>
      <c r="AB55" s="148"/>
      <c r="AC55" s="148"/>
      <c r="AD55" s="148"/>
      <c r="AE55" s="148"/>
      <c r="AF55" s="148"/>
      <c r="AG55" s="148" t="s">
        <v>161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3" t="s">
        <v>174</v>
      </c>
      <c r="D56" s="160"/>
      <c r="E56" s="161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48"/>
      <c r="Z56" s="148"/>
      <c r="AA56" s="148"/>
      <c r="AB56" s="148"/>
      <c r="AC56" s="148"/>
      <c r="AD56" s="148"/>
      <c r="AE56" s="148"/>
      <c r="AF56" s="148"/>
      <c r="AG56" s="148" t="s">
        <v>133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3" t="s">
        <v>182</v>
      </c>
      <c r="D57" s="160"/>
      <c r="E57" s="161">
        <v>8</v>
      </c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48"/>
      <c r="Z57" s="148"/>
      <c r="AA57" s="148"/>
      <c r="AB57" s="148"/>
      <c r="AC57" s="148"/>
      <c r="AD57" s="148"/>
      <c r="AE57" s="148"/>
      <c r="AF57" s="148"/>
      <c r="AG57" s="148" t="s">
        <v>133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84" t="s">
        <v>134</v>
      </c>
      <c r="D58" s="162"/>
      <c r="E58" s="163">
        <v>16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8"/>
      <c r="Z58" s="148"/>
      <c r="AA58" s="148"/>
      <c r="AB58" s="148"/>
      <c r="AC58" s="148"/>
      <c r="AD58" s="148"/>
      <c r="AE58" s="148"/>
      <c r="AF58" s="148"/>
      <c r="AG58" s="148" t="s">
        <v>133</v>
      </c>
      <c r="AH58" s="148">
        <v>4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71">
        <v>11</v>
      </c>
      <c r="B59" s="172" t="s">
        <v>183</v>
      </c>
      <c r="C59" s="182" t="s">
        <v>184</v>
      </c>
      <c r="D59" s="173" t="s">
        <v>142</v>
      </c>
      <c r="E59" s="174">
        <v>32.697600000000001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21</v>
      </c>
      <c r="M59" s="176">
        <f>G59*(1+L59/100)</f>
        <v>0</v>
      </c>
      <c r="N59" s="176">
        <v>0</v>
      </c>
      <c r="O59" s="176">
        <f>ROUND(E59*N59,2)</f>
        <v>0</v>
      </c>
      <c r="P59" s="176">
        <v>6.8000000000000005E-2</v>
      </c>
      <c r="Q59" s="176">
        <f>ROUND(E59*P59,2)</f>
        <v>2.2200000000000002</v>
      </c>
      <c r="R59" s="176" t="s">
        <v>173</v>
      </c>
      <c r="S59" s="176" t="s">
        <v>127</v>
      </c>
      <c r="T59" s="177" t="s">
        <v>127</v>
      </c>
      <c r="U59" s="158">
        <v>0.48</v>
      </c>
      <c r="V59" s="158">
        <f>ROUND(E59*U59,2)</f>
        <v>15.69</v>
      </c>
      <c r="W59" s="158"/>
      <c r="X59" s="158" t="s">
        <v>128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129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249" t="s">
        <v>185</v>
      </c>
      <c r="D60" s="250"/>
      <c r="E60" s="250"/>
      <c r="F60" s="250"/>
      <c r="G60" s="250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48"/>
      <c r="Z60" s="148"/>
      <c r="AA60" s="148"/>
      <c r="AB60" s="148"/>
      <c r="AC60" s="148"/>
      <c r="AD60" s="148"/>
      <c r="AE60" s="148"/>
      <c r="AF60" s="148"/>
      <c r="AG60" s="148" t="s">
        <v>131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83" t="s">
        <v>174</v>
      </c>
      <c r="D61" s="160"/>
      <c r="E61" s="161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48"/>
      <c r="Z61" s="148"/>
      <c r="AA61" s="148"/>
      <c r="AB61" s="148"/>
      <c r="AC61" s="148"/>
      <c r="AD61" s="148"/>
      <c r="AE61" s="148"/>
      <c r="AF61" s="148"/>
      <c r="AG61" s="148" t="s">
        <v>133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3" t="s">
        <v>186</v>
      </c>
      <c r="D62" s="160"/>
      <c r="E62" s="161">
        <v>2.88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133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3" t="s">
        <v>187</v>
      </c>
      <c r="D63" s="160"/>
      <c r="E63" s="161">
        <v>0.74250000000000005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133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83" t="s">
        <v>188</v>
      </c>
      <c r="D64" s="160"/>
      <c r="E64" s="161">
        <v>4.68</v>
      </c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48"/>
      <c r="Z64" s="148"/>
      <c r="AA64" s="148"/>
      <c r="AB64" s="148"/>
      <c r="AC64" s="148"/>
      <c r="AD64" s="148"/>
      <c r="AE64" s="148"/>
      <c r="AF64" s="148"/>
      <c r="AG64" s="148" t="s">
        <v>133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3" t="s">
        <v>189</v>
      </c>
      <c r="D65" s="160"/>
      <c r="E65" s="161">
        <v>0.66749999999999998</v>
      </c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133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3" t="s">
        <v>190</v>
      </c>
      <c r="D66" s="160"/>
      <c r="E66" s="161">
        <v>-0.1104</v>
      </c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48"/>
      <c r="Z66" s="148"/>
      <c r="AA66" s="148"/>
      <c r="AB66" s="148"/>
      <c r="AC66" s="148"/>
      <c r="AD66" s="148"/>
      <c r="AE66" s="148"/>
      <c r="AF66" s="148"/>
      <c r="AG66" s="148" t="s">
        <v>133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3" t="s">
        <v>191</v>
      </c>
      <c r="D67" s="160"/>
      <c r="E67" s="161">
        <v>0.46479999999999999</v>
      </c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48"/>
      <c r="Z67" s="148"/>
      <c r="AA67" s="148"/>
      <c r="AB67" s="148"/>
      <c r="AC67" s="148"/>
      <c r="AD67" s="148"/>
      <c r="AE67" s="148"/>
      <c r="AF67" s="148"/>
      <c r="AG67" s="148" t="s">
        <v>133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3" t="s">
        <v>192</v>
      </c>
      <c r="D68" s="160"/>
      <c r="E68" s="161">
        <v>1.5748</v>
      </c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48"/>
      <c r="Z68" s="148"/>
      <c r="AA68" s="148"/>
      <c r="AB68" s="148"/>
      <c r="AC68" s="148"/>
      <c r="AD68" s="148"/>
      <c r="AE68" s="148"/>
      <c r="AF68" s="148"/>
      <c r="AG68" s="148" t="s">
        <v>133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4" t="s">
        <v>134</v>
      </c>
      <c r="D69" s="162"/>
      <c r="E69" s="163">
        <v>21.798400000000001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8"/>
      <c r="Z69" s="148"/>
      <c r="AA69" s="148"/>
      <c r="AB69" s="148"/>
      <c r="AC69" s="148"/>
      <c r="AD69" s="148"/>
      <c r="AE69" s="148"/>
      <c r="AF69" s="148"/>
      <c r="AG69" s="148" t="s">
        <v>133</v>
      </c>
      <c r="AH69" s="148">
        <v>4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x14ac:dyDescent="0.2">
      <c r="A70" s="165" t="s">
        <v>121</v>
      </c>
      <c r="B70" s="166" t="s">
        <v>74</v>
      </c>
      <c r="C70" s="181" t="s">
        <v>75</v>
      </c>
      <c r="D70" s="167"/>
      <c r="E70" s="168"/>
      <c r="F70" s="169"/>
      <c r="G70" s="169">
        <f>SUMIF(AG71:AG75,"&lt;&gt;NOR",G71:G75)</f>
        <v>0</v>
      </c>
      <c r="H70" s="169"/>
      <c r="I70" s="169">
        <f>SUM(I71:I75)</f>
        <v>0</v>
      </c>
      <c r="J70" s="169"/>
      <c r="K70" s="169">
        <f>SUM(K71:K75)</f>
        <v>0</v>
      </c>
      <c r="L70" s="169"/>
      <c r="M70" s="169">
        <f>SUM(M71:M75)</f>
        <v>0</v>
      </c>
      <c r="N70" s="169"/>
      <c r="O70" s="169">
        <f>SUM(O71:O75)</f>
        <v>0</v>
      </c>
      <c r="P70" s="169"/>
      <c r="Q70" s="169">
        <f>SUM(Q71:Q75)</f>
        <v>0</v>
      </c>
      <c r="R70" s="169"/>
      <c r="S70" s="169"/>
      <c r="T70" s="170"/>
      <c r="U70" s="164"/>
      <c r="V70" s="164">
        <f>SUM(V71:V75)</f>
        <v>28.36</v>
      </c>
      <c r="W70" s="164"/>
      <c r="X70" s="164"/>
      <c r="AG70" t="s">
        <v>122</v>
      </c>
    </row>
    <row r="71" spans="1:60" ht="33.75" outlineLevel="1" x14ac:dyDescent="0.2">
      <c r="A71" s="171">
        <v>12</v>
      </c>
      <c r="B71" s="172" t="s">
        <v>193</v>
      </c>
      <c r="C71" s="182" t="s">
        <v>194</v>
      </c>
      <c r="D71" s="173" t="s">
        <v>148</v>
      </c>
      <c r="E71" s="174">
        <v>5.1566700000000001</v>
      </c>
      <c r="F71" s="175"/>
      <c r="G71" s="176">
        <f>ROUND(E71*F71,2)</f>
        <v>0</v>
      </c>
      <c r="H71" s="175"/>
      <c r="I71" s="176">
        <f>ROUND(E71*H71,2)</f>
        <v>0</v>
      </c>
      <c r="J71" s="175"/>
      <c r="K71" s="176">
        <f>ROUND(E71*J71,2)</f>
        <v>0</v>
      </c>
      <c r="L71" s="176">
        <v>21</v>
      </c>
      <c r="M71" s="176">
        <f>G71*(1+L71/100)</f>
        <v>0</v>
      </c>
      <c r="N71" s="176">
        <v>0</v>
      </c>
      <c r="O71" s="176">
        <f>ROUND(E71*N71,2)</f>
        <v>0</v>
      </c>
      <c r="P71" s="176">
        <v>0</v>
      </c>
      <c r="Q71" s="176">
        <f>ROUND(E71*P71,2)</f>
        <v>0</v>
      </c>
      <c r="R71" s="176" t="s">
        <v>126</v>
      </c>
      <c r="S71" s="176" t="s">
        <v>127</v>
      </c>
      <c r="T71" s="177" t="s">
        <v>127</v>
      </c>
      <c r="U71" s="158">
        <v>5.5</v>
      </c>
      <c r="V71" s="158">
        <f>ROUND(E71*U71,2)</f>
        <v>28.36</v>
      </c>
      <c r="W71" s="158"/>
      <c r="X71" s="158" t="s">
        <v>195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196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249" t="s">
        <v>197</v>
      </c>
      <c r="D72" s="250"/>
      <c r="E72" s="250"/>
      <c r="F72" s="250"/>
      <c r="G72" s="250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131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3" t="s">
        <v>198</v>
      </c>
      <c r="D73" s="160"/>
      <c r="E73" s="161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48"/>
      <c r="Z73" s="148"/>
      <c r="AA73" s="148"/>
      <c r="AB73" s="148"/>
      <c r="AC73" s="148"/>
      <c r="AD73" s="148"/>
      <c r="AE73" s="148"/>
      <c r="AF73" s="148"/>
      <c r="AG73" s="148" t="s">
        <v>133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3" t="s">
        <v>199</v>
      </c>
      <c r="D74" s="160"/>
      <c r="E74" s="161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133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3" t="s">
        <v>200</v>
      </c>
      <c r="D75" s="160"/>
      <c r="E75" s="161">
        <v>5.1566700000000001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48"/>
      <c r="Z75" s="148"/>
      <c r="AA75" s="148"/>
      <c r="AB75" s="148"/>
      <c r="AC75" s="148"/>
      <c r="AD75" s="148"/>
      <c r="AE75" s="148"/>
      <c r="AF75" s="148"/>
      <c r="AG75" s="148" t="s">
        <v>133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x14ac:dyDescent="0.2">
      <c r="A76" s="165" t="s">
        <v>121</v>
      </c>
      <c r="B76" s="166" t="s">
        <v>76</v>
      </c>
      <c r="C76" s="181" t="s">
        <v>77</v>
      </c>
      <c r="D76" s="167"/>
      <c r="E76" s="168"/>
      <c r="F76" s="169"/>
      <c r="G76" s="169">
        <f>SUMIF(AG77:AG96,"&lt;&gt;NOR",G77:G96)</f>
        <v>0</v>
      </c>
      <c r="H76" s="169"/>
      <c r="I76" s="169">
        <f>SUM(I77:I96)</f>
        <v>0</v>
      </c>
      <c r="J76" s="169"/>
      <c r="K76" s="169">
        <f>SUM(K77:K96)</f>
        <v>0</v>
      </c>
      <c r="L76" s="169"/>
      <c r="M76" s="169">
        <f>SUM(M77:M96)</f>
        <v>0</v>
      </c>
      <c r="N76" s="169"/>
      <c r="O76" s="169">
        <f>SUM(O77:O96)</f>
        <v>0.21000000000000002</v>
      </c>
      <c r="P76" s="169"/>
      <c r="Q76" s="169">
        <f>SUM(Q77:Q96)</f>
        <v>0</v>
      </c>
      <c r="R76" s="169"/>
      <c r="S76" s="169"/>
      <c r="T76" s="170"/>
      <c r="U76" s="164"/>
      <c r="V76" s="164">
        <f>SUM(V77:V96)</f>
        <v>36.15</v>
      </c>
      <c r="W76" s="164"/>
      <c r="X76" s="164"/>
      <c r="AG76" t="s">
        <v>122</v>
      </c>
    </row>
    <row r="77" spans="1:60" outlineLevel="1" x14ac:dyDescent="0.2">
      <c r="A77" s="171">
        <v>13</v>
      </c>
      <c r="B77" s="172" t="s">
        <v>201</v>
      </c>
      <c r="C77" s="182" t="s">
        <v>202</v>
      </c>
      <c r="D77" s="173" t="s">
        <v>142</v>
      </c>
      <c r="E77" s="174">
        <v>47.619599999999998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6">
        <v>2.1000000000000001E-4</v>
      </c>
      <c r="O77" s="176">
        <f>ROUND(E77*N77,2)</f>
        <v>0.01</v>
      </c>
      <c r="P77" s="176">
        <v>0</v>
      </c>
      <c r="Q77" s="176">
        <f>ROUND(E77*P77,2)</f>
        <v>0</v>
      </c>
      <c r="R77" s="176" t="s">
        <v>203</v>
      </c>
      <c r="S77" s="176" t="s">
        <v>127</v>
      </c>
      <c r="T77" s="177" t="s">
        <v>127</v>
      </c>
      <c r="U77" s="158">
        <v>9.5000000000000001E-2</v>
      </c>
      <c r="V77" s="158">
        <f>ROUND(E77*U77,2)</f>
        <v>4.5199999999999996</v>
      </c>
      <c r="W77" s="158"/>
      <c r="X77" s="158" t="s">
        <v>128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129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3" t="s">
        <v>204</v>
      </c>
      <c r="D78" s="160"/>
      <c r="E78" s="161">
        <v>47.619599999999998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133</v>
      </c>
      <c r="AH78" s="148">
        <v>5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71">
        <v>14</v>
      </c>
      <c r="B79" s="172" t="s">
        <v>205</v>
      </c>
      <c r="C79" s="182" t="s">
        <v>206</v>
      </c>
      <c r="D79" s="173" t="s">
        <v>142</v>
      </c>
      <c r="E79" s="174">
        <v>47.619599999999998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6">
        <v>3.3999999999999998E-3</v>
      </c>
      <c r="O79" s="176">
        <f>ROUND(E79*N79,2)</f>
        <v>0.16</v>
      </c>
      <c r="P79" s="176">
        <v>0</v>
      </c>
      <c r="Q79" s="176">
        <f>ROUND(E79*P79,2)</f>
        <v>0</v>
      </c>
      <c r="R79" s="176" t="s">
        <v>203</v>
      </c>
      <c r="S79" s="176" t="s">
        <v>127</v>
      </c>
      <c r="T79" s="177" t="s">
        <v>127</v>
      </c>
      <c r="U79" s="158">
        <v>0.38500000000000001</v>
      </c>
      <c r="V79" s="158">
        <f>ROUND(E79*U79,2)</f>
        <v>18.329999999999998</v>
      </c>
      <c r="W79" s="158"/>
      <c r="X79" s="158" t="s">
        <v>128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129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247" t="s">
        <v>207</v>
      </c>
      <c r="D80" s="248"/>
      <c r="E80" s="248"/>
      <c r="F80" s="248"/>
      <c r="G80" s="24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48"/>
      <c r="Z80" s="148"/>
      <c r="AA80" s="148"/>
      <c r="AB80" s="148"/>
      <c r="AC80" s="148"/>
      <c r="AD80" s="148"/>
      <c r="AE80" s="148"/>
      <c r="AF80" s="148"/>
      <c r="AG80" s="148" t="s">
        <v>161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55"/>
      <c r="B81" s="156"/>
      <c r="C81" s="183" t="s">
        <v>208</v>
      </c>
      <c r="D81" s="160"/>
      <c r="E81" s="161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48"/>
      <c r="Z81" s="148"/>
      <c r="AA81" s="148"/>
      <c r="AB81" s="148"/>
      <c r="AC81" s="148"/>
      <c r="AD81" s="148"/>
      <c r="AE81" s="148"/>
      <c r="AF81" s="148"/>
      <c r="AG81" s="148" t="s">
        <v>133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3" t="s">
        <v>209</v>
      </c>
      <c r="D82" s="160"/>
      <c r="E82" s="161">
        <v>20.709599999999998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48"/>
      <c r="Z82" s="148"/>
      <c r="AA82" s="148"/>
      <c r="AB82" s="148"/>
      <c r="AC82" s="148"/>
      <c r="AD82" s="148"/>
      <c r="AE82" s="148"/>
      <c r="AF82" s="148"/>
      <c r="AG82" s="148" t="s">
        <v>133</v>
      </c>
      <c r="AH82" s="148">
        <v>5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83" t="s">
        <v>210</v>
      </c>
      <c r="D83" s="160"/>
      <c r="E83" s="161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48"/>
      <c r="Z83" s="148"/>
      <c r="AA83" s="148"/>
      <c r="AB83" s="148"/>
      <c r="AC83" s="148"/>
      <c r="AD83" s="148"/>
      <c r="AE83" s="148"/>
      <c r="AF83" s="148"/>
      <c r="AG83" s="148" t="s">
        <v>133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3" t="s">
        <v>145</v>
      </c>
      <c r="D84" s="160"/>
      <c r="E84" s="161">
        <v>26.91</v>
      </c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48"/>
      <c r="Z84" s="148"/>
      <c r="AA84" s="148"/>
      <c r="AB84" s="148"/>
      <c r="AC84" s="148"/>
      <c r="AD84" s="148"/>
      <c r="AE84" s="148"/>
      <c r="AF84" s="148"/>
      <c r="AG84" s="148" t="s">
        <v>133</v>
      </c>
      <c r="AH84" s="148">
        <v>5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2.5" outlineLevel="1" x14ac:dyDescent="0.2">
      <c r="A85" s="171">
        <v>15</v>
      </c>
      <c r="B85" s="172" t="s">
        <v>211</v>
      </c>
      <c r="C85" s="182" t="s">
        <v>212</v>
      </c>
      <c r="D85" s="173" t="s">
        <v>137</v>
      </c>
      <c r="E85" s="174">
        <v>89.28</v>
      </c>
      <c r="F85" s="175"/>
      <c r="G85" s="176">
        <f>ROUND(E85*F85,2)</f>
        <v>0</v>
      </c>
      <c r="H85" s="175"/>
      <c r="I85" s="176">
        <f>ROUND(E85*H85,2)</f>
        <v>0</v>
      </c>
      <c r="J85" s="175"/>
      <c r="K85" s="176">
        <f>ROUND(E85*J85,2)</f>
        <v>0</v>
      </c>
      <c r="L85" s="176">
        <v>21</v>
      </c>
      <c r="M85" s="176">
        <f>G85*(1+L85/100)</f>
        <v>0</v>
      </c>
      <c r="N85" s="176">
        <v>2.9E-4</v>
      </c>
      <c r="O85" s="176">
        <f>ROUND(E85*N85,2)</f>
        <v>0.03</v>
      </c>
      <c r="P85" s="176">
        <v>0</v>
      </c>
      <c r="Q85" s="176">
        <f>ROUND(E85*P85,2)</f>
        <v>0</v>
      </c>
      <c r="R85" s="176" t="s">
        <v>203</v>
      </c>
      <c r="S85" s="176" t="s">
        <v>127</v>
      </c>
      <c r="T85" s="177" t="s">
        <v>127</v>
      </c>
      <c r="U85" s="158">
        <v>0.11</v>
      </c>
      <c r="V85" s="158">
        <f>ROUND(E85*U85,2)</f>
        <v>9.82</v>
      </c>
      <c r="W85" s="158"/>
      <c r="X85" s="158" t="s">
        <v>128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129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3" t="s">
        <v>174</v>
      </c>
      <c r="D86" s="160"/>
      <c r="E86" s="161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48"/>
      <c r="Z86" s="148"/>
      <c r="AA86" s="148"/>
      <c r="AB86" s="148"/>
      <c r="AC86" s="148"/>
      <c r="AD86" s="148"/>
      <c r="AE86" s="148"/>
      <c r="AF86" s="148"/>
      <c r="AG86" s="148" t="s">
        <v>133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3" t="s">
        <v>213</v>
      </c>
      <c r="D87" s="160"/>
      <c r="E87" s="161">
        <v>29.76</v>
      </c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48"/>
      <c r="Z87" s="148"/>
      <c r="AA87" s="148"/>
      <c r="AB87" s="148"/>
      <c r="AC87" s="148"/>
      <c r="AD87" s="148"/>
      <c r="AE87" s="148"/>
      <c r="AF87" s="148"/>
      <c r="AG87" s="148" t="s">
        <v>133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184" t="s">
        <v>134</v>
      </c>
      <c r="D88" s="162"/>
      <c r="E88" s="163">
        <v>59.52</v>
      </c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48"/>
      <c r="Z88" s="148"/>
      <c r="AA88" s="148"/>
      <c r="AB88" s="148"/>
      <c r="AC88" s="148"/>
      <c r="AD88" s="148"/>
      <c r="AE88" s="148"/>
      <c r="AF88" s="148"/>
      <c r="AG88" s="148" t="s">
        <v>133</v>
      </c>
      <c r="AH88" s="148">
        <v>4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ht="22.5" outlineLevel="1" x14ac:dyDescent="0.2">
      <c r="A89" s="171">
        <v>16</v>
      </c>
      <c r="B89" s="172" t="s">
        <v>214</v>
      </c>
      <c r="C89" s="182" t="s">
        <v>215</v>
      </c>
      <c r="D89" s="173" t="s">
        <v>137</v>
      </c>
      <c r="E89" s="174">
        <v>22.5</v>
      </c>
      <c r="F89" s="175"/>
      <c r="G89" s="176">
        <f>ROUND(E89*F89,2)</f>
        <v>0</v>
      </c>
      <c r="H89" s="175"/>
      <c r="I89" s="176">
        <f>ROUND(E89*H89,2)</f>
        <v>0</v>
      </c>
      <c r="J89" s="175"/>
      <c r="K89" s="176">
        <f>ROUND(E89*J89,2)</f>
        <v>0</v>
      </c>
      <c r="L89" s="176">
        <v>21</v>
      </c>
      <c r="M89" s="176">
        <f>G89*(1+L89/100)</f>
        <v>0</v>
      </c>
      <c r="N89" s="176">
        <v>2.9E-4</v>
      </c>
      <c r="O89" s="176">
        <f>ROUND(E89*N89,2)</f>
        <v>0.01</v>
      </c>
      <c r="P89" s="176">
        <v>0</v>
      </c>
      <c r="Q89" s="176">
        <f>ROUND(E89*P89,2)</f>
        <v>0</v>
      </c>
      <c r="R89" s="176" t="s">
        <v>203</v>
      </c>
      <c r="S89" s="176" t="s">
        <v>127</v>
      </c>
      <c r="T89" s="177" t="s">
        <v>127</v>
      </c>
      <c r="U89" s="158">
        <v>0.14000000000000001</v>
      </c>
      <c r="V89" s="158">
        <f>ROUND(E89*U89,2)</f>
        <v>3.15</v>
      </c>
      <c r="W89" s="158"/>
      <c r="X89" s="158" t="s">
        <v>128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129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83" t="s">
        <v>216</v>
      </c>
      <c r="D90" s="160"/>
      <c r="E90" s="161">
        <v>7.5</v>
      </c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48"/>
      <c r="Z90" s="148"/>
      <c r="AA90" s="148"/>
      <c r="AB90" s="148"/>
      <c r="AC90" s="148"/>
      <c r="AD90" s="148"/>
      <c r="AE90" s="148"/>
      <c r="AF90" s="148"/>
      <c r="AG90" s="148" t="s">
        <v>133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84" t="s">
        <v>134</v>
      </c>
      <c r="D91" s="162"/>
      <c r="E91" s="163">
        <v>15</v>
      </c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8"/>
      <c r="Z91" s="148"/>
      <c r="AA91" s="148"/>
      <c r="AB91" s="148"/>
      <c r="AC91" s="148"/>
      <c r="AD91" s="148"/>
      <c r="AE91" s="148"/>
      <c r="AF91" s="148"/>
      <c r="AG91" s="148" t="s">
        <v>133</v>
      </c>
      <c r="AH91" s="148">
        <v>4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71">
        <v>17</v>
      </c>
      <c r="B92" s="172" t="s">
        <v>217</v>
      </c>
      <c r="C92" s="182" t="s">
        <v>218</v>
      </c>
      <c r="D92" s="173" t="s">
        <v>148</v>
      </c>
      <c r="E92" s="174">
        <v>0.20432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6">
        <v>0</v>
      </c>
      <c r="O92" s="176">
        <f>ROUND(E92*N92,2)</f>
        <v>0</v>
      </c>
      <c r="P92" s="176">
        <v>0</v>
      </c>
      <c r="Q92" s="176">
        <f>ROUND(E92*P92,2)</f>
        <v>0</v>
      </c>
      <c r="R92" s="176" t="s">
        <v>203</v>
      </c>
      <c r="S92" s="176" t="s">
        <v>127</v>
      </c>
      <c r="T92" s="177" t="s">
        <v>127</v>
      </c>
      <c r="U92" s="158">
        <v>1.637</v>
      </c>
      <c r="V92" s="158">
        <f>ROUND(E92*U92,2)</f>
        <v>0.33</v>
      </c>
      <c r="W92" s="158"/>
      <c r="X92" s="158" t="s">
        <v>195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196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249" t="s">
        <v>219</v>
      </c>
      <c r="D93" s="250"/>
      <c r="E93" s="250"/>
      <c r="F93" s="250"/>
      <c r="G93" s="250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 t="s">
        <v>131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55"/>
      <c r="B94" s="156"/>
      <c r="C94" s="183" t="s">
        <v>198</v>
      </c>
      <c r="D94" s="160"/>
      <c r="E94" s="161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48"/>
      <c r="Z94" s="148"/>
      <c r="AA94" s="148"/>
      <c r="AB94" s="148"/>
      <c r="AC94" s="148"/>
      <c r="AD94" s="148"/>
      <c r="AE94" s="148"/>
      <c r="AF94" s="148"/>
      <c r="AG94" s="148" t="s">
        <v>133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183" t="s">
        <v>220</v>
      </c>
      <c r="D95" s="160"/>
      <c r="E95" s="161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48"/>
      <c r="Z95" s="148"/>
      <c r="AA95" s="148"/>
      <c r="AB95" s="148"/>
      <c r="AC95" s="148"/>
      <c r="AD95" s="148"/>
      <c r="AE95" s="148"/>
      <c r="AF95" s="148"/>
      <c r="AG95" s="148" t="s">
        <v>133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83" t="s">
        <v>221</v>
      </c>
      <c r="D96" s="160"/>
      <c r="E96" s="161">
        <v>0.20432</v>
      </c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48"/>
      <c r="Z96" s="148"/>
      <c r="AA96" s="148"/>
      <c r="AB96" s="148"/>
      <c r="AC96" s="148"/>
      <c r="AD96" s="148"/>
      <c r="AE96" s="148"/>
      <c r="AF96" s="148"/>
      <c r="AG96" s="148" t="s">
        <v>133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x14ac:dyDescent="0.2">
      <c r="A97" s="165" t="s">
        <v>121</v>
      </c>
      <c r="B97" s="166" t="s">
        <v>78</v>
      </c>
      <c r="C97" s="181" t="s">
        <v>79</v>
      </c>
      <c r="D97" s="167"/>
      <c r="E97" s="168"/>
      <c r="F97" s="169"/>
      <c r="G97" s="169">
        <f>SUMIF(AG98:AG116,"&lt;&gt;NOR",G98:G116)</f>
        <v>0</v>
      </c>
      <c r="H97" s="169"/>
      <c r="I97" s="169">
        <f>SUM(I98:I116)</f>
        <v>0</v>
      </c>
      <c r="J97" s="169"/>
      <c r="K97" s="169">
        <f>SUM(K98:K116)</f>
        <v>0</v>
      </c>
      <c r="L97" s="169"/>
      <c r="M97" s="169">
        <f>SUM(M98:M116)</f>
        <v>0</v>
      </c>
      <c r="N97" s="169"/>
      <c r="O97" s="169">
        <f>SUM(O98:O116)</f>
        <v>0.01</v>
      </c>
      <c r="P97" s="169"/>
      <c r="Q97" s="169">
        <f>SUM(Q98:Q116)</f>
        <v>0</v>
      </c>
      <c r="R97" s="169"/>
      <c r="S97" s="169"/>
      <c r="T97" s="170"/>
      <c r="U97" s="164"/>
      <c r="V97" s="164">
        <f>SUM(V98:V116)</f>
        <v>7.49</v>
      </c>
      <c r="W97" s="164"/>
      <c r="X97" s="164"/>
      <c r="AG97" t="s">
        <v>122</v>
      </c>
    </row>
    <row r="98" spans="1:60" outlineLevel="1" x14ac:dyDescent="0.2">
      <c r="A98" s="171">
        <v>18</v>
      </c>
      <c r="B98" s="172" t="s">
        <v>222</v>
      </c>
      <c r="C98" s="182" t="s">
        <v>223</v>
      </c>
      <c r="D98" s="173" t="s">
        <v>142</v>
      </c>
      <c r="E98" s="174">
        <v>20.100000000000001</v>
      </c>
      <c r="F98" s="175"/>
      <c r="G98" s="176">
        <f>ROUND(E98*F98,2)</f>
        <v>0</v>
      </c>
      <c r="H98" s="175"/>
      <c r="I98" s="176">
        <f>ROUND(E98*H98,2)</f>
        <v>0</v>
      </c>
      <c r="J98" s="175"/>
      <c r="K98" s="176">
        <f>ROUND(E98*J98,2)</f>
        <v>0</v>
      </c>
      <c r="L98" s="176">
        <v>21</v>
      </c>
      <c r="M98" s="176">
        <f>G98*(1+L98/100)</f>
        <v>0</v>
      </c>
      <c r="N98" s="176">
        <v>0</v>
      </c>
      <c r="O98" s="176">
        <f>ROUND(E98*N98,2)</f>
        <v>0</v>
      </c>
      <c r="P98" s="176">
        <v>0</v>
      </c>
      <c r="Q98" s="176">
        <f>ROUND(E98*P98,2)</f>
        <v>0</v>
      </c>
      <c r="R98" s="176" t="s">
        <v>224</v>
      </c>
      <c r="S98" s="176" t="s">
        <v>127</v>
      </c>
      <c r="T98" s="177" t="s">
        <v>127</v>
      </c>
      <c r="U98" s="158">
        <v>0.08</v>
      </c>
      <c r="V98" s="158">
        <f>ROUND(E98*U98,2)</f>
        <v>1.61</v>
      </c>
      <c r="W98" s="158"/>
      <c r="X98" s="158" t="s">
        <v>128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129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83" t="s">
        <v>174</v>
      </c>
      <c r="D99" s="160"/>
      <c r="E99" s="161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48"/>
      <c r="Z99" s="148"/>
      <c r="AA99" s="148"/>
      <c r="AB99" s="148"/>
      <c r="AC99" s="148"/>
      <c r="AD99" s="148"/>
      <c r="AE99" s="148"/>
      <c r="AF99" s="148"/>
      <c r="AG99" s="148" t="s">
        <v>133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183" t="s">
        <v>162</v>
      </c>
      <c r="D100" s="160"/>
      <c r="E100" s="161">
        <v>5.95</v>
      </c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133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3" t="s">
        <v>163</v>
      </c>
      <c r="D101" s="160"/>
      <c r="E101" s="161">
        <v>0.75</v>
      </c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133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84" t="s">
        <v>134</v>
      </c>
      <c r="D102" s="162"/>
      <c r="E102" s="163">
        <v>13.4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133</v>
      </c>
      <c r="AH102" s="148">
        <v>4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ht="22.5" outlineLevel="1" x14ac:dyDescent="0.2">
      <c r="A103" s="171">
        <v>19</v>
      </c>
      <c r="B103" s="172" t="s">
        <v>225</v>
      </c>
      <c r="C103" s="182" t="s">
        <v>226</v>
      </c>
      <c r="D103" s="173" t="s">
        <v>142</v>
      </c>
      <c r="E103" s="174">
        <v>20.100000000000001</v>
      </c>
      <c r="F103" s="175"/>
      <c r="G103" s="176">
        <f>ROUND(E103*F103,2)</f>
        <v>0</v>
      </c>
      <c r="H103" s="175"/>
      <c r="I103" s="176">
        <f>ROUND(E103*H103,2)</f>
        <v>0</v>
      </c>
      <c r="J103" s="175"/>
      <c r="K103" s="176">
        <f>ROUND(E103*J103,2)</f>
        <v>0</v>
      </c>
      <c r="L103" s="176">
        <v>21</v>
      </c>
      <c r="M103" s="176">
        <f>G103*(1+L103/100)</f>
        <v>0</v>
      </c>
      <c r="N103" s="176">
        <v>1.0000000000000001E-5</v>
      </c>
      <c r="O103" s="176">
        <f>ROUND(E103*N103,2)</f>
        <v>0</v>
      </c>
      <c r="P103" s="176">
        <v>0</v>
      </c>
      <c r="Q103" s="176">
        <f>ROUND(E103*P103,2)</f>
        <v>0</v>
      </c>
      <c r="R103" s="176" t="s">
        <v>224</v>
      </c>
      <c r="S103" s="176" t="s">
        <v>127</v>
      </c>
      <c r="T103" s="177" t="s">
        <v>127</v>
      </c>
      <c r="U103" s="158">
        <v>7.0000000000000007E-2</v>
      </c>
      <c r="V103" s="158">
        <f>ROUND(E103*U103,2)</f>
        <v>1.41</v>
      </c>
      <c r="W103" s="158"/>
      <c r="X103" s="158" t="s">
        <v>128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129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183" t="s">
        <v>227</v>
      </c>
      <c r="D104" s="160"/>
      <c r="E104" s="161">
        <v>20.100000000000001</v>
      </c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133</v>
      </c>
      <c r="AH104" s="148">
        <v>5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ht="22.5" outlineLevel="1" x14ac:dyDescent="0.2">
      <c r="A105" s="171">
        <v>20</v>
      </c>
      <c r="B105" s="172" t="s">
        <v>228</v>
      </c>
      <c r="C105" s="182" t="s">
        <v>229</v>
      </c>
      <c r="D105" s="173" t="s">
        <v>137</v>
      </c>
      <c r="E105" s="174">
        <v>89.28</v>
      </c>
      <c r="F105" s="175"/>
      <c r="G105" s="176">
        <f>ROUND(E105*F105,2)</f>
        <v>0</v>
      </c>
      <c r="H105" s="175"/>
      <c r="I105" s="176">
        <f>ROUND(E105*H105,2)</f>
        <v>0</v>
      </c>
      <c r="J105" s="175"/>
      <c r="K105" s="176">
        <f>ROUND(E105*J105,2)</f>
        <v>0</v>
      </c>
      <c r="L105" s="176">
        <v>21</v>
      </c>
      <c r="M105" s="176">
        <f>G105*(1+L105/100)</f>
        <v>0</v>
      </c>
      <c r="N105" s="176">
        <v>0</v>
      </c>
      <c r="O105" s="176">
        <f>ROUND(E105*N105,2)</f>
        <v>0</v>
      </c>
      <c r="P105" s="176">
        <v>0</v>
      </c>
      <c r="Q105" s="176">
        <f>ROUND(E105*P105,2)</f>
        <v>0</v>
      </c>
      <c r="R105" s="176" t="s">
        <v>224</v>
      </c>
      <c r="S105" s="176" t="s">
        <v>127</v>
      </c>
      <c r="T105" s="177" t="s">
        <v>127</v>
      </c>
      <c r="U105" s="158">
        <v>0.05</v>
      </c>
      <c r="V105" s="158">
        <f>ROUND(E105*U105,2)</f>
        <v>4.46</v>
      </c>
      <c r="W105" s="158"/>
      <c r="X105" s="158" t="s">
        <v>128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129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55"/>
      <c r="B106" s="156"/>
      <c r="C106" s="183" t="s">
        <v>151</v>
      </c>
      <c r="D106" s="160"/>
      <c r="E106" s="161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133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3" t="s">
        <v>213</v>
      </c>
      <c r="D107" s="160"/>
      <c r="E107" s="161">
        <v>29.76</v>
      </c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133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4" t="s">
        <v>134</v>
      </c>
      <c r="D108" s="162"/>
      <c r="E108" s="163">
        <v>59.52</v>
      </c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133</v>
      </c>
      <c r="AH108" s="148">
        <v>4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33.75" outlineLevel="1" x14ac:dyDescent="0.2">
      <c r="A109" s="171">
        <v>21</v>
      </c>
      <c r="B109" s="172" t="s">
        <v>230</v>
      </c>
      <c r="C109" s="182" t="s">
        <v>231</v>
      </c>
      <c r="D109" s="173" t="s">
        <v>142</v>
      </c>
      <c r="E109" s="174">
        <v>21.105</v>
      </c>
      <c r="F109" s="175"/>
      <c r="G109" s="176">
        <f>ROUND(E109*F109,2)</f>
        <v>0</v>
      </c>
      <c r="H109" s="175"/>
      <c r="I109" s="176">
        <f>ROUND(E109*H109,2)</f>
        <v>0</v>
      </c>
      <c r="J109" s="175"/>
      <c r="K109" s="176">
        <f>ROUND(E109*J109,2)</f>
        <v>0</v>
      </c>
      <c r="L109" s="176">
        <v>21</v>
      </c>
      <c r="M109" s="176">
        <f>G109*(1+L109/100)</f>
        <v>0</v>
      </c>
      <c r="N109" s="176">
        <v>2.9999999999999997E-4</v>
      </c>
      <c r="O109" s="176">
        <f>ROUND(E109*N109,2)</f>
        <v>0.01</v>
      </c>
      <c r="P109" s="176">
        <v>0</v>
      </c>
      <c r="Q109" s="176">
        <f>ROUND(E109*P109,2)</f>
        <v>0</v>
      </c>
      <c r="R109" s="176" t="s">
        <v>232</v>
      </c>
      <c r="S109" s="176" t="s">
        <v>127</v>
      </c>
      <c r="T109" s="177" t="s">
        <v>127</v>
      </c>
      <c r="U109" s="158">
        <v>0</v>
      </c>
      <c r="V109" s="158">
        <f>ROUND(E109*U109,2)</f>
        <v>0</v>
      </c>
      <c r="W109" s="158"/>
      <c r="X109" s="158" t="s">
        <v>233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234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3" t="s">
        <v>227</v>
      </c>
      <c r="D110" s="160"/>
      <c r="E110" s="161">
        <v>20.100000000000001</v>
      </c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133</v>
      </c>
      <c r="AH110" s="148">
        <v>5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4" t="s">
        <v>235</v>
      </c>
      <c r="D111" s="162"/>
      <c r="E111" s="163">
        <v>1.0049999999999999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133</v>
      </c>
      <c r="AH111" s="148">
        <v>4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71">
        <v>22</v>
      </c>
      <c r="B112" s="172" t="s">
        <v>236</v>
      </c>
      <c r="C112" s="182" t="s">
        <v>237</v>
      </c>
      <c r="D112" s="173" t="s">
        <v>148</v>
      </c>
      <c r="E112" s="174">
        <v>6.5300000000000002E-3</v>
      </c>
      <c r="F112" s="175"/>
      <c r="G112" s="176">
        <f>ROUND(E112*F112,2)</f>
        <v>0</v>
      </c>
      <c r="H112" s="175"/>
      <c r="I112" s="176">
        <f>ROUND(E112*H112,2)</f>
        <v>0</v>
      </c>
      <c r="J112" s="175"/>
      <c r="K112" s="176">
        <f>ROUND(E112*J112,2)</f>
        <v>0</v>
      </c>
      <c r="L112" s="176">
        <v>21</v>
      </c>
      <c r="M112" s="176">
        <f>G112*(1+L112/100)</f>
        <v>0</v>
      </c>
      <c r="N112" s="176">
        <v>0</v>
      </c>
      <c r="O112" s="176">
        <f>ROUND(E112*N112,2)</f>
        <v>0</v>
      </c>
      <c r="P112" s="176">
        <v>0</v>
      </c>
      <c r="Q112" s="176">
        <f>ROUND(E112*P112,2)</f>
        <v>0</v>
      </c>
      <c r="R112" s="176" t="s">
        <v>224</v>
      </c>
      <c r="S112" s="176" t="s">
        <v>127</v>
      </c>
      <c r="T112" s="177" t="s">
        <v>127</v>
      </c>
      <c r="U112" s="158">
        <v>1.966</v>
      </c>
      <c r="V112" s="158">
        <f>ROUND(E112*U112,2)</f>
        <v>0.01</v>
      </c>
      <c r="W112" s="158"/>
      <c r="X112" s="158" t="s">
        <v>195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196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249" t="s">
        <v>238</v>
      </c>
      <c r="D113" s="250"/>
      <c r="E113" s="250"/>
      <c r="F113" s="250"/>
      <c r="G113" s="250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131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183" t="s">
        <v>198</v>
      </c>
      <c r="D114" s="160"/>
      <c r="E114" s="161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133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55"/>
      <c r="B115" s="156"/>
      <c r="C115" s="183" t="s">
        <v>239</v>
      </c>
      <c r="D115" s="160"/>
      <c r="E115" s="161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133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3" t="s">
        <v>240</v>
      </c>
      <c r="D116" s="160"/>
      <c r="E116" s="161">
        <v>6.5300000000000002E-3</v>
      </c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133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x14ac:dyDescent="0.2">
      <c r="A117" s="165" t="s">
        <v>121</v>
      </c>
      <c r="B117" s="166" t="s">
        <v>80</v>
      </c>
      <c r="C117" s="181" t="s">
        <v>81</v>
      </c>
      <c r="D117" s="167"/>
      <c r="E117" s="168"/>
      <c r="F117" s="169"/>
      <c r="G117" s="169">
        <f>SUMIF(AG118:AG130,"&lt;&gt;NOR",G118:G130)</f>
        <v>0</v>
      </c>
      <c r="H117" s="169"/>
      <c r="I117" s="169">
        <f>SUM(I118:I130)</f>
        <v>0</v>
      </c>
      <c r="J117" s="169"/>
      <c r="K117" s="169">
        <f>SUM(K118:K130)</f>
        <v>0</v>
      </c>
      <c r="L117" s="169"/>
      <c r="M117" s="169">
        <f>SUM(M118:M130)</f>
        <v>0</v>
      </c>
      <c r="N117" s="169"/>
      <c r="O117" s="169">
        <f>SUM(O118:O130)</f>
        <v>0.01</v>
      </c>
      <c r="P117" s="169"/>
      <c r="Q117" s="169">
        <f>SUM(Q118:Q130)</f>
        <v>0.98</v>
      </c>
      <c r="R117" s="169"/>
      <c r="S117" s="169"/>
      <c r="T117" s="170"/>
      <c r="U117" s="164"/>
      <c r="V117" s="164">
        <f>SUM(V118:V130)</f>
        <v>14.03</v>
      </c>
      <c r="W117" s="164"/>
      <c r="X117" s="164"/>
      <c r="AG117" t="s">
        <v>122</v>
      </c>
    </row>
    <row r="118" spans="1:60" outlineLevel="1" x14ac:dyDescent="0.2">
      <c r="A118" s="171">
        <v>23</v>
      </c>
      <c r="B118" s="172" t="s">
        <v>241</v>
      </c>
      <c r="C118" s="182" t="s">
        <v>242</v>
      </c>
      <c r="D118" s="173" t="s">
        <v>137</v>
      </c>
      <c r="E118" s="174">
        <v>18</v>
      </c>
      <c r="F118" s="175"/>
      <c r="G118" s="176">
        <f>ROUND(E118*F118,2)</f>
        <v>0</v>
      </c>
      <c r="H118" s="175"/>
      <c r="I118" s="176">
        <f>ROUND(E118*H118,2)</f>
        <v>0</v>
      </c>
      <c r="J118" s="175"/>
      <c r="K118" s="176">
        <f>ROUND(E118*J118,2)</f>
        <v>0</v>
      </c>
      <c r="L118" s="176">
        <v>21</v>
      </c>
      <c r="M118" s="176">
        <f>G118*(1+L118/100)</f>
        <v>0</v>
      </c>
      <c r="N118" s="176">
        <v>4.6999999999999999E-4</v>
      </c>
      <c r="O118" s="176">
        <f>ROUND(E118*N118,2)</f>
        <v>0.01</v>
      </c>
      <c r="P118" s="176">
        <v>0</v>
      </c>
      <c r="Q118" s="176">
        <f>ROUND(E118*P118,2)</f>
        <v>0</v>
      </c>
      <c r="R118" s="176" t="s">
        <v>243</v>
      </c>
      <c r="S118" s="176" t="s">
        <v>127</v>
      </c>
      <c r="T118" s="177" t="s">
        <v>127</v>
      </c>
      <c r="U118" s="158">
        <v>0.35899999999999999</v>
      </c>
      <c r="V118" s="158">
        <f>ROUND(E118*U118,2)</f>
        <v>6.46</v>
      </c>
      <c r="W118" s="158"/>
      <c r="X118" s="158" t="s">
        <v>128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129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249" t="s">
        <v>244</v>
      </c>
      <c r="D119" s="250"/>
      <c r="E119" s="250"/>
      <c r="F119" s="250"/>
      <c r="G119" s="250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131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253" t="s">
        <v>245</v>
      </c>
      <c r="D120" s="254"/>
      <c r="E120" s="254"/>
      <c r="F120" s="254"/>
      <c r="G120" s="254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161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3" t="s">
        <v>246</v>
      </c>
      <c r="D121" s="160"/>
      <c r="E121" s="161">
        <v>6</v>
      </c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133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4" t="s">
        <v>134</v>
      </c>
      <c r="D122" s="162"/>
      <c r="E122" s="163">
        <v>12</v>
      </c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133</v>
      </c>
      <c r="AH122" s="148">
        <v>4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1">
        <v>24</v>
      </c>
      <c r="B123" s="172" t="s">
        <v>247</v>
      </c>
      <c r="C123" s="182" t="s">
        <v>248</v>
      </c>
      <c r="D123" s="173" t="s">
        <v>125</v>
      </c>
      <c r="E123" s="174">
        <v>12</v>
      </c>
      <c r="F123" s="175"/>
      <c r="G123" s="176">
        <f>ROUND(E123*F123,2)</f>
        <v>0</v>
      </c>
      <c r="H123" s="175"/>
      <c r="I123" s="176">
        <f>ROUND(E123*H123,2)</f>
        <v>0</v>
      </c>
      <c r="J123" s="175"/>
      <c r="K123" s="176">
        <f>ROUND(E123*J123,2)</f>
        <v>0</v>
      </c>
      <c r="L123" s="176">
        <v>21</v>
      </c>
      <c r="M123" s="176">
        <f>G123*(1+L123/100)</f>
        <v>0</v>
      </c>
      <c r="N123" s="176">
        <v>0</v>
      </c>
      <c r="O123" s="176">
        <f>ROUND(E123*N123,2)</f>
        <v>0</v>
      </c>
      <c r="P123" s="176">
        <v>8.2000000000000003E-2</v>
      </c>
      <c r="Q123" s="176">
        <f>ROUND(E123*P123,2)</f>
        <v>0.98</v>
      </c>
      <c r="R123" s="176" t="s">
        <v>243</v>
      </c>
      <c r="S123" s="176" t="s">
        <v>127</v>
      </c>
      <c r="T123" s="177" t="s">
        <v>127</v>
      </c>
      <c r="U123" s="158">
        <v>0.63</v>
      </c>
      <c r="V123" s="158">
        <f>ROUND(E123*U123,2)</f>
        <v>7.56</v>
      </c>
      <c r="W123" s="158"/>
      <c r="X123" s="158" t="s">
        <v>128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129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83" t="s">
        <v>249</v>
      </c>
      <c r="D124" s="160"/>
      <c r="E124" s="161">
        <v>4</v>
      </c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133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4" t="s">
        <v>134</v>
      </c>
      <c r="D125" s="162"/>
      <c r="E125" s="163">
        <v>8</v>
      </c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133</v>
      </c>
      <c r="AH125" s="148">
        <v>4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71">
        <v>25</v>
      </c>
      <c r="B126" s="172" t="s">
        <v>250</v>
      </c>
      <c r="C126" s="182" t="s">
        <v>251</v>
      </c>
      <c r="D126" s="173" t="s">
        <v>148</v>
      </c>
      <c r="E126" s="174">
        <v>8.4600000000000005E-3</v>
      </c>
      <c r="F126" s="175"/>
      <c r="G126" s="176">
        <f>ROUND(E126*F126,2)</f>
        <v>0</v>
      </c>
      <c r="H126" s="175"/>
      <c r="I126" s="176">
        <f>ROUND(E126*H126,2)</f>
        <v>0</v>
      </c>
      <c r="J126" s="175"/>
      <c r="K126" s="176">
        <f>ROUND(E126*J126,2)</f>
        <v>0</v>
      </c>
      <c r="L126" s="176">
        <v>21</v>
      </c>
      <c r="M126" s="176">
        <f>G126*(1+L126/100)</f>
        <v>0</v>
      </c>
      <c r="N126" s="176">
        <v>0</v>
      </c>
      <c r="O126" s="176">
        <f>ROUND(E126*N126,2)</f>
        <v>0</v>
      </c>
      <c r="P126" s="176">
        <v>0</v>
      </c>
      <c r="Q126" s="176">
        <f>ROUND(E126*P126,2)</f>
        <v>0</v>
      </c>
      <c r="R126" s="176" t="s">
        <v>243</v>
      </c>
      <c r="S126" s="176" t="s">
        <v>127</v>
      </c>
      <c r="T126" s="177" t="s">
        <v>127</v>
      </c>
      <c r="U126" s="158">
        <v>1.575</v>
      </c>
      <c r="V126" s="158">
        <f>ROUND(E126*U126,2)</f>
        <v>0.01</v>
      </c>
      <c r="W126" s="158"/>
      <c r="X126" s="158" t="s">
        <v>195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196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249" t="s">
        <v>252</v>
      </c>
      <c r="D127" s="250"/>
      <c r="E127" s="250"/>
      <c r="F127" s="250"/>
      <c r="G127" s="250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131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83" t="s">
        <v>198</v>
      </c>
      <c r="D128" s="160"/>
      <c r="E128" s="161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133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83" t="s">
        <v>253</v>
      </c>
      <c r="D129" s="160"/>
      <c r="E129" s="161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133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3" t="s">
        <v>254</v>
      </c>
      <c r="D130" s="160"/>
      <c r="E130" s="161">
        <v>8.4600000000000005E-3</v>
      </c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133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x14ac:dyDescent="0.2">
      <c r="A131" s="165" t="s">
        <v>121</v>
      </c>
      <c r="B131" s="166" t="s">
        <v>82</v>
      </c>
      <c r="C131" s="181" t="s">
        <v>83</v>
      </c>
      <c r="D131" s="167"/>
      <c r="E131" s="168"/>
      <c r="F131" s="169"/>
      <c r="G131" s="169">
        <f>SUMIF(AG132:AG154,"&lt;&gt;NOR",G132:G154)</f>
        <v>0</v>
      </c>
      <c r="H131" s="169"/>
      <c r="I131" s="169">
        <f>SUM(I132:I154)</f>
        <v>0</v>
      </c>
      <c r="J131" s="169"/>
      <c r="K131" s="169">
        <f>SUM(K132:K154)</f>
        <v>0</v>
      </c>
      <c r="L131" s="169"/>
      <c r="M131" s="169">
        <f>SUM(M132:M154)</f>
        <v>0</v>
      </c>
      <c r="N131" s="169"/>
      <c r="O131" s="169">
        <f>SUM(O132:O154)</f>
        <v>0.1</v>
      </c>
      <c r="P131" s="169"/>
      <c r="Q131" s="169">
        <f>SUM(Q132:Q154)</f>
        <v>0</v>
      </c>
      <c r="R131" s="169"/>
      <c r="S131" s="169"/>
      <c r="T131" s="170"/>
      <c r="U131" s="164"/>
      <c r="V131" s="164">
        <f>SUM(V132:V154)</f>
        <v>27.169999999999998</v>
      </c>
      <c r="W131" s="164"/>
      <c r="X131" s="164"/>
      <c r="AG131" t="s">
        <v>122</v>
      </c>
    </row>
    <row r="132" spans="1:60" ht="22.5" outlineLevel="1" x14ac:dyDescent="0.2">
      <c r="A132" s="171">
        <v>26</v>
      </c>
      <c r="B132" s="172" t="s">
        <v>255</v>
      </c>
      <c r="C132" s="182" t="s">
        <v>256</v>
      </c>
      <c r="D132" s="173" t="s">
        <v>137</v>
      </c>
      <c r="E132" s="174">
        <v>24</v>
      </c>
      <c r="F132" s="175"/>
      <c r="G132" s="176">
        <f>ROUND(E132*F132,2)</f>
        <v>0</v>
      </c>
      <c r="H132" s="175"/>
      <c r="I132" s="176">
        <f>ROUND(E132*H132,2)</f>
        <v>0</v>
      </c>
      <c r="J132" s="175"/>
      <c r="K132" s="176">
        <f>ROUND(E132*J132,2)</f>
        <v>0</v>
      </c>
      <c r="L132" s="176">
        <v>21</v>
      </c>
      <c r="M132" s="176">
        <f>G132*(1+L132/100)</f>
        <v>0</v>
      </c>
      <c r="N132" s="176">
        <v>3.9899999999999996E-3</v>
      </c>
      <c r="O132" s="176">
        <f>ROUND(E132*N132,2)</f>
        <v>0.1</v>
      </c>
      <c r="P132" s="176">
        <v>0</v>
      </c>
      <c r="Q132" s="176">
        <f>ROUND(E132*P132,2)</f>
        <v>0</v>
      </c>
      <c r="R132" s="176" t="s">
        <v>243</v>
      </c>
      <c r="S132" s="176" t="s">
        <v>127</v>
      </c>
      <c r="T132" s="177" t="s">
        <v>127</v>
      </c>
      <c r="U132" s="158">
        <v>0.54290000000000005</v>
      </c>
      <c r="V132" s="158">
        <f>ROUND(E132*U132,2)</f>
        <v>13.03</v>
      </c>
      <c r="W132" s="158"/>
      <c r="X132" s="158" t="s">
        <v>128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129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55"/>
      <c r="B133" s="156"/>
      <c r="C133" s="249" t="s">
        <v>257</v>
      </c>
      <c r="D133" s="250"/>
      <c r="E133" s="250"/>
      <c r="F133" s="250"/>
      <c r="G133" s="250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131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253" t="s">
        <v>258</v>
      </c>
      <c r="D134" s="254"/>
      <c r="E134" s="254"/>
      <c r="F134" s="254"/>
      <c r="G134" s="254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161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253" t="s">
        <v>259</v>
      </c>
      <c r="D135" s="254"/>
      <c r="E135" s="254"/>
      <c r="F135" s="254"/>
      <c r="G135" s="254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161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/>
      <c r="B136" s="156"/>
      <c r="C136" s="183" t="s">
        <v>260</v>
      </c>
      <c r="D136" s="160"/>
      <c r="E136" s="161">
        <v>8</v>
      </c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133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4" t="s">
        <v>134</v>
      </c>
      <c r="D137" s="162"/>
      <c r="E137" s="163">
        <v>16</v>
      </c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133</v>
      </c>
      <c r="AH137" s="148">
        <v>4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ht="22.5" outlineLevel="1" x14ac:dyDescent="0.2">
      <c r="A138" s="171">
        <v>27</v>
      </c>
      <c r="B138" s="172" t="s">
        <v>261</v>
      </c>
      <c r="C138" s="182" t="s">
        <v>262</v>
      </c>
      <c r="D138" s="173" t="s">
        <v>137</v>
      </c>
      <c r="E138" s="174">
        <v>24</v>
      </c>
      <c r="F138" s="175"/>
      <c r="G138" s="176">
        <f>ROUND(E138*F138,2)</f>
        <v>0</v>
      </c>
      <c r="H138" s="175"/>
      <c r="I138" s="176">
        <f>ROUND(E138*H138,2)</f>
        <v>0</v>
      </c>
      <c r="J138" s="175"/>
      <c r="K138" s="176">
        <f>ROUND(E138*J138,2)</f>
        <v>0</v>
      </c>
      <c r="L138" s="176">
        <v>21</v>
      </c>
      <c r="M138" s="176">
        <f>G138*(1+L138/100)</f>
        <v>0</v>
      </c>
      <c r="N138" s="176">
        <v>3.0000000000000001E-5</v>
      </c>
      <c r="O138" s="176">
        <f>ROUND(E138*N138,2)</f>
        <v>0</v>
      </c>
      <c r="P138" s="176">
        <v>0</v>
      </c>
      <c r="Q138" s="176">
        <f>ROUND(E138*P138,2)</f>
        <v>0</v>
      </c>
      <c r="R138" s="176" t="s">
        <v>243</v>
      </c>
      <c r="S138" s="176" t="s">
        <v>127</v>
      </c>
      <c r="T138" s="177" t="s">
        <v>127</v>
      </c>
      <c r="U138" s="158">
        <v>0.129</v>
      </c>
      <c r="V138" s="158">
        <f>ROUND(E138*U138,2)</f>
        <v>3.1</v>
      </c>
      <c r="W138" s="158"/>
      <c r="X138" s="158" t="s">
        <v>128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129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247" t="s">
        <v>263</v>
      </c>
      <c r="D139" s="248"/>
      <c r="E139" s="248"/>
      <c r="F139" s="248"/>
      <c r="G139" s="24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161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55"/>
      <c r="B140" s="156"/>
      <c r="C140" s="183" t="s">
        <v>264</v>
      </c>
      <c r="D140" s="160"/>
      <c r="E140" s="161">
        <v>24</v>
      </c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133</v>
      </c>
      <c r="AH140" s="148">
        <v>5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1">
        <v>28</v>
      </c>
      <c r="B141" s="172" t="s">
        <v>265</v>
      </c>
      <c r="C141" s="182" t="s">
        <v>266</v>
      </c>
      <c r="D141" s="173" t="s">
        <v>125</v>
      </c>
      <c r="E141" s="174">
        <v>24</v>
      </c>
      <c r="F141" s="175"/>
      <c r="G141" s="176">
        <f>ROUND(E141*F141,2)</f>
        <v>0</v>
      </c>
      <c r="H141" s="175"/>
      <c r="I141" s="176">
        <f>ROUND(E141*H141,2)</f>
        <v>0</v>
      </c>
      <c r="J141" s="175"/>
      <c r="K141" s="176">
        <f>ROUND(E141*J141,2)</f>
        <v>0</v>
      </c>
      <c r="L141" s="176">
        <v>21</v>
      </c>
      <c r="M141" s="176">
        <f>G141*(1+L141/100)</f>
        <v>0</v>
      </c>
      <c r="N141" s="176">
        <v>0</v>
      </c>
      <c r="O141" s="176">
        <f>ROUND(E141*N141,2)</f>
        <v>0</v>
      </c>
      <c r="P141" s="176">
        <v>0</v>
      </c>
      <c r="Q141" s="176">
        <f>ROUND(E141*P141,2)</f>
        <v>0</v>
      </c>
      <c r="R141" s="176" t="s">
        <v>243</v>
      </c>
      <c r="S141" s="176" t="s">
        <v>127</v>
      </c>
      <c r="T141" s="177" t="s">
        <v>127</v>
      </c>
      <c r="U141" s="158">
        <v>0.42499999999999999</v>
      </c>
      <c r="V141" s="158">
        <f>ROUND(E141*U141,2)</f>
        <v>10.199999999999999</v>
      </c>
      <c r="W141" s="158"/>
      <c r="X141" s="158" t="s">
        <v>128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129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55"/>
      <c r="B142" s="156"/>
      <c r="C142" s="183" t="s">
        <v>267</v>
      </c>
      <c r="D142" s="160"/>
      <c r="E142" s="161">
        <v>8</v>
      </c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133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4" t="s">
        <v>134</v>
      </c>
      <c r="D143" s="162"/>
      <c r="E143" s="163">
        <v>16</v>
      </c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133</v>
      </c>
      <c r="AH143" s="148">
        <v>4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1">
        <v>29</v>
      </c>
      <c r="B144" s="172" t="s">
        <v>268</v>
      </c>
      <c r="C144" s="182" t="s">
        <v>269</v>
      </c>
      <c r="D144" s="173" t="s">
        <v>137</v>
      </c>
      <c r="E144" s="174">
        <v>24</v>
      </c>
      <c r="F144" s="175"/>
      <c r="G144" s="176">
        <f>ROUND(E144*F144,2)</f>
        <v>0</v>
      </c>
      <c r="H144" s="175"/>
      <c r="I144" s="176">
        <f>ROUND(E144*H144,2)</f>
        <v>0</v>
      </c>
      <c r="J144" s="175"/>
      <c r="K144" s="176">
        <f>ROUND(E144*J144,2)</f>
        <v>0</v>
      </c>
      <c r="L144" s="176">
        <v>21</v>
      </c>
      <c r="M144" s="176">
        <f>G144*(1+L144/100)</f>
        <v>0</v>
      </c>
      <c r="N144" s="176">
        <v>0</v>
      </c>
      <c r="O144" s="176">
        <f>ROUND(E144*N144,2)</f>
        <v>0</v>
      </c>
      <c r="P144" s="176">
        <v>0</v>
      </c>
      <c r="Q144" s="176">
        <f>ROUND(E144*P144,2)</f>
        <v>0</v>
      </c>
      <c r="R144" s="176" t="s">
        <v>243</v>
      </c>
      <c r="S144" s="176" t="s">
        <v>127</v>
      </c>
      <c r="T144" s="177" t="s">
        <v>127</v>
      </c>
      <c r="U144" s="158">
        <v>2.9000000000000001E-2</v>
      </c>
      <c r="V144" s="158">
        <f>ROUND(E144*U144,2)</f>
        <v>0.7</v>
      </c>
      <c r="W144" s="158"/>
      <c r="X144" s="158" t="s">
        <v>128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129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247" t="s">
        <v>270</v>
      </c>
      <c r="D145" s="248"/>
      <c r="E145" s="248"/>
      <c r="F145" s="248"/>
      <c r="G145" s="24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161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3" t="s">
        <v>264</v>
      </c>
      <c r="D146" s="160"/>
      <c r="E146" s="161">
        <v>24</v>
      </c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133</v>
      </c>
      <c r="AH146" s="148">
        <v>5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ht="22.5" outlineLevel="1" x14ac:dyDescent="0.2">
      <c r="A147" s="171">
        <v>30</v>
      </c>
      <c r="B147" s="172" t="s">
        <v>271</v>
      </c>
      <c r="C147" s="182" t="s">
        <v>272</v>
      </c>
      <c r="D147" s="173" t="s">
        <v>125</v>
      </c>
      <c r="E147" s="174">
        <v>24</v>
      </c>
      <c r="F147" s="175"/>
      <c r="G147" s="176">
        <f>ROUND(E147*F147,2)</f>
        <v>0</v>
      </c>
      <c r="H147" s="175"/>
      <c r="I147" s="176">
        <f>ROUND(E147*H147,2)</f>
        <v>0</v>
      </c>
      <c r="J147" s="175"/>
      <c r="K147" s="176">
        <f>ROUND(E147*J147,2)</f>
        <v>0</v>
      </c>
      <c r="L147" s="176">
        <v>21</v>
      </c>
      <c r="M147" s="176">
        <f>G147*(1+L147/100)</f>
        <v>0</v>
      </c>
      <c r="N147" s="176">
        <v>8.0000000000000007E-5</v>
      </c>
      <c r="O147" s="176">
        <f>ROUND(E147*N147,2)</f>
        <v>0</v>
      </c>
      <c r="P147" s="176">
        <v>0</v>
      </c>
      <c r="Q147" s="176">
        <f>ROUND(E147*P147,2)</f>
        <v>0</v>
      </c>
      <c r="R147" s="176" t="s">
        <v>232</v>
      </c>
      <c r="S147" s="176" t="s">
        <v>127</v>
      </c>
      <c r="T147" s="177" t="s">
        <v>127</v>
      </c>
      <c r="U147" s="158">
        <v>0</v>
      </c>
      <c r="V147" s="158">
        <f>ROUND(E147*U147,2)</f>
        <v>0</v>
      </c>
      <c r="W147" s="158"/>
      <c r="X147" s="158" t="s">
        <v>233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234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55"/>
      <c r="B148" s="156"/>
      <c r="C148" s="183" t="s">
        <v>267</v>
      </c>
      <c r="D148" s="160"/>
      <c r="E148" s="161">
        <v>8</v>
      </c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133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4" t="s">
        <v>134</v>
      </c>
      <c r="D149" s="162"/>
      <c r="E149" s="163">
        <v>16</v>
      </c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133</v>
      </c>
      <c r="AH149" s="148">
        <v>4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71">
        <v>31</v>
      </c>
      <c r="B150" s="172" t="s">
        <v>273</v>
      </c>
      <c r="C150" s="182" t="s">
        <v>274</v>
      </c>
      <c r="D150" s="173" t="s">
        <v>148</v>
      </c>
      <c r="E150" s="174">
        <v>9.8400000000000001E-2</v>
      </c>
      <c r="F150" s="175"/>
      <c r="G150" s="176">
        <f>ROUND(E150*F150,2)</f>
        <v>0</v>
      </c>
      <c r="H150" s="175"/>
      <c r="I150" s="176">
        <f>ROUND(E150*H150,2)</f>
        <v>0</v>
      </c>
      <c r="J150" s="175"/>
      <c r="K150" s="176">
        <f>ROUND(E150*J150,2)</f>
        <v>0</v>
      </c>
      <c r="L150" s="176">
        <v>21</v>
      </c>
      <c r="M150" s="176">
        <f>G150*(1+L150/100)</f>
        <v>0</v>
      </c>
      <c r="N150" s="176">
        <v>0</v>
      </c>
      <c r="O150" s="176">
        <f>ROUND(E150*N150,2)</f>
        <v>0</v>
      </c>
      <c r="P150" s="176">
        <v>0</v>
      </c>
      <c r="Q150" s="176">
        <f>ROUND(E150*P150,2)</f>
        <v>0</v>
      </c>
      <c r="R150" s="176" t="s">
        <v>243</v>
      </c>
      <c r="S150" s="176" t="s">
        <v>127</v>
      </c>
      <c r="T150" s="177" t="s">
        <v>127</v>
      </c>
      <c r="U150" s="158">
        <v>1.421</v>
      </c>
      <c r="V150" s="158">
        <f>ROUND(E150*U150,2)</f>
        <v>0.14000000000000001</v>
      </c>
      <c r="W150" s="158"/>
      <c r="X150" s="158" t="s">
        <v>195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196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55"/>
      <c r="B151" s="156"/>
      <c r="C151" s="249" t="s">
        <v>275</v>
      </c>
      <c r="D151" s="250"/>
      <c r="E151" s="250"/>
      <c r="F151" s="250"/>
      <c r="G151" s="250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131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55"/>
      <c r="B152" s="156"/>
      <c r="C152" s="183" t="s">
        <v>198</v>
      </c>
      <c r="D152" s="160"/>
      <c r="E152" s="161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133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55"/>
      <c r="B153" s="156"/>
      <c r="C153" s="183" t="s">
        <v>276</v>
      </c>
      <c r="D153" s="160"/>
      <c r="E153" s="161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133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183" t="s">
        <v>277</v>
      </c>
      <c r="D154" s="160"/>
      <c r="E154" s="161">
        <v>9.8400000000000001E-2</v>
      </c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133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x14ac:dyDescent="0.2">
      <c r="A155" s="165" t="s">
        <v>121</v>
      </c>
      <c r="B155" s="166" t="s">
        <v>84</v>
      </c>
      <c r="C155" s="181" t="s">
        <v>85</v>
      </c>
      <c r="D155" s="167"/>
      <c r="E155" s="168"/>
      <c r="F155" s="169"/>
      <c r="G155" s="169">
        <f>SUMIF(AG156:AG178,"&lt;&gt;NOR",G156:G178)</f>
        <v>0</v>
      </c>
      <c r="H155" s="169"/>
      <c r="I155" s="169">
        <f>SUM(I156:I178)</f>
        <v>0</v>
      </c>
      <c r="J155" s="169"/>
      <c r="K155" s="169">
        <f>SUM(K156:K178)</f>
        <v>0</v>
      </c>
      <c r="L155" s="169"/>
      <c r="M155" s="169">
        <f>SUM(M156:M178)</f>
        <v>0</v>
      </c>
      <c r="N155" s="169"/>
      <c r="O155" s="169">
        <f>SUM(O156:O178)</f>
        <v>0.02</v>
      </c>
      <c r="P155" s="169"/>
      <c r="Q155" s="169">
        <f>SUM(Q156:Q178)</f>
        <v>6.0000000000000005E-2</v>
      </c>
      <c r="R155" s="169"/>
      <c r="S155" s="169"/>
      <c r="T155" s="170"/>
      <c r="U155" s="164"/>
      <c r="V155" s="164">
        <f>SUM(V156:V178)</f>
        <v>52.7</v>
      </c>
      <c r="W155" s="164"/>
      <c r="X155" s="164"/>
      <c r="AG155" t="s">
        <v>122</v>
      </c>
    </row>
    <row r="156" spans="1:60" outlineLevel="1" x14ac:dyDescent="0.2">
      <c r="A156" s="171">
        <v>32</v>
      </c>
      <c r="B156" s="172" t="s">
        <v>278</v>
      </c>
      <c r="C156" s="182" t="s">
        <v>279</v>
      </c>
      <c r="D156" s="173" t="s">
        <v>125</v>
      </c>
      <c r="E156" s="174">
        <v>24</v>
      </c>
      <c r="F156" s="175"/>
      <c r="G156" s="176">
        <f>ROUND(E156*F156,2)</f>
        <v>0</v>
      </c>
      <c r="H156" s="175"/>
      <c r="I156" s="176">
        <f>ROUND(E156*H156,2)</f>
        <v>0</v>
      </c>
      <c r="J156" s="175"/>
      <c r="K156" s="176">
        <f>ROUND(E156*J156,2)</f>
        <v>0</v>
      </c>
      <c r="L156" s="176">
        <v>21</v>
      </c>
      <c r="M156" s="176">
        <f>G156*(1+L156/100)</f>
        <v>0</v>
      </c>
      <c r="N156" s="176">
        <v>0</v>
      </c>
      <c r="O156" s="176">
        <f>ROUND(E156*N156,2)</f>
        <v>0</v>
      </c>
      <c r="P156" s="176">
        <v>0</v>
      </c>
      <c r="Q156" s="176">
        <f>ROUND(E156*P156,2)</f>
        <v>0</v>
      </c>
      <c r="R156" s="176" t="s">
        <v>243</v>
      </c>
      <c r="S156" s="176" t="s">
        <v>127</v>
      </c>
      <c r="T156" s="177" t="s">
        <v>127</v>
      </c>
      <c r="U156" s="158">
        <v>1.4</v>
      </c>
      <c r="V156" s="158">
        <f>ROUND(E156*U156,2)</f>
        <v>33.6</v>
      </c>
      <c r="W156" s="158"/>
      <c r="X156" s="158" t="s">
        <v>128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129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3" t="s">
        <v>280</v>
      </c>
      <c r="D157" s="160"/>
      <c r="E157" s="161">
        <v>24</v>
      </c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133</v>
      </c>
      <c r="AH157" s="148">
        <v>5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71">
        <v>33</v>
      </c>
      <c r="B158" s="172" t="s">
        <v>281</v>
      </c>
      <c r="C158" s="182" t="s">
        <v>282</v>
      </c>
      <c r="D158" s="173" t="s">
        <v>125</v>
      </c>
      <c r="E158" s="174">
        <v>24</v>
      </c>
      <c r="F158" s="175"/>
      <c r="G158" s="176">
        <f>ROUND(E158*F158,2)</f>
        <v>0</v>
      </c>
      <c r="H158" s="175"/>
      <c r="I158" s="176">
        <f>ROUND(E158*H158,2)</f>
        <v>0</v>
      </c>
      <c r="J158" s="175"/>
      <c r="K158" s="176">
        <f>ROUND(E158*J158,2)</f>
        <v>0</v>
      </c>
      <c r="L158" s="176">
        <v>21</v>
      </c>
      <c r="M158" s="176">
        <f>G158*(1+L158/100)</f>
        <v>0</v>
      </c>
      <c r="N158" s="176">
        <v>0</v>
      </c>
      <c r="O158" s="176">
        <f>ROUND(E158*N158,2)</f>
        <v>0</v>
      </c>
      <c r="P158" s="176">
        <v>0</v>
      </c>
      <c r="Q158" s="176">
        <f>ROUND(E158*P158,2)</f>
        <v>0</v>
      </c>
      <c r="R158" s="176"/>
      <c r="S158" s="176" t="s">
        <v>283</v>
      </c>
      <c r="T158" s="177" t="s">
        <v>284</v>
      </c>
      <c r="U158" s="158">
        <v>0.2</v>
      </c>
      <c r="V158" s="158">
        <f>ROUND(E158*U158,2)</f>
        <v>4.8</v>
      </c>
      <c r="W158" s="158"/>
      <c r="X158" s="158" t="s">
        <v>128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129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83" t="s">
        <v>285</v>
      </c>
      <c r="D159" s="160"/>
      <c r="E159" s="161">
        <v>24</v>
      </c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133</v>
      </c>
      <c r="AH159" s="148">
        <v>5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71">
        <v>34</v>
      </c>
      <c r="B160" s="172" t="s">
        <v>286</v>
      </c>
      <c r="C160" s="182" t="s">
        <v>287</v>
      </c>
      <c r="D160" s="173" t="s">
        <v>125</v>
      </c>
      <c r="E160" s="174">
        <v>24</v>
      </c>
      <c r="F160" s="175"/>
      <c r="G160" s="176">
        <f>ROUND(E160*F160,2)</f>
        <v>0</v>
      </c>
      <c r="H160" s="175"/>
      <c r="I160" s="176">
        <f>ROUND(E160*H160,2)</f>
        <v>0</v>
      </c>
      <c r="J160" s="175"/>
      <c r="K160" s="176">
        <f>ROUND(E160*J160,2)</f>
        <v>0</v>
      </c>
      <c r="L160" s="176">
        <v>21</v>
      </c>
      <c r="M160" s="176">
        <f>G160*(1+L160/100)</f>
        <v>0</v>
      </c>
      <c r="N160" s="176">
        <v>2.0000000000000002E-5</v>
      </c>
      <c r="O160" s="176">
        <f>ROUND(E160*N160,2)</f>
        <v>0</v>
      </c>
      <c r="P160" s="176">
        <v>0</v>
      </c>
      <c r="Q160" s="176">
        <f>ROUND(E160*P160,2)</f>
        <v>0</v>
      </c>
      <c r="R160" s="176"/>
      <c r="S160" s="176" t="s">
        <v>283</v>
      </c>
      <c r="T160" s="177" t="s">
        <v>284</v>
      </c>
      <c r="U160" s="158">
        <v>0.16800000000000001</v>
      </c>
      <c r="V160" s="158">
        <f>ROUND(E160*U160,2)</f>
        <v>4.03</v>
      </c>
      <c r="W160" s="158"/>
      <c r="X160" s="158" t="s">
        <v>128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129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55"/>
      <c r="B161" s="156"/>
      <c r="C161" s="183" t="s">
        <v>288</v>
      </c>
      <c r="D161" s="160"/>
      <c r="E161" s="161">
        <v>24</v>
      </c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133</v>
      </c>
      <c r="AH161" s="148">
        <v>5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71">
        <v>35</v>
      </c>
      <c r="B162" s="172" t="s">
        <v>289</v>
      </c>
      <c r="C162" s="182" t="s">
        <v>290</v>
      </c>
      <c r="D162" s="173" t="s">
        <v>125</v>
      </c>
      <c r="E162" s="174">
        <v>24</v>
      </c>
      <c r="F162" s="175"/>
      <c r="G162" s="176">
        <f>ROUND(E162*F162,2)</f>
        <v>0</v>
      </c>
      <c r="H162" s="175"/>
      <c r="I162" s="176">
        <f>ROUND(E162*H162,2)</f>
        <v>0</v>
      </c>
      <c r="J162" s="175"/>
      <c r="K162" s="176">
        <f>ROUND(E162*J162,2)</f>
        <v>0</v>
      </c>
      <c r="L162" s="176">
        <v>21</v>
      </c>
      <c r="M162" s="176">
        <f>G162*(1+L162/100)</f>
        <v>0</v>
      </c>
      <c r="N162" s="176">
        <v>0</v>
      </c>
      <c r="O162" s="176">
        <f>ROUND(E162*N162,2)</f>
        <v>0</v>
      </c>
      <c r="P162" s="176">
        <v>2.2499999999999998E-3</v>
      </c>
      <c r="Q162" s="176">
        <f>ROUND(E162*P162,2)</f>
        <v>0.05</v>
      </c>
      <c r="R162" s="176"/>
      <c r="S162" s="176" t="s">
        <v>283</v>
      </c>
      <c r="T162" s="177" t="s">
        <v>284</v>
      </c>
      <c r="U162" s="158">
        <v>0.40699999999999997</v>
      </c>
      <c r="V162" s="158">
        <f>ROUND(E162*U162,2)</f>
        <v>9.77</v>
      </c>
      <c r="W162" s="158"/>
      <c r="X162" s="158" t="s">
        <v>128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129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3" t="s">
        <v>291</v>
      </c>
      <c r="D163" s="160"/>
      <c r="E163" s="161">
        <v>8</v>
      </c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133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4" t="s">
        <v>134</v>
      </c>
      <c r="D164" s="162"/>
      <c r="E164" s="163">
        <v>16</v>
      </c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133</v>
      </c>
      <c r="AH164" s="148">
        <v>4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71">
        <v>36</v>
      </c>
      <c r="B165" s="172" t="s">
        <v>292</v>
      </c>
      <c r="C165" s="182" t="s">
        <v>293</v>
      </c>
      <c r="D165" s="173" t="s">
        <v>125</v>
      </c>
      <c r="E165" s="174">
        <v>24</v>
      </c>
      <c r="F165" s="175"/>
      <c r="G165" s="176">
        <f>ROUND(E165*F165,2)</f>
        <v>0</v>
      </c>
      <c r="H165" s="175"/>
      <c r="I165" s="176">
        <f>ROUND(E165*H165,2)</f>
        <v>0</v>
      </c>
      <c r="J165" s="175"/>
      <c r="K165" s="176">
        <f>ROUND(E165*J165,2)</f>
        <v>0</v>
      </c>
      <c r="L165" s="176">
        <v>21</v>
      </c>
      <c r="M165" s="176">
        <f>G165*(1+L165/100)</f>
        <v>0</v>
      </c>
      <c r="N165" s="176">
        <v>0</v>
      </c>
      <c r="O165" s="176">
        <f>ROUND(E165*N165,2)</f>
        <v>0</v>
      </c>
      <c r="P165" s="176">
        <v>5.1999999999999995E-4</v>
      </c>
      <c r="Q165" s="176">
        <f>ROUND(E165*P165,2)</f>
        <v>0.01</v>
      </c>
      <c r="R165" s="176"/>
      <c r="S165" s="176" t="s">
        <v>283</v>
      </c>
      <c r="T165" s="177" t="s">
        <v>284</v>
      </c>
      <c r="U165" s="158">
        <v>2.1000000000000001E-2</v>
      </c>
      <c r="V165" s="158">
        <f>ROUND(E165*U165,2)</f>
        <v>0.5</v>
      </c>
      <c r="W165" s="158"/>
      <c r="X165" s="158" t="s">
        <v>128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129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183" t="s">
        <v>291</v>
      </c>
      <c r="D166" s="160"/>
      <c r="E166" s="161">
        <v>8</v>
      </c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133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184" t="s">
        <v>134</v>
      </c>
      <c r="D167" s="162"/>
      <c r="E167" s="163">
        <v>16</v>
      </c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133</v>
      </c>
      <c r="AH167" s="148">
        <v>4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71">
        <v>37</v>
      </c>
      <c r="B168" s="172" t="s">
        <v>294</v>
      </c>
      <c r="C168" s="182" t="s">
        <v>295</v>
      </c>
      <c r="D168" s="173" t="s">
        <v>125</v>
      </c>
      <c r="E168" s="174">
        <v>24</v>
      </c>
      <c r="F168" s="175"/>
      <c r="G168" s="176">
        <f>ROUND(E168*F168,2)</f>
        <v>0</v>
      </c>
      <c r="H168" s="175"/>
      <c r="I168" s="176">
        <f>ROUND(E168*H168,2)</f>
        <v>0</v>
      </c>
      <c r="J168" s="175"/>
      <c r="K168" s="176">
        <f>ROUND(E168*J168,2)</f>
        <v>0</v>
      </c>
      <c r="L168" s="176">
        <v>21</v>
      </c>
      <c r="M168" s="176">
        <f>G168*(1+L168/100)</f>
        <v>0</v>
      </c>
      <c r="N168" s="176">
        <v>0</v>
      </c>
      <c r="O168" s="176">
        <f>ROUND(E168*N168,2)</f>
        <v>0</v>
      </c>
      <c r="P168" s="176">
        <v>0</v>
      </c>
      <c r="Q168" s="176">
        <f>ROUND(E168*P168,2)</f>
        <v>0</v>
      </c>
      <c r="R168" s="176"/>
      <c r="S168" s="176" t="s">
        <v>283</v>
      </c>
      <c r="T168" s="177" t="s">
        <v>284</v>
      </c>
      <c r="U168" s="158">
        <v>0</v>
      </c>
      <c r="V168" s="158">
        <f>ROUND(E168*U168,2)</f>
        <v>0</v>
      </c>
      <c r="W168" s="158"/>
      <c r="X168" s="158" t="s">
        <v>233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234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183" t="s">
        <v>291</v>
      </c>
      <c r="D169" s="160"/>
      <c r="E169" s="161">
        <v>8</v>
      </c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133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184" t="s">
        <v>134</v>
      </c>
      <c r="D170" s="162"/>
      <c r="E170" s="163">
        <v>16</v>
      </c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133</v>
      </c>
      <c r="AH170" s="148">
        <v>4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71">
        <v>38</v>
      </c>
      <c r="B171" s="172" t="s">
        <v>296</v>
      </c>
      <c r="C171" s="182" t="s">
        <v>297</v>
      </c>
      <c r="D171" s="173" t="s">
        <v>125</v>
      </c>
      <c r="E171" s="174">
        <v>24</v>
      </c>
      <c r="F171" s="175"/>
      <c r="G171" s="176">
        <f>ROUND(E171*F171,2)</f>
        <v>0</v>
      </c>
      <c r="H171" s="175"/>
      <c r="I171" s="176">
        <f>ROUND(E171*H171,2)</f>
        <v>0</v>
      </c>
      <c r="J171" s="175"/>
      <c r="K171" s="176">
        <f>ROUND(E171*J171,2)</f>
        <v>0</v>
      </c>
      <c r="L171" s="176">
        <v>21</v>
      </c>
      <c r="M171" s="176">
        <f>G171*(1+L171/100)</f>
        <v>0</v>
      </c>
      <c r="N171" s="176">
        <v>9.2000000000000003E-4</v>
      </c>
      <c r="O171" s="176">
        <f>ROUND(E171*N171,2)</f>
        <v>0.02</v>
      </c>
      <c r="P171" s="176">
        <v>0</v>
      </c>
      <c r="Q171" s="176">
        <f>ROUND(E171*P171,2)</f>
        <v>0</v>
      </c>
      <c r="R171" s="176"/>
      <c r="S171" s="176" t="s">
        <v>283</v>
      </c>
      <c r="T171" s="177" t="s">
        <v>284</v>
      </c>
      <c r="U171" s="158">
        <v>0</v>
      </c>
      <c r="V171" s="158">
        <f>ROUND(E171*U171,2)</f>
        <v>0</v>
      </c>
      <c r="W171" s="158"/>
      <c r="X171" s="158" t="s">
        <v>233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234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3" t="s">
        <v>291</v>
      </c>
      <c r="D172" s="160"/>
      <c r="E172" s="161">
        <v>8</v>
      </c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133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55"/>
      <c r="B173" s="156"/>
      <c r="C173" s="184" t="s">
        <v>134</v>
      </c>
      <c r="D173" s="162"/>
      <c r="E173" s="163">
        <v>16</v>
      </c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133</v>
      </c>
      <c r="AH173" s="148">
        <v>4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">
      <c r="A174" s="171">
        <v>39</v>
      </c>
      <c r="B174" s="172" t="s">
        <v>298</v>
      </c>
      <c r="C174" s="182" t="s">
        <v>299</v>
      </c>
      <c r="D174" s="173" t="s">
        <v>125</v>
      </c>
      <c r="E174" s="174">
        <v>24</v>
      </c>
      <c r="F174" s="175"/>
      <c r="G174" s="176">
        <f>ROUND(E174*F174,2)</f>
        <v>0</v>
      </c>
      <c r="H174" s="175"/>
      <c r="I174" s="176">
        <f>ROUND(E174*H174,2)</f>
        <v>0</v>
      </c>
      <c r="J174" s="175"/>
      <c r="K174" s="176">
        <f>ROUND(E174*J174,2)</f>
        <v>0</v>
      </c>
      <c r="L174" s="176">
        <v>21</v>
      </c>
      <c r="M174" s="176">
        <f>G174*(1+L174/100)</f>
        <v>0</v>
      </c>
      <c r="N174" s="176">
        <v>0</v>
      </c>
      <c r="O174" s="176">
        <f>ROUND(E174*N174,2)</f>
        <v>0</v>
      </c>
      <c r="P174" s="176">
        <v>0</v>
      </c>
      <c r="Q174" s="176">
        <f>ROUND(E174*P174,2)</f>
        <v>0</v>
      </c>
      <c r="R174" s="176"/>
      <c r="S174" s="176" t="s">
        <v>283</v>
      </c>
      <c r="T174" s="177" t="s">
        <v>284</v>
      </c>
      <c r="U174" s="158">
        <v>0</v>
      </c>
      <c r="V174" s="158">
        <f>ROUND(E174*U174,2)</f>
        <v>0</v>
      </c>
      <c r="W174" s="158"/>
      <c r="X174" s="158" t="s">
        <v>233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234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55"/>
      <c r="B175" s="156"/>
      <c r="C175" s="183" t="s">
        <v>291</v>
      </c>
      <c r="D175" s="160"/>
      <c r="E175" s="161">
        <v>8</v>
      </c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133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184" t="s">
        <v>134</v>
      </c>
      <c r="D176" s="162"/>
      <c r="E176" s="163">
        <v>16</v>
      </c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133</v>
      </c>
      <c r="AH176" s="148">
        <v>4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55">
        <v>40</v>
      </c>
      <c r="B177" s="156" t="s">
        <v>300</v>
      </c>
      <c r="C177" s="185" t="s">
        <v>301</v>
      </c>
      <c r="D177" s="157" t="s">
        <v>0</v>
      </c>
      <c r="E177" s="178"/>
      <c r="F177" s="159"/>
      <c r="G177" s="158">
        <f>ROUND(E177*F177,2)</f>
        <v>0</v>
      </c>
      <c r="H177" s="159"/>
      <c r="I177" s="158">
        <f>ROUND(E177*H177,2)</f>
        <v>0</v>
      </c>
      <c r="J177" s="159"/>
      <c r="K177" s="158">
        <f>ROUND(E177*J177,2)</f>
        <v>0</v>
      </c>
      <c r="L177" s="158">
        <v>21</v>
      </c>
      <c r="M177" s="158">
        <f>G177*(1+L177/100)</f>
        <v>0</v>
      </c>
      <c r="N177" s="158">
        <v>0</v>
      </c>
      <c r="O177" s="158">
        <f>ROUND(E177*N177,2)</f>
        <v>0</v>
      </c>
      <c r="P177" s="158">
        <v>0</v>
      </c>
      <c r="Q177" s="158">
        <f>ROUND(E177*P177,2)</f>
        <v>0</v>
      </c>
      <c r="R177" s="158" t="s">
        <v>243</v>
      </c>
      <c r="S177" s="158" t="s">
        <v>127</v>
      </c>
      <c r="T177" s="158" t="s">
        <v>127</v>
      </c>
      <c r="U177" s="158">
        <v>0</v>
      </c>
      <c r="V177" s="158">
        <f>ROUND(E177*U177,2)</f>
        <v>0</v>
      </c>
      <c r="W177" s="158"/>
      <c r="X177" s="158" t="s">
        <v>195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196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55"/>
      <c r="B178" s="156"/>
      <c r="C178" s="251" t="s">
        <v>275</v>
      </c>
      <c r="D178" s="252"/>
      <c r="E178" s="252"/>
      <c r="F178" s="252"/>
      <c r="G178" s="252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131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x14ac:dyDescent="0.2">
      <c r="A179" s="165" t="s">
        <v>121</v>
      </c>
      <c r="B179" s="166" t="s">
        <v>86</v>
      </c>
      <c r="C179" s="181" t="s">
        <v>87</v>
      </c>
      <c r="D179" s="167"/>
      <c r="E179" s="168"/>
      <c r="F179" s="169"/>
      <c r="G179" s="169">
        <f>SUMIF(AG180:AG210,"&lt;&gt;NOR",G180:G210)</f>
        <v>0</v>
      </c>
      <c r="H179" s="169"/>
      <c r="I179" s="169">
        <f>SUM(I180:I210)</f>
        <v>0</v>
      </c>
      <c r="J179" s="169"/>
      <c r="K179" s="169">
        <f>SUM(K180:K210)</f>
        <v>0</v>
      </c>
      <c r="L179" s="169"/>
      <c r="M179" s="169">
        <f>SUM(M180:M210)</f>
        <v>0</v>
      </c>
      <c r="N179" s="169"/>
      <c r="O179" s="169">
        <f>SUM(O180:O210)</f>
        <v>0.4</v>
      </c>
      <c r="P179" s="169"/>
      <c r="Q179" s="169">
        <f>SUM(Q180:Q210)</f>
        <v>0</v>
      </c>
      <c r="R179" s="169"/>
      <c r="S179" s="169"/>
      <c r="T179" s="170"/>
      <c r="U179" s="164"/>
      <c r="V179" s="164">
        <f>SUM(V180:V210)</f>
        <v>32.209999999999994</v>
      </c>
      <c r="W179" s="164"/>
      <c r="X179" s="164"/>
      <c r="AG179" t="s">
        <v>122</v>
      </c>
    </row>
    <row r="180" spans="1:60" outlineLevel="1" x14ac:dyDescent="0.2">
      <c r="A180" s="171">
        <v>41</v>
      </c>
      <c r="B180" s="172" t="s">
        <v>302</v>
      </c>
      <c r="C180" s="182" t="s">
        <v>303</v>
      </c>
      <c r="D180" s="173" t="s">
        <v>142</v>
      </c>
      <c r="E180" s="174">
        <v>20.709599999999998</v>
      </c>
      <c r="F180" s="175"/>
      <c r="G180" s="176">
        <f>ROUND(E180*F180,2)</f>
        <v>0</v>
      </c>
      <c r="H180" s="175"/>
      <c r="I180" s="176">
        <f>ROUND(E180*H180,2)</f>
        <v>0</v>
      </c>
      <c r="J180" s="175"/>
      <c r="K180" s="176">
        <f>ROUND(E180*J180,2)</f>
        <v>0</v>
      </c>
      <c r="L180" s="176">
        <v>21</v>
      </c>
      <c r="M180" s="176">
        <f>G180*(1+L180/100)</f>
        <v>0</v>
      </c>
      <c r="N180" s="176">
        <v>2.1000000000000001E-4</v>
      </c>
      <c r="O180" s="176">
        <f>ROUND(E180*N180,2)</f>
        <v>0</v>
      </c>
      <c r="P180" s="176">
        <v>0</v>
      </c>
      <c r="Q180" s="176">
        <f>ROUND(E180*P180,2)</f>
        <v>0</v>
      </c>
      <c r="R180" s="176" t="s">
        <v>304</v>
      </c>
      <c r="S180" s="176" t="s">
        <v>127</v>
      </c>
      <c r="T180" s="177" t="s">
        <v>127</v>
      </c>
      <c r="U180" s="158">
        <v>0.05</v>
      </c>
      <c r="V180" s="158">
        <f>ROUND(E180*U180,2)</f>
        <v>1.04</v>
      </c>
      <c r="W180" s="158"/>
      <c r="X180" s="158" t="s">
        <v>128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129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55"/>
      <c r="B181" s="156"/>
      <c r="C181" s="183" t="s">
        <v>209</v>
      </c>
      <c r="D181" s="160"/>
      <c r="E181" s="161">
        <v>20.709599999999998</v>
      </c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133</v>
      </c>
      <c r="AH181" s="148">
        <v>5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ht="22.5" outlineLevel="1" x14ac:dyDescent="0.2">
      <c r="A182" s="171">
        <v>42</v>
      </c>
      <c r="B182" s="172" t="s">
        <v>305</v>
      </c>
      <c r="C182" s="182" t="s">
        <v>306</v>
      </c>
      <c r="D182" s="173" t="s">
        <v>142</v>
      </c>
      <c r="E182" s="174">
        <v>20.709599999999998</v>
      </c>
      <c r="F182" s="175"/>
      <c r="G182" s="176">
        <f>ROUND(E182*F182,2)</f>
        <v>0</v>
      </c>
      <c r="H182" s="175"/>
      <c r="I182" s="176">
        <f>ROUND(E182*H182,2)</f>
        <v>0</v>
      </c>
      <c r="J182" s="175"/>
      <c r="K182" s="176">
        <f>ROUND(E182*J182,2)</f>
        <v>0</v>
      </c>
      <c r="L182" s="176">
        <v>21</v>
      </c>
      <c r="M182" s="176">
        <f>G182*(1+L182/100)</f>
        <v>0</v>
      </c>
      <c r="N182" s="176">
        <v>3.5200000000000001E-3</v>
      </c>
      <c r="O182" s="176">
        <f>ROUND(E182*N182,2)</f>
        <v>7.0000000000000007E-2</v>
      </c>
      <c r="P182" s="176">
        <v>0</v>
      </c>
      <c r="Q182" s="176">
        <f>ROUND(E182*P182,2)</f>
        <v>0</v>
      </c>
      <c r="R182" s="176" t="s">
        <v>304</v>
      </c>
      <c r="S182" s="176" t="s">
        <v>127</v>
      </c>
      <c r="T182" s="177" t="s">
        <v>127</v>
      </c>
      <c r="U182" s="158">
        <v>0.97</v>
      </c>
      <c r="V182" s="158">
        <f>ROUND(E182*U182,2)</f>
        <v>20.09</v>
      </c>
      <c r="W182" s="158"/>
      <c r="X182" s="158" t="s">
        <v>128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129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55"/>
      <c r="B183" s="156"/>
      <c r="C183" s="183" t="s">
        <v>174</v>
      </c>
      <c r="D183" s="160"/>
      <c r="E183" s="161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133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83" t="s">
        <v>162</v>
      </c>
      <c r="D184" s="160"/>
      <c r="E184" s="161">
        <v>5.95</v>
      </c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133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83" t="s">
        <v>163</v>
      </c>
      <c r="D185" s="160"/>
      <c r="E185" s="161">
        <v>0.75</v>
      </c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133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ht="22.5" outlineLevel="1" x14ac:dyDescent="0.2">
      <c r="A186" s="155"/>
      <c r="B186" s="156"/>
      <c r="C186" s="183" t="s">
        <v>307</v>
      </c>
      <c r="D186" s="160"/>
      <c r="E186" s="161">
        <v>0.20319999999999999</v>
      </c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133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">
      <c r="A187" s="155"/>
      <c r="B187" s="156"/>
      <c r="C187" s="184" t="s">
        <v>134</v>
      </c>
      <c r="D187" s="162"/>
      <c r="E187" s="163">
        <v>13.8064</v>
      </c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133</v>
      </c>
      <c r="AH187" s="148">
        <v>4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71">
        <v>43</v>
      </c>
      <c r="B188" s="172" t="s">
        <v>308</v>
      </c>
      <c r="C188" s="182" t="s">
        <v>309</v>
      </c>
      <c r="D188" s="173" t="s">
        <v>137</v>
      </c>
      <c r="E188" s="174">
        <v>89.28</v>
      </c>
      <c r="F188" s="175"/>
      <c r="G188" s="176">
        <f>ROUND(E188*F188,2)</f>
        <v>0</v>
      </c>
      <c r="H188" s="175"/>
      <c r="I188" s="176">
        <f>ROUND(E188*H188,2)</f>
        <v>0</v>
      </c>
      <c r="J188" s="175"/>
      <c r="K188" s="176">
        <f>ROUND(E188*J188,2)</f>
        <v>0</v>
      </c>
      <c r="L188" s="176">
        <v>21</v>
      </c>
      <c r="M188" s="176">
        <f>G188*(1+L188/100)</f>
        <v>0</v>
      </c>
      <c r="N188" s="176">
        <v>4.0000000000000003E-5</v>
      </c>
      <c r="O188" s="176">
        <f>ROUND(E188*N188,2)</f>
        <v>0</v>
      </c>
      <c r="P188" s="176">
        <v>0</v>
      </c>
      <c r="Q188" s="176">
        <f>ROUND(E188*P188,2)</f>
        <v>0</v>
      </c>
      <c r="R188" s="176" t="s">
        <v>304</v>
      </c>
      <c r="S188" s="176" t="s">
        <v>127</v>
      </c>
      <c r="T188" s="177" t="s">
        <v>127</v>
      </c>
      <c r="U188" s="158">
        <v>7.0000000000000007E-2</v>
      </c>
      <c r="V188" s="158">
        <f>ROUND(E188*U188,2)</f>
        <v>6.25</v>
      </c>
      <c r="W188" s="158"/>
      <c r="X188" s="158" t="s">
        <v>128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129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55"/>
      <c r="B189" s="156"/>
      <c r="C189" s="247" t="s">
        <v>310</v>
      </c>
      <c r="D189" s="248"/>
      <c r="E189" s="248"/>
      <c r="F189" s="248"/>
      <c r="G189" s="24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161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55"/>
      <c r="B190" s="156"/>
      <c r="C190" s="183" t="s">
        <v>174</v>
      </c>
      <c r="D190" s="160"/>
      <c r="E190" s="161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133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3" t="s">
        <v>213</v>
      </c>
      <c r="D191" s="160"/>
      <c r="E191" s="161">
        <v>29.76</v>
      </c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133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55"/>
      <c r="B192" s="156"/>
      <c r="C192" s="184" t="s">
        <v>134</v>
      </c>
      <c r="D192" s="162"/>
      <c r="E192" s="163">
        <v>59.52</v>
      </c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133</v>
      </c>
      <c r="AH192" s="148">
        <v>4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ht="22.5" outlineLevel="1" x14ac:dyDescent="0.2">
      <c r="A193" s="171">
        <v>44</v>
      </c>
      <c r="B193" s="172" t="s">
        <v>311</v>
      </c>
      <c r="C193" s="182" t="s">
        <v>312</v>
      </c>
      <c r="D193" s="173" t="s">
        <v>142</v>
      </c>
      <c r="E193" s="174">
        <v>20.709599999999998</v>
      </c>
      <c r="F193" s="175"/>
      <c r="G193" s="176">
        <f>ROUND(E193*F193,2)</f>
        <v>0</v>
      </c>
      <c r="H193" s="175"/>
      <c r="I193" s="176">
        <f>ROUND(E193*H193,2)</f>
        <v>0</v>
      </c>
      <c r="J193" s="175"/>
      <c r="K193" s="176">
        <f>ROUND(E193*J193,2)</f>
        <v>0</v>
      </c>
      <c r="L193" s="176">
        <v>21</v>
      </c>
      <c r="M193" s="176">
        <f>G193*(1+L193/100)</f>
        <v>0</v>
      </c>
      <c r="N193" s="176">
        <v>0</v>
      </c>
      <c r="O193" s="176">
        <f>ROUND(E193*N193,2)</f>
        <v>0</v>
      </c>
      <c r="P193" s="176">
        <v>0</v>
      </c>
      <c r="Q193" s="176">
        <f>ROUND(E193*P193,2)</f>
        <v>0</v>
      </c>
      <c r="R193" s="176" t="s">
        <v>304</v>
      </c>
      <c r="S193" s="176" t="s">
        <v>127</v>
      </c>
      <c r="T193" s="177" t="s">
        <v>127</v>
      </c>
      <c r="U193" s="158">
        <v>0.03</v>
      </c>
      <c r="V193" s="158">
        <f>ROUND(E193*U193,2)</f>
        <v>0.62</v>
      </c>
      <c r="W193" s="158"/>
      <c r="X193" s="158" t="s">
        <v>128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129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183" t="s">
        <v>209</v>
      </c>
      <c r="D194" s="160"/>
      <c r="E194" s="161">
        <v>20.709599999999998</v>
      </c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133</v>
      </c>
      <c r="AH194" s="148">
        <v>5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ht="33.75" outlineLevel="1" x14ac:dyDescent="0.2">
      <c r="A195" s="171">
        <v>45</v>
      </c>
      <c r="B195" s="172" t="s">
        <v>313</v>
      </c>
      <c r="C195" s="182" t="s">
        <v>314</v>
      </c>
      <c r="D195" s="173" t="s">
        <v>142</v>
      </c>
      <c r="E195" s="174">
        <v>20.709599999999998</v>
      </c>
      <c r="F195" s="175"/>
      <c r="G195" s="176">
        <f>ROUND(E195*F195,2)</f>
        <v>0</v>
      </c>
      <c r="H195" s="175"/>
      <c r="I195" s="176">
        <f>ROUND(E195*H195,2)</f>
        <v>0</v>
      </c>
      <c r="J195" s="175"/>
      <c r="K195" s="176">
        <f>ROUND(E195*J195,2)</f>
        <v>0</v>
      </c>
      <c r="L195" s="176">
        <v>21</v>
      </c>
      <c r="M195" s="176">
        <f>G195*(1+L195/100)</f>
        <v>0</v>
      </c>
      <c r="N195" s="176">
        <v>6.4999999999999997E-4</v>
      </c>
      <c r="O195" s="176">
        <f>ROUND(E195*N195,2)</f>
        <v>0.01</v>
      </c>
      <c r="P195" s="176">
        <v>0</v>
      </c>
      <c r="Q195" s="176">
        <f>ROUND(E195*P195,2)</f>
        <v>0</v>
      </c>
      <c r="R195" s="176" t="s">
        <v>304</v>
      </c>
      <c r="S195" s="176" t="s">
        <v>127</v>
      </c>
      <c r="T195" s="177" t="s">
        <v>127</v>
      </c>
      <c r="U195" s="158">
        <v>0</v>
      </c>
      <c r="V195" s="158">
        <f>ROUND(E195*U195,2)</f>
        <v>0</v>
      </c>
      <c r="W195" s="158"/>
      <c r="X195" s="158" t="s">
        <v>128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129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55"/>
      <c r="B196" s="156"/>
      <c r="C196" s="183" t="s">
        <v>209</v>
      </c>
      <c r="D196" s="160"/>
      <c r="E196" s="161">
        <v>20.709599999999998</v>
      </c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133</v>
      </c>
      <c r="AH196" s="148">
        <v>5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 x14ac:dyDescent="0.2">
      <c r="A197" s="171">
        <v>46</v>
      </c>
      <c r="B197" s="172" t="s">
        <v>315</v>
      </c>
      <c r="C197" s="182" t="s">
        <v>316</v>
      </c>
      <c r="D197" s="173" t="s">
        <v>137</v>
      </c>
      <c r="E197" s="174">
        <v>15.24</v>
      </c>
      <c r="F197" s="175"/>
      <c r="G197" s="176">
        <f>ROUND(E197*F197,2)</f>
        <v>0</v>
      </c>
      <c r="H197" s="175"/>
      <c r="I197" s="176">
        <f>ROUND(E197*H197,2)</f>
        <v>0</v>
      </c>
      <c r="J197" s="175"/>
      <c r="K197" s="176">
        <f>ROUND(E197*J197,2)</f>
        <v>0</v>
      </c>
      <c r="L197" s="176">
        <v>21</v>
      </c>
      <c r="M197" s="176">
        <f>G197*(1+L197/100)</f>
        <v>0</v>
      </c>
      <c r="N197" s="176">
        <v>1.7000000000000001E-4</v>
      </c>
      <c r="O197" s="176">
        <f>ROUND(E197*N197,2)</f>
        <v>0</v>
      </c>
      <c r="P197" s="176">
        <v>0</v>
      </c>
      <c r="Q197" s="176">
        <f>ROUND(E197*P197,2)</f>
        <v>0</v>
      </c>
      <c r="R197" s="176" t="s">
        <v>304</v>
      </c>
      <c r="S197" s="176" t="s">
        <v>127</v>
      </c>
      <c r="T197" s="177" t="s">
        <v>127</v>
      </c>
      <c r="U197" s="158">
        <v>0.12</v>
      </c>
      <c r="V197" s="158">
        <f>ROUND(E197*U197,2)</f>
        <v>1.83</v>
      </c>
      <c r="W197" s="158"/>
      <c r="X197" s="158" t="s">
        <v>128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129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83" t="s">
        <v>317</v>
      </c>
      <c r="D198" s="160"/>
      <c r="E198" s="161">
        <v>5.08</v>
      </c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133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184" t="s">
        <v>134</v>
      </c>
      <c r="D199" s="162"/>
      <c r="E199" s="163">
        <v>10.16</v>
      </c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133</v>
      </c>
      <c r="AH199" s="148">
        <v>4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71">
        <v>47</v>
      </c>
      <c r="B200" s="172" t="s">
        <v>318</v>
      </c>
      <c r="C200" s="182" t="s">
        <v>319</v>
      </c>
      <c r="D200" s="173" t="s">
        <v>137</v>
      </c>
      <c r="E200" s="174">
        <v>15.24</v>
      </c>
      <c r="F200" s="175"/>
      <c r="G200" s="176">
        <f>ROUND(E200*F200,2)</f>
        <v>0</v>
      </c>
      <c r="H200" s="175"/>
      <c r="I200" s="176">
        <f>ROUND(E200*H200,2)</f>
        <v>0</v>
      </c>
      <c r="J200" s="175"/>
      <c r="K200" s="176">
        <f>ROUND(E200*J200,2)</f>
        <v>0</v>
      </c>
      <c r="L200" s="176">
        <v>21</v>
      </c>
      <c r="M200" s="176">
        <f>G200*(1+L200/100)</f>
        <v>0</v>
      </c>
      <c r="N200" s="176">
        <v>2.3000000000000001E-4</v>
      </c>
      <c r="O200" s="176">
        <f>ROUND(E200*N200,2)</f>
        <v>0</v>
      </c>
      <c r="P200" s="176">
        <v>0</v>
      </c>
      <c r="Q200" s="176">
        <f>ROUND(E200*P200,2)</f>
        <v>0</v>
      </c>
      <c r="R200" s="176"/>
      <c r="S200" s="176" t="s">
        <v>283</v>
      </c>
      <c r="T200" s="177" t="s">
        <v>127</v>
      </c>
      <c r="U200" s="158">
        <v>0.12</v>
      </c>
      <c r="V200" s="158">
        <f>ROUND(E200*U200,2)</f>
        <v>1.83</v>
      </c>
      <c r="W200" s="158"/>
      <c r="X200" s="158" t="s">
        <v>128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129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3" t="s">
        <v>320</v>
      </c>
      <c r="D201" s="160"/>
      <c r="E201" s="161">
        <v>5.08</v>
      </c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133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55"/>
      <c r="B202" s="156"/>
      <c r="C202" s="184" t="s">
        <v>134</v>
      </c>
      <c r="D202" s="162"/>
      <c r="E202" s="163">
        <v>10.16</v>
      </c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133</v>
      </c>
      <c r="AH202" s="148">
        <v>4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ht="22.5" outlineLevel="1" x14ac:dyDescent="0.2">
      <c r="A203" s="171">
        <v>48</v>
      </c>
      <c r="B203" s="172" t="s">
        <v>321</v>
      </c>
      <c r="C203" s="182" t="s">
        <v>322</v>
      </c>
      <c r="D203" s="173" t="s">
        <v>142</v>
      </c>
      <c r="E203" s="174">
        <v>22.780560000000001</v>
      </c>
      <c r="F203" s="175"/>
      <c r="G203" s="176">
        <f>ROUND(E203*F203,2)</f>
        <v>0</v>
      </c>
      <c r="H203" s="175"/>
      <c r="I203" s="176">
        <f>ROUND(E203*H203,2)</f>
        <v>0</v>
      </c>
      <c r="J203" s="175"/>
      <c r="K203" s="176">
        <f>ROUND(E203*J203,2)</f>
        <v>0</v>
      </c>
      <c r="L203" s="176">
        <v>21</v>
      </c>
      <c r="M203" s="176">
        <f>G203*(1+L203/100)</f>
        <v>0</v>
      </c>
      <c r="N203" s="176">
        <v>1.4200000000000001E-2</v>
      </c>
      <c r="O203" s="176">
        <f>ROUND(E203*N203,2)</f>
        <v>0.32</v>
      </c>
      <c r="P203" s="176">
        <v>0</v>
      </c>
      <c r="Q203" s="176">
        <f>ROUND(E203*P203,2)</f>
        <v>0</v>
      </c>
      <c r="R203" s="176"/>
      <c r="S203" s="176" t="s">
        <v>283</v>
      </c>
      <c r="T203" s="177" t="s">
        <v>127</v>
      </c>
      <c r="U203" s="158">
        <v>0</v>
      </c>
      <c r="V203" s="158">
        <f>ROUND(E203*U203,2)</f>
        <v>0</v>
      </c>
      <c r="W203" s="158"/>
      <c r="X203" s="158" t="s">
        <v>233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234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55"/>
      <c r="B204" s="156"/>
      <c r="C204" s="183" t="s">
        <v>209</v>
      </c>
      <c r="D204" s="160"/>
      <c r="E204" s="161">
        <v>20.709599999999998</v>
      </c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133</v>
      </c>
      <c r="AH204" s="148">
        <v>5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55"/>
      <c r="B205" s="156"/>
      <c r="C205" s="184" t="s">
        <v>323</v>
      </c>
      <c r="D205" s="162"/>
      <c r="E205" s="163">
        <v>2.0709599999999999</v>
      </c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133</v>
      </c>
      <c r="AH205" s="148">
        <v>4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71">
        <v>49</v>
      </c>
      <c r="B206" s="172" t="s">
        <v>324</v>
      </c>
      <c r="C206" s="182" t="s">
        <v>325</v>
      </c>
      <c r="D206" s="173" t="s">
        <v>148</v>
      </c>
      <c r="E206" s="174">
        <v>0.42386000000000001</v>
      </c>
      <c r="F206" s="175"/>
      <c r="G206" s="176">
        <f>ROUND(E206*F206,2)</f>
        <v>0</v>
      </c>
      <c r="H206" s="175"/>
      <c r="I206" s="176">
        <f>ROUND(E206*H206,2)</f>
        <v>0</v>
      </c>
      <c r="J206" s="175"/>
      <c r="K206" s="176">
        <f>ROUND(E206*J206,2)</f>
        <v>0</v>
      </c>
      <c r="L206" s="176">
        <v>21</v>
      </c>
      <c r="M206" s="176">
        <f>G206*(1+L206/100)</f>
        <v>0</v>
      </c>
      <c r="N206" s="176">
        <v>0</v>
      </c>
      <c r="O206" s="176">
        <f>ROUND(E206*N206,2)</f>
        <v>0</v>
      </c>
      <c r="P206" s="176">
        <v>0</v>
      </c>
      <c r="Q206" s="176">
        <f>ROUND(E206*P206,2)</f>
        <v>0</v>
      </c>
      <c r="R206" s="176" t="s">
        <v>304</v>
      </c>
      <c r="S206" s="176" t="s">
        <v>127</v>
      </c>
      <c r="T206" s="177" t="s">
        <v>127</v>
      </c>
      <c r="U206" s="158">
        <v>1.3049999999999999</v>
      </c>
      <c r="V206" s="158">
        <f>ROUND(E206*U206,2)</f>
        <v>0.55000000000000004</v>
      </c>
      <c r="W206" s="158"/>
      <c r="X206" s="158" t="s">
        <v>195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196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249" t="s">
        <v>238</v>
      </c>
      <c r="D207" s="250"/>
      <c r="E207" s="250"/>
      <c r="F207" s="250"/>
      <c r="G207" s="250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131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55"/>
      <c r="B208" s="156"/>
      <c r="C208" s="183" t="s">
        <v>198</v>
      </c>
      <c r="D208" s="160"/>
      <c r="E208" s="161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133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55"/>
      <c r="B209" s="156"/>
      <c r="C209" s="183" t="s">
        <v>326</v>
      </c>
      <c r="D209" s="160"/>
      <c r="E209" s="161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133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55"/>
      <c r="B210" s="156"/>
      <c r="C210" s="183" t="s">
        <v>327</v>
      </c>
      <c r="D210" s="160"/>
      <c r="E210" s="161">
        <v>0.42386000000000001</v>
      </c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133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x14ac:dyDescent="0.2">
      <c r="A211" s="165" t="s">
        <v>121</v>
      </c>
      <c r="B211" s="166" t="s">
        <v>88</v>
      </c>
      <c r="C211" s="181" t="s">
        <v>89</v>
      </c>
      <c r="D211" s="167"/>
      <c r="E211" s="168"/>
      <c r="F211" s="169"/>
      <c r="G211" s="169">
        <f>SUMIF(AG212:AG246,"&lt;&gt;NOR",G212:G246)</f>
        <v>0</v>
      </c>
      <c r="H211" s="169"/>
      <c r="I211" s="169">
        <f>SUM(I212:I246)</f>
        <v>0</v>
      </c>
      <c r="J211" s="169"/>
      <c r="K211" s="169">
        <f>SUM(K212:K246)</f>
        <v>0</v>
      </c>
      <c r="L211" s="169"/>
      <c r="M211" s="169">
        <f>SUM(M212:M246)</f>
        <v>0</v>
      </c>
      <c r="N211" s="169"/>
      <c r="O211" s="169">
        <f>SUM(O212:O246)</f>
        <v>0.48</v>
      </c>
      <c r="P211" s="169"/>
      <c r="Q211" s="169">
        <f>SUM(Q212:Q246)</f>
        <v>0</v>
      </c>
      <c r="R211" s="169"/>
      <c r="S211" s="169"/>
      <c r="T211" s="170"/>
      <c r="U211" s="164"/>
      <c r="V211" s="164">
        <f>SUM(V212:V246)</f>
        <v>52.679999999999993</v>
      </c>
      <c r="W211" s="164"/>
      <c r="X211" s="164"/>
      <c r="AG211" t="s">
        <v>122</v>
      </c>
    </row>
    <row r="212" spans="1:60" outlineLevel="1" x14ac:dyDescent="0.2">
      <c r="A212" s="171">
        <v>50</v>
      </c>
      <c r="B212" s="172" t="s">
        <v>308</v>
      </c>
      <c r="C212" s="182" t="s">
        <v>309</v>
      </c>
      <c r="D212" s="173" t="s">
        <v>137</v>
      </c>
      <c r="E212" s="174">
        <v>22.5</v>
      </c>
      <c r="F212" s="175"/>
      <c r="G212" s="176">
        <f>ROUND(E212*F212,2)</f>
        <v>0</v>
      </c>
      <c r="H212" s="175"/>
      <c r="I212" s="176">
        <f>ROUND(E212*H212,2)</f>
        <v>0</v>
      </c>
      <c r="J212" s="175"/>
      <c r="K212" s="176">
        <f>ROUND(E212*J212,2)</f>
        <v>0</v>
      </c>
      <c r="L212" s="176">
        <v>21</v>
      </c>
      <c r="M212" s="176">
        <f>G212*(1+L212/100)</f>
        <v>0</v>
      </c>
      <c r="N212" s="176">
        <v>4.0000000000000003E-5</v>
      </c>
      <c r="O212" s="176">
        <f>ROUND(E212*N212,2)</f>
        <v>0</v>
      </c>
      <c r="P212" s="176">
        <v>0</v>
      </c>
      <c r="Q212" s="176">
        <f>ROUND(E212*P212,2)</f>
        <v>0</v>
      </c>
      <c r="R212" s="176" t="s">
        <v>304</v>
      </c>
      <c r="S212" s="176" t="s">
        <v>127</v>
      </c>
      <c r="T212" s="177" t="s">
        <v>127</v>
      </c>
      <c r="U212" s="158">
        <v>7.0000000000000007E-2</v>
      </c>
      <c r="V212" s="158">
        <f>ROUND(E212*U212,2)</f>
        <v>1.58</v>
      </c>
      <c r="W212" s="158"/>
      <c r="X212" s="158" t="s">
        <v>128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129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55"/>
      <c r="B213" s="156"/>
      <c r="C213" s="247" t="s">
        <v>310</v>
      </c>
      <c r="D213" s="248"/>
      <c r="E213" s="248"/>
      <c r="F213" s="248"/>
      <c r="G213" s="24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161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55"/>
      <c r="B214" s="156"/>
      <c r="C214" s="183" t="s">
        <v>328</v>
      </c>
      <c r="D214" s="160"/>
      <c r="E214" s="161">
        <v>7.5</v>
      </c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133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184" t="s">
        <v>134</v>
      </c>
      <c r="D215" s="162"/>
      <c r="E215" s="163">
        <v>15</v>
      </c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133</v>
      </c>
      <c r="AH215" s="148">
        <v>4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1">
        <v>51</v>
      </c>
      <c r="B216" s="172" t="s">
        <v>329</v>
      </c>
      <c r="C216" s="182" t="s">
        <v>330</v>
      </c>
      <c r="D216" s="173" t="s">
        <v>142</v>
      </c>
      <c r="E216" s="174">
        <v>26.91</v>
      </c>
      <c r="F216" s="175"/>
      <c r="G216" s="176">
        <f>ROUND(E216*F216,2)</f>
        <v>0</v>
      </c>
      <c r="H216" s="175"/>
      <c r="I216" s="176">
        <f>ROUND(E216*H216,2)</f>
        <v>0</v>
      </c>
      <c r="J216" s="175"/>
      <c r="K216" s="176">
        <f>ROUND(E216*J216,2)</f>
        <v>0</v>
      </c>
      <c r="L216" s="176">
        <v>21</v>
      </c>
      <c r="M216" s="176">
        <f>G216*(1+L216/100)</f>
        <v>0</v>
      </c>
      <c r="N216" s="176">
        <v>2.1000000000000001E-4</v>
      </c>
      <c r="O216" s="176">
        <f>ROUND(E216*N216,2)</f>
        <v>0.01</v>
      </c>
      <c r="P216" s="176">
        <v>0</v>
      </c>
      <c r="Q216" s="176">
        <f>ROUND(E216*P216,2)</f>
        <v>0</v>
      </c>
      <c r="R216" s="176" t="s">
        <v>304</v>
      </c>
      <c r="S216" s="176" t="s">
        <v>127</v>
      </c>
      <c r="T216" s="177" t="s">
        <v>127</v>
      </c>
      <c r="U216" s="158">
        <v>0.05</v>
      </c>
      <c r="V216" s="158">
        <f>ROUND(E216*U216,2)</f>
        <v>1.35</v>
      </c>
      <c r="W216" s="158"/>
      <c r="X216" s="158" t="s">
        <v>128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129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55"/>
      <c r="B217" s="156"/>
      <c r="C217" s="247" t="s">
        <v>331</v>
      </c>
      <c r="D217" s="248"/>
      <c r="E217" s="248"/>
      <c r="F217" s="248"/>
      <c r="G217" s="24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161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55"/>
      <c r="B218" s="156"/>
      <c r="C218" s="183" t="s">
        <v>145</v>
      </c>
      <c r="D218" s="160"/>
      <c r="E218" s="161">
        <v>26.91</v>
      </c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133</v>
      </c>
      <c r="AH218" s="148">
        <v>5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ht="33.75" outlineLevel="1" x14ac:dyDescent="0.2">
      <c r="A219" s="171">
        <v>52</v>
      </c>
      <c r="B219" s="172" t="s">
        <v>313</v>
      </c>
      <c r="C219" s="182" t="s">
        <v>314</v>
      </c>
      <c r="D219" s="173" t="s">
        <v>142</v>
      </c>
      <c r="E219" s="174">
        <v>26.91</v>
      </c>
      <c r="F219" s="175"/>
      <c r="G219" s="176">
        <f>ROUND(E219*F219,2)</f>
        <v>0</v>
      </c>
      <c r="H219" s="175"/>
      <c r="I219" s="176">
        <f>ROUND(E219*H219,2)</f>
        <v>0</v>
      </c>
      <c r="J219" s="175"/>
      <c r="K219" s="176">
        <f>ROUND(E219*J219,2)</f>
        <v>0</v>
      </c>
      <c r="L219" s="176">
        <v>21</v>
      </c>
      <c r="M219" s="176">
        <f>G219*(1+L219/100)</f>
        <v>0</v>
      </c>
      <c r="N219" s="176">
        <v>6.4999999999999997E-4</v>
      </c>
      <c r="O219" s="176">
        <f>ROUND(E219*N219,2)</f>
        <v>0.02</v>
      </c>
      <c r="P219" s="176">
        <v>0</v>
      </c>
      <c r="Q219" s="176">
        <f>ROUND(E219*P219,2)</f>
        <v>0</v>
      </c>
      <c r="R219" s="176" t="s">
        <v>304</v>
      </c>
      <c r="S219" s="176" t="s">
        <v>127</v>
      </c>
      <c r="T219" s="177" t="s">
        <v>127</v>
      </c>
      <c r="U219" s="158">
        <v>0</v>
      </c>
      <c r="V219" s="158">
        <f>ROUND(E219*U219,2)</f>
        <v>0</v>
      </c>
      <c r="W219" s="158"/>
      <c r="X219" s="158" t="s">
        <v>128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129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55"/>
      <c r="B220" s="156"/>
      <c r="C220" s="183" t="s">
        <v>145</v>
      </c>
      <c r="D220" s="160"/>
      <c r="E220" s="161">
        <v>26.91</v>
      </c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133</v>
      </c>
      <c r="AH220" s="148">
        <v>5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ht="22.5" outlineLevel="1" x14ac:dyDescent="0.2">
      <c r="A221" s="171">
        <v>53</v>
      </c>
      <c r="B221" s="172" t="s">
        <v>332</v>
      </c>
      <c r="C221" s="182" t="s">
        <v>333</v>
      </c>
      <c r="D221" s="173" t="s">
        <v>142</v>
      </c>
      <c r="E221" s="174">
        <v>26.91</v>
      </c>
      <c r="F221" s="175"/>
      <c r="G221" s="176">
        <f>ROUND(E221*F221,2)</f>
        <v>0</v>
      </c>
      <c r="H221" s="175"/>
      <c r="I221" s="176">
        <f>ROUND(E221*H221,2)</f>
        <v>0</v>
      </c>
      <c r="J221" s="175"/>
      <c r="K221" s="176">
        <f>ROUND(E221*J221,2)</f>
        <v>0</v>
      </c>
      <c r="L221" s="176">
        <v>21</v>
      </c>
      <c r="M221" s="176">
        <f>G221*(1+L221/100)</f>
        <v>0</v>
      </c>
      <c r="N221" s="176">
        <v>4.1900000000000001E-3</v>
      </c>
      <c r="O221" s="176">
        <f>ROUND(E221*N221,2)</f>
        <v>0.11</v>
      </c>
      <c r="P221" s="176">
        <v>0</v>
      </c>
      <c r="Q221" s="176">
        <f>ROUND(E221*P221,2)</f>
        <v>0</v>
      </c>
      <c r="R221" s="176" t="s">
        <v>304</v>
      </c>
      <c r="S221" s="176" t="s">
        <v>127</v>
      </c>
      <c r="T221" s="177" t="s">
        <v>127</v>
      </c>
      <c r="U221" s="158">
        <v>1.224</v>
      </c>
      <c r="V221" s="158">
        <f>ROUND(E221*U221,2)</f>
        <v>32.94</v>
      </c>
      <c r="W221" s="158"/>
      <c r="X221" s="158" t="s">
        <v>128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129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183" t="s">
        <v>174</v>
      </c>
      <c r="D222" s="160"/>
      <c r="E222" s="161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133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55"/>
      <c r="B223" s="156"/>
      <c r="C223" s="183" t="s">
        <v>186</v>
      </c>
      <c r="D223" s="160"/>
      <c r="E223" s="161">
        <v>2.88</v>
      </c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48"/>
      <c r="Z223" s="148"/>
      <c r="AA223" s="148"/>
      <c r="AB223" s="148"/>
      <c r="AC223" s="148"/>
      <c r="AD223" s="148"/>
      <c r="AE223" s="148"/>
      <c r="AF223" s="148"/>
      <c r="AG223" s="148" t="s">
        <v>133</v>
      </c>
      <c r="AH223" s="148">
        <v>0</v>
      </c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55"/>
      <c r="B224" s="156"/>
      <c r="C224" s="183" t="s">
        <v>187</v>
      </c>
      <c r="D224" s="160"/>
      <c r="E224" s="161">
        <v>0.74250000000000005</v>
      </c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133</v>
      </c>
      <c r="AH224" s="148">
        <v>0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55"/>
      <c r="B225" s="156"/>
      <c r="C225" s="183" t="s">
        <v>188</v>
      </c>
      <c r="D225" s="160"/>
      <c r="E225" s="161">
        <v>4.68</v>
      </c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133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55"/>
      <c r="B226" s="156"/>
      <c r="C226" s="183" t="s">
        <v>189</v>
      </c>
      <c r="D226" s="160"/>
      <c r="E226" s="161">
        <v>0.66749999999999998</v>
      </c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133</v>
      </c>
      <c r="AH226" s="148">
        <v>0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55"/>
      <c r="B227" s="156"/>
      <c r="C227" s="184" t="s">
        <v>134</v>
      </c>
      <c r="D227" s="162"/>
      <c r="E227" s="163">
        <v>17.940000000000001</v>
      </c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133</v>
      </c>
      <c r="AH227" s="148">
        <v>4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ht="22.5" outlineLevel="1" x14ac:dyDescent="0.2">
      <c r="A228" s="171">
        <v>54</v>
      </c>
      <c r="B228" s="172" t="s">
        <v>334</v>
      </c>
      <c r="C228" s="182" t="s">
        <v>335</v>
      </c>
      <c r="D228" s="173" t="s">
        <v>142</v>
      </c>
      <c r="E228" s="174">
        <v>26.91</v>
      </c>
      <c r="F228" s="175"/>
      <c r="G228" s="176">
        <f>ROUND(E228*F228,2)</f>
        <v>0</v>
      </c>
      <c r="H228" s="175"/>
      <c r="I228" s="176">
        <f>ROUND(E228*H228,2)</f>
        <v>0</v>
      </c>
      <c r="J228" s="175"/>
      <c r="K228" s="176">
        <f>ROUND(E228*J228,2)</f>
        <v>0</v>
      </c>
      <c r="L228" s="176">
        <v>21</v>
      </c>
      <c r="M228" s="176">
        <f>G228*(1+L228/100)</f>
        <v>0</v>
      </c>
      <c r="N228" s="176">
        <v>0</v>
      </c>
      <c r="O228" s="176">
        <f>ROUND(E228*N228,2)</f>
        <v>0</v>
      </c>
      <c r="P228" s="176">
        <v>0</v>
      </c>
      <c r="Q228" s="176">
        <f>ROUND(E228*P228,2)</f>
        <v>0</v>
      </c>
      <c r="R228" s="176" t="s">
        <v>304</v>
      </c>
      <c r="S228" s="176" t="s">
        <v>127</v>
      </c>
      <c r="T228" s="177" t="s">
        <v>127</v>
      </c>
      <c r="U228" s="158">
        <v>0.13</v>
      </c>
      <c r="V228" s="158">
        <f>ROUND(E228*U228,2)</f>
        <v>3.5</v>
      </c>
      <c r="W228" s="158"/>
      <c r="X228" s="158" t="s">
        <v>128</v>
      </c>
      <c r="Y228" s="148"/>
      <c r="Z228" s="148"/>
      <c r="AA228" s="148"/>
      <c r="AB228" s="148"/>
      <c r="AC228" s="148"/>
      <c r="AD228" s="148"/>
      <c r="AE228" s="148"/>
      <c r="AF228" s="148"/>
      <c r="AG228" s="148" t="s">
        <v>129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55"/>
      <c r="B229" s="156"/>
      <c r="C229" s="183" t="s">
        <v>145</v>
      </c>
      <c r="D229" s="160"/>
      <c r="E229" s="161">
        <v>26.91</v>
      </c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133</v>
      </c>
      <c r="AH229" s="148">
        <v>5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71">
        <v>55</v>
      </c>
      <c r="B230" s="172" t="s">
        <v>336</v>
      </c>
      <c r="C230" s="182" t="s">
        <v>337</v>
      </c>
      <c r="D230" s="173" t="s">
        <v>137</v>
      </c>
      <c r="E230" s="174">
        <v>16.5</v>
      </c>
      <c r="F230" s="175"/>
      <c r="G230" s="176">
        <f>ROUND(E230*F230,2)</f>
        <v>0</v>
      </c>
      <c r="H230" s="175"/>
      <c r="I230" s="176">
        <f>ROUND(E230*H230,2)</f>
        <v>0</v>
      </c>
      <c r="J230" s="175"/>
      <c r="K230" s="176">
        <f>ROUND(E230*J230,2)</f>
        <v>0</v>
      </c>
      <c r="L230" s="176">
        <v>21</v>
      </c>
      <c r="M230" s="176">
        <f>G230*(1+L230/100)</f>
        <v>0</v>
      </c>
      <c r="N230" s="176">
        <v>0</v>
      </c>
      <c r="O230" s="176">
        <f>ROUND(E230*N230,2)</f>
        <v>0</v>
      </c>
      <c r="P230" s="176">
        <v>0</v>
      </c>
      <c r="Q230" s="176">
        <f>ROUND(E230*P230,2)</f>
        <v>0</v>
      </c>
      <c r="R230" s="176" t="s">
        <v>304</v>
      </c>
      <c r="S230" s="176" t="s">
        <v>127</v>
      </c>
      <c r="T230" s="177" t="s">
        <v>127</v>
      </c>
      <c r="U230" s="158">
        <v>0.12</v>
      </c>
      <c r="V230" s="158">
        <f>ROUND(E230*U230,2)</f>
        <v>1.98</v>
      </c>
      <c r="W230" s="158"/>
      <c r="X230" s="158" t="s">
        <v>128</v>
      </c>
      <c r="Y230" s="148"/>
      <c r="Z230" s="148"/>
      <c r="AA230" s="148"/>
      <c r="AB230" s="148"/>
      <c r="AC230" s="148"/>
      <c r="AD230" s="148"/>
      <c r="AE230" s="148"/>
      <c r="AF230" s="148"/>
      <c r="AG230" s="148" t="s">
        <v>129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55"/>
      <c r="B231" s="156"/>
      <c r="C231" s="183" t="s">
        <v>338</v>
      </c>
      <c r="D231" s="160"/>
      <c r="E231" s="161">
        <v>5.5</v>
      </c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133</v>
      </c>
      <c r="AH231" s="148">
        <v>0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55"/>
      <c r="B232" s="156"/>
      <c r="C232" s="184" t="s">
        <v>134</v>
      </c>
      <c r="D232" s="162"/>
      <c r="E232" s="163">
        <v>11</v>
      </c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48"/>
      <c r="Z232" s="148"/>
      <c r="AA232" s="148"/>
      <c r="AB232" s="148"/>
      <c r="AC232" s="148"/>
      <c r="AD232" s="148"/>
      <c r="AE232" s="148"/>
      <c r="AF232" s="148"/>
      <c r="AG232" s="148" t="s">
        <v>133</v>
      </c>
      <c r="AH232" s="148">
        <v>4</v>
      </c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ht="33.75" outlineLevel="1" x14ac:dyDescent="0.2">
      <c r="A233" s="171">
        <v>56</v>
      </c>
      <c r="B233" s="172" t="s">
        <v>339</v>
      </c>
      <c r="C233" s="182" t="s">
        <v>340</v>
      </c>
      <c r="D233" s="173" t="s">
        <v>137</v>
      </c>
      <c r="E233" s="174">
        <v>89.28</v>
      </c>
      <c r="F233" s="175"/>
      <c r="G233" s="176">
        <f>ROUND(E233*F233,2)</f>
        <v>0</v>
      </c>
      <c r="H233" s="175"/>
      <c r="I233" s="176">
        <f>ROUND(E233*H233,2)</f>
        <v>0</v>
      </c>
      <c r="J233" s="175"/>
      <c r="K233" s="176">
        <f>ROUND(E233*J233,2)</f>
        <v>0</v>
      </c>
      <c r="L233" s="176">
        <v>21</v>
      </c>
      <c r="M233" s="176">
        <f>G233*(1+L233/100)</f>
        <v>0</v>
      </c>
      <c r="N233" s="176">
        <v>2.3000000000000001E-4</v>
      </c>
      <c r="O233" s="176">
        <f>ROUND(E233*N233,2)</f>
        <v>0.02</v>
      </c>
      <c r="P233" s="176">
        <v>0</v>
      </c>
      <c r="Q233" s="176">
        <f>ROUND(E233*P233,2)</f>
        <v>0</v>
      </c>
      <c r="R233" s="176" t="s">
        <v>304</v>
      </c>
      <c r="S233" s="176" t="s">
        <v>127</v>
      </c>
      <c r="T233" s="177" t="s">
        <v>127</v>
      </c>
      <c r="U233" s="158">
        <v>0.12</v>
      </c>
      <c r="V233" s="158">
        <f>ROUND(E233*U233,2)</f>
        <v>10.71</v>
      </c>
      <c r="W233" s="158"/>
      <c r="X233" s="158" t="s">
        <v>128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129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55"/>
      <c r="B234" s="156"/>
      <c r="C234" s="183" t="s">
        <v>341</v>
      </c>
      <c r="D234" s="160"/>
      <c r="E234" s="161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133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55"/>
      <c r="B235" s="156"/>
      <c r="C235" s="183" t="s">
        <v>213</v>
      </c>
      <c r="D235" s="160"/>
      <c r="E235" s="161">
        <v>29.76</v>
      </c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133</v>
      </c>
      <c r="AH235" s="148">
        <v>0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55"/>
      <c r="B236" s="156"/>
      <c r="C236" s="184" t="s">
        <v>134</v>
      </c>
      <c r="D236" s="162"/>
      <c r="E236" s="163">
        <v>59.52</v>
      </c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133</v>
      </c>
      <c r="AH236" s="148">
        <v>4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71">
        <v>57</v>
      </c>
      <c r="B237" s="172" t="s">
        <v>342</v>
      </c>
      <c r="C237" s="182" t="s">
        <v>343</v>
      </c>
      <c r="D237" s="173" t="s">
        <v>137</v>
      </c>
      <c r="E237" s="174">
        <v>18.149999999999999</v>
      </c>
      <c r="F237" s="175"/>
      <c r="G237" s="176">
        <f>ROUND(E237*F237,2)</f>
        <v>0</v>
      </c>
      <c r="H237" s="175"/>
      <c r="I237" s="176">
        <f>ROUND(E237*H237,2)</f>
        <v>0</v>
      </c>
      <c r="J237" s="175"/>
      <c r="K237" s="176">
        <f>ROUND(E237*J237,2)</f>
        <v>0</v>
      </c>
      <c r="L237" s="176">
        <v>21</v>
      </c>
      <c r="M237" s="176">
        <f>G237*(1+L237/100)</f>
        <v>0</v>
      </c>
      <c r="N237" s="176">
        <v>4.0999999999999999E-4</v>
      </c>
      <c r="O237" s="176">
        <f>ROUND(E237*N237,2)</f>
        <v>0.01</v>
      </c>
      <c r="P237" s="176">
        <v>0</v>
      </c>
      <c r="Q237" s="176">
        <f>ROUND(E237*P237,2)</f>
        <v>0</v>
      </c>
      <c r="R237" s="176"/>
      <c r="S237" s="176" t="s">
        <v>283</v>
      </c>
      <c r="T237" s="177" t="s">
        <v>284</v>
      </c>
      <c r="U237" s="158">
        <v>0</v>
      </c>
      <c r="V237" s="158">
        <f>ROUND(E237*U237,2)</f>
        <v>0</v>
      </c>
      <c r="W237" s="158"/>
      <c r="X237" s="158" t="s">
        <v>233</v>
      </c>
      <c r="Y237" s="148"/>
      <c r="Z237" s="148"/>
      <c r="AA237" s="148"/>
      <c r="AB237" s="148"/>
      <c r="AC237" s="148"/>
      <c r="AD237" s="148"/>
      <c r="AE237" s="148"/>
      <c r="AF237" s="148"/>
      <c r="AG237" s="148" t="s">
        <v>234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55"/>
      <c r="B238" s="156"/>
      <c r="C238" s="183" t="s">
        <v>344</v>
      </c>
      <c r="D238" s="160"/>
      <c r="E238" s="161">
        <v>16.5</v>
      </c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133</v>
      </c>
      <c r="AH238" s="148">
        <v>5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55"/>
      <c r="B239" s="156"/>
      <c r="C239" s="184" t="s">
        <v>323</v>
      </c>
      <c r="D239" s="162"/>
      <c r="E239" s="163">
        <v>1.65</v>
      </c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133</v>
      </c>
      <c r="AH239" s="148">
        <v>4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71">
        <v>58</v>
      </c>
      <c r="B240" s="172" t="s">
        <v>345</v>
      </c>
      <c r="C240" s="182" t="s">
        <v>346</v>
      </c>
      <c r="D240" s="173" t="s">
        <v>142</v>
      </c>
      <c r="E240" s="174">
        <v>29.600999999999999</v>
      </c>
      <c r="F240" s="175"/>
      <c r="G240" s="176">
        <f>ROUND(E240*F240,2)</f>
        <v>0</v>
      </c>
      <c r="H240" s="175"/>
      <c r="I240" s="176">
        <f>ROUND(E240*H240,2)</f>
        <v>0</v>
      </c>
      <c r="J240" s="175"/>
      <c r="K240" s="176">
        <f>ROUND(E240*J240,2)</f>
        <v>0</v>
      </c>
      <c r="L240" s="176">
        <v>21</v>
      </c>
      <c r="M240" s="176">
        <f>G240*(1+L240/100)</f>
        <v>0</v>
      </c>
      <c r="N240" s="176">
        <v>1.0500000000000001E-2</v>
      </c>
      <c r="O240" s="176">
        <f>ROUND(E240*N240,2)</f>
        <v>0.31</v>
      </c>
      <c r="P240" s="176">
        <v>0</v>
      </c>
      <c r="Q240" s="176">
        <f>ROUND(E240*P240,2)</f>
        <v>0</v>
      </c>
      <c r="R240" s="176"/>
      <c r="S240" s="176" t="s">
        <v>283</v>
      </c>
      <c r="T240" s="177" t="s">
        <v>127</v>
      </c>
      <c r="U240" s="158">
        <v>0</v>
      </c>
      <c r="V240" s="158">
        <f>ROUND(E240*U240,2)</f>
        <v>0</v>
      </c>
      <c r="W240" s="158"/>
      <c r="X240" s="158" t="s">
        <v>233</v>
      </c>
      <c r="Y240" s="148"/>
      <c r="Z240" s="148"/>
      <c r="AA240" s="148"/>
      <c r="AB240" s="148"/>
      <c r="AC240" s="148"/>
      <c r="AD240" s="148"/>
      <c r="AE240" s="148"/>
      <c r="AF240" s="148"/>
      <c r="AG240" s="148" t="s">
        <v>234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55"/>
      <c r="B241" s="156"/>
      <c r="C241" s="183" t="s">
        <v>145</v>
      </c>
      <c r="D241" s="160"/>
      <c r="E241" s="161">
        <v>26.91</v>
      </c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133</v>
      </c>
      <c r="AH241" s="148">
        <v>5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55"/>
      <c r="B242" s="156"/>
      <c r="C242" s="184" t="s">
        <v>323</v>
      </c>
      <c r="D242" s="162"/>
      <c r="E242" s="163">
        <v>2.6909999999999998</v>
      </c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48"/>
      <c r="Z242" s="148"/>
      <c r="AA242" s="148"/>
      <c r="AB242" s="148"/>
      <c r="AC242" s="148"/>
      <c r="AD242" s="148"/>
      <c r="AE242" s="148"/>
      <c r="AF242" s="148"/>
      <c r="AG242" s="148" t="s">
        <v>133</v>
      </c>
      <c r="AH242" s="148">
        <v>4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71">
        <v>59</v>
      </c>
      <c r="B243" s="172" t="s">
        <v>347</v>
      </c>
      <c r="C243" s="182" t="s">
        <v>348</v>
      </c>
      <c r="D243" s="173" t="s">
        <v>148</v>
      </c>
      <c r="E243" s="174">
        <v>0.47558</v>
      </c>
      <c r="F243" s="175"/>
      <c r="G243" s="176">
        <f>ROUND(E243*F243,2)</f>
        <v>0</v>
      </c>
      <c r="H243" s="175"/>
      <c r="I243" s="176">
        <f>ROUND(E243*H243,2)</f>
        <v>0</v>
      </c>
      <c r="J243" s="175"/>
      <c r="K243" s="176">
        <f>ROUND(E243*J243,2)</f>
        <v>0</v>
      </c>
      <c r="L243" s="176">
        <v>21</v>
      </c>
      <c r="M243" s="176">
        <f>G243*(1+L243/100)</f>
        <v>0</v>
      </c>
      <c r="N243" s="176">
        <v>0</v>
      </c>
      <c r="O243" s="176">
        <f>ROUND(E243*N243,2)</f>
        <v>0</v>
      </c>
      <c r="P243" s="176">
        <v>0</v>
      </c>
      <c r="Q243" s="176">
        <f>ROUND(E243*P243,2)</f>
        <v>0</v>
      </c>
      <c r="R243" s="176" t="s">
        <v>304</v>
      </c>
      <c r="S243" s="176" t="s">
        <v>127</v>
      </c>
      <c r="T243" s="177" t="s">
        <v>127</v>
      </c>
      <c r="U243" s="158">
        <v>1.3049999999999999</v>
      </c>
      <c r="V243" s="158">
        <f>ROUND(E243*U243,2)</f>
        <v>0.62</v>
      </c>
      <c r="W243" s="158"/>
      <c r="X243" s="158" t="s">
        <v>195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196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55"/>
      <c r="B244" s="156"/>
      <c r="C244" s="183" t="s">
        <v>198</v>
      </c>
      <c r="D244" s="160"/>
      <c r="E244" s="161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133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83" t="s">
        <v>349</v>
      </c>
      <c r="D245" s="160"/>
      <c r="E245" s="161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133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55"/>
      <c r="B246" s="156"/>
      <c r="C246" s="183" t="s">
        <v>350</v>
      </c>
      <c r="D246" s="160"/>
      <c r="E246" s="161">
        <v>0.47558</v>
      </c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48"/>
      <c r="Z246" s="148"/>
      <c r="AA246" s="148"/>
      <c r="AB246" s="148"/>
      <c r="AC246" s="148"/>
      <c r="AD246" s="148"/>
      <c r="AE246" s="148"/>
      <c r="AF246" s="148"/>
      <c r="AG246" s="148" t="s">
        <v>133</v>
      </c>
      <c r="AH246" s="148">
        <v>0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x14ac:dyDescent="0.2">
      <c r="A247" s="165" t="s">
        <v>121</v>
      </c>
      <c r="B247" s="166" t="s">
        <v>90</v>
      </c>
      <c r="C247" s="181" t="s">
        <v>91</v>
      </c>
      <c r="D247" s="167"/>
      <c r="E247" s="168"/>
      <c r="F247" s="169"/>
      <c r="G247" s="169">
        <f>SUMIF(AG248:AG276,"&lt;&gt;NOR",G248:G276)</f>
        <v>0</v>
      </c>
      <c r="H247" s="169"/>
      <c r="I247" s="169">
        <f>SUM(I248:I276)</f>
        <v>0</v>
      </c>
      <c r="J247" s="169"/>
      <c r="K247" s="169">
        <f>SUM(K248:K276)</f>
        <v>0</v>
      </c>
      <c r="L247" s="169"/>
      <c r="M247" s="169">
        <f>SUM(M248:M276)</f>
        <v>0</v>
      </c>
      <c r="N247" s="169"/>
      <c r="O247" s="169">
        <f>SUM(O248:O276)</f>
        <v>0</v>
      </c>
      <c r="P247" s="169"/>
      <c r="Q247" s="169">
        <f>SUM(Q248:Q276)</f>
        <v>0</v>
      </c>
      <c r="R247" s="169"/>
      <c r="S247" s="169"/>
      <c r="T247" s="170"/>
      <c r="U247" s="164"/>
      <c r="V247" s="164">
        <f>SUM(V248:V276)</f>
        <v>73.56</v>
      </c>
      <c r="W247" s="164"/>
      <c r="X247" s="164"/>
      <c r="AG247" t="s">
        <v>122</v>
      </c>
    </row>
    <row r="248" spans="1:60" ht="22.5" outlineLevel="1" x14ac:dyDescent="0.2">
      <c r="A248" s="171">
        <v>60</v>
      </c>
      <c r="B248" s="172" t="s">
        <v>351</v>
      </c>
      <c r="C248" s="182" t="s">
        <v>352</v>
      </c>
      <c r="D248" s="173" t="s">
        <v>148</v>
      </c>
      <c r="E248" s="174">
        <v>10.587569999999999</v>
      </c>
      <c r="F248" s="175"/>
      <c r="G248" s="176">
        <f>ROUND(E248*F248,2)</f>
        <v>0</v>
      </c>
      <c r="H248" s="175"/>
      <c r="I248" s="176">
        <f>ROUND(E248*H248,2)</f>
        <v>0</v>
      </c>
      <c r="J248" s="175"/>
      <c r="K248" s="176">
        <f>ROUND(E248*J248,2)</f>
        <v>0</v>
      </c>
      <c r="L248" s="176">
        <v>21</v>
      </c>
      <c r="M248" s="176">
        <f>G248*(1+L248/100)</f>
        <v>0</v>
      </c>
      <c r="N248" s="176">
        <v>0</v>
      </c>
      <c r="O248" s="176">
        <f>ROUND(E248*N248,2)</f>
        <v>0</v>
      </c>
      <c r="P248" s="176">
        <v>0</v>
      </c>
      <c r="Q248" s="176">
        <f>ROUND(E248*P248,2)</f>
        <v>0</v>
      </c>
      <c r="R248" s="176" t="s">
        <v>173</v>
      </c>
      <c r="S248" s="176" t="s">
        <v>127</v>
      </c>
      <c r="T248" s="177" t="s">
        <v>127</v>
      </c>
      <c r="U248" s="158">
        <v>2.0089999999999999</v>
      </c>
      <c r="V248" s="158">
        <f>ROUND(E248*U248,2)</f>
        <v>21.27</v>
      </c>
      <c r="W248" s="158"/>
      <c r="X248" s="158" t="s">
        <v>353</v>
      </c>
      <c r="Y248" s="148"/>
      <c r="Z248" s="148"/>
      <c r="AA248" s="148"/>
      <c r="AB248" s="148"/>
      <c r="AC248" s="148"/>
      <c r="AD248" s="148"/>
      <c r="AE248" s="148"/>
      <c r="AF248" s="148"/>
      <c r="AG248" s="148" t="s">
        <v>354</v>
      </c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55"/>
      <c r="B249" s="156"/>
      <c r="C249" s="183" t="s">
        <v>355</v>
      </c>
      <c r="D249" s="160"/>
      <c r="E249" s="161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133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">
      <c r="A250" s="155"/>
      <c r="B250" s="156"/>
      <c r="C250" s="183" t="s">
        <v>356</v>
      </c>
      <c r="D250" s="160"/>
      <c r="E250" s="161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133</v>
      </c>
      <c r="AH250" s="148">
        <v>0</v>
      </c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55"/>
      <c r="B251" s="156"/>
      <c r="C251" s="183" t="s">
        <v>357</v>
      </c>
      <c r="D251" s="160"/>
      <c r="E251" s="161">
        <v>10.587569999999999</v>
      </c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133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ht="22.5" outlineLevel="1" x14ac:dyDescent="0.2">
      <c r="A252" s="171">
        <v>61</v>
      </c>
      <c r="B252" s="172" t="s">
        <v>358</v>
      </c>
      <c r="C252" s="182" t="s">
        <v>359</v>
      </c>
      <c r="D252" s="173" t="s">
        <v>148</v>
      </c>
      <c r="E252" s="174">
        <v>31.762709999999998</v>
      </c>
      <c r="F252" s="175"/>
      <c r="G252" s="176">
        <f>ROUND(E252*F252,2)</f>
        <v>0</v>
      </c>
      <c r="H252" s="175"/>
      <c r="I252" s="176">
        <f>ROUND(E252*H252,2)</f>
        <v>0</v>
      </c>
      <c r="J252" s="175"/>
      <c r="K252" s="176">
        <f>ROUND(E252*J252,2)</f>
        <v>0</v>
      </c>
      <c r="L252" s="176">
        <v>21</v>
      </c>
      <c r="M252" s="176">
        <f>G252*(1+L252/100)</f>
        <v>0</v>
      </c>
      <c r="N252" s="176">
        <v>0</v>
      </c>
      <c r="O252" s="176">
        <f>ROUND(E252*N252,2)</f>
        <v>0</v>
      </c>
      <c r="P252" s="176">
        <v>0</v>
      </c>
      <c r="Q252" s="176">
        <f>ROUND(E252*P252,2)</f>
        <v>0</v>
      </c>
      <c r="R252" s="176" t="s">
        <v>173</v>
      </c>
      <c r="S252" s="176" t="s">
        <v>127</v>
      </c>
      <c r="T252" s="177" t="s">
        <v>127</v>
      </c>
      <c r="U252" s="158">
        <v>0.95899999999999996</v>
      </c>
      <c r="V252" s="158">
        <f>ROUND(E252*U252,2)</f>
        <v>30.46</v>
      </c>
      <c r="W252" s="158"/>
      <c r="X252" s="158" t="s">
        <v>353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354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55"/>
      <c r="B253" s="156"/>
      <c r="C253" s="183" t="s">
        <v>355</v>
      </c>
      <c r="D253" s="160"/>
      <c r="E253" s="161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133</v>
      </c>
      <c r="AH253" s="148">
        <v>0</v>
      </c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83" t="s">
        <v>356</v>
      </c>
      <c r="D254" s="160"/>
      <c r="E254" s="161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133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55"/>
      <c r="B255" s="156"/>
      <c r="C255" s="183" t="s">
        <v>360</v>
      </c>
      <c r="D255" s="160"/>
      <c r="E255" s="161">
        <v>31.762709999999998</v>
      </c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133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71">
        <v>62</v>
      </c>
      <c r="B256" s="172" t="s">
        <v>361</v>
      </c>
      <c r="C256" s="182" t="s">
        <v>362</v>
      </c>
      <c r="D256" s="173" t="s">
        <v>148</v>
      </c>
      <c r="E256" s="174">
        <v>10.587569999999999</v>
      </c>
      <c r="F256" s="175"/>
      <c r="G256" s="176">
        <f>ROUND(E256*F256,2)</f>
        <v>0</v>
      </c>
      <c r="H256" s="175"/>
      <c r="I256" s="176">
        <f>ROUND(E256*H256,2)</f>
        <v>0</v>
      </c>
      <c r="J256" s="175"/>
      <c r="K256" s="176">
        <f>ROUND(E256*J256,2)</f>
        <v>0</v>
      </c>
      <c r="L256" s="176">
        <v>21</v>
      </c>
      <c r="M256" s="176">
        <f>G256*(1+L256/100)</f>
        <v>0</v>
      </c>
      <c r="N256" s="176">
        <v>0</v>
      </c>
      <c r="O256" s="176">
        <f>ROUND(E256*N256,2)</f>
        <v>0</v>
      </c>
      <c r="P256" s="176">
        <v>0</v>
      </c>
      <c r="Q256" s="176">
        <f>ROUND(E256*P256,2)</f>
        <v>0</v>
      </c>
      <c r="R256" s="176" t="s">
        <v>173</v>
      </c>
      <c r="S256" s="176" t="s">
        <v>127</v>
      </c>
      <c r="T256" s="177" t="s">
        <v>127</v>
      </c>
      <c r="U256" s="158">
        <v>0.49</v>
      </c>
      <c r="V256" s="158">
        <f>ROUND(E256*U256,2)</f>
        <v>5.19</v>
      </c>
      <c r="W256" s="158"/>
      <c r="X256" s="158" t="s">
        <v>353</v>
      </c>
      <c r="Y256" s="148"/>
      <c r="Z256" s="148"/>
      <c r="AA256" s="148"/>
      <c r="AB256" s="148"/>
      <c r="AC256" s="148"/>
      <c r="AD256" s="148"/>
      <c r="AE256" s="148"/>
      <c r="AF256" s="148"/>
      <c r="AG256" s="148" t="s">
        <v>354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55"/>
      <c r="B257" s="156"/>
      <c r="C257" s="247" t="s">
        <v>363</v>
      </c>
      <c r="D257" s="248"/>
      <c r="E257" s="248"/>
      <c r="F257" s="248"/>
      <c r="G257" s="24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48"/>
      <c r="Z257" s="148"/>
      <c r="AA257" s="148"/>
      <c r="AB257" s="148"/>
      <c r="AC257" s="148"/>
      <c r="AD257" s="148"/>
      <c r="AE257" s="148"/>
      <c r="AF257" s="148"/>
      <c r="AG257" s="148" t="s">
        <v>161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3" t="s">
        <v>355</v>
      </c>
      <c r="D258" s="160"/>
      <c r="E258" s="161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133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55"/>
      <c r="B259" s="156"/>
      <c r="C259" s="183" t="s">
        <v>356</v>
      </c>
      <c r="D259" s="160"/>
      <c r="E259" s="161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133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55"/>
      <c r="B260" s="156"/>
      <c r="C260" s="183" t="s">
        <v>357</v>
      </c>
      <c r="D260" s="160"/>
      <c r="E260" s="161">
        <v>10.587569999999999</v>
      </c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133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71">
        <v>63</v>
      </c>
      <c r="B261" s="172" t="s">
        <v>364</v>
      </c>
      <c r="C261" s="182" t="s">
        <v>365</v>
      </c>
      <c r="D261" s="173" t="s">
        <v>148</v>
      </c>
      <c r="E261" s="174">
        <v>74.112979999999993</v>
      </c>
      <c r="F261" s="175"/>
      <c r="G261" s="176">
        <f>ROUND(E261*F261,2)</f>
        <v>0</v>
      </c>
      <c r="H261" s="175"/>
      <c r="I261" s="176">
        <f>ROUND(E261*H261,2)</f>
        <v>0</v>
      </c>
      <c r="J261" s="175"/>
      <c r="K261" s="176">
        <f>ROUND(E261*J261,2)</f>
        <v>0</v>
      </c>
      <c r="L261" s="176">
        <v>21</v>
      </c>
      <c r="M261" s="176">
        <f>G261*(1+L261/100)</f>
        <v>0</v>
      </c>
      <c r="N261" s="176">
        <v>0</v>
      </c>
      <c r="O261" s="176">
        <f>ROUND(E261*N261,2)</f>
        <v>0</v>
      </c>
      <c r="P261" s="176">
        <v>0</v>
      </c>
      <c r="Q261" s="176">
        <f>ROUND(E261*P261,2)</f>
        <v>0</v>
      </c>
      <c r="R261" s="176" t="s">
        <v>173</v>
      </c>
      <c r="S261" s="176" t="s">
        <v>127</v>
      </c>
      <c r="T261" s="177" t="s">
        <v>127</v>
      </c>
      <c r="U261" s="158">
        <v>0</v>
      </c>
      <c r="V261" s="158">
        <f>ROUND(E261*U261,2)</f>
        <v>0</v>
      </c>
      <c r="W261" s="158"/>
      <c r="X261" s="158" t="s">
        <v>353</v>
      </c>
      <c r="Y261" s="148"/>
      <c r="Z261" s="148"/>
      <c r="AA261" s="148"/>
      <c r="AB261" s="148"/>
      <c r="AC261" s="148"/>
      <c r="AD261" s="148"/>
      <c r="AE261" s="148"/>
      <c r="AF261" s="148"/>
      <c r="AG261" s="148" t="s">
        <v>354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55"/>
      <c r="B262" s="156"/>
      <c r="C262" s="183" t="s">
        <v>355</v>
      </c>
      <c r="D262" s="160"/>
      <c r="E262" s="161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48"/>
      <c r="Z262" s="148"/>
      <c r="AA262" s="148"/>
      <c r="AB262" s="148"/>
      <c r="AC262" s="148"/>
      <c r="AD262" s="148"/>
      <c r="AE262" s="148"/>
      <c r="AF262" s="148"/>
      <c r="AG262" s="148" t="s">
        <v>133</v>
      </c>
      <c r="AH262" s="148">
        <v>0</v>
      </c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55"/>
      <c r="B263" s="156"/>
      <c r="C263" s="183" t="s">
        <v>356</v>
      </c>
      <c r="D263" s="160"/>
      <c r="E263" s="161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133</v>
      </c>
      <c r="AH263" s="148">
        <v>0</v>
      </c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55"/>
      <c r="B264" s="156"/>
      <c r="C264" s="183" t="s">
        <v>366</v>
      </c>
      <c r="D264" s="160"/>
      <c r="E264" s="161">
        <v>74.112979999999993</v>
      </c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133</v>
      </c>
      <c r="AH264" s="148">
        <v>0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71">
        <v>64</v>
      </c>
      <c r="B265" s="172" t="s">
        <v>367</v>
      </c>
      <c r="C265" s="182" t="s">
        <v>368</v>
      </c>
      <c r="D265" s="173" t="s">
        <v>148</v>
      </c>
      <c r="E265" s="174">
        <v>10.587569999999999</v>
      </c>
      <c r="F265" s="175"/>
      <c r="G265" s="176">
        <f>ROUND(E265*F265,2)</f>
        <v>0</v>
      </c>
      <c r="H265" s="175"/>
      <c r="I265" s="176">
        <f>ROUND(E265*H265,2)</f>
        <v>0</v>
      </c>
      <c r="J265" s="175"/>
      <c r="K265" s="176">
        <f>ROUND(E265*J265,2)</f>
        <v>0</v>
      </c>
      <c r="L265" s="176">
        <v>21</v>
      </c>
      <c r="M265" s="176">
        <f>G265*(1+L265/100)</f>
        <v>0</v>
      </c>
      <c r="N265" s="176">
        <v>0</v>
      </c>
      <c r="O265" s="176">
        <f>ROUND(E265*N265,2)</f>
        <v>0</v>
      </c>
      <c r="P265" s="176">
        <v>0</v>
      </c>
      <c r="Q265" s="176">
        <f>ROUND(E265*P265,2)</f>
        <v>0</v>
      </c>
      <c r="R265" s="176" t="s">
        <v>173</v>
      </c>
      <c r="S265" s="176" t="s">
        <v>127</v>
      </c>
      <c r="T265" s="177" t="s">
        <v>127</v>
      </c>
      <c r="U265" s="158">
        <v>0.94199999999999995</v>
      </c>
      <c r="V265" s="158">
        <f>ROUND(E265*U265,2)</f>
        <v>9.9700000000000006</v>
      </c>
      <c r="W265" s="158"/>
      <c r="X265" s="158" t="s">
        <v>353</v>
      </c>
      <c r="Y265" s="148"/>
      <c r="Z265" s="148"/>
      <c r="AA265" s="148"/>
      <c r="AB265" s="148"/>
      <c r="AC265" s="148"/>
      <c r="AD265" s="148"/>
      <c r="AE265" s="148"/>
      <c r="AF265" s="148"/>
      <c r="AG265" s="148" t="s">
        <v>354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55"/>
      <c r="B266" s="156"/>
      <c r="C266" s="183" t="s">
        <v>355</v>
      </c>
      <c r="D266" s="160"/>
      <c r="E266" s="161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48"/>
      <c r="Z266" s="148"/>
      <c r="AA266" s="148"/>
      <c r="AB266" s="148"/>
      <c r="AC266" s="148"/>
      <c r="AD266" s="148"/>
      <c r="AE266" s="148"/>
      <c r="AF266" s="148"/>
      <c r="AG266" s="148" t="s">
        <v>133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55"/>
      <c r="B267" s="156"/>
      <c r="C267" s="183" t="s">
        <v>356</v>
      </c>
      <c r="D267" s="160"/>
      <c r="E267" s="161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133</v>
      </c>
      <c r="AH267" s="148">
        <v>0</v>
      </c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55"/>
      <c r="B268" s="156"/>
      <c r="C268" s="183" t="s">
        <v>357</v>
      </c>
      <c r="D268" s="160"/>
      <c r="E268" s="161">
        <v>10.587569999999999</v>
      </c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48"/>
      <c r="Z268" s="148"/>
      <c r="AA268" s="148"/>
      <c r="AB268" s="148"/>
      <c r="AC268" s="148"/>
      <c r="AD268" s="148"/>
      <c r="AE268" s="148"/>
      <c r="AF268" s="148"/>
      <c r="AG268" s="148" t="s">
        <v>133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ht="22.5" outlineLevel="1" x14ac:dyDescent="0.2">
      <c r="A269" s="171">
        <v>65</v>
      </c>
      <c r="B269" s="172" t="s">
        <v>369</v>
      </c>
      <c r="C269" s="182" t="s">
        <v>370</v>
      </c>
      <c r="D269" s="173" t="s">
        <v>148</v>
      </c>
      <c r="E269" s="174">
        <v>63.525410000000001</v>
      </c>
      <c r="F269" s="175"/>
      <c r="G269" s="176">
        <f>ROUND(E269*F269,2)</f>
        <v>0</v>
      </c>
      <c r="H269" s="175"/>
      <c r="I269" s="176">
        <f>ROUND(E269*H269,2)</f>
        <v>0</v>
      </c>
      <c r="J269" s="175"/>
      <c r="K269" s="176">
        <f>ROUND(E269*J269,2)</f>
        <v>0</v>
      </c>
      <c r="L269" s="176">
        <v>21</v>
      </c>
      <c r="M269" s="176">
        <f>G269*(1+L269/100)</f>
        <v>0</v>
      </c>
      <c r="N269" s="176">
        <v>0</v>
      </c>
      <c r="O269" s="176">
        <f>ROUND(E269*N269,2)</f>
        <v>0</v>
      </c>
      <c r="P269" s="176">
        <v>0</v>
      </c>
      <c r="Q269" s="176">
        <f>ROUND(E269*P269,2)</f>
        <v>0</v>
      </c>
      <c r="R269" s="176" t="s">
        <v>173</v>
      </c>
      <c r="S269" s="176" t="s">
        <v>127</v>
      </c>
      <c r="T269" s="177" t="s">
        <v>127</v>
      </c>
      <c r="U269" s="158">
        <v>0.105</v>
      </c>
      <c r="V269" s="158">
        <f>ROUND(E269*U269,2)</f>
        <v>6.67</v>
      </c>
      <c r="W269" s="158"/>
      <c r="X269" s="158" t="s">
        <v>353</v>
      </c>
      <c r="Y269" s="148"/>
      <c r="Z269" s="148"/>
      <c r="AA269" s="148"/>
      <c r="AB269" s="148"/>
      <c r="AC269" s="148"/>
      <c r="AD269" s="148"/>
      <c r="AE269" s="148"/>
      <c r="AF269" s="148"/>
      <c r="AG269" s="148" t="s">
        <v>354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55"/>
      <c r="B270" s="156"/>
      <c r="C270" s="183" t="s">
        <v>355</v>
      </c>
      <c r="D270" s="160"/>
      <c r="E270" s="161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48"/>
      <c r="Z270" s="148"/>
      <c r="AA270" s="148"/>
      <c r="AB270" s="148"/>
      <c r="AC270" s="148"/>
      <c r="AD270" s="148"/>
      <c r="AE270" s="148"/>
      <c r="AF270" s="148"/>
      <c r="AG270" s="148" t="s">
        <v>133</v>
      </c>
      <c r="AH270" s="148">
        <v>0</v>
      </c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55"/>
      <c r="B271" s="156"/>
      <c r="C271" s="183" t="s">
        <v>356</v>
      </c>
      <c r="D271" s="160"/>
      <c r="E271" s="161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133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55"/>
      <c r="B272" s="156"/>
      <c r="C272" s="183" t="s">
        <v>371</v>
      </c>
      <c r="D272" s="160"/>
      <c r="E272" s="161">
        <v>63.525410000000001</v>
      </c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48"/>
      <c r="Z272" s="148"/>
      <c r="AA272" s="148"/>
      <c r="AB272" s="148"/>
      <c r="AC272" s="148"/>
      <c r="AD272" s="148"/>
      <c r="AE272" s="148"/>
      <c r="AF272" s="148"/>
      <c r="AG272" s="148" t="s">
        <v>133</v>
      </c>
      <c r="AH272" s="148">
        <v>0</v>
      </c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71">
        <v>66</v>
      </c>
      <c r="B273" s="172" t="s">
        <v>372</v>
      </c>
      <c r="C273" s="182" t="s">
        <v>373</v>
      </c>
      <c r="D273" s="173" t="s">
        <v>148</v>
      </c>
      <c r="E273" s="174">
        <v>10.587569999999999</v>
      </c>
      <c r="F273" s="175"/>
      <c r="G273" s="176">
        <f>ROUND(E273*F273,2)</f>
        <v>0</v>
      </c>
      <c r="H273" s="175"/>
      <c r="I273" s="176">
        <f>ROUND(E273*H273,2)</f>
        <v>0</v>
      </c>
      <c r="J273" s="175"/>
      <c r="K273" s="176">
        <f>ROUND(E273*J273,2)</f>
        <v>0</v>
      </c>
      <c r="L273" s="176">
        <v>21</v>
      </c>
      <c r="M273" s="176">
        <f>G273*(1+L273/100)</f>
        <v>0</v>
      </c>
      <c r="N273" s="176">
        <v>0</v>
      </c>
      <c r="O273" s="176">
        <f>ROUND(E273*N273,2)</f>
        <v>0</v>
      </c>
      <c r="P273" s="176">
        <v>0</v>
      </c>
      <c r="Q273" s="176">
        <f>ROUND(E273*P273,2)</f>
        <v>0</v>
      </c>
      <c r="R273" s="176" t="s">
        <v>173</v>
      </c>
      <c r="S273" s="176" t="s">
        <v>127</v>
      </c>
      <c r="T273" s="177" t="s">
        <v>127</v>
      </c>
      <c r="U273" s="158">
        <v>0</v>
      </c>
      <c r="V273" s="158">
        <f>ROUND(E273*U273,2)</f>
        <v>0</v>
      </c>
      <c r="W273" s="158"/>
      <c r="X273" s="158" t="s">
        <v>353</v>
      </c>
      <c r="Y273" s="148"/>
      <c r="Z273" s="148"/>
      <c r="AA273" s="148"/>
      <c r="AB273" s="148"/>
      <c r="AC273" s="148"/>
      <c r="AD273" s="148"/>
      <c r="AE273" s="148"/>
      <c r="AF273" s="148"/>
      <c r="AG273" s="148" t="s">
        <v>354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55"/>
      <c r="B274" s="156"/>
      <c r="C274" s="183" t="s">
        <v>355</v>
      </c>
      <c r="D274" s="160"/>
      <c r="E274" s="161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48"/>
      <c r="Z274" s="148"/>
      <c r="AA274" s="148"/>
      <c r="AB274" s="148"/>
      <c r="AC274" s="148"/>
      <c r="AD274" s="148"/>
      <c r="AE274" s="148"/>
      <c r="AF274" s="148"/>
      <c r="AG274" s="148" t="s">
        <v>133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">
      <c r="A275" s="155"/>
      <c r="B275" s="156"/>
      <c r="C275" s="183" t="s">
        <v>356</v>
      </c>
      <c r="D275" s="160"/>
      <c r="E275" s="161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133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55"/>
      <c r="B276" s="156"/>
      <c r="C276" s="183" t="s">
        <v>357</v>
      </c>
      <c r="D276" s="160"/>
      <c r="E276" s="161">
        <v>10.587569999999999</v>
      </c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133</v>
      </c>
      <c r="AH276" s="148">
        <v>0</v>
      </c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x14ac:dyDescent="0.2">
      <c r="A277" s="165" t="s">
        <v>121</v>
      </c>
      <c r="B277" s="166" t="s">
        <v>93</v>
      </c>
      <c r="C277" s="181" t="s">
        <v>27</v>
      </c>
      <c r="D277" s="167"/>
      <c r="E277" s="168"/>
      <c r="F277" s="169"/>
      <c r="G277" s="169">
        <f>SUMIF(AG278:AG281,"&lt;&gt;NOR",G278:G281)</f>
        <v>0</v>
      </c>
      <c r="H277" s="169"/>
      <c r="I277" s="169">
        <f>SUM(I278:I281)</f>
        <v>0</v>
      </c>
      <c r="J277" s="169"/>
      <c r="K277" s="169">
        <f>SUM(K278:K281)</f>
        <v>0</v>
      </c>
      <c r="L277" s="169"/>
      <c r="M277" s="169">
        <f>SUM(M278:M281)</f>
        <v>0</v>
      </c>
      <c r="N277" s="169"/>
      <c r="O277" s="169">
        <f>SUM(O278:O281)</f>
        <v>0</v>
      </c>
      <c r="P277" s="169"/>
      <c r="Q277" s="169">
        <f>SUM(Q278:Q281)</f>
        <v>0</v>
      </c>
      <c r="R277" s="169"/>
      <c r="S277" s="169"/>
      <c r="T277" s="170"/>
      <c r="U277" s="164"/>
      <c r="V277" s="164">
        <f>SUM(V278:V281)</f>
        <v>0</v>
      </c>
      <c r="W277" s="164"/>
      <c r="X277" s="164"/>
      <c r="AG277" t="s">
        <v>122</v>
      </c>
    </row>
    <row r="278" spans="1:60" outlineLevel="1" x14ac:dyDescent="0.2">
      <c r="A278" s="171">
        <v>67</v>
      </c>
      <c r="B278" s="172" t="s">
        <v>374</v>
      </c>
      <c r="C278" s="182" t="s">
        <v>375</v>
      </c>
      <c r="D278" s="173" t="s">
        <v>376</v>
      </c>
      <c r="E278" s="174">
        <v>1</v>
      </c>
      <c r="F278" s="175"/>
      <c r="G278" s="176">
        <f>ROUND(E278*F278,2)</f>
        <v>0</v>
      </c>
      <c r="H278" s="175"/>
      <c r="I278" s="176">
        <f>ROUND(E278*H278,2)</f>
        <v>0</v>
      </c>
      <c r="J278" s="175"/>
      <c r="K278" s="176">
        <f>ROUND(E278*J278,2)</f>
        <v>0</v>
      </c>
      <c r="L278" s="176">
        <v>21</v>
      </c>
      <c r="M278" s="176">
        <f>G278*(1+L278/100)</f>
        <v>0</v>
      </c>
      <c r="N278" s="176">
        <v>0</v>
      </c>
      <c r="O278" s="176">
        <f>ROUND(E278*N278,2)</f>
        <v>0</v>
      </c>
      <c r="P278" s="176">
        <v>0</v>
      </c>
      <c r="Q278" s="176">
        <f>ROUND(E278*P278,2)</f>
        <v>0</v>
      </c>
      <c r="R278" s="176"/>
      <c r="S278" s="176" t="s">
        <v>127</v>
      </c>
      <c r="T278" s="177" t="s">
        <v>284</v>
      </c>
      <c r="U278" s="158">
        <v>0</v>
      </c>
      <c r="V278" s="158">
        <f>ROUND(E278*U278,2)</f>
        <v>0</v>
      </c>
      <c r="W278" s="158"/>
      <c r="X278" s="158" t="s">
        <v>377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378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55"/>
      <c r="B279" s="156"/>
      <c r="C279" s="247" t="s">
        <v>379</v>
      </c>
      <c r="D279" s="248"/>
      <c r="E279" s="248"/>
      <c r="F279" s="248"/>
      <c r="G279" s="24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48"/>
      <c r="Z279" s="148"/>
      <c r="AA279" s="148"/>
      <c r="AB279" s="148"/>
      <c r="AC279" s="148"/>
      <c r="AD279" s="148"/>
      <c r="AE279" s="148"/>
      <c r="AF279" s="148"/>
      <c r="AG279" s="148" t="s">
        <v>161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71">
        <v>68</v>
      </c>
      <c r="B280" s="172" t="s">
        <v>380</v>
      </c>
      <c r="C280" s="182" t="s">
        <v>381</v>
      </c>
      <c r="D280" s="173" t="s">
        <v>376</v>
      </c>
      <c r="E280" s="174">
        <v>1</v>
      </c>
      <c r="F280" s="175"/>
      <c r="G280" s="176">
        <f>ROUND(E280*F280,2)</f>
        <v>0</v>
      </c>
      <c r="H280" s="175"/>
      <c r="I280" s="176">
        <f>ROUND(E280*H280,2)</f>
        <v>0</v>
      </c>
      <c r="J280" s="175"/>
      <c r="K280" s="176">
        <f>ROUND(E280*J280,2)</f>
        <v>0</v>
      </c>
      <c r="L280" s="176">
        <v>21</v>
      </c>
      <c r="M280" s="176">
        <f>G280*(1+L280/100)</f>
        <v>0</v>
      </c>
      <c r="N280" s="176">
        <v>0</v>
      </c>
      <c r="O280" s="176">
        <f>ROUND(E280*N280,2)</f>
        <v>0</v>
      </c>
      <c r="P280" s="176">
        <v>0</v>
      </c>
      <c r="Q280" s="176">
        <f>ROUND(E280*P280,2)</f>
        <v>0</v>
      </c>
      <c r="R280" s="176"/>
      <c r="S280" s="176" t="s">
        <v>127</v>
      </c>
      <c r="T280" s="177" t="s">
        <v>284</v>
      </c>
      <c r="U280" s="158">
        <v>0</v>
      </c>
      <c r="V280" s="158">
        <f>ROUND(E280*U280,2)</f>
        <v>0</v>
      </c>
      <c r="W280" s="158"/>
      <c r="X280" s="158" t="s">
        <v>377</v>
      </c>
      <c r="Y280" s="148"/>
      <c r="Z280" s="148"/>
      <c r="AA280" s="148"/>
      <c r="AB280" s="148"/>
      <c r="AC280" s="148"/>
      <c r="AD280" s="148"/>
      <c r="AE280" s="148"/>
      <c r="AF280" s="148"/>
      <c r="AG280" s="148" t="s">
        <v>378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55"/>
      <c r="B281" s="156"/>
      <c r="C281" s="247" t="s">
        <v>382</v>
      </c>
      <c r="D281" s="248"/>
      <c r="E281" s="248"/>
      <c r="F281" s="248"/>
      <c r="G281" s="24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48"/>
      <c r="Z281" s="148"/>
      <c r="AA281" s="148"/>
      <c r="AB281" s="148"/>
      <c r="AC281" s="148"/>
      <c r="AD281" s="148"/>
      <c r="AE281" s="148"/>
      <c r="AF281" s="148"/>
      <c r="AG281" s="148" t="s">
        <v>161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x14ac:dyDescent="0.2">
      <c r="A282" s="165" t="s">
        <v>121</v>
      </c>
      <c r="B282" s="166" t="s">
        <v>94</v>
      </c>
      <c r="C282" s="181" t="s">
        <v>28</v>
      </c>
      <c r="D282" s="167"/>
      <c r="E282" s="168"/>
      <c r="F282" s="169"/>
      <c r="G282" s="169">
        <f>SUMIF(AG283:AG289,"&lt;&gt;NOR",G283:G289)</f>
        <v>0</v>
      </c>
      <c r="H282" s="169"/>
      <c r="I282" s="169">
        <f>SUM(I283:I289)</f>
        <v>0</v>
      </c>
      <c r="J282" s="169"/>
      <c r="K282" s="169">
        <f>SUM(K283:K289)</f>
        <v>0</v>
      </c>
      <c r="L282" s="169"/>
      <c r="M282" s="169">
        <f>SUM(M283:M289)</f>
        <v>0</v>
      </c>
      <c r="N282" s="169"/>
      <c r="O282" s="169">
        <f>SUM(O283:O289)</f>
        <v>0</v>
      </c>
      <c r="P282" s="169"/>
      <c r="Q282" s="169">
        <f>SUM(Q283:Q289)</f>
        <v>0</v>
      </c>
      <c r="R282" s="169"/>
      <c r="S282" s="169"/>
      <c r="T282" s="170"/>
      <c r="U282" s="164"/>
      <c r="V282" s="164">
        <f>SUM(V283:V289)</f>
        <v>0</v>
      </c>
      <c r="W282" s="164"/>
      <c r="X282" s="164"/>
      <c r="AG282" t="s">
        <v>122</v>
      </c>
    </row>
    <row r="283" spans="1:60" outlineLevel="1" x14ac:dyDescent="0.2">
      <c r="A283" s="171">
        <v>69</v>
      </c>
      <c r="B283" s="172" t="s">
        <v>383</v>
      </c>
      <c r="C283" s="182" t="s">
        <v>384</v>
      </c>
      <c r="D283" s="173" t="s">
        <v>376</v>
      </c>
      <c r="E283" s="174">
        <v>1</v>
      </c>
      <c r="F283" s="175"/>
      <c r="G283" s="176">
        <f>ROUND(E283*F283,2)</f>
        <v>0</v>
      </c>
      <c r="H283" s="175"/>
      <c r="I283" s="176">
        <f>ROUND(E283*H283,2)</f>
        <v>0</v>
      </c>
      <c r="J283" s="175"/>
      <c r="K283" s="176">
        <f>ROUND(E283*J283,2)</f>
        <v>0</v>
      </c>
      <c r="L283" s="176">
        <v>21</v>
      </c>
      <c r="M283" s="176">
        <f>G283*(1+L283/100)</f>
        <v>0</v>
      </c>
      <c r="N283" s="176">
        <v>0</v>
      </c>
      <c r="O283" s="176">
        <f>ROUND(E283*N283,2)</f>
        <v>0</v>
      </c>
      <c r="P283" s="176">
        <v>0</v>
      </c>
      <c r="Q283" s="176">
        <f>ROUND(E283*P283,2)</f>
        <v>0</v>
      </c>
      <c r="R283" s="176"/>
      <c r="S283" s="176" t="s">
        <v>127</v>
      </c>
      <c r="T283" s="177" t="s">
        <v>284</v>
      </c>
      <c r="U283" s="158">
        <v>0</v>
      </c>
      <c r="V283" s="158">
        <f>ROUND(E283*U283,2)</f>
        <v>0</v>
      </c>
      <c r="W283" s="158"/>
      <c r="X283" s="158" t="s">
        <v>377</v>
      </c>
      <c r="Y283" s="148"/>
      <c r="Z283" s="148"/>
      <c r="AA283" s="148"/>
      <c r="AB283" s="148"/>
      <c r="AC283" s="148"/>
      <c r="AD283" s="148"/>
      <c r="AE283" s="148"/>
      <c r="AF283" s="148"/>
      <c r="AG283" s="148" t="s">
        <v>385</v>
      </c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ht="22.5" outlineLevel="1" x14ac:dyDescent="0.2">
      <c r="A284" s="155"/>
      <c r="B284" s="156"/>
      <c r="C284" s="247" t="s">
        <v>386</v>
      </c>
      <c r="D284" s="248"/>
      <c r="E284" s="248"/>
      <c r="F284" s="248"/>
      <c r="G284" s="24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161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79" t="str">
        <f>C284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71">
        <v>70</v>
      </c>
      <c r="B285" s="172" t="s">
        <v>387</v>
      </c>
      <c r="C285" s="182" t="s">
        <v>388</v>
      </c>
      <c r="D285" s="173" t="s">
        <v>376</v>
      </c>
      <c r="E285" s="174">
        <v>1</v>
      </c>
      <c r="F285" s="175"/>
      <c r="G285" s="176">
        <f>ROUND(E285*F285,2)</f>
        <v>0</v>
      </c>
      <c r="H285" s="175"/>
      <c r="I285" s="176">
        <f>ROUND(E285*H285,2)</f>
        <v>0</v>
      </c>
      <c r="J285" s="175"/>
      <c r="K285" s="176">
        <f>ROUND(E285*J285,2)</f>
        <v>0</v>
      </c>
      <c r="L285" s="176">
        <v>21</v>
      </c>
      <c r="M285" s="176">
        <f>G285*(1+L285/100)</f>
        <v>0</v>
      </c>
      <c r="N285" s="176">
        <v>0</v>
      </c>
      <c r="O285" s="176">
        <f>ROUND(E285*N285,2)</f>
        <v>0</v>
      </c>
      <c r="P285" s="176">
        <v>0</v>
      </c>
      <c r="Q285" s="176">
        <f>ROUND(E285*P285,2)</f>
        <v>0</v>
      </c>
      <c r="R285" s="176"/>
      <c r="S285" s="176" t="s">
        <v>127</v>
      </c>
      <c r="T285" s="177" t="s">
        <v>284</v>
      </c>
      <c r="U285" s="158">
        <v>0</v>
      </c>
      <c r="V285" s="158">
        <f>ROUND(E285*U285,2)</f>
        <v>0</v>
      </c>
      <c r="W285" s="158"/>
      <c r="X285" s="158" t="s">
        <v>377</v>
      </c>
      <c r="Y285" s="148"/>
      <c r="Z285" s="148"/>
      <c r="AA285" s="148"/>
      <c r="AB285" s="148"/>
      <c r="AC285" s="148"/>
      <c r="AD285" s="148"/>
      <c r="AE285" s="148"/>
      <c r="AF285" s="148"/>
      <c r="AG285" s="148" t="s">
        <v>385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ht="33.75" outlineLevel="1" x14ac:dyDescent="0.2">
      <c r="A286" s="155"/>
      <c r="B286" s="156"/>
      <c r="C286" s="247" t="s">
        <v>389</v>
      </c>
      <c r="D286" s="248"/>
      <c r="E286" s="248"/>
      <c r="F286" s="248"/>
      <c r="G286" s="24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48"/>
      <c r="Z286" s="148"/>
      <c r="AA286" s="148"/>
      <c r="AB286" s="148"/>
      <c r="AC286" s="148"/>
      <c r="AD286" s="148"/>
      <c r="AE286" s="148"/>
      <c r="AF286" s="148"/>
      <c r="AG286" s="148" t="s">
        <v>161</v>
      </c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79" t="str">
        <f>C286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71">
        <v>71</v>
      </c>
      <c r="B287" s="172" t="s">
        <v>390</v>
      </c>
      <c r="C287" s="182" t="s">
        <v>391</v>
      </c>
      <c r="D287" s="173" t="s">
        <v>376</v>
      </c>
      <c r="E287" s="174">
        <v>1</v>
      </c>
      <c r="F287" s="175"/>
      <c r="G287" s="176">
        <f>ROUND(E287*F287,2)</f>
        <v>0</v>
      </c>
      <c r="H287" s="175"/>
      <c r="I287" s="176">
        <f>ROUND(E287*H287,2)</f>
        <v>0</v>
      </c>
      <c r="J287" s="175"/>
      <c r="K287" s="176">
        <f>ROUND(E287*J287,2)</f>
        <v>0</v>
      </c>
      <c r="L287" s="176">
        <v>21</v>
      </c>
      <c r="M287" s="176">
        <f>G287*(1+L287/100)</f>
        <v>0</v>
      </c>
      <c r="N287" s="176">
        <v>0</v>
      </c>
      <c r="O287" s="176">
        <f>ROUND(E287*N287,2)</f>
        <v>0</v>
      </c>
      <c r="P287" s="176">
        <v>0</v>
      </c>
      <c r="Q287" s="176">
        <f>ROUND(E287*P287,2)</f>
        <v>0</v>
      </c>
      <c r="R287" s="176"/>
      <c r="S287" s="176" t="s">
        <v>127</v>
      </c>
      <c r="T287" s="177" t="s">
        <v>284</v>
      </c>
      <c r="U287" s="158">
        <v>0</v>
      </c>
      <c r="V287" s="158">
        <f>ROUND(E287*U287,2)</f>
        <v>0</v>
      </c>
      <c r="W287" s="158"/>
      <c r="X287" s="158" t="s">
        <v>377</v>
      </c>
      <c r="Y287" s="148"/>
      <c r="Z287" s="148"/>
      <c r="AA287" s="148"/>
      <c r="AB287" s="148"/>
      <c r="AC287" s="148"/>
      <c r="AD287" s="148"/>
      <c r="AE287" s="148"/>
      <c r="AF287" s="148"/>
      <c r="AG287" s="148" t="s">
        <v>385</v>
      </c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">
      <c r="A288" s="155"/>
      <c r="B288" s="156"/>
      <c r="C288" s="247" t="s">
        <v>392</v>
      </c>
      <c r="D288" s="248"/>
      <c r="E288" s="248"/>
      <c r="F288" s="248"/>
      <c r="G288" s="24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48"/>
      <c r="Z288" s="148"/>
      <c r="AA288" s="148"/>
      <c r="AB288" s="148"/>
      <c r="AC288" s="148"/>
      <c r="AD288" s="148"/>
      <c r="AE288" s="148"/>
      <c r="AF288" s="148"/>
      <c r="AG288" s="148" t="s">
        <v>161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79" t="str">
        <f>C288</f>
        <v>Náklady na vyhotovení dokumentace skutečného provedení stavby a její předání objednateli v požadované formě a požadovaném počtu.</v>
      </c>
      <c r="BB288" s="148"/>
      <c r="BC288" s="148"/>
      <c r="BD288" s="148"/>
      <c r="BE288" s="148"/>
      <c r="BF288" s="148"/>
      <c r="BG288" s="148"/>
      <c r="BH288" s="148"/>
    </row>
    <row r="289" spans="1:60" ht="22.5" outlineLevel="1" x14ac:dyDescent="0.2">
      <c r="A289" s="171">
        <v>72</v>
      </c>
      <c r="B289" s="172" t="s">
        <v>393</v>
      </c>
      <c r="C289" s="182" t="s">
        <v>394</v>
      </c>
      <c r="D289" s="173" t="s">
        <v>376</v>
      </c>
      <c r="E289" s="174">
        <v>1</v>
      </c>
      <c r="F289" s="175"/>
      <c r="G289" s="176">
        <f>ROUND(E289*F289,2)</f>
        <v>0</v>
      </c>
      <c r="H289" s="175"/>
      <c r="I289" s="176">
        <f>ROUND(E289*H289,2)</f>
        <v>0</v>
      </c>
      <c r="J289" s="175"/>
      <c r="K289" s="176">
        <f>ROUND(E289*J289,2)</f>
        <v>0</v>
      </c>
      <c r="L289" s="176">
        <v>21</v>
      </c>
      <c r="M289" s="176">
        <f>G289*(1+L289/100)</f>
        <v>0</v>
      </c>
      <c r="N289" s="176">
        <v>0</v>
      </c>
      <c r="O289" s="176">
        <f>ROUND(E289*N289,2)</f>
        <v>0</v>
      </c>
      <c r="P289" s="176">
        <v>0</v>
      </c>
      <c r="Q289" s="176">
        <f>ROUND(E289*P289,2)</f>
        <v>0</v>
      </c>
      <c r="R289" s="176"/>
      <c r="S289" s="176" t="s">
        <v>283</v>
      </c>
      <c r="T289" s="177" t="s">
        <v>284</v>
      </c>
      <c r="U289" s="158">
        <v>0</v>
      </c>
      <c r="V289" s="158">
        <f>ROUND(E289*U289,2)</f>
        <v>0</v>
      </c>
      <c r="W289" s="158"/>
      <c r="X289" s="158" t="s">
        <v>377</v>
      </c>
      <c r="Y289" s="148"/>
      <c r="Z289" s="148"/>
      <c r="AA289" s="148"/>
      <c r="AB289" s="148"/>
      <c r="AC289" s="148"/>
      <c r="AD289" s="148"/>
      <c r="AE289" s="148"/>
      <c r="AF289" s="148"/>
      <c r="AG289" s="148" t="s">
        <v>385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x14ac:dyDescent="0.2">
      <c r="A290" s="3"/>
      <c r="B290" s="4"/>
      <c r="C290" s="186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AE290">
        <v>15</v>
      </c>
      <c r="AF290">
        <v>21</v>
      </c>
      <c r="AG290" t="s">
        <v>108</v>
      </c>
    </row>
    <row r="291" spans="1:60" x14ac:dyDescent="0.2">
      <c r="A291" s="151"/>
      <c r="B291" s="152" t="s">
        <v>29</v>
      </c>
      <c r="C291" s="187"/>
      <c r="D291" s="153"/>
      <c r="E291" s="154"/>
      <c r="F291" s="154"/>
      <c r="G291" s="180">
        <f>G8+G13+G21+G39+G46+G70+G76+G97+G117+G131+G155+G179+G211+G247+G277+G282</f>
        <v>0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AE291">
        <f>SUMIF(L7:L289,AE290,G7:G289)</f>
        <v>0</v>
      </c>
      <c r="AF291">
        <f>SUMIF(L7:L289,AF290,G7:G289)</f>
        <v>0</v>
      </c>
      <c r="AG291" t="s">
        <v>395</v>
      </c>
    </row>
    <row r="292" spans="1:60" x14ac:dyDescent="0.2">
      <c r="C292" s="188"/>
      <c r="D292" s="10"/>
      <c r="AG292" t="s">
        <v>396</v>
      </c>
    </row>
    <row r="293" spans="1:60" x14ac:dyDescent="0.2">
      <c r="D293" s="10"/>
    </row>
    <row r="294" spans="1:60" x14ac:dyDescent="0.2">
      <c r="D294" s="10"/>
    </row>
    <row r="295" spans="1:60" x14ac:dyDescent="0.2">
      <c r="D295" s="10"/>
    </row>
    <row r="296" spans="1:60" x14ac:dyDescent="0.2">
      <c r="D296" s="10"/>
    </row>
    <row r="297" spans="1:60" x14ac:dyDescent="0.2">
      <c r="D297" s="10"/>
    </row>
    <row r="298" spans="1:60" x14ac:dyDescent="0.2">
      <c r="D298" s="10"/>
    </row>
    <row r="299" spans="1:60" x14ac:dyDescent="0.2">
      <c r="D299" s="10"/>
    </row>
    <row r="300" spans="1:60" x14ac:dyDescent="0.2">
      <c r="D300" s="10"/>
    </row>
    <row r="301" spans="1:60" x14ac:dyDescent="0.2">
      <c r="D301" s="10"/>
    </row>
    <row r="302" spans="1:60" x14ac:dyDescent="0.2">
      <c r="D302" s="10"/>
    </row>
    <row r="303" spans="1:60" x14ac:dyDescent="0.2">
      <c r="D303" s="10"/>
    </row>
    <row r="304" spans="1:60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BjYmqV9b20C41OUYQezuc5EAAD4tjWrK9G+zR35As5UAf1PGljsg/QKvJB4Zc21d0Nb4hqRUgqSUZa2C78ZCg==" saltValue="7GdQpAk3pjp1V/qT6jRSpw==" spinCount="100000" sheet="1"/>
  <mergeCells count="37">
    <mergeCell ref="C15:G15"/>
    <mergeCell ref="A1:G1"/>
    <mergeCell ref="C2:G2"/>
    <mergeCell ref="C3:G3"/>
    <mergeCell ref="C4:G4"/>
    <mergeCell ref="C10:G10"/>
    <mergeCell ref="C119:G119"/>
    <mergeCell ref="C23:G23"/>
    <mergeCell ref="C30:G30"/>
    <mergeCell ref="C33:G33"/>
    <mergeCell ref="C34:G34"/>
    <mergeCell ref="C54:G54"/>
    <mergeCell ref="C55:G55"/>
    <mergeCell ref="C60:G60"/>
    <mergeCell ref="C72:G72"/>
    <mergeCell ref="C80:G80"/>
    <mergeCell ref="C93:G93"/>
    <mergeCell ref="C113:G113"/>
    <mergeCell ref="C213:G213"/>
    <mergeCell ref="C120:G120"/>
    <mergeCell ref="C127:G127"/>
    <mergeCell ref="C133:G133"/>
    <mergeCell ref="C134:G134"/>
    <mergeCell ref="C135:G135"/>
    <mergeCell ref="C139:G139"/>
    <mergeCell ref="C145:G145"/>
    <mergeCell ref="C151:G151"/>
    <mergeCell ref="C178:G178"/>
    <mergeCell ref="C189:G189"/>
    <mergeCell ref="C207:G207"/>
    <mergeCell ref="C288:G288"/>
    <mergeCell ref="C217:G217"/>
    <mergeCell ref="C257:G257"/>
    <mergeCell ref="C279:G279"/>
    <mergeCell ref="C281:G281"/>
    <mergeCell ref="C284:G284"/>
    <mergeCell ref="C286:G28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D.1.1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D.1.1 Pol'!Názvy_tisku</vt:lpstr>
      <vt:lpstr>oadresa</vt:lpstr>
      <vt:lpstr>Stavba!Objednatel</vt:lpstr>
      <vt:lpstr>Stavba!Objekt</vt:lpstr>
      <vt:lpstr>'01 D.1.1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Uživatel systému Windows</cp:lastModifiedBy>
  <cp:lastPrinted>2019-03-19T12:27:02Z</cp:lastPrinted>
  <dcterms:created xsi:type="dcterms:W3CDTF">2009-04-08T07:15:50Z</dcterms:created>
  <dcterms:modified xsi:type="dcterms:W3CDTF">2021-04-28T08:15:51Z</dcterms:modified>
</cp:coreProperties>
</file>