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8540" windowHeight="12276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'Položky'!$A$1:$G$65</definedName>
    <definedName name="_xlnm.Print_Area" localSheetId="1">'Rekapitulace'!$A$1:$I$25</definedName>
    <definedName name="PocetMJ">'Krycí list'!$G$7</definedName>
    <definedName name="Poznamka">'Krycí list'!$B$36</definedName>
    <definedName name="Projektant">'Krycí list'!$C$7</definedName>
    <definedName name="PSV">'Rekapitulace'!$F$11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<sst xmlns="http://schemas.openxmlformats.org/spreadsheetml/2006/main" count="273" uniqueCount="200">
  <si>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</si>
  <si>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</si>
  <si>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</si>
  <si>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</si>
  <si>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</si>
  <si>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</si>
  <si>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</si>
  <si>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</si>
  <si>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</si>
  <si>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</si>
  <si>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</si>
  <si>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</si>
  <si>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</si>
  <si>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</si>
  <si>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</si>
  <si>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</si>
  <si>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</si>
  <si>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</si>
  <si>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</si>
  <si>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</si>
  <si>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</si>
  <si>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</si>
  <si>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</si>
  <si>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</si>
  <si>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</si>
  <si>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</si>
  <si>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</si>
  <si>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</si>
  <si>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</si>
  <si>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</si>
  <si>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</si>
  <si>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</si>
  <si>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</si>
  <si>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</si>
  <si>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</si>
  <si>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</si>
  <si>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</si>
  <si>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</si>
  <si>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</si>
  <si>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</si>
  <si>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</si>
  <si>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</si>
  <si>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</si>
  <si>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</si>
  <si>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</si>
  <si>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</si>
  <si>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</si>
  <si>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</si>
  <si>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</si>
  <si>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</si>
  <si>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</si>
  <si>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</si>
  <si>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</si>
  <si>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</si>
  <si>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</si>
  <si>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</si>
  <si>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</si>
  <si>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</si>
  <si>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</si>
  <si>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</si>
  <si>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</si>
  <si>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</si>
  <si>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</si>
  <si>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</si>
  <si>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</si>
  <si>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</si>
  <si>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</si>
  <si>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</si>
  <si>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</si>
  <si>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</si>
  <si>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</si>
  <si>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5095</t>
  </si>
  <si>
    <t>ŠLP Křtiny, stavební úpravy hyg. zázemí</t>
  </si>
  <si>
    <t>ZTI</t>
  </si>
  <si>
    <t>5095_01</t>
  </si>
  <si>
    <t>Zdravotní technika</t>
  </si>
  <si>
    <t>171201201R00</t>
  </si>
  <si>
    <t>Poplatek za uložení na skládku</t>
  </si>
  <si>
    <t>t</t>
  </si>
  <si>
    <t>9970135</t>
  </si>
  <si>
    <t>Odvoz suti a vybouraných hmot , příplatek za další</t>
  </si>
  <si>
    <t>Odvoz suti a vybouraných hmot na skládku 1km</t>
  </si>
  <si>
    <t>721</t>
  </si>
  <si>
    <t>Vnitřní kanalizace</t>
  </si>
  <si>
    <t>721140915R00</t>
  </si>
  <si>
    <t xml:space="preserve">Oprava - propojení dosavadního potrubí DN 100 </t>
  </si>
  <si>
    <t>kus</t>
  </si>
  <si>
    <t>721171109RM1</t>
  </si>
  <si>
    <t>Potrubí z plastu odpadní hrdlové D 110 x 2,2 materiál HT</t>
  </si>
  <si>
    <t>m</t>
  </si>
  <si>
    <t>721173204RM1</t>
  </si>
  <si>
    <t>Potrubí z PVC připojovací D 40 x 1,8 materiál HT</t>
  </si>
  <si>
    <t>721173205RM1</t>
  </si>
  <si>
    <t>Potrubí z PVC připojovací D 50 x 1,8 materiál HT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</si>
  <si>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</si>
  <si>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</si>
  <si>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</si>
  <si>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</si>
  <si>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</si>
  <si>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</si>
  <si>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721273200R00</t>
  </si>
  <si>
    <t xml:space="preserve">Ventilační střešní souprava DN100 </t>
  </si>
  <si>
    <t>721290123R00</t>
  </si>
  <si>
    <t xml:space="preserve">Zkouška těsnosti kanalizace kouřem DN 300 </t>
  </si>
  <si>
    <t>725334301R00</t>
  </si>
  <si>
    <t xml:space="preserve">Kalich na úkapy se sifonem a mech. uzávěr </t>
  </si>
  <si>
    <t>PC</t>
  </si>
  <si>
    <t>Demontáže stávajících instalací</t>
  </si>
  <si>
    <t>hod</t>
  </si>
  <si>
    <t>998721201R00</t>
  </si>
  <si>
    <t xml:space="preserve">Přesun hmot pro vnitřní kanalizaci, výšky do 6 m </t>
  </si>
  <si>
    <t>722</t>
  </si>
  <si>
    <t>Vnitřní vodovod</t>
  </si>
  <si>
    <t>722131934R00</t>
  </si>
  <si>
    <t xml:space="preserve">Oprava-propojení dosavadního potrubí závit. DN 32 </t>
  </si>
  <si>
    <t>722190401R00</t>
  </si>
  <si>
    <t xml:space="preserve">Vyvedení a upevnění výpustek DN 15 </t>
  </si>
  <si>
    <t>722220121R00</t>
  </si>
  <si>
    <t xml:space="preserve">Nástěnky K 247, pro baterii G 1/2 </t>
  </si>
  <si>
    <t>pár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</si>
  <si>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</si>
  <si>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</si>
  <si>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</si>
  <si>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</si>
  <si>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722298992T00</t>
  </si>
  <si>
    <t xml:space="preserve">Izolace návleková tl.20mm, d20 </t>
  </si>
  <si>
    <t>722298993T00</t>
  </si>
  <si>
    <t xml:space="preserve">Izolace návleková tl.20mm, d25 </t>
  </si>
  <si>
    <t>722298994T00</t>
  </si>
  <si>
    <t xml:space="preserve">Izolace návleková tl.20mm, d32 </t>
  </si>
  <si>
    <t>722299001T00</t>
  </si>
  <si>
    <t xml:space="preserve">Tr.HOSTALEN PN 20 d20x3,4 +tv. </t>
  </si>
  <si>
    <t>722299002T00</t>
  </si>
  <si>
    <t xml:space="preserve">Tr.HOSTALEN PN 20 d25x4,2 +tv. </t>
  </si>
  <si>
    <t>722299003T00</t>
  </si>
  <si>
    <t xml:space="preserve">Tr.HOSTALEN PN 20 d32x5,4 +tv. </t>
  </si>
  <si>
    <t>722299019T00</t>
  </si>
  <si>
    <t xml:space="preserve">Podpůrný žlab pozink. pro d20 </t>
  </si>
  <si>
    <t>722299020T00</t>
  </si>
  <si>
    <t xml:space="preserve">Podpůrný žlab pozink. pro d25 </t>
  </si>
  <si>
    <t>722299021T00</t>
  </si>
  <si>
    <t xml:space="preserve">Podpůrný žlab pozink. pro d32 </t>
  </si>
  <si>
    <t>722299033T00</t>
  </si>
  <si>
    <t xml:space="preserve">Kulový uzávěr G3/4" +mont. </t>
  </si>
  <si>
    <t>722299034T00</t>
  </si>
  <si>
    <t xml:space="preserve">Kulový uzávěr G1" +mont. </t>
  </si>
  <si>
    <t>R722-1</t>
  </si>
  <si>
    <t>Demontáž stávajících rozvodů</t>
  </si>
  <si>
    <t>998722202R00</t>
  </si>
  <si>
    <t xml:space="preserve">Přesun hmot pro vnitřní vodovod, výšky do 12 m </t>
  </si>
  <si>
    <t>725</t>
  </si>
  <si>
    <t>Zařizovací předměty</t>
  </si>
  <si>
    <t>725119110R00</t>
  </si>
  <si>
    <t xml:space="preserve">Montáž splachovací nádrže Kombifix pro WC </t>
  </si>
  <si>
    <t>725119213U00</t>
  </si>
  <si>
    <t xml:space="preserve">Montáž klozet mís závěsných </t>
  </si>
  <si>
    <t>725129201R00</t>
  </si>
  <si>
    <t xml:space="preserve">Montáž pisoárového záchodku </t>
  </si>
  <si>
    <t>soubor</t>
  </si>
  <si>
    <t>725219401R00</t>
  </si>
  <si>
    <t xml:space="preserve">Montáž umyvadel </t>
  </si>
  <si>
    <t>725716139R00</t>
  </si>
  <si>
    <t xml:space="preserve">Montáž výlevky </t>
  </si>
  <si>
    <t>725810402R00</t>
  </si>
  <si>
    <t xml:space="preserve">Rohový ventil  nerez sítko 3/8x1/2" </t>
  </si>
  <si>
    <t>725829301R00</t>
  </si>
  <si>
    <t xml:space="preserve">Montáž baterie umyv.a dřezové stojánkové </t>
  </si>
  <si>
    <t>725999002T00</t>
  </si>
  <si>
    <t xml:space="preserve">Umyvadlo dit.60cm +ZU+mont. </t>
  </si>
  <si>
    <t>725999008T00</t>
  </si>
  <si>
    <t xml:space="preserve">Zavěš.klozet </t>
  </si>
  <si>
    <t>725999017T00</t>
  </si>
  <si>
    <t xml:space="preserve">Výlevka dit.  T67+mont. </t>
  </si>
  <si>
    <t>725999028T00</t>
  </si>
  <si>
    <t xml:space="preserve">Bat.pák.dřez.nást.chrom prodl ramínko+mont. </t>
  </si>
  <si>
    <t>725999029T00</t>
  </si>
  <si>
    <t xml:space="preserve">Bat.pák.umyvadl.stoj.chrom+mont. </t>
  </si>
  <si>
    <t>725999043T00</t>
  </si>
  <si>
    <t xml:space="preserve">Splach.nádrž vysokopolož.+RV+splach.trubka+mont. </t>
  </si>
  <si>
    <t>kpl.</t>
  </si>
  <si>
    <t>725999044T00</t>
  </si>
  <si>
    <t xml:space="preserve">Mont.prvek  pro zavěš.WC,ovl.zepř </t>
  </si>
  <si>
    <t>725999045T00</t>
  </si>
  <si>
    <t xml:space="preserve">Podpěry pro mont. prvek pro zavěš.WC </t>
  </si>
  <si>
    <t>725999046T00</t>
  </si>
  <si>
    <t xml:space="preserve">Ovládací deska bílá </t>
  </si>
  <si>
    <t>R725-03</t>
  </si>
  <si>
    <t>Pisoár s radarovým splachovačem(230V)</t>
  </si>
  <si>
    <t>soub</t>
  </si>
  <si>
    <t>998725201R00</t>
  </si>
  <si>
    <t xml:space="preserve">Přesun hmot pro zařizovací předměty,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</si>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</sst>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9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50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5" applyFont="1" applyBorder="1">
      <alignment/>
      <protection/>
    </xf>
    <xf numFmtId="0" fontId="0" fillId="0" borderId="52" xfId="45" applyBorder="1">
      <alignment/>
      <protection/>
    </xf>
    <xf numFmtId="0" fontId="0" fillId="0" borderId="52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8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9" fillId="0" borderId="50" xfId="45" applyFont="1" applyBorder="1" applyAlignment="1">
      <alignment horizontal="right"/>
      <protection/>
    </xf>
    <xf numFmtId="0" fontId="0" fillId="0" borderId="49" xfId="45" applyBorder="1" applyAlignment="1">
      <alignment horizontal="left"/>
      <protection/>
    </xf>
    <xf numFmtId="0" fontId="0" fillId="0" borderId="51" xfId="45" applyBorder="1">
      <alignment/>
      <protection/>
    </xf>
    <xf numFmtId="0" fontId="9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9" fillId="34" borderId="59" xfId="45" applyNumberFormat="1" applyFont="1" applyFill="1" applyBorder="1">
      <alignment/>
      <protection/>
    </xf>
    <xf numFmtId="0" fontId="9" fillId="34" borderId="39" xfId="45" applyFont="1" applyFill="1" applyBorder="1" applyAlignment="1">
      <alignment horizontal="center"/>
      <protection/>
    </xf>
    <xf numFmtId="0" fontId="9" fillId="34" borderId="39" xfId="45" applyNumberFormat="1" applyFont="1" applyFill="1" applyBorder="1" applyAlignment="1">
      <alignment horizontal="center"/>
      <protection/>
    </xf>
    <xf numFmtId="0" fontId="9" fillId="34" borderId="59" xfId="45" applyFont="1" applyFill="1" applyBorder="1" applyAlignment="1">
      <alignment horizontal="center"/>
      <protection/>
    </xf>
    <xf numFmtId="0" fontId="1" fillId="0" borderId="62" xfId="45" applyFont="1" applyBorder="1" applyAlignment="1">
      <alignment horizontal="center"/>
      <protection/>
    </xf>
    <xf numFmtId="49" fontId="1" fillId="0" borderId="62" xfId="45" applyNumberFormat="1" applyFont="1" applyBorder="1" applyAlignment="1">
      <alignment horizontal="left"/>
      <protection/>
    </xf>
    <xf numFmtId="0" fontId="1" fillId="0" borderId="62" xfId="45" applyFont="1" applyBorder="1">
      <alignment/>
      <protection/>
    </xf>
    <xf numFmtId="0" fontId="0" fillId="0" borderId="62" xfId="45" applyBorder="1" applyAlignment="1">
      <alignment horizontal="center"/>
      <protection/>
    </xf>
    <xf numFmtId="0" fontId="0" fillId="0" borderId="62" xfId="45" applyNumberFormat="1" applyBorder="1" applyAlignment="1">
      <alignment horizontal="right"/>
      <protection/>
    </xf>
    <xf numFmtId="0" fontId="0" fillId="0" borderId="62" xfId="45" applyNumberFormat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2" xfId="45" applyFont="1" applyBorder="1" applyAlignment="1">
      <alignment horizontal="center" vertical="top"/>
      <protection/>
    </xf>
    <xf numFmtId="49" fontId="8" fillId="0" borderId="62" xfId="45" applyNumberFormat="1" applyFont="1" applyBorder="1" applyAlignment="1">
      <alignment horizontal="left" vertical="top"/>
      <protection/>
    </xf>
    <xf numFmtId="0" fontId="8" fillId="0" borderId="62" xfId="45" applyFont="1" applyBorder="1" applyAlignment="1">
      <alignment wrapText="1"/>
      <protection/>
    </xf>
    <xf numFmtId="49" fontId="8" fillId="0" borderId="62" xfId="45" applyNumberFormat="1" applyFont="1" applyBorder="1" applyAlignment="1">
      <alignment horizontal="center" shrinkToFit="1"/>
      <protection/>
    </xf>
    <xf numFmtId="4" fontId="8" fillId="0" borderId="62" xfId="45" applyNumberFormat="1" applyFont="1" applyBorder="1" applyAlignment="1">
      <alignment horizontal="right"/>
      <protection/>
    </xf>
    <xf numFmtId="4" fontId="8" fillId="0" borderId="62" xfId="45" applyNumberFormat="1" applyFont="1" applyBorder="1">
      <alignment/>
      <protection/>
    </xf>
    <xf numFmtId="0" fontId="0" fillId="33" borderId="63" xfId="45" applyFill="1" applyBorder="1" applyAlignment="1">
      <alignment horizontal="center"/>
      <protection/>
    </xf>
    <xf numFmtId="49" fontId="3" fillId="33" borderId="63" xfId="45" applyNumberFormat="1" applyFont="1" applyFill="1" applyBorder="1" applyAlignment="1">
      <alignment horizontal="left"/>
      <protection/>
    </xf>
    <xf numFmtId="0" fontId="3" fillId="33" borderId="63" xfId="45" applyFont="1" applyFill="1" applyBorder="1">
      <alignment/>
      <protection/>
    </xf>
    <xf numFmtId="4" fontId="0" fillId="33" borderId="63" xfId="45" applyNumberFormat="1" applyFill="1" applyBorder="1" applyAlignment="1">
      <alignment horizontal="right"/>
      <protection/>
    </xf>
    <xf numFmtId="4" fontId="1" fillId="33" borderId="63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4" fillId="0" borderId="0" xfId="45" applyFont="1" applyAlignment="1">
      <alignment/>
      <protection/>
    </xf>
    <xf numFmtId="0" fontId="15" fillId="0" borderId="0" xfId="45" applyFont="1" applyBorder="1">
      <alignment/>
      <protection/>
    </xf>
    <xf numFmtId="3" fontId="15" fillId="0" borderId="0" xfId="45" applyNumberFormat="1" applyFont="1" applyBorder="1" applyAlignment="1">
      <alignment horizontal="right"/>
      <protection/>
    </xf>
    <xf numFmtId="4" fontId="15" fillId="0" borderId="0" xfId="45" applyNumberFormat="1" applyFont="1" applyBorder="1">
      <alignment/>
      <protection/>
    </xf>
    <xf numFmtId="0" fontId="14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4" xfId="0" applyNumberFormat="1" applyFont="1" applyFill="1" applyBorder="1" applyAlignment="1">
      <alignment horizontal="right"/>
    </xf>
    <xf numFmtId="3" fontId="1" fillId="33" borderId="61" xfId="0" applyNumberFormat="1" applyFont="1" applyFill="1" applyBorder="1" applyAlignment="1">
      <alignment horizontal="right"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center"/>
      <protection/>
    </xf>
    <xf numFmtId="0" fontId="0" fillId="0" borderId="70" xfId="45" applyFont="1" applyBorder="1" applyAlignment="1">
      <alignment horizontal="left"/>
      <protection/>
    </xf>
    <xf numFmtId="0" fontId="0" fillId="0" borderId="52" xfId="45" applyFont="1" applyBorder="1" applyAlignment="1">
      <alignment horizontal="left"/>
      <protection/>
    </xf>
    <xf numFmtId="0" fontId="0" fillId="0" borderId="71" xfId="45" applyFont="1" applyBorder="1" applyAlignment="1">
      <alignment horizontal="left"/>
      <protection/>
    </xf>
    <xf numFmtId="0" fontId="10" fillId="0" borderId="0" xfId="45" applyFont="1" applyAlignment="1">
      <alignment horizontal="center"/>
      <protection/>
    </xf>
    <xf numFmtId="49" fontId="0" fillId="0" borderId="68" xfId="45" applyNumberFormat="1" applyFont="1" applyBorder="1" applyAlignment="1">
      <alignment horizontal="center"/>
      <protection/>
    </xf>
    <xf numFmtId="0" fontId="0" fillId="0" borderId="70" xfId="45" applyBorder="1" applyAlignment="1">
      <alignment horizontal="center" shrinkToFit="1"/>
      <protection/>
    </xf>
    <xf numFmtId="0" fontId="0" fillId="0" borderId="52" xfId="45" applyBorder="1" applyAlignment="1">
      <alignment horizontal="center" shrinkToFit="1"/>
      <protection/>
    </xf>
    <xf numFmtId="0" fontId="0" fillId="0" borderId="71" xfId="45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26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67</v>
      </c>
      <c r="B4" s="8"/>
      <c r="C4" s="9" t="s">
        <v>73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67"/>
      <c r="D7" s="16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67"/>
      <c r="D8" s="168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>
        <v>5095</v>
      </c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69"/>
      <c r="F11" s="170"/>
      <c r="G11" s="17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Rekapitulace!A16</f>
        <v>Ztížené výrobní podmínky</v>
      </c>
      <c r="E14" s="44"/>
      <c r="F14" s="45"/>
      <c r="G14" s="42">
        <f>Rekapitulace!I16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Rekapitulace!A17</f>
        <v>Oborová přirážka</v>
      </c>
      <c r="E15" s="46"/>
      <c r="F15" s="47"/>
      <c r="G15" s="42">
        <f>Rekapitulace!I17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Rekapitulace!A18</f>
        <v>Přesun stavebních kapacit</v>
      </c>
      <c r="E16" s="46"/>
      <c r="F16" s="47"/>
      <c r="G16" s="42">
        <f>Rekapitulace!I18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Rekapitulace!A19</f>
        <v>Mimostaveništní doprava</v>
      </c>
      <c r="E17" s="46"/>
      <c r="F17" s="47"/>
      <c r="G17" s="42">
        <f>Rekapitulace!I19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Rekapitulace!A20</f>
        <v>Zařízení staveniště</v>
      </c>
      <c r="E18" s="46"/>
      <c r="F18" s="47"/>
      <c r="G18" s="42">
        <f>Rekapitulace!I20</f>
        <v>0</v>
      </c>
    </row>
    <row r="19" spans="1:7" ht="15.75" customHeight="1">
      <c r="A19" s="49"/>
      <c r="B19" s="41"/>
      <c r="C19" s="42"/>
      <c r="D19" s="24" t="str">
        <f>Rekapitulace!A21</f>
        <v>Provoz investora</v>
      </c>
      <c r="E19" s="46"/>
      <c r="F19" s="47"/>
      <c r="G19" s="42">
        <f>Rekapitulace!I21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Rekapitulace!A22</f>
        <v>Kompletační činnost (IČD)</v>
      </c>
      <c r="E20" s="46"/>
      <c r="F20" s="47"/>
      <c r="G20" s="42">
        <f>Rekapitulace!I22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5</v>
      </c>
      <c r="D29" s="15" t="s">
        <v>40</v>
      </c>
      <c r="E29" s="16"/>
      <c r="F29" s="59">
        <f>ROUND(C22-F31,0)</f>
        <v>0</v>
      </c>
      <c r="G29" s="17"/>
    </row>
    <row r="30" spans="1:7" ht="12.75">
      <c r="A30" s="13" t="s">
        <v>41</v>
      </c>
      <c r="B30" s="15"/>
      <c r="C30" s="58">
        <f>SazbaDPH1</f>
        <v>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73"/>
      <c r="C36" s="173"/>
      <c r="D36" s="173"/>
      <c r="E36" s="173"/>
      <c r="F36" s="173"/>
      <c r="G36" s="173"/>
      <c r="H36" t="s">
        <v>4</v>
      </c>
    </row>
    <row r="37" spans="1:8" ht="12.75" customHeight="1">
      <c r="A37" s="68"/>
      <c r="B37" s="173"/>
      <c r="C37" s="173"/>
      <c r="D37" s="173"/>
      <c r="E37" s="173"/>
      <c r="F37" s="173"/>
      <c r="G37" s="173"/>
      <c r="H37" t="s">
        <v>4</v>
      </c>
    </row>
    <row r="38" spans="1:8" ht="12.75">
      <c r="A38" s="68"/>
      <c r="B38" s="173"/>
      <c r="C38" s="173"/>
      <c r="D38" s="173"/>
      <c r="E38" s="173"/>
      <c r="F38" s="173"/>
      <c r="G38" s="173"/>
      <c r="H38" t="s">
        <v>4</v>
      </c>
    </row>
    <row r="39" spans="1:8" ht="12.75">
      <c r="A39" s="68"/>
      <c r="B39" s="173"/>
      <c r="C39" s="173"/>
      <c r="D39" s="173"/>
      <c r="E39" s="173"/>
      <c r="F39" s="173"/>
      <c r="G39" s="173"/>
      <c r="H39" t="s">
        <v>4</v>
      </c>
    </row>
    <row r="40" spans="1:8" ht="12.75">
      <c r="A40" s="68"/>
      <c r="B40" s="173"/>
      <c r="C40" s="173"/>
      <c r="D40" s="173"/>
      <c r="E40" s="173"/>
      <c r="F40" s="173"/>
      <c r="G40" s="173"/>
      <c r="H40" t="s">
        <v>4</v>
      </c>
    </row>
    <row r="41" spans="1:8" ht="12.75">
      <c r="A41" s="68"/>
      <c r="B41" s="173"/>
      <c r="C41" s="173"/>
      <c r="D41" s="173"/>
      <c r="E41" s="173"/>
      <c r="F41" s="173"/>
      <c r="G41" s="173"/>
      <c r="H41" t="s">
        <v>4</v>
      </c>
    </row>
    <row r="42" spans="1:8" ht="12.75">
      <c r="A42" s="68"/>
      <c r="B42" s="173"/>
      <c r="C42" s="173"/>
      <c r="D42" s="173"/>
      <c r="E42" s="173"/>
      <c r="F42" s="173"/>
      <c r="G42" s="173"/>
      <c r="H42" t="s">
        <v>4</v>
      </c>
    </row>
    <row r="43" spans="1:8" ht="12.75">
      <c r="A43" s="68"/>
      <c r="B43" s="173"/>
      <c r="C43" s="173"/>
      <c r="D43" s="173"/>
      <c r="E43" s="173"/>
      <c r="F43" s="173"/>
      <c r="G43" s="173"/>
      <c r="H43" t="s">
        <v>4</v>
      </c>
    </row>
    <row r="44" spans="1:8" ht="12.75">
      <c r="A44" s="68"/>
      <c r="B44" s="173"/>
      <c r="C44" s="173"/>
      <c r="D44" s="173"/>
      <c r="E44" s="173"/>
      <c r="F44" s="173"/>
      <c r="G44" s="173"/>
      <c r="H44" t="s">
        <v>4</v>
      </c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72"/>
      <c r="C46" s="172"/>
      <c r="D46" s="172"/>
      <c r="E46" s="172"/>
      <c r="F46" s="172"/>
      <c r="G46" s="17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7" ht="12.75">
      <c r="B50" s="172"/>
      <c r="C50" s="172"/>
      <c r="D50" s="172"/>
      <c r="E50" s="172"/>
      <c r="F50" s="172"/>
      <c r="G50" s="172"/>
    </row>
    <row r="51" spans="2:7" ht="12.75">
      <c r="B51" s="172"/>
      <c r="C51" s="172"/>
      <c r="D51" s="172"/>
      <c r="E51" s="172"/>
      <c r="F51" s="172"/>
      <c r="G51" s="172"/>
    </row>
    <row r="52" spans="2:7" ht="12.75">
      <c r="B52" s="172"/>
      <c r="C52" s="172"/>
      <c r="D52" s="172"/>
      <c r="E52" s="172"/>
      <c r="F52" s="172"/>
      <c r="G52" s="172"/>
    </row>
    <row r="53" spans="2:7" ht="12.75">
      <c r="B53" s="172"/>
      <c r="C53" s="172"/>
      <c r="D53" s="172"/>
      <c r="E53" s="172"/>
      <c r="F53" s="172"/>
      <c r="G53" s="172"/>
    </row>
    <row r="54" spans="2:7" ht="12.75">
      <c r="B54" s="172"/>
      <c r="C54" s="172"/>
      <c r="D54" s="172"/>
      <c r="E54" s="172"/>
      <c r="F54" s="172"/>
      <c r="G54" s="172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C7:D7"/>
    <mergeCell ref="C8:D8"/>
    <mergeCell ref="E11:G11"/>
    <mergeCell ref="B45:G45"/>
    <mergeCell ref="B46:G46"/>
    <mergeCell ref="B47:G47"/>
    <mergeCell ref="B36:G4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76" t="s">
        <v>5</v>
      </c>
      <c r="B1" s="177"/>
      <c r="C1" s="69" t="str">
        <f>CONCATENATE(cislostavby," ",nazevstavby)</f>
        <v>5095 ŠLP Křtiny, stavební úpravy hyg. zázemí</v>
      </c>
      <c r="D1" s="70"/>
      <c r="E1" s="71"/>
      <c r="F1" s="70"/>
      <c r="G1" s="72" t="s">
        <v>44</v>
      </c>
      <c r="H1" s="73" t="s">
        <v>74</v>
      </c>
      <c r="I1" s="74"/>
    </row>
    <row r="2" spans="1:9" ht="13.5" thickBot="1">
      <c r="A2" s="178" t="s">
        <v>1</v>
      </c>
      <c r="B2" s="179"/>
      <c r="C2" s="75" t="str">
        <f>CONCATENATE(cisloobjektu," ",nazevobjektu)</f>
        <v>1 ZTI</v>
      </c>
      <c r="D2" s="76"/>
      <c r="E2" s="77"/>
      <c r="F2" s="76"/>
      <c r="G2" s="180" t="s">
        <v>75</v>
      </c>
      <c r="H2" s="181"/>
      <c r="I2" s="182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3" t="str">
        <f>Položky!B7</f>
        <v>1</v>
      </c>
      <c r="B7" s="86" t="str">
        <f>Položky!C7</f>
        <v>Zemní práce</v>
      </c>
      <c r="D7" s="87"/>
      <c r="E7" s="164">
        <f>Položky!BA11</f>
        <v>0</v>
      </c>
      <c r="F7" s="165">
        <f>Položky!BB11</f>
        <v>0</v>
      </c>
      <c r="G7" s="165">
        <f>Položky!BC11</f>
        <v>0</v>
      </c>
      <c r="H7" s="165">
        <f>Položky!BD11</f>
        <v>0</v>
      </c>
      <c r="I7" s="166">
        <f>Položky!BE11</f>
        <v>0</v>
      </c>
    </row>
    <row r="8" spans="1:9" s="11" customFormat="1" ht="12.75">
      <c r="A8" s="163" t="str">
        <f>Položky!B12</f>
        <v>721</v>
      </c>
      <c r="B8" s="86" t="str">
        <f>Položky!C12</f>
        <v>Vnitřní kanalizace</v>
      </c>
      <c r="D8" s="87"/>
      <c r="E8" s="164">
        <f>Položky!BA25</f>
        <v>0</v>
      </c>
      <c r="F8" s="165">
        <f>Položky!BB25</f>
        <v>0</v>
      </c>
      <c r="G8" s="165">
        <f>Položky!BC25</f>
        <v>0</v>
      </c>
      <c r="H8" s="165">
        <f>Položky!BD25</f>
        <v>0</v>
      </c>
      <c r="I8" s="166">
        <f>Položky!BE25</f>
        <v>0</v>
      </c>
    </row>
    <row r="9" spans="1:9" s="11" customFormat="1" ht="12.75">
      <c r="A9" s="163" t="str">
        <f>Položky!B26</f>
        <v>722</v>
      </c>
      <c r="B9" s="86" t="str">
        <f>Položky!C26</f>
        <v>Vnitřní vodovod</v>
      </c>
      <c r="D9" s="87"/>
      <c r="E9" s="164">
        <f>Položky!BA45</f>
        <v>0</v>
      </c>
      <c r="F9" s="165">
        <f>Položky!BB45</f>
        <v>0</v>
      </c>
      <c r="G9" s="165">
        <f>Položky!BC45</f>
        <v>0</v>
      </c>
      <c r="H9" s="165">
        <f>Položky!BD45</f>
        <v>0</v>
      </c>
      <c r="I9" s="166">
        <f>Položky!BE45</f>
        <v>0</v>
      </c>
    </row>
    <row r="10" spans="1:9" s="11" customFormat="1" ht="13.5" thickBot="1">
      <c r="A10" s="163" t="str">
        <f>Položky!B46</f>
        <v>725</v>
      </c>
      <c r="B10" s="86" t="str">
        <f>Položky!C46</f>
        <v>Zařizovací předměty</v>
      </c>
      <c r="D10" s="87"/>
      <c r="E10" s="164">
        <f>Položky!BA65</f>
        <v>0</v>
      </c>
      <c r="F10" s="165">
        <f>Položky!BB65</f>
        <v>0</v>
      </c>
      <c r="G10" s="165">
        <f>Položky!BC65</f>
        <v>0</v>
      </c>
      <c r="H10" s="165">
        <f>Položky!BD65</f>
        <v>0</v>
      </c>
      <c r="I10" s="166">
        <f>Položky!BE65</f>
        <v>0</v>
      </c>
    </row>
    <row r="11" spans="1:9" s="94" customFormat="1" ht="13.5" thickBot="1">
      <c r="A11" s="88"/>
      <c r="B11" s="89" t="s">
        <v>51</v>
      </c>
      <c r="C11" s="89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57" ht="19.5" customHeight="1">
      <c r="A13" s="1" t="s">
        <v>52</v>
      </c>
      <c r="B13" s="1"/>
      <c r="C13" s="1"/>
      <c r="D13" s="1"/>
      <c r="E13" s="1"/>
      <c r="F13" s="1"/>
      <c r="G13" s="95"/>
      <c r="H13" s="1"/>
      <c r="I13" s="1"/>
      <c r="BA13" s="30"/>
      <c r="BB13" s="30"/>
      <c r="BC13" s="30"/>
      <c r="BD13" s="30"/>
      <c r="BE13" s="30"/>
    </row>
    <row r="14" ht="13.5" thickBot="1"/>
    <row r="15" spans="1:9" ht="12.75">
      <c r="A15" s="96" t="s">
        <v>53</v>
      </c>
      <c r="B15" s="97"/>
      <c r="C15" s="97"/>
      <c r="D15" s="98"/>
      <c r="E15" s="99" t="s">
        <v>54</v>
      </c>
      <c r="F15" s="100" t="s">
        <v>55</v>
      </c>
      <c r="G15" s="101" t="s">
        <v>56</v>
      </c>
      <c r="H15" s="102"/>
      <c r="I15" s="103" t="s">
        <v>54</v>
      </c>
    </row>
    <row r="16" spans="1:53" ht="12.75">
      <c r="A16" s="104" t="s">
        <v>191</v>
      </c>
      <c r="B16" s="105"/>
      <c r="C16" s="105"/>
      <c r="D16" s="106"/>
      <c r="E16" s="107">
        <v>0</v>
      </c>
      <c r="F16" s="108">
        <v>0</v>
      </c>
      <c r="G16" s="109">
        <f aca="true" t="shared" si="0" ref="G16:G23">CHOOSE(BA16+1,HSV+PSV,HSV+PSV+Mont,HSV+PSV+Dodavka+Mont,HSV,PSV,Mont,Dodavka,Mont+Dodavka,0)</f>
        <v>0</v>
      </c>
      <c r="H16" s="110"/>
      <c r="I16" s="111">
        <f aca="true" t="shared" si="1" ref="I16:I23">E16+F16*G16/100</f>
        <v>0</v>
      </c>
      <c r="BA16">
        <v>0</v>
      </c>
    </row>
    <row r="17" spans="1:53" ht="12.75">
      <c r="A17" s="104" t="s">
        <v>192</v>
      </c>
      <c r="B17" s="105"/>
      <c r="C17" s="105"/>
      <c r="D17" s="106"/>
      <c r="E17" s="107">
        <v>0</v>
      </c>
      <c r="F17" s="108">
        <v>0</v>
      </c>
      <c r="G17" s="109">
        <f t="shared" si="0"/>
        <v>0</v>
      </c>
      <c r="H17" s="110"/>
      <c r="I17" s="111">
        <f t="shared" si="1"/>
        <v>0</v>
      </c>
      <c r="BA17">
        <v>0</v>
      </c>
    </row>
    <row r="18" spans="1:53" ht="12.75">
      <c r="A18" s="104" t="s">
        <v>193</v>
      </c>
      <c r="B18" s="105"/>
      <c r="C18" s="105"/>
      <c r="D18" s="106"/>
      <c r="E18" s="107">
        <v>0</v>
      </c>
      <c r="F18" s="108">
        <v>0</v>
      </c>
      <c r="G18" s="109">
        <f t="shared" si="0"/>
        <v>0</v>
      </c>
      <c r="H18" s="110"/>
      <c r="I18" s="111">
        <f t="shared" si="1"/>
        <v>0</v>
      </c>
      <c r="BA18">
        <v>0</v>
      </c>
    </row>
    <row r="19" spans="1:53" ht="12.75">
      <c r="A19" s="104" t="s">
        <v>194</v>
      </c>
      <c r="B19" s="105"/>
      <c r="C19" s="105"/>
      <c r="D19" s="106"/>
      <c r="E19" s="107">
        <v>0</v>
      </c>
      <c r="F19" s="108">
        <v>0</v>
      </c>
      <c r="G19" s="109">
        <f t="shared" si="0"/>
        <v>0</v>
      </c>
      <c r="H19" s="110"/>
      <c r="I19" s="111">
        <f t="shared" si="1"/>
        <v>0</v>
      </c>
      <c r="BA19">
        <v>0</v>
      </c>
    </row>
    <row r="20" spans="1:53" ht="12.75">
      <c r="A20" s="104" t="s">
        <v>195</v>
      </c>
      <c r="B20" s="105"/>
      <c r="C20" s="105"/>
      <c r="D20" s="106"/>
      <c r="E20" s="107">
        <v>0</v>
      </c>
      <c r="F20" s="108">
        <v>0</v>
      </c>
      <c r="G20" s="109">
        <f t="shared" si="0"/>
        <v>0</v>
      </c>
      <c r="H20" s="110"/>
      <c r="I20" s="111">
        <f t="shared" si="1"/>
        <v>0</v>
      </c>
      <c r="BA20">
        <v>1</v>
      </c>
    </row>
    <row r="21" spans="1:53" ht="12.75">
      <c r="A21" s="104" t="s">
        <v>196</v>
      </c>
      <c r="B21" s="105"/>
      <c r="C21" s="105"/>
      <c r="D21" s="106"/>
      <c r="E21" s="107">
        <v>0</v>
      </c>
      <c r="F21" s="108">
        <v>0</v>
      </c>
      <c r="G21" s="109">
        <f t="shared" si="0"/>
        <v>0</v>
      </c>
      <c r="H21" s="110"/>
      <c r="I21" s="111">
        <f t="shared" si="1"/>
        <v>0</v>
      </c>
      <c r="BA21">
        <v>1</v>
      </c>
    </row>
    <row r="22" spans="1:53" ht="12.75">
      <c r="A22" s="104" t="s">
        <v>197</v>
      </c>
      <c r="B22" s="105"/>
      <c r="C22" s="105"/>
      <c r="D22" s="106"/>
      <c r="E22" s="107">
        <v>0</v>
      </c>
      <c r="F22" s="108">
        <v>0</v>
      </c>
      <c r="G22" s="109">
        <f t="shared" si="0"/>
        <v>0</v>
      </c>
      <c r="H22" s="110"/>
      <c r="I22" s="111">
        <f t="shared" si="1"/>
        <v>0</v>
      </c>
      <c r="BA22">
        <v>2</v>
      </c>
    </row>
    <row r="23" spans="1:53" ht="12.75">
      <c r="A23" s="104" t="s">
        <v>198</v>
      </c>
      <c r="B23" s="105"/>
      <c r="C23" s="105"/>
      <c r="D23" s="106"/>
      <c r="E23" s="107">
        <v>0</v>
      </c>
      <c r="F23" s="108">
        <v>0</v>
      </c>
      <c r="G23" s="109">
        <f t="shared" si="0"/>
        <v>0</v>
      </c>
      <c r="H23" s="110"/>
      <c r="I23" s="111">
        <f t="shared" si="1"/>
        <v>0</v>
      </c>
      <c r="BA23">
        <v>2</v>
      </c>
    </row>
    <row r="24" spans="1:9" ht="13.5" thickBot="1">
      <c r="A24" s="112"/>
      <c r="B24" s="113" t="s">
        <v>57</v>
      </c>
      <c r="C24" s="114"/>
      <c r="D24" s="115"/>
      <c r="E24" s="116"/>
      <c r="F24" s="117"/>
      <c r="G24" s="117"/>
      <c r="H24" s="174">
        <f>SUM(I16:I23)</f>
        <v>0</v>
      </c>
      <c r="I24" s="175"/>
    </row>
    <row r="26" spans="2:9" ht="12.75">
      <c r="B26" s="94"/>
      <c r="F26" s="118"/>
      <c r="G26" s="119"/>
      <c r="H26" s="119"/>
      <c r="I26" s="120"/>
    </row>
    <row r="27" spans="6:9" ht="12.75"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8"/>
  <sheetViews>
    <sheetView showGridLines="0" showZeros="0" tabSelected="1" zoomScalePageLayoutView="0" workbookViewId="0" topLeftCell="A22">
      <selection activeCell="H45" sqref="H45"/>
    </sheetView>
  </sheetViews>
  <sheetFormatPr defaultColWidth="9.125" defaultRowHeight="12.75"/>
  <cols>
    <col min="1" max="1" width="4.50390625" style="121" customWidth="1"/>
    <col min="2" max="2" width="11.50390625" style="121" customWidth="1"/>
    <col min="3" max="3" width="40.50390625" style="121" customWidth="1"/>
    <col min="4" max="4" width="5.50390625" style="121" customWidth="1"/>
    <col min="5" max="5" width="8.50390625" style="130" customWidth="1"/>
    <col min="6" max="6" width="9.875" style="121" customWidth="1"/>
    <col min="7" max="7" width="13.875" style="121" customWidth="1"/>
    <col min="8" max="16384" width="9.125" style="121" customWidth="1"/>
  </cols>
  <sheetData>
    <row r="1" spans="1:7" ht="15">
      <c r="A1" s="183" t="s">
        <v>199</v>
      </c>
      <c r="B1" s="183"/>
      <c r="C1" s="183"/>
      <c r="D1" s="183"/>
      <c r="E1" s="183"/>
      <c r="F1" s="183"/>
      <c r="G1" s="183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176" t="s">
        <v>5</v>
      </c>
      <c r="B3" s="177"/>
      <c r="C3" s="69" t="str">
        <f>CONCATENATE(cislostavby," ",nazevstavby)</f>
        <v>5095 ŠLP Křtiny, stavební úpravy hyg. zázemí</v>
      </c>
      <c r="D3" s="70"/>
      <c r="E3" s="125" t="s">
        <v>58</v>
      </c>
      <c r="F3" s="126" t="str">
        <f>Rekapitulace!H1</f>
        <v>5095_01</v>
      </c>
      <c r="G3" s="127"/>
    </row>
    <row r="4" spans="1:7" ht="13.5" thickBot="1">
      <c r="A4" s="184" t="s">
        <v>1</v>
      </c>
      <c r="B4" s="179"/>
      <c r="C4" s="75" t="str">
        <f>CONCATENATE(cisloobjektu," ",nazevobjektu)</f>
        <v>1 ZTI</v>
      </c>
      <c r="D4" s="76"/>
      <c r="E4" s="185" t="str">
        <f>Rekapitulace!G2</f>
        <v>Zdravotní technika</v>
      </c>
      <c r="F4" s="186"/>
      <c r="G4" s="187"/>
    </row>
    <row r="5" spans="1:7" ht="13.5" thickTop="1">
      <c r="A5" s="128"/>
      <c r="B5" s="129"/>
      <c r="C5" s="129"/>
      <c r="G5" s="131"/>
    </row>
    <row r="6" spans="1:7" ht="12.75">
      <c r="A6" s="132" t="s">
        <v>59</v>
      </c>
      <c r="B6" s="133" t="s">
        <v>60</v>
      </c>
      <c r="C6" s="133" t="s">
        <v>61</v>
      </c>
      <c r="D6" s="133" t="s">
        <v>62</v>
      </c>
      <c r="E6" s="134" t="s">
        <v>63</v>
      </c>
      <c r="F6" s="133" t="s">
        <v>64</v>
      </c>
      <c r="G6" s="135" t="s">
        <v>65</v>
      </c>
    </row>
    <row r="7" spans="1:15" ht="12.75">
      <c r="A7" s="136" t="s">
        <v>66</v>
      </c>
      <c r="B7" s="137" t="s">
        <v>67</v>
      </c>
      <c r="C7" s="138" t="s">
        <v>68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76</v>
      </c>
      <c r="C8" s="146" t="s">
        <v>77</v>
      </c>
      <c r="D8" s="147" t="s">
        <v>78</v>
      </c>
      <c r="E8" s="148">
        <v>0.5</v>
      </c>
      <c r="F8" s="148">
        <v>0</v>
      </c>
      <c r="G8" s="149">
        <f>E8*F8</f>
        <v>0</v>
      </c>
      <c r="O8" s="143">
        <v>2</v>
      </c>
      <c r="AA8" s="121">
        <v>12</v>
      </c>
      <c r="AB8" s="121">
        <v>-1</v>
      </c>
      <c r="AC8" s="121">
        <v>51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0</v>
      </c>
    </row>
    <row r="9" spans="1:104" ht="12.75">
      <c r="A9" s="144">
        <v>2</v>
      </c>
      <c r="B9" s="145" t="s">
        <v>79</v>
      </c>
      <c r="C9" s="146" t="s">
        <v>80</v>
      </c>
      <c r="D9" s="147" t="s">
        <v>78</v>
      </c>
      <c r="E9" s="148">
        <v>5</v>
      </c>
      <c r="F9" s="148">
        <v>0</v>
      </c>
      <c r="G9" s="149">
        <f>E9*F9</f>
        <v>0</v>
      </c>
      <c r="O9" s="143">
        <v>2</v>
      </c>
      <c r="AA9" s="121">
        <v>12</v>
      </c>
      <c r="AB9" s="121">
        <v>0</v>
      </c>
      <c r="AC9" s="121">
        <v>50</v>
      </c>
      <c r="AZ9" s="121">
        <v>1</v>
      </c>
      <c r="BA9" s="121">
        <f>IF(AZ9=1,G9,0)</f>
        <v>0</v>
      </c>
      <c r="BB9" s="121">
        <f>IF(AZ9=2,G9,0)</f>
        <v>0</v>
      </c>
      <c r="BC9" s="121">
        <f>IF(AZ9=3,G9,0)</f>
        <v>0</v>
      </c>
      <c r="BD9" s="121">
        <f>IF(AZ9=4,G9,0)</f>
        <v>0</v>
      </c>
      <c r="BE9" s="121">
        <f>IF(AZ9=5,G9,0)</f>
        <v>0</v>
      </c>
      <c r="CZ9" s="121">
        <v>0</v>
      </c>
    </row>
    <row r="10" spans="1:104" ht="12.75">
      <c r="A10" s="144">
        <v>3</v>
      </c>
      <c r="B10" s="145" t="s">
        <v>79</v>
      </c>
      <c r="C10" s="146" t="s">
        <v>81</v>
      </c>
      <c r="D10" s="147" t="s">
        <v>78</v>
      </c>
      <c r="E10" s="148">
        <v>0.5</v>
      </c>
      <c r="F10" s="148">
        <v>0</v>
      </c>
      <c r="G10" s="149">
        <f>E10*F10</f>
        <v>0</v>
      </c>
      <c r="O10" s="143">
        <v>2</v>
      </c>
      <c r="AA10" s="121">
        <v>12</v>
      </c>
      <c r="AB10" s="121">
        <v>0</v>
      </c>
      <c r="AC10" s="121">
        <v>49</v>
      </c>
      <c r="AZ10" s="121">
        <v>1</v>
      </c>
      <c r="BA10" s="121">
        <f>IF(AZ10=1,G10,0)</f>
        <v>0</v>
      </c>
      <c r="BB10" s="121">
        <f>IF(AZ10=2,G10,0)</f>
        <v>0</v>
      </c>
      <c r="BC10" s="121">
        <f>IF(AZ10=3,G10,0)</f>
        <v>0</v>
      </c>
      <c r="BD10" s="121">
        <f>IF(AZ10=4,G10,0)</f>
        <v>0</v>
      </c>
      <c r="BE10" s="121">
        <f>IF(AZ10=5,G10,0)</f>
        <v>0</v>
      </c>
      <c r="CZ10" s="121">
        <v>0</v>
      </c>
    </row>
    <row r="11" spans="1:57" ht="12.75">
      <c r="A11" s="150"/>
      <c r="B11" s="151" t="s">
        <v>70</v>
      </c>
      <c r="C11" s="152" t="str">
        <f>CONCATENATE(B7," ",C7)</f>
        <v>1 Zemní práce</v>
      </c>
      <c r="D11" s="150"/>
      <c r="E11" s="153"/>
      <c r="F11" s="153"/>
      <c r="G11" s="154">
        <f>SUM(G7:G10)</f>
        <v>0</v>
      </c>
      <c r="O11" s="143">
        <v>4</v>
      </c>
      <c r="BA11" s="155">
        <f>SUM(BA7:BA10)</f>
        <v>0</v>
      </c>
      <c r="BB11" s="155">
        <f>SUM(BB7:BB10)</f>
        <v>0</v>
      </c>
      <c r="BC11" s="155">
        <f>SUM(BC7:BC10)</f>
        <v>0</v>
      </c>
      <c r="BD11" s="155">
        <f>SUM(BD7:BD10)</f>
        <v>0</v>
      </c>
      <c r="BE11" s="155">
        <f>SUM(BE7:BE10)</f>
        <v>0</v>
      </c>
    </row>
    <row r="12" spans="1:15" ht="12.75">
      <c r="A12" s="136" t="s">
        <v>66</v>
      </c>
      <c r="B12" s="137" t="s">
        <v>82</v>
      </c>
      <c r="C12" s="138" t="s">
        <v>83</v>
      </c>
      <c r="D12" s="139"/>
      <c r="E12" s="140"/>
      <c r="F12" s="140"/>
      <c r="G12" s="141"/>
      <c r="H12" s="142"/>
      <c r="I12" s="142"/>
      <c r="O12" s="143">
        <v>1</v>
      </c>
    </row>
    <row r="13" spans="1:104" ht="12.75">
      <c r="A13" s="144">
        <v>4</v>
      </c>
      <c r="B13" s="145" t="s">
        <v>84</v>
      </c>
      <c r="C13" s="146" t="s">
        <v>85</v>
      </c>
      <c r="D13" s="147" t="s">
        <v>86</v>
      </c>
      <c r="E13" s="148">
        <v>2</v>
      </c>
      <c r="F13" s="148">
        <v>0</v>
      </c>
      <c r="G13" s="149">
        <f aca="true" t="shared" si="0" ref="G13:G24">E13*F13</f>
        <v>0</v>
      </c>
      <c r="O13" s="143">
        <v>2</v>
      </c>
      <c r="AA13" s="121">
        <v>1</v>
      </c>
      <c r="AB13" s="121">
        <v>7</v>
      </c>
      <c r="AC13" s="121">
        <v>7</v>
      </c>
      <c r="AZ13" s="121">
        <v>2</v>
      </c>
      <c r="BA13" s="121">
        <f aca="true" t="shared" si="1" ref="BA13:BA24">IF(AZ13=1,G13,0)</f>
        <v>0</v>
      </c>
      <c r="BB13" s="121">
        <f aca="true" t="shared" si="2" ref="BB13:BB24">IF(AZ13=2,G13,0)</f>
        <v>0</v>
      </c>
      <c r="BC13" s="121">
        <f aca="true" t="shared" si="3" ref="BC13:BC24">IF(AZ13=3,G13,0)</f>
        <v>0</v>
      </c>
      <c r="BD13" s="121">
        <f aca="true" t="shared" si="4" ref="BD13:BD24">IF(AZ13=4,G13,0)</f>
        <v>0</v>
      </c>
      <c r="BE13" s="121">
        <f aca="true" t="shared" si="5" ref="BE13:BE24">IF(AZ13=5,G13,0)</f>
        <v>0</v>
      </c>
      <c r="CZ13" s="121">
        <v>0.00143</v>
      </c>
    </row>
    <row r="14" spans="1:104" ht="12.75">
      <c r="A14" s="144">
        <v>5</v>
      </c>
      <c r="B14" s="145" t="s">
        <v>87</v>
      </c>
      <c r="C14" s="146" t="s">
        <v>88</v>
      </c>
      <c r="D14" s="147" t="s">
        <v>89</v>
      </c>
      <c r="E14" s="148">
        <v>30</v>
      </c>
      <c r="F14" s="148">
        <v>0</v>
      </c>
      <c r="G14" s="149">
        <f t="shared" si="0"/>
        <v>0</v>
      </c>
      <c r="O14" s="143">
        <v>2</v>
      </c>
      <c r="AA14" s="121">
        <v>1</v>
      </c>
      <c r="AB14" s="121">
        <v>7</v>
      </c>
      <c r="AC14" s="121">
        <v>7</v>
      </c>
      <c r="AZ14" s="121">
        <v>2</v>
      </c>
      <c r="BA14" s="121">
        <f t="shared" si="1"/>
        <v>0</v>
      </c>
      <c r="BB14" s="121">
        <f t="shared" si="2"/>
        <v>0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CZ14" s="121">
        <v>0.02924052</v>
      </c>
    </row>
    <row r="15" spans="1:104" ht="12.75">
      <c r="A15" s="144">
        <v>6</v>
      </c>
      <c r="B15" s="145" t="s">
        <v>90</v>
      </c>
      <c r="C15" s="146" t="s">
        <v>91</v>
      </c>
      <c r="D15" s="147" t="s">
        <v>89</v>
      </c>
      <c r="E15" s="148">
        <v>7</v>
      </c>
      <c r="F15" s="148">
        <v>0</v>
      </c>
      <c r="G15" s="149">
        <f t="shared" si="0"/>
        <v>0</v>
      </c>
      <c r="O15" s="143">
        <v>2</v>
      </c>
      <c r="AA15" s="121">
        <v>1</v>
      </c>
      <c r="AB15" s="121">
        <v>7</v>
      </c>
      <c r="AC15" s="121">
        <v>7</v>
      </c>
      <c r="AZ15" s="121">
        <v>2</v>
      </c>
      <c r="BA15" s="121">
        <f t="shared" si="1"/>
        <v>0</v>
      </c>
      <c r="BB15" s="121">
        <f t="shared" si="2"/>
        <v>0</v>
      </c>
      <c r="BC15" s="121">
        <f t="shared" si="3"/>
        <v>0</v>
      </c>
      <c r="BD15" s="121">
        <f t="shared" si="4"/>
        <v>0</v>
      </c>
      <c r="BE15" s="121">
        <f t="shared" si="5"/>
        <v>0</v>
      </c>
      <c r="CZ15" s="121">
        <v>0.00109</v>
      </c>
    </row>
    <row r="16" spans="1:104" ht="12.75">
      <c r="A16" s="144">
        <v>7</v>
      </c>
      <c r="B16" s="145" t="s">
        <v>92</v>
      </c>
      <c r="C16" s="146" t="s">
        <v>93</v>
      </c>
      <c r="D16" s="147" t="s">
        <v>89</v>
      </c>
      <c r="E16" s="148">
        <v>5</v>
      </c>
      <c r="F16" s="148">
        <v>0</v>
      </c>
      <c r="G16" s="149">
        <f t="shared" si="0"/>
        <v>0</v>
      </c>
      <c r="O16" s="143">
        <v>2</v>
      </c>
      <c r="AA16" s="121">
        <v>1</v>
      </c>
      <c r="AB16" s="121">
        <v>7</v>
      </c>
      <c r="AC16" s="121">
        <v>7</v>
      </c>
      <c r="AZ16" s="121">
        <v>2</v>
      </c>
      <c r="BA16" s="121">
        <f t="shared" si="1"/>
        <v>0</v>
      </c>
      <c r="BB16" s="121">
        <f t="shared" si="2"/>
        <v>0</v>
      </c>
      <c r="BC16" s="121">
        <f t="shared" si="3"/>
        <v>0</v>
      </c>
      <c r="BD16" s="121">
        <f t="shared" si="4"/>
        <v>0</v>
      </c>
      <c r="BE16" s="121">
        <f t="shared" si="5"/>
        <v>0</v>
      </c>
      <c r="CZ16" s="121">
        <v>0.00112</v>
      </c>
    </row>
    <row r="17" spans="1:104" ht="12.75">
      <c r="A17" s="144">
        <v>8</v>
      </c>
      <c r="B17" s="145" t="s">
        <v>94</v>
      </c>
      <c r="C17" s="146" t="s">
        <v>95</v>
      </c>
      <c r="D17" s="147" t="s">
        <v>86</v>
      </c>
      <c r="E17" s="148">
        <v>9</v>
      </c>
      <c r="F17" s="148">
        <v>0</v>
      </c>
      <c r="G17" s="149">
        <f t="shared" si="0"/>
        <v>0</v>
      </c>
      <c r="O17" s="143">
        <v>2</v>
      </c>
      <c r="AA17" s="121">
        <v>1</v>
      </c>
      <c r="AB17" s="121">
        <v>7</v>
      </c>
      <c r="AC17" s="121">
        <v>7</v>
      </c>
      <c r="AZ17" s="121">
        <v>2</v>
      </c>
      <c r="BA17" s="121">
        <f t="shared" si="1"/>
        <v>0</v>
      </c>
      <c r="BB17" s="121">
        <f t="shared" si="2"/>
        <v>0</v>
      </c>
      <c r="BC17" s="121">
        <f t="shared" si="3"/>
        <v>0</v>
      </c>
      <c r="BD17" s="121">
        <f t="shared" si="4"/>
        <v>0</v>
      </c>
      <c r="BE17" s="121">
        <f t="shared" si="5"/>
        <v>0</v>
      </c>
      <c r="CZ17" s="121">
        <v>0</v>
      </c>
    </row>
    <row r="18" spans="1:104" ht="12.75">
      <c r="A18" s="144">
        <v>9</v>
      </c>
      <c r="B18" s="145" t="s">
        <v>96</v>
      </c>
      <c r="C18" s="146" t="s">
        <v>97</v>
      </c>
      <c r="D18" s="147" t="s">
        <v>86</v>
      </c>
      <c r="E18" s="148">
        <v>2</v>
      </c>
      <c r="F18" s="148">
        <v>0</v>
      </c>
      <c r="G18" s="149">
        <f t="shared" si="0"/>
        <v>0</v>
      </c>
      <c r="O18" s="143">
        <v>2</v>
      </c>
      <c r="AA18" s="121">
        <v>1</v>
      </c>
      <c r="AB18" s="121">
        <v>7</v>
      </c>
      <c r="AC18" s="121">
        <v>7</v>
      </c>
      <c r="AZ18" s="121">
        <v>2</v>
      </c>
      <c r="BA18" s="121">
        <f t="shared" si="1"/>
        <v>0</v>
      </c>
      <c r="BB18" s="121">
        <f t="shared" si="2"/>
        <v>0</v>
      </c>
      <c r="BC18" s="121">
        <f t="shared" si="3"/>
        <v>0</v>
      </c>
      <c r="BD18" s="121">
        <f t="shared" si="4"/>
        <v>0</v>
      </c>
      <c r="BE18" s="121">
        <f t="shared" si="5"/>
        <v>0</v>
      </c>
      <c r="CZ18" s="121">
        <v>0</v>
      </c>
    </row>
    <row r="19" spans="1:104" ht="12.75">
      <c r="A19" s="144">
        <v>10</v>
      </c>
      <c r="B19" s="145" t="s">
        <v>98</v>
      </c>
      <c r="C19" s="146" t="s">
        <v>99</v>
      </c>
      <c r="D19" s="147" t="s">
        <v>86</v>
      </c>
      <c r="E19" s="148">
        <v>8</v>
      </c>
      <c r="F19" s="148">
        <v>0</v>
      </c>
      <c r="G19" s="149">
        <f t="shared" si="0"/>
        <v>0</v>
      </c>
      <c r="O19" s="143">
        <v>2</v>
      </c>
      <c r="AA19" s="121">
        <v>1</v>
      </c>
      <c r="AB19" s="121">
        <v>7</v>
      </c>
      <c r="AC19" s="121">
        <v>7</v>
      </c>
      <c r="AZ19" s="121">
        <v>2</v>
      </c>
      <c r="BA19" s="121">
        <f t="shared" si="1"/>
        <v>0</v>
      </c>
      <c r="BB19" s="121">
        <f t="shared" si="2"/>
        <v>0</v>
      </c>
      <c r="BC19" s="121">
        <f t="shared" si="3"/>
        <v>0</v>
      </c>
      <c r="BD19" s="121">
        <f t="shared" si="4"/>
        <v>0</v>
      </c>
      <c r="BE19" s="121">
        <f t="shared" si="5"/>
        <v>0</v>
      </c>
      <c r="CZ19" s="121">
        <v>0</v>
      </c>
    </row>
    <row r="20" spans="1:104" ht="12.75">
      <c r="A20" s="144">
        <v>11</v>
      </c>
      <c r="B20" s="145" t="s">
        <v>100</v>
      </c>
      <c r="C20" s="146" t="s">
        <v>101</v>
      </c>
      <c r="D20" s="147" t="s">
        <v>86</v>
      </c>
      <c r="E20" s="148">
        <v>3</v>
      </c>
      <c r="F20" s="148">
        <v>0</v>
      </c>
      <c r="G20" s="149">
        <f t="shared" si="0"/>
        <v>0</v>
      </c>
      <c r="O20" s="143">
        <v>2</v>
      </c>
      <c r="AA20" s="121">
        <v>1</v>
      </c>
      <c r="AB20" s="121">
        <v>7</v>
      </c>
      <c r="AC20" s="121">
        <v>7</v>
      </c>
      <c r="AZ20" s="121">
        <v>2</v>
      </c>
      <c r="BA20" s="121">
        <f t="shared" si="1"/>
        <v>0</v>
      </c>
      <c r="BB20" s="121">
        <f t="shared" si="2"/>
        <v>0</v>
      </c>
      <c r="BC20" s="121">
        <f t="shared" si="3"/>
        <v>0</v>
      </c>
      <c r="BD20" s="121">
        <f t="shared" si="4"/>
        <v>0</v>
      </c>
      <c r="BE20" s="121">
        <f t="shared" si="5"/>
        <v>0</v>
      </c>
      <c r="CZ20" s="121">
        <v>7E-05</v>
      </c>
    </row>
    <row r="21" spans="1:104" ht="12.75">
      <c r="A21" s="144">
        <v>12</v>
      </c>
      <c r="B21" s="145" t="s">
        <v>102</v>
      </c>
      <c r="C21" s="146" t="s">
        <v>103</v>
      </c>
      <c r="D21" s="147" t="s">
        <v>89</v>
      </c>
      <c r="E21" s="148">
        <v>42</v>
      </c>
      <c r="F21" s="148">
        <v>0</v>
      </c>
      <c r="G21" s="149">
        <f t="shared" si="0"/>
        <v>0</v>
      </c>
      <c r="O21" s="143">
        <v>2</v>
      </c>
      <c r="AA21" s="121">
        <v>1</v>
      </c>
      <c r="AB21" s="121">
        <v>7</v>
      </c>
      <c r="AC21" s="121">
        <v>7</v>
      </c>
      <c r="AZ21" s="121">
        <v>2</v>
      </c>
      <c r="BA21" s="121">
        <f t="shared" si="1"/>
        <v>0</v>
      </c>
      <c r="BB21" s="121">
        <f t="shared" si="2"/>
        <v>0</v>
      </c>
      <c r="BC21" s="121">
        <f t="shared" si="3"/>
        <v>0</v>
      </c>
      <c r="BD21" s="121">
        <f t="shared" si="4"/>
        <v>0</v>
      </c>
      <c r="BE21" s="121">
        <f t="shared" si="5"/>
        <v>0</v>
      </c>
      <c r="CZ21" s="121">
        <v>0</v>
      </c>
    </row>
    <row r="22" spans="1:104" ht="12.75">
      <c r="A22" s="144">
        <v>13</v>
      </c>
      <c r="B22" s="145" t="s">
        <v>104</v>
      </c>
      <c r="C22" s="146" t="s">
        <v>105</v>
      </c>
      <c r="D22" s="147" t="s">
        <v>86</v>
      </c>
      <c r="E22" s="148">
        <v>1</v>
      </c>
      <c r="F22" s="148">
        <v>0</v>
      </c>
      <c r="G22" s="149">
        <f t="shared" si="0"/>
        <v>0</v>
      </c>
      <c r="O22" s="143">
        <v>2</v>
      </c>
      <c r="AA22" s="121">
        <v>1</v>
      </c>
      <c r="AB22" s="121">
        <v>7</v>
      </c>
      <c r="AC22" s="121">
        <v>7</v>
      </c>
      <c r="AZ22" s="121">
        <v>2</v>
      </c>
      <c r="BA22" s="121">
        <f t="shared" si="1"/>
        <v>0</v>
      </c>
      <c r="BB22" s="121">
        <f t="shared" si="2"/>
        <v>0</v>
      </c>
      <c r="BC22" s="121">
        <f t="shared" si="3"/>
        <v>0</v>
      </c>
      <c r="BD22" s="121">
        <f t="shared" si="4"/>
        <v>0</v>
      </c>
      <c r="BE22" s="121">
        <f t="shared" si="5"/>
        <v>0</v>
      </c>
      <c r="CZ22" s="121">
        <v>9E-05</v>
      </c>
    </row>
    <row r="23" spans="1:104" ht="12.75">
      <c r="A23" s="144">
        <v>14</v>
      </c>
      <c r="B23" s="145" t="s">
        <v>106</v>
      </c>
      <c r="C23" s="146" t="s">
        <v>107</v>
      </c>
      <c r="D23" s="147" t="s">
        <v>108</v>
      </c>
      <c r="E23" s="148">
        <v>16</v>
      </c>
      <c r="F23" s="148">
        <v>0</v>
      </c>
      <c r="G23" s="149">
        <f t="shared" si="0"/>
        <v>0</v>
      </c>
      <c r="O23" s="143">
        <v>2</v>
      </c>
      <c r="AA23" s="121">
        <v>12</v>
      </c>
      <c r="AB23" s="121">
        <v>0</v>
      </c>
      <c r="AC23" s="121">
        <v>52</v>
      </c>
      <c r="AZ23" s="121">
        <v>2</v>
      </c>
      <c r="BA23" s="121">
        <f t="shared" si="1"/>
        <v>0</v>
      </c>
      <c r="BB23" s="121">
        <f t="shared" si="2"/>
        <v>0</v>
      </c>
      <c r="BC23" s="121">
        <f t="shared" si="3"/>
        <v>0</v>
      </c>
      <c r="BD23" s="121">
        <f t="shared" si="4"/>
        <v>0</v>
      </c>
      <c r="BE23" s="121">
        <f t="shared" si="5"/>
        <v>0</v>
      </c>
      <c r="CZ23" s="121">
        <v>0</v>
      </c>
    </row>
    <row r="24" spans="1:104" ht="12.75">
      <c r="A24" s="144">
        <v>15</v>
      </c>
      <c r="B24" s="145" t="s">
        <v>109</v>
      </c>
      <c r="C24" s="146" t="s">
        <v>110</v>
      </c>
      <c r="D24" s="147" t="s">
        <v>55</v>
      </c>
      <c r="E24" s="148">
        <v>211.926</v>
      </c>
      <c r="F24" s="148">
        <v>0</v>
      </c>
      <c r="G24" s="149">
        <f t="shared" si="0"/>
        <v>0</v>
      </c>
      <c r="O24" s="143">
        <v>2</v>
      </c>
      <c r="AA24" s="121">
        <v>7</v>
      </c>
      <c r="AB24" s="121">
        <v>1002</v>
      </c>
      <c r="AC24" s="121">
        <v>5</v>
      </c>
      <c r="AZ24" s="121">
        <v>2</v>
      </c>
      <c r="BA24" s="121">
        <f t="shared" si="1"/>
        <v>0</v>
      </c>
      <c r="BB24" s="121">
        <f t="shared" si="2"/>
        <v>0</v>
      </c>
      <c r="BC24" s="121">
        <f t="shared" si="3"/>
        <v>0</v>
      </c>
      <c r="BD24" s="121">
        <f t="shared" si="4"/>
        <v>0</v>
      </c>
      <c r="BE24" s="121">
        <f t="shared" si="5"/>
        <v>0</v>
      </c>
      <c r="CZ24" s="121">
        <v>0</v>
      </c>
    </row>
    <row r="25" spans="1:57" ht="12.75">
      <c r="A25" s="150"/>
      <c r="B25" s="151" t="s">
        <v>70</v>
      </c>
      <c r="C25" s="152" t="str">
        <f>CONCATENATE(B12," ",C12)</f>
        <v>721 Vnitřní kanalizace</v>
      </c>
      <c r="D25" s="150"/>
      <c r="E25" s="153"/>
      <c r="F25" s="153"/>
      <c r="G25" s="154">
        <f>SUM(G12:G24)</f>
        <v>0</v>
      </c>
      <c r="O25" s="143">
        <v>4</v>
      </c>
      <c r="BA25" s="155">
        <f>SUM(BA12:BA24)</f>
        <v>0</v>
      </c>
      <c r="BB25" s="155">
        <f>SUM(BB12:BB24)</f>
        <v>0</v>
      </c>
      <c r="BC25" s="155">
        <f>SUM(BC12:BC24)</f>
        <v>0</v>
      </c>
      <c r="BD25" s="155">
        <f>SUM(BD12:BD24)</f>
        <v>0</v>
      </c>
      <c r="BE25" s="155">
        <f>SUM(BE12:BE24)</f>
        <v>0</v>
      </c>
    </row>
    <row r="26" spans="1:15" ht="12.75">
      <c r="A26" s="136" t="s">
        <v>66</v>
      </c>
      <c r="B26" s="137" t="s">
        <v>111</v>
      </c>
      <c r="C26" s="138" t="s">
        <v>112</v>
      </c>
      <c r="D26" s="139"/>
      <c r="E26" s="140"/>
      <c r="F26" s="140"/>
      <c r="G26" s="141"/>
      <c r="H26" s="142"/>
      <c r="I26" s="142"/>
      <c r="O26" s="143">
        <v>1</v>
      </c>
    </row>
    <row r="27" spans="1:104" ht="12.75">
      <c r="A27" s="144">
        <v>16</v>
      </c>
      <c r="B27" s="145" t="s">
        <v>113</v>
      </c>
      <c r="C27" s="146" t="s">
        <v>114</v>
      </c>
      <c r="D27" s="147" t="s">
        <v>86</v>
      </c>
      <c r="E27" s="148">
        <v>2</v>
      </c>
      <c r="F27" s="148">
        <v>0</v>
      </c>
      <c r="G27" s="149">
        <f aca="true" t="shared" si="6" ref="G27:G44">E27*F27</f>
        <v>0</v>
      </c>
      <c r="O27" s="143">
        <v>2</v>
      </c>
      <c r="AA27" s="121">
        <v>1</v>
      </c>
      <c r="AB27" s="121">
        <v>7</v>
      </c>
      <c r="AC27" s="121">
        <v>7</v>
      </c>
      <c r="AZ27" s="121">
        <v>2</v>
      </c>
      <c r="BA27" s="121">
        <f aca="true" t="shared" si="7" ref="BA27:BA44">IF(AZ27=1,G27,0)</f>
        <v>0</v>
      </c>
      <c r="BB27" s="121">
        <f aca="true" t="shared" si="8" ref="BB27:BB44">IF(AZ27=2,G27,0)</f>
        <v>0</v>
      </c>
      <c r="BC27" s="121">
        <f aca="true" t="shared" si="9" ref="BC27:BC44">IF(AZ27=3,G27,0)</f>
        <v>0</v>
      </c>
      <c r="BD27" s="121">
        <f aca="true" t="shared" si="10" ref="BD27:BD44">IF(AZ27=4,G27,0)</f>
        <v>0</v>
      </c>
      <c r="BE27" s="121">
        <f aca="true" t="shared" si="11" ref="BE27:BE44">IF(AZ27=5,G27,0)</f>
        <v>0</v>
      </c>
      <c r="CZ27" s="121">
        <v>0.0014171</v>
      </c>
    </row>
    <row r="28" spans="1:104" ht="12.75">
      <c r="A28" s="144">
        <v>17</v>
      </c>
      <c r="B28" s="145" t="s">
        <v>115</v>
      </c>
      <c r="C28" s="146" t="s">
        <v>116</v>
      </c>
      <c r="D28" s="147" t="s">
        <v>86</v>
      </c>
      <c r="E28" s="148">
        <v>28</v>
      </c>
      <c r="F28" s="148">
        <v>0</v>
      </c>
      <c r="G28" s="149">
        <f t="shared" si="6"/>
        <v>0</v>
      </c>
      <c r="O28" s="143">
        <v>2</v>
      </c>
      <c r="AA28" s="121">
        <v>1</v>
      </c>
      <c r="AB28" s="121">
        <v>7</v>
      </c>
      <c r="AC28" s="121">
        <v>7</v>
      </c>
      <c r="AZ28" s="121">
        <v>2</v>
      </c>
      <c r="BA28" s="121">
        <f t="shared" si="7"/>
        <v>0</v>
      </c>
      <c r="BB28" s="121">
        <f t="shared" si="8"/>
        <v>0</v>
      </c>
      <c r="BC28" s="121">
        <f t="shared" si="9"/>
        <v>0</v>
      </c>
      <c r="BD28" s="121">
        <f t="shared" si="10"/>
        <v>0</v>
      </c>
      <c r="BE28" s="121">
        <f t="shared" si="11"/>
        <v>0</v>
      </c>
      <c r="CZ28" s="121">
        <v>0</v>
      </c>
    </row>
    <row r="29" spans="1:104" ht="12.75">
      <c r="A29" s="144">
        <v>18</v>
      </c>
      <c r="B29" s="145" t="s">
        <v>117</v>
      </c>
      <c r="C29" s="146" t="s">
        <v>118</v>
      </c>
      <c r="D29" s="147" t="s">
        <v>119</v>
      </c>
      <c r="E29" s="148">
        <v>1</v>
      </c>
      <c r="F29" s="148">
        <v>0</v>
      </c>
      <c r="G29" s="149">
        <f t="shared" si="6"/>
        <v>0</v>
      </c>
      <c r="O29" s="143">
        <v>2</v>
      </c>
      <c r="AA29" s="121">
        <v>1</v>
      </c>
      <c r="AB29" s="121">
        <v>7</v>
      </c>
      <c r="AC29" s="121">
        <v>7</v>
      </c>
      <c r="AZ29" s="121">
        <v>2</v>
      </c>
      <c r="BA29" s="121">
        <f t="shared" si="7"/>
        <v>0</v>
      </c>
      <c r="BB29" s="121">
        <f t="shared" si="8"/>
        <v>0</v>
      </c>
      <c r="BC29" s="121">
        <f t="shared" si="9"/>
        <v>0</v>
      </c>
      <c r="BD29" s="121">
        <f t="shared" si="10"/>
        <v>0</v>
      </c>
      <c r="BE29" s="121">
        <f t="shared" si="11"/>
        <v>0</v>
      </c>
      <c r="CZ29" s="121">
        <v>0.00156</v>
      </c>
    </row>
    <row r="30" spans="1:104" ht="12.75">
      <c r="A30" s="144">
        <v>19</v>
      </c>
      <c r="B30" s="145" t="s">
        <v>120</v>
      </c>
      <c r="C30" s="146" t="s">
        <v>121</v>
      </c>
      <c r="D30" s="147" t="s">
        <v>89</v>
      </c>
      <c r="E30" s="148">
        <v>77</v>
      </c>
      <c r="F30" s="148">
        <v>0</v>
      </c>
      <c r="G30" s="149">
        <f t="shared" si="6"/>
        <v>0</v>
      </c>
      <c r="O30" s="143">
        <v>2</v>
      </c>
      <c r="AA30" s="121">
        <v>1</v>
      </c>
      <c r="AB30" s="121">
        <v>7</v>
      </c>
      <c r="AC30" s="121">
        <v>7</v>
      </c>
      <c r="AZ30" s="121">
        <v>2</v>
      </c>
      <c r="BA30" s="121">
        <f t="shared" si="7"/>
        <v>0</v>
      </c>
      <c r="BB30" s="121">
        <f t="shared" si="8"/>
        <v>0</v>
      </c>
      <c r="BC30" s="121">
        <f t="shared" si="9"/>
        <v>0</v>
      </c>
      <c r="BD30" s="121">
        <f t="shared" si="10"/>
        <v>0</v>
      </c>
      <c r="BE30" s="121">
        <f t="shared" si="11"/>
        <v>0</v>
      </c>
      <c r="CZ30" s="121">
        <v>0.01019</v>
      </c>
    </row>
    <row r="31" spans="1:104" ht="12.75">
      <c r="A31" s="144">
        <v>20</v>
      </c>
      <c r="B31" s="145" t="s">
        <v>122</v>
      </c>
      <c r="C31" s="146" t="s">
        <v>123</v>
      </c>
      <c r="D31" s="147" t="s">
        <v>89</v>
      </c>
      <c r="E31" s="148">
        <v>77</v>
      </c>
      <c r="F31" s="148">
        <v>0</v>
      </c>
      <c r="G31" s="149">
        <f t="shared" si="6"/>
        <v>0</v>
      </c>
      <c r="O31" s="143">
        <v>2</v>
      </c>
      <c r="AA31" s="121">
        <v>1</v>
      </c>
      <c r="AB31" s="121">
        <v>7</v>
      </c>
      <c r="AC31" s="121">
        <v>7</v>
      </c>
      <c r="AZ31" s="121">
        <v>2</v>
      </c>
      <c r="BA31" s="121">
        <f t="shared" si="7"/>
        <v>0</v>
      </c>
      <c r="BB31" s="121">
        <f t="shared" si="8"/>
        <v>0</v>
      </c>
      <c r="BC31" s="121">
        <f t="shared" si="9"/>
        <v>0</v>
      </c>
      <c r="BD31" s="121">
        <f t="shared" si="10"/>
        <v>0</v>
      </c>
      <c r="BE31" s="121">
        <f t="shared" si="11"/>
        <v>0</v>
      </c>
      <c r="CZ31" s="121">
        <v>0.03601</v>
      </c>
    </row>
    <row r="32" spans="1:104" ht="12.75">
      <c r="A32" s="144">
        <v>21</v>
      </c>
      <c r="B32" s="145" t="s">
        <v>124</v>
      </c>
      <c r="C32" s="146" t="s">
        <v>125</v>
      </c>
      <c r="D32" s="147" t="s">
        <v>89</v>
      </c>
      <c r="E32" s="148">
        <v>42</v>
      </c>
      <c r="F32" s="148">
        <v>0</v>
      </c>
      <c r="G32" s="149">
        <f t="shared" si="6"/>
        <v>0</v>
      </c>
      <c r="O32" s="143">
        <v>2</v>
      </c>
      <c r="AA32" s="121">
        <v>1</v>
      </c>
      <c r="AB32" s="121">
        <v>7</v>
      </c>
      <c r="AC32" s="121">
        <v>7</v>
      </c>
      <c r="AZ32" s="121">
        <v>2</v>
      </c>
      <c r="BA32" s="121">
        <f t="shared" si="7"/>
        <v>0</v>
      </c>
      <c r="BB32" s="121">
        <f t="shared" si="8"/>
        <v>0</v>
      </c>
      <c r="BC32" s="121">
        <f t="shared" si="9"/>
        <v>0</v>
      </c>
      <c r="BD32" s="121">
        <f t="shared" si="10"/>
        <v>0</v>
      </c>
      <c r="BE32" s="121">
        <f t="shared" si="11"/>
        <v>0</v>
      </c>
      <c r="CZ32" s="121">
        <v>0</v>
      </c>
    </row>
    <row r="33" spans="1:104" ht="12.75">
      <c r="A33" s="144">
        <v>22</v>
      </c>
      <c r="B33" s="145" t="s">
        <v>126</v>
      </c>
      <c r="C33" s="146" t="s">
        <v>127</v>
      </c>
      <c r="D33" s="147" t="s">
        <v>89</v>
      </c>
      <c r="E33" s="148">
        <v>15</v>
      </c>
      <c r="F33" s="148">
        <v>0</v>
      </c>
      <c r="G33" s="149">
        <f t="shared" si="6"/>
        <v>0</v>
      </c>
      <c r="O33" s="143">
        <v>2</v>
      </c>
      <c r="AA33" s="121">
        <v>1</v>
      </c>
      <c r="AB33" s="121">
        <v>7</v>
      </c>
      <c r="AC33" s="121">
        <v>7</v>
      </c>
      <c r="AZ33" s="121">
        <v>2</v>
      </c>
      <c r="BA33" s="121">
        <f t="shared" si="7"/>
        <v>0</v>
      </c>
      <c r="BB33" s="121">
        <f t="shared" si="8"/>
        <v>0</v>
      </c>
      <c r="BC33" s="121">
        <f t="shared" si="9"/>
        <v>0</v>
      </c>
      <c r="BD33" s="121">
        <f t="shared" si="10"/>
        <v>0</v>
      </c>
      <c r="BE33" s="121">
        <f t="shared" si="11"/>
        <v>0</v>
      </c>
      <c r="CZ33" s="121">
        <v>0</v>
      </c>
    </row>
    <row r="34" spans="1:104" ht="12.75">
      <c r="A34" s="144">
        <v>23</v>
      </c>
      <c r="B34" s="145" t="s">
        <v>128</v>
      </c>
      <c r="C34" s="146" t="s">
        <v>129</v>
      </c>
      <c r="D34" s="147" t="s">
        <v>89</v>
      </c>
      <c r="E34" s="148">
        <v>20</v>
      </c>
      <c r="F34" s="148">
        <v>0</v>
      </c>
      <c r="G34" s="149">
        <f t="shared" si="6"/>
        <v>0</v>
      </c>
      <c r="O34" s="143">
        <v>2</v>
      </c>
      <c r="AA34" s="121">
        <v>1</v>
      </c>
      <c r="AB34" s="121">
        <v>7</v>
      </c>
      <c r="AC34" s="121">
        <v>7</v>
      </c>
      <c r="AZ34" s="121">
        <v>2</v>
      </c>
      <c r="BA34" s="121">
        <f t="shared" si="7"/>
        <v>0</v>
      </c>
      <c r="BB34" s="121">
        <f t="shared" si="8"/>
        <v>0</v>
      </c>
      <c r="BC34" s="121">
        <f t="shared" si="9"/>
        <v>0</v>
      </c>
      <c r="BD34" s="121">
        <f t="shared" si="10"/>
        <v>0</v>
      </c>
      <c r="BE34" s="121">
        <f t="shared" si="11"/>
        <v>0</v>
      </c>
      <c r="CZ34" s="121">
        <v>0</v>
      </c>
    </row>
    <row r="35" spans="1:104" ht="12.75">
      <c r="A35" s="144">
        <v>24</v>
      </c>
      <c r="B35" s="145" t="s">
        <v>130</v>
      </c>
      <c r="C35" s="146" t="s">
        <v>131</v>
      </c>
      <c r="D35" s="147" t="s">
        <v>89</v>
      </c>
      <c r="E35" s="148">
        <v>42</v>
      </c>
      <c r="F35" s="148">
        <v>0</v>
      </c>
      <c r="G35" s="149">
        <f t="shared" si="6"/>
        <v>0</v>
      </c>
      <c r="O35" s="143">
        <v>2</v>
      </c>
      <c r="AA35" s="121">
        <v>1</v>
      </c>
      <c r="AB35" s="121">
        <v>7</v>
      </c>
      <c r="AC35" s="121">
        <v>7</v>
      </c>
      <c r="AZ35" s="121">
        <v>2</v>
      </c>
      <c r="BA35" s="121">
        <f t="shared" si="7"/>
        <v>0</v>
      </c>
      <c r="BB35" s="121">
        <f t="shared" si="8"/>
        <v>0</v>
      </c>
      <c r="BC35" s="121">
        <f t="shared" si="9"/>
        <v>0</v>
      </c>
      <c r="BD35" s="121">
        <f t="shared" si="10"/>
        <v>0</v>
      </c>
      <c r="BE35" s="121">
        <f t="shared" si="11"/>
        <v>0</v>
      </c>
      <c r="CZ35" s="121">
        <v>0</v>
      </c>
    </row>
    <row r="36" spans="1:104" ht="12.75">
      <c r="A36" s="144">
        <v>25</v>
      </c>
      <c r="B36" s="145" t="s">
        <v>132</v>
      </c>
      <c r="C36" s="146" t="s">
        <v>133</v>
      </c>
      <c r="D36" s="147" t="s">
        <v>89</v>
      </c>
      <c r="E36" s="148">
        <v>15</v>
      </c>
      <c r="F36" s="148">
        <v>0</v>
      </c>
      <c r="G36" s="149">
        <f t="shared" si="6"/>
        <v>0</v>
      </c>
      <c r="O36" s="143">
        <v>2</v>
      </c>
      <c r="AA36" s="121">
        <v>1</v>
      </c>
      <c r="AB36" s="121">
        <v>7</v>
      </c>
      <c r="AC36" s="121">
        <v>7</v>
      </c>
      <c r="AZ36" s="121">
        <v>2</v>
      </c>
      <c r="BA36" s="121">
        <f t="shared" si="7"/>
        <v>0</v>
      </c>
      <c r="BB36" s="121">
        <f t="shared" si="8"/>
        <v>0</v>
      </c>
      <c r="BC36" s="121">
        <f t="shared" si="9"/>
        <v>0</v>
      </c>
      <c r="BD36" s="121">
        <f t="shared" si="10"/>
        <v>0</v>
      </c>
      <c r="BE36" s="121">
        <f t="shared" si="11"/>
        <v>0</v>
      </c>
      <c r="CZ36" s="121">
        <v>0</v>
      </c>
    </row>
    <row r="37" spans="1:104" ht="12.75">
      <c r="A37" s="144">
        <v>26</v>
      </c>
      <c r="B37" s="145" t="s">
        <v>134</v>
      </c>
      <c r="C37" s="146" t="s">
        <v>135</v>
      </c>
      <c r="D37" s="147" t="s">
        <v>89</v>
      </c>
      <c r="E37" s="148">
        <v>20</v>
      </c>
      <c r="F37" s="148">
        <v>0</v>
      </c>
      <c r="G37" s="149">
        <f t="shared" si="6"/>
        <v>0</v>
      </c>
      <c r="O37" s="143">
        <v>2</v>
      </c>
      <c r="AA37" s="121">
        <v>1</v>
      </c>
      <c r="AB37" s="121">
        <v>7</v>
      </c>
      <c r="AC37" s="121">
        <v>7</v>
      </c>
      <c r="AZ37" s="121">
        <v>2</v>
      </c>
      <c r="BA37" s="121">
        <f t="shared" si="7"/>
        <v>0</v>
      </c>
      <c r="BB37" s="121">
        <f t="shared" si="8"/>
        <v>0</v>
      </c>
      <c r="BC37" s="121">
        <f t="shared" si="9"/>
        <v>0</v>
      </c>
      <c r="BD37" s="121">
        <f t="shared" si="10"/>
        <v>0</v>
      </c>
      <c r="BE37" s="121">
        <f t="shared" si="11"/>
        <v>0</v>
      </c>
      <c r="CZ37" s="121">
        <v>0</v>
      </c>
    </row>
    <row r="38" spans="1:104" ht="12.75">
      <c r="A38" s="144">
        <v>27</v>
      </c>
      <c r="B38" s="145" t="s">
        <v>136</v>
      </c>
      <c r="C38" s="146" t="s">
        <v>137</v>
      </c>
      <c r="D38" s="147" t="s">
        <v>89</v>
      </c>
      <c r="E38" s="148">
        <v>2</v>
      </c>
      <c r="F38" s="148">
        <v>0</v>
      </c>
      <c r="G38" s="149">
        <f t="shared" si="6"/>
        <v>0</v>
      </c>
      <c r="O38" s="143">
        <v>2</v>
      </c>
      <c r="AA38" s="121">
        <v>1</v>
      </c>
      <c r="AB38" s="121">
        <v>7</v>
      </c>
      <c r="AC38" s="121">
        <v>7</v>
      </c>
      <c r="AZ38" s="121">
        <v>2</v>
      </c>
      <c r="BA38" s="121">
        <f t="shared" si="7"/>
        <v>0</v>
      </c>
      <c r="BB38" s="121">
        <f t="shared" si="8"/>
        <v>0</v>
      </c>
      <c r="BC38" s="121">
        <f t="shared" si="9"/>
        <v>0</v>
      </c>
      <c r="BD38" s="121">
        <f t="shared" si="10"/>
        <v>0</v>
      </c>
      <c r="BE38" s="121">
        <f t="shared" si="11"/>
        <v>0</v>
      </c>
      <c r="CZ38" s="121">
        <v>0</v>
      </c>
    </row>
    <row r="39" spans="1:104" ht="12.75">
      <c r="A39" s="144">
        <v>28</v>
      </c>
      <c r="B39" s="145" t="s">
        <v>138</v>
      </c>
      <c r="C39" s="146" t="s">
        <v>139</v>
      </c>
      <c r="D39" s="147" t="s">
        <v>89</v>
      </c>
      <c r="E39" s="148">
        <v>1</v>
      </c>
      <c r="F39" s="148">
        <v>0</v>
      </c>
      <c r="G39" s="149">
        <f t="shared" si="6"/>
        <v>0</v>
      </c>
      <c r="O39" s="143">
        <v>2</v>
      </c>
      <c r="AA39" s="121">
        <v>1</v>
      </c>
      <c r="AB39" s="121">
        <v>7</v>
      </c>
      <c r="AC39" s="121">
        <v>7</v>
      </c>
      <c r="AZ39" s="121">
        <v>2</v>
      </c>
      <c r="BA39" s="121">
        <f t="shared" si="7"/>
        <v>0</v>
      </c>
      <c r="BB39" s="121">
        <f t="shared" si="8"/>
        <v>0</v>
      </c>
      <c r="BC39" s="121">
        <f t="shared" si="9"/>
        <v>0</v>
      </c>
      <c r="BD39" s="121">
        <f t="shared" si="10"/>
        <v>0</v>
      </c>
      <c r="BE39" s="121">
        <f t="shared" si="11"/>
        <v>0</v>
      </c>
      <c r="CZ39" s="121">
        <v>0</v>
      </c>
    </row>
    <row r="40" spans="1:104" ht="12.75">
      <c r="A40" s="144">
        <v>29</v>
      </c>
      <c r="B40" s="145" t="s">
        <v>140</v>
      </c>
      <c r="C40" s="146" t="s">
        <v>141</v>
      </c>
      <c r="D40" s="147" t="s">
        <v>89</v>
      </c>
      <c r="E40" s="148">
        <v>2</v>
      </c>
      <c r="F40" s="148">
        <v>0</v>
      </c>
      <c r="G40" s="149">
        <f t="shared" si="6"/>
        <v>0</v>
      </c>
      <c r="O40" s="143">
        <v>2</v>
      </c>
      <c r="AA40" s="121">
        <v>1</v>
      </c>
      <c r="AB40" s="121">
        <v>7</v>
      </c>
      <c r="AC40" s="121">
        <v>7</v>
      </c>
      <c r="AZ40" s="121">
        <v>2</v>
      </c>
      <c r="BA40" s="121">
        <f t="shared" si="7"/>
        <v>0</v>
      </c>
      <c r="BB40" s="121">
        <f t="shared" si="8"/>
        <v>0</v>
      </c>
      <c r="BC40" s="121">
        <f t="shared" si="9"/>
        <v>0</v>
      </c>
      <c r="BD40" s="121">
        <f t="shared" si="10"/>
        <v>0</v>
      </c>
      <c r="BE40" s="121">
        <f t="shared" si="11"/>
        <v>0</v>
      </c>
      <c r="CZ40" s="121">
        <v>0</v>
      </c>
    </row>
    <row r="41" spans="1:104" ht="12.75">
      <c r="A41" s="144">
        <v>30</v>
      </c>
      <c r="B41" s="145" t="s">
        <v>142</v>
      </c>
      <c r="C41" s="146" t="s">
        <v>143</v>
      </c>
      <c r="D41" s="147" t="s">
        <v>69</v>
      </c>
      <c r="E41" s="148">
        <v>2</v>
      </c>
      <c r="F41" s="148">
        <v>0</v>
      </c>
      <c r="G41" s="149">
        <f t="shared" si="6"/>
        <v>0</v>
      </c>
      <c r="O41" s="143">
        <v>2</v>
      </c>
      <c r="AA41" s="121">
        <v>1</v>
      </c>
      <c r="AB41" s="121">
        <v>7</v>
      </c>
      <c r="AC41" s="121">
        <v>7</v>
      </c>
      <c r="AZ41" s="121">
        <v>2</v>
      </c>
      <c r="BA41" s="121">
        <f t="shared" si="7"/>
        <v>0</v>
      </c>
      <c r="BB41" s="121">
        <f t="shared" si="8"/>
        <v>0</v>
      </c>
      <c r="BC41" s="121">
        <f t="shared" si="9"/>
        <v>0</v>
      </c>
      <c r="BD41" s="121">
        <f t="shared" si="10"/>
        <v>0</v>
      </c>
      <c r="BE41" s="121">
        <f t="shared" si="11"/>
        <v>0</v>
      </c>
      <c r="CZ41" s="121">
        <v>0</v>
      </c>
    </row>
    <row r="42" spans="1:104" ht="12.75">
      <c r="A42" s="144">
        <v>31</v>
      </c>
      <c r="B42" s="145" t="s">
        <v>144</v>
      </c>
      <c r="C42" s="146" t="s">
        <v>145</v>
      </c>
      <c r="D42" s="147" t="s">
        <v>69</v>
      </c>
      <c r="E42" s="148">
        <v>2</v>
      </c>
      <c r="F42" s="148">
        <v>0</v>
      </c>
      <c r="G42" s="149">
        <f t="shared" si="6"/>
        <v>0</v>
      </c>
      <c r="O42" s="143">
        <v>2</v>
      </c>
      <c r="AA42" s="121">
        <v>1</v>
      </c>
      <c r="AB42" s="121">
        <v>7</v>
      </c>
      <c r="AC42" s="121">
        <v>7</v>
      </c>
      <c r="AZ42" s="121">
        <v>2</v>
      </c>
      <c r="BA42" s="121">
        <f t="shared" si="7"/>
        <v>0</v>
      </c>
      <c r="BB42" s="121">
        <f t="shared" si="8"/>
        <v>0</v>
      </c>
      <c r="BC42" s="121">
        <f t="shared" si="9"/>
        <v>0</v>
      </c>
      <c r="BD42" s="121">
        <f t="shared" si="10"/>
        <v>0</v>
      </c>
      <c r="BE42" s="121">
        <f t="shared" si="11"/>
        <v>0</v>
      </c>
      <c r="CZ42" s="121">
        <v>0</v>
      </c>
    </row>
    <row r="43" spans="1:104" ht="12.75">
      <c r="A43" s="144">
        <v>32</v>
      </c>
      <c r="B43" s="145" t="s">
        <v>146</v>
      </c>
      <c r="C43" s="146" t="s">
        <v>147</v>
      </c>
      <c r="D43" s="147" t="s">
        <v>108</v>
      </c>
      <c r="E43" s="148">
        <v>16</v>
      </c>
      <c r="F43" s="148">
        <v>0</v>
      </c>
      <c r="G43" s="149">
        <f t="shared" si="6"/>
        <v>0</v>
      </c>
      <c r="O43" s="143">
        <v>2</v>
      </c>
      <c r="AA43" s="121">
        <v>12</v>
      </c>
      <c r="AB43" s="121">
        <v>0</v>
      </c>
      <c r="AC43" s="121">
        <v>48</v>
      </c>
      <c r="AZ43" s="121">
        <v>2</v>
      </c>
      <c r="BA43" s="121">
        <f t="shared" si="7"/>
        <v>0</v>
      </c>
      <c r="BB43" s="121">
        <f t="shared" si="8"/>
        <v>0</v>
      </c>
      <c r="BC43" s="121">
        <f t="shared" si="9"/>
        <v>0</v>
      </c>
      <c r="BD43" s="121">
        <f t="shared" si="10"/>
        <v>0</v>
      </c>
      <c r="BE43" s="121">
        <f t="shared" si="11"/>
        <v>0</v>
      </c>
      <c r="CZ43" s="121">
        <v>0</v>
      </c>
    </row>
    <row r="44" spans="1:104" ht="12.75">
      <c r="A44" s="144">
        <v>33</v>
      </c>
      <c r="B44" s="145" t="s">
        <v>148</v>
      </c>
      <c r="C44" s="146" t="s">
        <v>149</v>
      </c>
      <c r="D44" s="147" t="s">
        <v>55</v>
      </c>
      <c r="E44" s="148">
        <v>221.125</v>
      </c>
      <c r="F44" s="148">
        <v>0</v>
      </c>
      <c r="G44" s="149">
        <f t="shared" si="6"/>
        <v>0</v>
      </c>
      <c r="O44" s="143">
        <v>2</v>
      </c>
      <c r="AA44" s="121">
        <v>7</v>
      </c>
      <c r="AB44" s="121">
        <v>1002</v>
      </c>
      <c r="AC44" s="121">
        <v>5</v>
      </c>
      <c r="AZ44" s="121">
        <v>2</v>
      </c>
      <c r="BA44" s="121">
        <f t="shared" si="7"/>
        <v>0</v>
      </c>
      <c r="BB44" s="121">
        <f t="shared" si="8"/>
        <v>0</v>
      </c>
      <c r="BC44" s="121">
        <f t="shared" si="9"/>
        <v>0</v>
      </c>
      <c r="BD44" s="121">
        <f t="shared" si="10"/>
        <v>0</v>
      </c>
      <c r="BE44" s="121">
        <f t="shared" si="11"/>
        <v>0</v>
      </c>
      <c r="CZ44" s="121">
        <v>0</v>
      </c>
    </row>
    <row r="45" spans="1:57" ht="12.75">
      <c r="A45" s="150"/>
      <c r="B45" s="151" t="s">
        <v>70</v>
      </c>
      <c r="C45" s="152" t="str">
        <f>CONCATENATE(B26," ",C26)</f>
        <v>722 Vnitřní vodovod</v>
      </c>
      <c r="D45" s="150"/>
      <c r="E45" s="153"/>
      <c r="F45" s="153"/>
      <c r="G45" s="154">
        <f>SUM(G26:G44)</f>
        <v>0</v>
      </c>
      <c r="O45" s="143">
        <v>4</v>
      </c>
      <c r="BA45" s="155">
        <f>SUM(BA26:BA44)</f>
        <v>0</v>
      </c>
      <c r="BB45" s="155">
        <f>SUM(BB26:BB44)</f>
        <v>0</v>
      </c>
      <c r="BC45" s="155">
        <f>SUM(BC26:BC44)</f>
        <v>0</v>
      </c>
      <c r="BD45" s="155">
        <f>SUM(BD26:BD44)</f>
        <v>0</v>
      </c>
      <c r="BE45" s="155">
        <f>SUM(BE26:BE44)</f>
        <v>0</v>
      </c>
    </row>
    <row r="46" spans="1:15" ht="12.75">
      <c r="A46" s="136" t="s">
        <v>66</v>
      </c>
      <c r="B46" s="137" t="s">
        <v>150</v>
      </c>
      <c r="C46" s="138" t="s">
        <v>151</v>
      </c>
      <c r="D46" s="139"/>
      <c r="E46" s="140"/>
      <c r="F46" s="140"/>
      <c r="G46" s="141"/>
      <c r="H46" s="142"/>
      <c r="I46" s="142"/>
      <c r="O46" s="143">
        <v>1</v>
      </c>
    </row>
    <row r="47" spans="1:104" ht="12.75">
      <c r="A47" s="144">
        <v>34</v>
      </c>
      <c r="B47" s="145" t="s">
        <v>152</v>
      </c>
      <c r="C47" s="146" t="s">
        <v>153</v>
      </c>
      <c r="D47" s="147" t="s">
        <v>86</v>
      </c>
      <c r="E47" s="148">
        <v>7</v>
      </c>
      <c r="F47" s="148">
        <v>0</v>
      </c>
      <c r="G47" s="149">
        <f aca="true" t="shared" si="12" ref="G47:G64">E47*F47</f>
        <v>0</v>
      </c>
      <c r="O47" s="143">
        <v>2</v>
      </c>
      <c r="AA47" s="121">
        <v>1</v>
      </c>
      <c r="AB47" s="121">
        <v>7</v>
      </c>
      <c r="AC47" s="121">
        <v>7</v>
      </c>
      <c r="AZ47" s="121">
        <v>2</v>
      </c>
      <c r="BA47" s="121">
        <f aca="true" t="shared" si="13" ref="BA47:BA64">IF(AZ47=1,G47,0)</f>
        <v>0</v>
      </c>
      <c r="BB47" s="121">
        <f aca="true" t="shared" si="14" ref="BB47:BB64">IF(AZ47=2,G47,0)</f>
        <v>0</v>
      </c>
      <c r="BC47" s="121">
        <f aca="true" t="shared" si="15" ref="BC47:BC64">IF(AZ47=3,G47,0)</f>
        <v>0</v>
      </c>
      <c r="BD47" s="121">
        <f aca="true" t="shared" si="16" ref="BD47:BD64">IF(AZ47=4,G47,0)</f>
        <v>0</v>
      </c>
      <c r="BE47" s="121">
        <f aca="true" t="shared" si="17" ref="BE47:BE64">IF(AZ47=5,G47,0)</f>
        <v>0</v>
      </c>
      <c r="CZ47" s="121">
        <v>0</v>
      </c>
    </row>
    <row r="48" spans="1:104" ht="12.75">
      <c r="A48" s="144">
        <v>35</v>
      </c>
      <c r="B48" s="145" t="s">
        <v>154</v>
      </c>
      <c r="C48" s="146" t="s">
        <v>155</v>
      </c>
      <c r="D48" s="147" t="s">
        <v>86</v>
      </c>
      <c r="E48" s="148">
        <v>7</v>
      </c>
      <c r="F48" s="148">
        <v>0</v>
      </c>
      <c r="G48" s="149">
        <f t="shared" si="12"/>
        <v>0</v>
      </c>
      <c r="O48" s="143">
        <v>2</v>
      </c>
      <c r="AA48" s="121">
        <v>1</v>
      </c>
      <c r="AB48" s="121">
        <v>7</v>
      </c>
      <c r="AC48" s="121">
        <v>7</v>
      </c>
      <c r="AZ48" s="121">
        <v>2</v>
      </c>
      <c r="BA48" s="121">
        <f t="shared" si="13"/>
        <v>0</v>
      </c>
      <c r="BB48" s="121">
        <f t="shared" si="14"/>
        <v>0</v>
      </c>
      <c r="BC48" s="121">
        <f t="shared" si="15"/>
        <v>0</v>
      </c>
      <c r="BD48" s="121">
        <f t="shared" si="16"/>
        <v>0</v>
      </c>
      <c r="BE48" s="121">
        <f t="shared" si="17"/>
        <v>0</v>
      </c>
      <c r="CZ48" s="121">
        <v>0.00239</v>
      </c>
    </row>
    <row r="49" spans="1:104" ht="12.75">
      <c r="A49" s="144">
        <v>36</v>
      </c>
      <c r="B49" s="145" t="s">
        <v>156</v>
      </c>
      <c r="C49" s="146" t="s">
        <v>157</v>
      </c>
      <c r="D49" s="147" t="s">
        <v>158</v>
      </c>
      <c r="E49" s="148">
        <v>2</v>
      </c>
      <c r="F49" s="148">
        <v>0</v>
      </c>
      <c r="G49" s="149">
        <f t="shared" si="12"/>
        <v>0</v>
      </c>
      <c r="O49" s="143">
        <v>2</v>
      </c>
      <c r="AA49" s="121">
        <v>1</v>
      </c>
      <c r="AB49" s="121">
        <v>7</v>
      </c>
      <c r="AC49" s="121">
        <v>7</v>
      </c>
      <c r="AZ49" s="121">
        <v>2</v>
      </c>
      <c r="BA49" s="121">
        <f t="shared" si="13"/>
        <v>0</v>
      </c>
      <c r="BB49" s="121">
        <f t="shared" si="14"/>
        <v>0</v>
      </c>
      <c r="BC49" s="121">
        <f t="shared" si="15"/>
        <v>0</v>
      </c>
      <c r="BD49" s="121">
        <f t="shared" si="16"/>
        <v>0</v>
      </c>
      <c r="BE49" s="121">
        <f t="shared" si="17"/>
        <v>0</v>
      </c>
      <c r="CZ49" s="121">
        <v>0.00374</v>
      </c>
    </row>
    <row r="50" spans="1:104" ht="12.75">
      <c r="A50" s="144">
        <v>37</v>
      </c>
      <c r="B50" s="145" t="s">
        <v>159</v>
      </c>
      <c r="C50" s="146" t="s">
        <v>160</v>
      </c>
      <c r="D50" s="147" t="s">
        <v>158</v>
      </c>
      <c r="E50" s="148">
        <v>8</v>
      </c>
      <c r="F50" s="148">
        <v>0</v>
      </c>
      <c r="G50" s="149">
        <f t="shared" si="12"/>
        <v>0</v>
      </c>
      <c r="O50" s="143">
        <v>2</v>
      </c>
      <c r="AA50" s="121">
        <v>1</v>
      </c>
      <c r="AB50" s="121">
        <v>7</v>
      </c>
      <c r="AC50" s="121">
        <v>7</v>
      </c>
      <c r="AZ50" s="121">
        <v>2</v>
      </c>
      <c r="BA50" s="121">
        <f t="shared" si="13"/>
        <v>0</v>
      </c>
      <c r="BB50" s="121">
        <f t="shared" si="14"/>
        <v>0</v>
      </c>
      <c r="BC50" s="121">
        <f t="shared" si="15"/>
        <v>0</v>
      </c>
      <c r="BD50" s="121">
        <f t="shared" si="16"/>
        <v>0</v>
      </c>
      <c r="BE50" s="121">
        <f t="shared" si="17"/>
        <v>0</v>
      </c>
      <c r="CZ50" s="121">
        <v>0.00139</v>
      </c>
    </row>
    <row r="51" spans="1:104" ht="12.75">
      <c r="A51" s="144">
        <v>38</v>
      </c>
      <c r="B51" s="145" t="s">
        <v>161</v>
      </c>
      <c r="C51" s="146" t="s">
        <v>162</v>
      </c>
      <c r="D51" s="147" t="s">
        <v>158</v>
      </c>
      <c r="E51" s="148">
        <v>1</v>
      </c>
      <c r="F51" s="148">
        <v>0</v>
      </c>
      <c r="G51" s="149">
        <f t="shared" si="12"/>
        <v>0</v>
      </c>
      <c r="O51" s="143">
        <v>2</v>
      </c>
      <c r="AA51" s="121">
        <v>1</v>
      </c>
      <c r="AB51" s="121">
        <v>7</v>
      </c>
      <c r="AC51" s="121">
        <v>7</v>
      </c>
      <c r="AZ51" s="121">
        <v>2</v>
      </c>
      <c r="BA51" s="121">
        <f t="shared" si="13"/>
        <v>0</v>
      </c>
      <c r="BB51" s="121">
        <f t="shared" si="14"/>
        <v>0</v>
      </c>
      <c r="BC51" s="121">
        <f t="shared" si="15"/>
        <v>0</v>
      </c>
      <c r="BD51" s="121">
        <f t="shared" si="16"/>
        <v>0</v>
      </c>
      <c r="BE51" s="121">
        <f t="shared" si="17"/>
        <v>0</v>
      </c>
      <c r="CZ51" s="121">
        <v>0.02756882</v>
      </c>
    </row>
    <row r="52" spans="1:104" ht="12.75">
      <c r="A52" s="144">
        <v>39</v>
      </c>
      <c r="B52" s="145" t="s">
        <v>163</v>
      </c>
      <c r="C52" s="146" t="s">
        <v>164</v>
      </c>
      <c r="D52" s="147" t="s">
        <v>158</v>
      </c>
      <c r="E52" s="148">
        <v>16</v>
      </c>
      <c r="F52" s="148">
        <v>0</v>
      </c>
      <c r="G52" s="149">
        <f t="shared" si="12"/>
        <v>0</v>
      </c>
      <c r="O52" s="143">
        <v>2</v>
      </c>
      <c r="AA52" s="121">
        <v>1</v>
      </c>
      <c r="AB52" s="121">
        <v>7</v>
      </c>
      <c r="AC52" s="121">
        <v>7</v>
      </c>
      <c r="AZ52" s="121">
        <v>2</v>
      </c>
      <c r="BA52" s="121">
        <f t="shared" si="13"/>
        <v>0</v>
      </c>
      <c r="BB52" s="121">
        <f t="shared" si="14"/>
        <v>0</v>
      </c>
      <c r="BC52" s="121">
        <f t="shared" si="15"/>
        <v>0</v>
      </c>
      <c r="BD52" s="121">
        <f t="shared" si="16"/>
        <v>0</v>
      </c>
      <c r="BE52" s="121">
        <f t="shared" si="17"/>
        <v>0</v>
      </c>
      <c r="CZ52" s="121">
        <v>0.00029</v>
      </c>
    </row>
    <row r="53" spans="1:104" ht="12.75">
      <c r="A53" s="144">
        <v>40</v>
      </c>
      <c r="B53" s="145" t="s">
        <v>165</v>
      </c>
      <c r="C53" s="146" t="s">
        <v>166</v>
      </c>
      <c r="D53" s="147" t="s">
        <v>86</v>
      </c>
      <c r="E53" s="148">
        <v>8</v>
      </c>
      <c r="F53" s="148">
        <v>0</v>
      </c>
      <c r="G53" s="149">
        <f t="shared" si="12"/>
        <v>0</v>
      </c>
      <c r="O53" s="143">
        <v>2</v>
      </c>
      <c r="AA53" s="121">
        <v>1</v>
      </c>
      <c r="AB53" s="121">
        <v>7</v>
      </c>
      <c r="AC53" s="121">
        <v>7</v>
      </c>
      <c r="AZ53" s="121">
        <v>2</v>
      </c>
      <c r="BA53" s="121">
        <f t="shared" si="13"/>
        <v>0</v>
      </c>
      <c r="BB53" s="121">
        <f t="shared" si="14"/>
        <v>0</v>
      </c>
      <c r="BC53" s="121">
        <f t="shared" si="15"/>
        <v>0</v>
      </c>
      <c r="BD53" s="121">
        <f t="shared" si="16"/>
        <v>0</v>
      </c>
      <c r="BE53" s="121">
        <f t="shared" si="17"/>
        <v>0</v>
      </c>
      <c r="CZ53" s="121">
        <v>4E-05</v>
      </c>
    </row>
    <row r="54" spans="1:104" ht="12.75">
      <c r="A54" s="144">
        <v>41</v>
      </c>
      <c r="B54" s="145" t="s">
        <v>167</v>
      </c>
      <c r="C54" s="146" t="s">
        <v>168</v>
      </c>
      <c r="D54" s="147" t="s">
        <v>86</v>
      </c>
      <c r="E54" s="148">
        <v>8</v>
      </c>
      <c r="F54" s="148">
        <v>0</v>
      </c>
      <c r="G54" s="149">
        <f t="shared" si="12"/>
        <v>0</v>
      </c>
      <c r="O54" s="143">
        <v>2</v>
      </c>
      <c r="AA54" s="121">
        <v>1</v>
      </c>
      <c r="AB54" s="121">
        <v>7</v>
      </c>
      <c r="AC54" s="121">
        <v>7</v>
      </c>
      <c r="AZ54" s="121">
        <v>2</v>
      </c>
      <c r="BA54" s="121">
        <f t="shared" si="13"/>
        <v>0</v>
      </c>
      <c r="BB54" s="121">
        <f t="shared" si="14"/>
        <v>0</v>
      </c>
      <c r="BC54" s="121">
        <f t="shared" si="15"/>
        <v>0</v>
      </c>
      <c r="BD54" s="121">
        <f t="shared" si="16"/>
        <v>0</v>
      </c>
      <c r="BE54" s="121">
        <f t="shared" si="17"/>
        <v>0</v>
      </c>
      <c r="CZ54" s="121">
        <v>0</v>
      </c>
    </row>
    <row r="55" spans="1:104" ht="12.75">
      <c r="A55" s="144">
        <v>42</v>
      </c>
      <c r="B55" s="145" t="s">
        <v>169</v>
      </c>
      <c r="C55" s="146" t="s">
        <v>170</v>
      </c>
      <c r="D55" s="147" t="s">
        <v>86</v>
      </c>
      <c r="E55" s="148">
        <v>7</v>
      </c>
      <c r="F55" s="148">
        <v>0</v>
      </c>
      <c r="G55" s="149">
        <f t="shared" si="12"/>
        <v>0</v>
      </c>
      <c r="O55" s="143">
        <v>2</v>
      </c>
      <c r="AA55" s="121">
        <v>1</v>
      </c>
      <c r="AB55" s="121">
        <v>7</v>
      </c>
      <c r="AC55" s="121">
        <v>7</v>
      </c>
      <c r="AZ55" s="121">
        <v>2</v>
      </c>
      <c r="BA55" s="121">
        <f t="shared" si="13"/>
        <v>0</v>
      </c>
      <c r="BB55" s="121">
        <f t="shared" si="14"/>
        <v>0</v>
      </c>
      <c r="BC55" s="121">
        <f t="shared" si="15"/>
        <v>0</v>
      </c>
      <c r="BD55" s="121">
        <f t="shared" si="16"/>
        <v>0</v>
      </c>
      <c r="BE55" s="121">
        <f t="shared" si="17"/>
        <v>0</v>
      </c>
      <c r="CZ55" s="121">
        <v>0</v>
      </c>
    </row>
    <row r="56" spans="1:104" ht="12.75">
      <c r="A56" s="144">
        <v>43</v>
      </c>
      <c r="B56" s="145" t="s">
        <v>171</v>
      </c>
      <c r="C56" s="146" t="s">
        <v>172</v>
      </c>
      <c r="D56" s="147" t="s">
        <v>86</v>
      </c>
      <c r="E56" s="148">
        <v>1</v>
      </c>
      <c r="F56" s="148">
        <v>0</v>
      </c>
      <c r="G56" s="149">
        <f t="shared" si="12"/>
        <v>0</v>
      </c>
      <c r="O56" s="143">
        <v>2</v>
      </c>
      <c r="AA56" s="121">
        <v>1</v>
      </c>
      <c r="AB56" s="121">
        <v>7</v>
      </c>
      <c r="AC56" s="121">
        <v>7</v>
      </c>
      <c r="AZ56" s="121">
        <v>2</v>
      </c>
      <c r="BA56" s="121">
        <f t="shared" si="13"/>
        <v>0</v>
      </c>
      <c r="BB56" s="121">
        <f t="shared" si="14"/>
        <v>0</v>
      </c>
      <c r="BC56" s="121">
        <f t="shared" si="15"/>
        <v>0</v>
      </c>
      <c r="BD56" s="121">
        <f t="shared" si="16"/>
        <v>0</v>
      </c>
      <c r="BE56" s="121">
        <f t="shared" si="17"/>
        <v>0</v>
      </c>
      <c r="CZ56" s="121">
        <v>0</v>
      </c>
    </row>
    <row r="57" spans="1:104" ht="12.75">
      <c r="A57" s="144">
        <v>44</v>
      </c>
      <c r="B57" s="145" t="s">
        <v>173</v>
      </c>
      <c r="C57" s="146" t="s">
        <v>174</v>
      </c>
      <c r="D57" s="147" t="s">
        <v>86</v>
      </c>
      <c r="E57" s="148">
        <v>1</v>
      </c>
      <c r="F57" s="148">
        <v>0</v>
      </c>
      <c r="G57" s="149">
        <f t="shared" si="12"/>
        <v>0</v>
      </c>
      <c r="O57" s="143">
        <v>2</v>
      </c>
      <c r="AA57" s="121">
        <v>1</v>
      </c>
      <c r="AB57" s="121">
        <v>7</v>
      </c>
      <c r="AC57" s="121">
        <v>7</v>
      </c>
      <c r="AZ57" s="121">
        <v>2</v>
      </c>
      <c r="BA57" s="121">
        <f t="shared" si="13"/>
        <v>0</v>
      </c>
      <c r="BB57" s="121">
        <f t="shared" si="14"/>
        <v>0</v>
      </c>
      <c r="BC57" s="121">
        <f t="shared" si="15"/>
        <v>0</v>
      </c>
      <c r="BD57" s="121">
        <f t="shared" si="16"/>
        <v>0</v>
      </c>
      <c r="BE57" s="121">
        <f t="shared" si="17"/>
        <v>0</v>
      </c>
      <c r="CZ57" s="121">
        <v>0</v>
      </c>
    </row>
    <row r="58" spans="1:104" ht="12.75">
      <c r="A58" s="144">
        <v>45</v>
      </c>
      <c r="B58" s="145" t="s">
        <v>175</v>
      </c>
      <c r="C58" s="146" t="s">
        <v>176</v>
      </c>
      <c r="D58" s="147" t="s">
        <v>86</v>
      </c>
      <c r="E58" s="148">
        <v>8</v>
      </c>
      <c r="F58" s="148">
        <v>0</v>
      </c>
      <c r="G58" s="149">
        <f t="shared" si="12"/>
        <v>0</v>
      </c>
      <c r="O58" s="143">
        <v>2</v>
      </c>
      <c r="AA58" s="121">
        <v>1</v>
      </c>
      <c r="AB58" s="121">
        <v>7</v>
      </c>
      <c r="AC58" s="121">
        <v>7</v>
      </c>
      <c r="AZ58" s="121">
        <v>2</v>
      </c>
      <c r="BA58" s="121">
        <f t="shared" si="13"/>
        <v>0</v>
      </c>
      <c r="BB58" s="121">
        <f t="shared" si="14"/>
        <v>0</v>
      </c>
      <c r="BC58" s="121">
        <f t="shared" si="15"/>
        <v>0</v>
      </c>
      <c r="BD58" s="121">
        <f t="shared" si="16"/>
        <v>0</v>
      </c>
      <c r="BE58" s="121">
        <f t="shared" si="17"/>
        <v>0</v>
      </c>
      <c r="CZ58" s="121">
        <v>0</v>
      </c>
    </row>
    <row r="59" spans="1:104" ht="12.75">
      <c r="A59" s="144">
        <v>46</v>
      </c>
      <c r="B59" s="145" t="s">
        <v>177</v>
      </c>
      <c r="C59" s="146" t="s">
        <v>178</v>
      </c>
      <c r="D59" s="147" t="s">
        <v>179</v>
      </c>
      <c r="E59" s="148">
        <v>1</v>
      </c>
      <c r="F59" s="148">
        <v>0</v>
      </c>
      <c r="G59" s="149">
        <f t="shared" si="12"/>
        <v>0</v>
      </c>
      <c r="O59" s="143">
        <v>2</v>
      </c>
      <c r="AA59" s="121">
        <v>1</v>
      </c>
      <c r="AB59" s="121">
        <v>7</v>
      </c>
      <c r="AC59" s="121">
        <v>7</v>
      </c>
      <c r="AZ59" s="121">
        <v>2</v>
      </c>
      <c r="BA59" s="121">
        <f t="shared" si="13"/>
        <v>0</v>
      </c>
      <c r="BB59" s="121">
        <f t="shared" si="14"/>
        <v>0</v>
      </c>
      <c r="BC59" s="121">
        <f t="shared" si="15"/>
        <v>0</v>
      </c>
      <c r="BD59" s="121">
        <f t="shared" si="16"/>
        <v>0</v>
      </c>
      <c r="BE59" s="121">
        <f t="shared" si="17"/>
        <v>0</v>
      </c>
      <c r="CZ59" s="121">
        <v>0</v>
      </c>
    </row>
    <row r="60" spans="1:104" ht="12.75">
      <c r="A60" s="144">
        <v>47</v>
      </c>
      <c r="B60" s="145" t="s">
        <v>180</v>
      </c>
      <c r="C60" s="146" t="s">
        <v>181</v>
      </c>
      <c r="D60" s="147" t="s">
        <v>69</v>
      </c>
      <c r="E60" s="148">
        <v>7</v>
      </c>
      <c r="F60" s="148">
        <v>0</v>
      </c>
      <c r="G60" s="149">
        <f t="shared" si="12"/>
        <v>0</v>
      </c>
      <c r="O60" s="143">
        <v>2</v>
      </c>
      <c r="AA60" s="121">
        <v>1</v>
      </c>
      <c r="AB60" s="121">
        <v>7</v>
      </c>
      <c r="AC60" s="121">
        <v>7</v>
      </c>
      <c r="AZ60" s="121">
        <v>2</v>
      </c>
      <c r="BA60" s="121">
        <f t="shared" si="13"/>
        <v>0</v>
      </c>
      <c r="BB60" s="121">
        <f t="shared" si="14"/>
        <v>0</v>
      </c>
      <c r="BC60" s="121">
        <f t="shared" si="15"/>
        <v>0</v>
      </c>
      <c r="BD60" s="121">
        <f t="shared" si="16"/>
        <v>0</v>
      </c>
      <c r="BE60" s="121">
        <f t="shared" si="17"/>
        <v>0</v>
      </c>
      <c r="CZ60" s="121">
        <v>0</v>
      </c>
    </row>
    <row r="61" spans="1:104" ht="12.75">
      <c r="A61" s="144">
        <v>48</v>
      </c>
      <c r="B61" s="145" t="s">
        <v>182</v>
      </c>
      <c r="C61" s="146" t="s">
        <v>183</v>
      </c>
      <c r="D61" s="147" t="s">
        <v>69</v>
      </c>
      <c r="E61" s="148">
        <v>7</v>
      </c>
      <c r="F61" s="148">
        <v>0</v>
      </c>
      <c r="G61" s="149">
        <f t="shared" si="12"/>
        <v>0</v>
      </c>
      <c r="O61" s="143">
        <v>2</v>
      </c>
      <c r="AA61" s="121">
        <v>1</v>
      </c>
      <c r="AB61" s="121">
        <v>7</v>
      </c>
      <c r="AC61" s="121">
        <v>7</v>
      </c>
      <c r="AZ61" s="121">
        <v>2</v>
      </c>
      <c r="BA61" s="121">
        <f t="shared" si="13"/>
        <v>0</v>
      </c>
      <c r="BB61" s="121">
        <f t="shared" si="14"/>
        <v>0</v>
      </c>
      <c r="BC61" s="121">
        <f t="shared" si="15"/>
        <v>0</v>
      </c>
      <c r="BD61" s="121">
        <f t="shared" si="16"/>
        <v>0</v>
      </c>
      <c r="BE61" s="121">
        <f t="shared" si="17"/>
        <v>0</v>
      </c>
      <c r="CZ61" s="121">
        <v>0</v>
      </c>
    </row>
    <row r="62" spans="1:104" ht="12.75">
      <c r="A62" s="144">
        <v>49</v>
      </c>
      <c r="B62" s="145" t="s">
        <v>184</v>
      </c>
      <c r="C62" s="146" t="s">
        <v>185</v>
      </c>
      <c r="D62" s="147" t="s">
        <v>69</v>
      </c>
      <c r="E62" s="148">
        <v>7</v>
      </c>
      <c r="F62" s="148">
        <v>0</v>
      </c>
      <c r="G62" s="149">
        <f t="shared" si="12"/>
        <v>0</v>
      </c>
      <c r="O62" s="143">
        <v>2</v>
      </c>
      <c r="AA62" s="121">
        <v>1</v>
      </c>
      <c r="AB62" s="121">
        <v>7</v>
      </c>
      <c r="AC62" s="121">
        <v>7</v>
      </c>
      <c r="AZ62" s="121">
        <v>2</v>
      </c>
      <c r="BA62" s="121">
        <f t="shared" si="13"/>
        <v>0</v>
      </c>
      <c r="BB62" s="121">
        <f t="shared" si="14"/>
        <v>0</v>
      </c>
      <c r="BC62" s="121">
        <f t="shared" si="15"/>
        <v>0</v>
      </c>
      <c r="BD62" s="121">
        <f t="shared" si="16"/>
        <v>0</v>
      </c>
      <c r="BE62" s="121">
        <f t="shared" si="17"/>
        <v>0</v>
      </c>
      <c r="CZ62" s="121">
        <v>0</v>
      </c>
    </row>
    <row r="63" spans="1:104" ht="12.75">
      <c r="A63" s="144">
        <v>50</v>
      </c>
      <c r="B63" s="145" t="s">
        <v>186</v>
      </c>
      <c r="C63" s="146" t="s">
        <v>187</v>
      </c>
      <c r="D63" s="147" t="s">
        <v>188</v>
      </c>
      <c r="E63" s="148">
        <v>2</v>
      </c>
      <c r="F63" s="148">
        <v>0</v>
      </c>
      <c r="G63" s="149">
        <f t="shared" si="12"/>
        <v>0</v>
      </c>
      <c r="O63" s="143">
        <v>2</v>
      </c>
      <c r="AA63" s="121">
        <v>12</v>
      </c>
      <c r="AB63" s="121">
        <v>0</v>
      </c>
      <c r="AC63" s="121">
        <v>44</v>
      </c>
      <c r="AZ63" s="121">
        <v>2</v>
      </c>
      <c r="BA63" s="121">
        <f t="shared" si="13"/>
        <v>0</v>
      </c>
      <c r="BB63" s="121">
        <f t="shared" si="14"/>
        <v>0</v>
      </c>
      <c r="BC63" s="121">
        <f t="shared" si="15"/>
        <v>0</v>
      </c>
      <c r="BD63" s="121">
        <f t="shared" si="16"/>
        <v>0</v>
      </c>
      <c r="BE63" s="121">
        <f t="shared" si="17"/>
        <v>0</v>
      </c>
      <c r="CZ63" s="121">
        <v>0</v>
      </c>
    </row>
    <row r="64" spans="1:104" ht="12.75">
      <c r="A64" s="144">
        <v>51</v>
      </c>
      <c r="B64" s="145" t="s">
        <v>189</v>
      </c>
      <c r="C64" s="146" t="s">
        <v>190</v>
      </c>
      <c r="D64" s="147" t="s">
        <v>55</v>
      </c>
      <c r="E64" s="148">
        <v>1145.92</v>
      </c>
      <c r="F64" s="148">
        <v>0</v>
      </c>
      <c r="G64" s="149">
        <f t="shared" si="12"/>
        <v>0</v>
      </c>
      <c r="O64" s="143">
        <v>2</v>
      </c>
      <c r="AA64" s="121">
        <v>7</v>
      </c>
      <c r="AB64" s="121">
        <v>1002</v>
      </c>
      <c r="AC64" s="121">
        <v>5</v>
      </c>
      <c r="AZ64" s="121">
        <v>2</v>
      </c>
      <c r="BA64" s="121">
        <f t="shared" si="13"/>
        <v>0</v>
      </c>
      <c r="BB64" s="121">
        <f t="shared" si="14"/>
        <v>0</v>
      </c>
      <c r="BC64" s="121">
        <f t="shared" si="15"/>
        <v>0</v>
      </c>
      <c r="BD64" s="121">
        <f t="shared" si="16"/>
        <v>0</v>
      </c>
      <c r="BE64" s="121">
        <f t="shared" si="17"/>
        <v>0</v>
      </c>
      <c r="CZ64" s="121">
        <v>0</v>
      </c>
    </row>
    <row r="65" spans="1:57" ht="12.75">
      <c r="A65" s="150"/>
      <c r="B65" s="151" t="s">
        <v>70</v>
      </c>
      <c r="C65" s="152" t="str">
        <f>CONCATENATE(B46," ",C46)</f>
        <v>725 Zařizovací předměty</v>
      </c>
      <c r="D65" s="150"/>
      <c r="E65" s="153"/>
      <c r="F65" s="153"/>
      <c r="G65" s="154">
        <f>SUM(G46:G64)</f>
        <v>0</v>
      </c>
      <c r="O65" s="143">
        <v>4</v>
      </c>
      <c r="BA65" s="155">
        <f>SUM(BA46:BA64)</f>
        <v>0</v>
      </c>
      <c r="BB65" s="155">
        <f>SUM(BB46:BB64)</f>
        <v>0</v>
      </c>
      <c r="BC65" s="155">
        <f>SUM(BC46:BC64)</f>
        <v>0</v>
      </c>
      <c r="BD65" s="155">
        <f>SUM(BD46:BD64)</f>
        <v>0</v>
      </c>
      <c r="BE65" s="155">
        <f>SUM(BE46:BE64)</f>
        <v>0</v>
      </c>
    </row>
    <row r="66" ht="12.75">
      <c r="E66" s="121"/>
    </row>
    <row r="67" ht="12.75">
      <c r="E67" s="121"/>
    </row>
    <row r="68" ht="12.75">
      <c r="E68" s="121"/>
    </row>
    <row r="69" ht="12.75">
      <c r="E69" s="121"/>
    </row>
    <row r="70" ht="12.75">
      <c r="E70" s="121"/>
    </row>
    <row r="71" ht="12.75">
      <c r="E71" s="121"/>
    </row>
    <row r="72" ht="12.75">
      <c r="E72" s="121"/>
    </row>
    <row r="73" ht="12.75">
      <c r="E73" s="121"/>
    </row>
    <row r="74" ht="12.75">
      <c r="E74" s="121"/>
    </row>
    <row r="75" ht="12.75">
      <c r="E75" s="121"/>
    </row>
    <row r="76" ht="12.75">
      <c r="E76" s="121"/>
    </row>
    <row r="77" ht="12.75">
      <c r="E77" s="121"/>
    </row>
    <row r="78" ht="12.75">
      <c r="E78" s="121"/>
    </row>
    <row r="79" ht="12.75">
      <c r="E79" s="121"/>
    </row>
    <row r="80" ht="12.75">
      <c r="E80" s="121"/>
    </row>
    <row r="81" ht="12.75">
      <c r="E81" s="121"/>
    </row>
    <row r="82" ht="12.75">
      <c r="E82" s="121"/>
    </row>
    <row r="83" ht="12.75">
      <c r="E83" s="121"/>
    </row>
    <row r="84" ht="12.75">
      <c r="E84" s="121"/>
    </row>
    <row r="85" ht="12.75">
      <c r="E85" s="121"/>
    </row>
    <row r="86" ht="12.75">
      <c r="E86" s="121"/>
    </row>
    <row r="87" ht="12.75">
      <c r="E87" s="121"/>
    </row>
    <row r="88" ht="12.75">
      <c r="E88" s="121"/>
    </row>
    <row r="89" spans="1:7" ht="12.75">
      <c r="A89" s="156"/>
      <c r="B89" s="156"/>
      <c r="C89" s="156"/>
      <c r="D89" s="156"/>
      <c r="E89" s="156"/>
      <c r="F89" s="156"/>
      <c r="G89" s="156"/>
    </row>
    <row r="90" spans="1:7" ht="12.75">
      <c r="A90" s="156"/>
      <c r="B90" s="156"/>
      <c r="C90" s="156"/>
      <c r="D90" s="156"/>
      <c r="E90" s="156"/>
      <c r="F90" s="156"/>
      <c r="G90" s="156"/>
    </row>
    <row r="91" spans="1:7" ht="12.75">
      <c r="A91" s="156"/>
      <c r="B91" s="156"/>
      <c r="C91" s="156"/>
      <c r="D91" s="156"/>
      <c r="E91" s="156"/>
      <c r="F91" s="156"/>
      <c r="G91" s="156"/>
    </row>
    <row r="92" spans="1:7" ht="12.75">
      <c r="A92" s="156"/>
      <c r="B92" s="156"/>
      <c r="C92" s="156"/>
      <c r="D92" s="156"/>
      <c r="E92" s="156"/>
      <c r="F92" s="156"/>
      <c r="G92" s="156"/>
    </row>
    <row r="93" ht="12.75">
      <c r="E93" s="121"/>
    </row>
    <row r="94" ht="12.75">
      <c r="E94" s="121"/>
    </row>
    <row r="95" ht="12.75">
      <c r="E95" s="121"/>
    </row>
    <row r="96" ht="12.75">
      <c r="E96" s="121"/>
    </row>
    <row r="97" ht="12.75">
      <c r="E97" s="121"/>
    </row>
    <row r="98" ht="12.75">
      <c r="E98" s="121"/>
    </row>
    <row r="99" ht="12.75">
      <c r="E99" s="121"/>
    </row>
    <row r="100" ht="12.75">
      <c r="E100" s="121"/>
    </row>
    <row r="101" ht="12.75">
      <c r="E101" s="121"/>
    </row>
    <row r="102" ht="12.75">
      <c r="E102" s="121"/>
    </row>
    <row r="103" ht="12.75">
      <c r="E103" s="121"/>
    </row>
    <row r="104" ht="12.75">
      <c r="E104" s="121"/>
    </row>
    <row r="105" ht="12.75">
      <c r="E105" s="121"/>
    </row>
    <row r="106" ht="12.75">
      <c r="E106" s="121"/>
    </row>
    <row r="107" ht="12.75">
      <c r="E107" s="121"/>
    </row>
    <row r="108" ht="12.75">
      <c r="E108" s="121"/>
    </row>
    <row r="109" ht="12.75">
      <c r="E109" s="121"/>
    </row>
    <row r="110" ht="12.75">
      <c r="E110" s="121"/>
    </row>
    <row r="111" ht="12.75">
      <c r="E111" s="121"/>
    </row>
    <row r="112" ht="12.75">
      <c r="E112" s="121"/>
    </row>
    <row r="113" ht="12.75">
      <c r="E113" s="121"/>
    </row>
    <row r="114" ht="12.75">
      <c r="E114" s="121"/>
    </row>
    <row r="115" ht="12.75">
      <c r="E115" s="121"/>
    </row>
    <row r="116" ht="12.75">
      <c r="E116" s="121"/>
    </row>
    <row r="117" ht="12.75">
      <c r="E117" s="121"/>
    </row>
    <row r="118" ht="12.75">
      <c r="E118" s="121"/>
    </row>
    <row r="119" ht="12.75">
      <c r="E119" s="121"/>
    </row>
    <row r="120" ht="12.75">
      <c r="E120" s="121"/>
    </row>
    <row r="121" ht="12.75">
      <c r="E121" s="121"/>
    </row>
    <row r="122" ht="12.75">
      <c r="E122" s="121"/>
    </row>
    <row r="123" ht="12.75">
      <c r="E123" s="121"/>
    </row>
    <row r="124" spans="1:2" ht="12.75">
      <c r="A124" s="157"/>
      <c r="B124" s="157"/>
    </row>
    <row r="125" spans="1:7" ht="12.75">
      <c r="A125" s="156"/>
      <c r="B125" s="156"/>
      <c r="C125" s="158"/>
      <c r="D125" s="158"/>
      <c r="E125" s="159"/>
      <c r="F125" s="158"/>
      <c r="G125" s="160"/>
    </row>
    <row r="126" spans="1:7" ht="12.75">
      <c r="A126" s="161"/>
      <c r="B126" s="161"/>
      <c r="C126" s="156"/>
      <c r="D126" s="156"/>
      <c r="E126" s="162"/>
      <c r="F126" s="156"/>
      <c r="G126" s="156"/>
    </row>
    <row r="127" spans="1:7" ht="12.75">
      <c r="A127" s="156"/>
      <c r="B127" s="156"/>
      <c r="C127" s="156"/>
      <c r="D127" s="156"/>
      <c r="E127" s="162"/>
      <c r="F127" s="156"/>
      <c r="G127" s="156"/>
    </row>
    <row r="128" spans="1:7" ht="12.75">
      <c r="A128" s="156"/>
      <c r="B128" s="156"/>
      <c r="C128" s="156"/>
      <c r="D128" s="156"/>
      <c r="E128" s="162"/>
      <c r="F128" s="156"/>
      <c r="G128" s="156"/>
    </row>
    <row r="129" spans="1:7" ht="12.75">
      <c r="A129" s="156"/>
      <c r="B129" s="156"/>
      <c r="C129" s="156"/>
      <c r="D129" s="156"/>
      <c r="E129" s="162"/>
      <c r="F129" s="156"/>
      <c r="G129" s="156"/>
    </row>
    <row r="130" spans="1:7" ht="12.75">
      <c r="A130" s="156"/>
      <c r="B130" s="156"/>
      <c r="C130" s="156"/>
      <c r="D130" s="156"/>
      <c r="E130" s="162"/>
      <c r="F130" s="156"/>
      <c r="G130" s="156"/>
    </row>
    <row r="131" spans="1:7" ht="12.75">
      <c r="A131" s="156"/>
      <c r="B131" s="156"/>
      <c r="C131" s="156"/>
      <c r="D131" s="156"/>
      <c r="E131" s="162"/>
      <c r="F131" s="156"/>
      <c r="G131" s="156"/>
    </row>
    <row r="132" spans="1:7" ht="12.75">
      <c r="A132" s="156"/>
      <c r="B132" s="156"/>
      <c r="C132" s="156"/>
      <c r="D132" s="156"/>
      <c r="E132" s="162"/>
      <c r="F132" s="156"/>
      <c r="G132" s="156"/>
    </row>
    <row r="133" spans="1:7" ht="12.75">
      <c r="A133" s="156"/>
      <c r="B133" s="156"/>
      <c r="C133" s="156"/>
      <c r="D133" s="156"/>
      <c r="E133" s="162"/>
      <c r="F133" s="156"/>
      <c r="G133" s="156"/>
    </row>
    <row r="134" spans="1:7" ht="12.75">
      <c r="A134" s="156"/>
      <c r="B134" s="156"/>
      <c r="C134" s="156"/>
      <c r="D134" s="156"/>
      <c r="E134" s="162"/>
      <c r="F134" s="156"/>
      <c r="G134" s="156"/>
    </row>
    <row r="135" spans="1:7" ht="12.75">
      <c r="A135" s="156"/>
      <c r="B135" s="156"/>
      <c r="C135" s="156"/>
      <c r="D135" s="156"/>
      <c r="E135" s="162"/>
      <c r="F135" s="156"/>
      <c r="G135" s="156"/>
    </row>
    <row r="136" spans="1:7" ht="12.75">
      <c r="A136" s="156"/>
      <c r="B136" s="156"/>
      <c r="C136" s="156"/>
      <c r="D136" s="156"/>
      <c r="E136" s="162"/>
      <c r="F136" s="156"/>
      <c r="G136" s="156"/>
    </row>
    <row r="137" spans="1:7" ht="12.75">
      <c r="A137" s="156"/>
      <c r="B137" s="156"/>
      <c r="C137" s="156"/>
      <c r="D137" s="156"/>
      <c r="E137" s="162"/>
      <c r="F137" s="156"/>
      <c r="G137" s="156"/>
    </row>
    <row r="138" spans="1:7" ht="12.75">
      <c r="A138" s="156"/>
      <c r="B138" s="156"/>
      <c r="C138" s="156"/>
      <c r="D138" s="156"/>
      <c r="E138" s="162"/>
      <c r="F138" s="156"/>
      <c r="G138" s="15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Žabička TZB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Šmitková</dc:creator>
  <cp:keywords/>
  <dc:description/>
  <cp:lastModifiedBy>Petra Levá</cp:lastModifiedBy>
  <dcterms:created xsi:type="dcterms:W3CDTF">2018-12-14T14:30:29Z</dcterms:created>
  <dcterms:modified xsi:type="dcterms:W3CDTF">2021-04-12T10:46:18Z</dcterms:modified>
  <cp:category/>
  <cp:version/>
  <cp:contentType/>
  <cp:contentStatus/>
</cp:coreProperties>
</file>