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0\077_2020 MODERNIZACE ODPADOVÉHO HOSPODÁŘSTVÍ - POLOPODZEMNÍ KONTEJNERY V AREÁLU KOLEJÍ J.A.KOMENSKÉHO, UL. KOHOUTOVA, BRNO\Rozpočty_export\"/>
    </mc:Choice>
  </mc:AlternateContent>
  <xr:revisionPtr revIDLastSave="0" documentId="8_{39814EBC-63DE-4B9F-B807-C25E93B9664F}" xr6:coauthVersionLast="45" xr6:coauthVersionMax="45" xr10:uidLastSave="{00000000-0000-0000-0000-000000000000}"/>
  <bookViews>
    <workbookView xWindow="-28920" yWindow="-3255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Pol'!$A$1:$X$236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235" i="12"/>
  <c r="BA233" i="12"/>
  <c r="BA231" i="12"/>
  <c r="BA229" i="12"/>
  <c r="BA224" i="12"/>
  <c r="BA118" i="12"/>
  <c r="BA73" i="12"/>
  <c r="BA64" i="12"/>
  <c r="BA33" i="12"/>
  <c r="BA30" i="12"/>
  <c r="BA18" i="12"/>
  <c r="BA1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O8" i="12" s="1"/>
  <c r="Q17" i="12"/>
  <c r="V17" i="12"/>
  <c r="G21" i="12"/>
  <c r="I21" i="12"/>
  <c r="K21" i="12"/>
  <c r="M21" i="12"/>
  <c r="O21" i="12"/>
  <c r="Q21" i="12"/>
  <c r="V21" i="12"/>
  <c r="G24" i="12"/>
  <c r="I24" i="12"/>
  <c r="I23" i="12" s="1"/>
  <c r="K24" i="12"/>
  <c r="M24" i="12"/>
  <c r="O24" i="12"/>
  <c r="Q24" i="12"/>
  <c r="Q23" i="12" s="1"/>
  <c r="V24" i="12"/>
  <c r="G26" i="12"/>
  <c r="G23" i="12" s="1"/>
  <c r="I26" i="12"/>
  <c r="K26" i="12"/>
  <c r="O26" i="12"/>
  <c r="O23" i="12" s="1"/>
  <c r="Q26" i="12"/>
  <c r="V26" i="12"/>
  <c r="G29" i="12"/>
  <c r="I29" i="12"/>
  <c r="K29" i="12"/>
  <c r="M29" i="12"/>
  <c r="O29" i="12"/>
  <c r="Q29" i="12"/>
  <c r="V29" i="12"/>
  <c r="G32" i="12"/>
  <c r="M32" i="12" s="1"/>
  <c r="I32" i="12"/>
  <c r="K32" i="12"/>
  <c r="K23" i="12" s="1"/>
  <c r="O32" i="12"/>
  <c r="Q32" i="12"/>
  <c r="V32" i="12"/>
  <c r="V23" i="12" s="1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6" i="12"/>
  <c r="I46" i="12"/>
  <c r="I45" i="12" s="1"/>
  <c r="K46" i="12"/>
  <c r="M46" i="12"/>
  <c r="O46" i="12"/>
  <c r="Q46" i="12"/>
  <c r="Q45" i="12" s="1"/>
  <c r="V46" i="12"/>
  <c r="G50" i="12"/>
  <c r="G45" i="12" s="1"/>
  <c r="I50" i="12"/>
  <c r="K50" i="12"/>
  <c r="K45" i="12" s="1"/>
  <c r="O50" i="12"/>
  <c r="O45" i="12" s="1"/>
  <c r="Q50" i="12"/>
  <c r="V50" i="12"/>
  <c r="V45" i="12" s="1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I62" i="12"/>
  <c r="Q62" i="12"/>
  <c r="G63" i="12"/>
  <c r="G62" i="12" s="1"/>
  <c r="I63" i="12"/>
  <c r="K63" i="12"/>
  <c r="K62" i="12" s="1"/>
  <c r="O63" i="12"/>
  <c r="O62" i="12" s="1"/>
  <c r="Q63" i="12"/>
  <c r="V63" i="12"/>
  <c r="V62" i="12" s="1"/>
  <c r="G68" i="12"/>
  <c r="M68" i="12" s="1"/>
  <c r="I68" i="12"/>
  <c r="K68" i="12"/>
  <c r="K67" i="12" s="1"/>
  <c r="O68" i="12"/>
  <c r="O67" i="12" s="1"/>
  <c r="Q68" i="12"/>
  <c r="V68" i="12"/>
  <c r="V67" i="12" s="1"/>
  <c r="G70" i="12"/>
  <c r="I70" i="12"/>
  <c r="I67" i="12" s="1"/>
  <c r="K70" i="12"/>
  <c r="M70" i="12"/>
  <c r="O70" i="12"/>
  <c r="Q70" i="12"/>
  <c r="Q67" i="12" s="1"/>
  <c r="V70" i="12"/>
  <c r="G72" i="12"/>
  <c r="M72" i="12" s="1"/>
  <c r="I72" i="12"/>
  <c r="K72" i="12"/>
  <c r="O72" i="12"/>
  <c r="Q72" i="12"/>
  <c r="V72" i="12"/>
  <c r="I79" i="12"/>
  <c r="Q79" i="12"/>
  <c r="G80" i="12"/>
  <c r="M80" i="12" s="1"/>
  <c r="M79" i="12" s="1"/>
  <c r="I80" i="12"/>
  <c r="K80" i="12"/>
  <c r="K79" i="12" s="1"/>
  <c r="O80" i="12"/>
  <c r="O79" i="12" s="1"/>
  <c r="Q80" i="12"/>
  <c r="V80" i="12"/>
  <c r="V79" i="12" s="1"/>
  <c r="G84" i="12"/>
  <c r="G83" i="12" s="1"/>
  <c r="I84" i="12"/>
  <c r="K84" i="12"/>
  <c r="K83" i="12" s="1"/>
  <c r="O84" i="12"/>
  <c r="O83" i="12" s="1"/>
  <c r="Q84" i="12"/>
  <c r="V84" i="12"/>
  <c r="V83" i="12" s="1"/>
  <c r="G87" i="12"/>
  <c r="I87" i="12"/>
  <c r="I83" i="12" s="1"/>
  <c r="K87" i="12"/>
  <c r="M87" i="12"/>
  <c r="O87" i="12"/>
  <c r="Q87" i="12"/>
  <c r="Q83" i="12" s="1"/>
  <c r="V87" i="12"/>
  <c r="G90" i="12"/>
  <c r="M90" i="12" s="1"/>
  <c r="I90" i="12"/>
  <c r="K90" i="12"/>
  <c r="O90" i="12"/>
  <c r="Q90" i="12"/>
  <c r="V90" i="12"/>
  <c r="G94" i="12"/>
  <c r="I94" i="12"/>
  <c r="K94" i="12"/>
  <c r="M94" i="12"/>
  <c r="O94" i="12"/>
  <c r="Q94" i="12"/>
  <c r="V94" i="12"/>
  <c r="G97" i="12"/>
  <c r="I97" i="12"/>
  <c r="I96" i="12" s="1"/>
  <c r="K97" i="12"/>
  <c r="M97" i="12"/>
  <c r="O97" i="12"/>
  <c r="Q97" i="12"/>
  <c r="Q96" i="12" s="1"/>
  <c r="V97" i="12"/>
  <c r="G99" i="12"/>
  <c r="M99" i="12" s="1"/>
  <c r="I99" i="12"/>
  <c r="K99" i="12"/>
  <c r="K96" i="12" s="1"/>
  <c r="O99" i="12"/>
  <c r="Q99" i="12"/>
  <c r="V99" i="12"/>
  <c r="V96" i="12" s="1"/>
  <c r="G103" i="12"/>
  <c r="I103" i="12"/>
  <c r="K103" i="12"/>
  <c r="M103" i="12"/>
  <c r="O103" i="12"/>
  <c r="Q103" i="12"/>
  <c r="V103" i="12"/>
  <c r="G108" i="12"/>
  <c r="M108" i="12" s="1"/>
  <c r="I108" i="12"/>
  <c r="K108" i="12"/>
  <c r="O108" i="12"/>
  <c r="O96" i="12" s="1"/>
  <c r="Q108" i="12"/>
  <c r="V108" i="12"/>
  <c r="G112" i="12"/>
  <c r="I112" i="12"/>
  <c r="K112" i="12"/>
  <c r="M112" i="12"/>
  <c r="O112" i="12"/>
  <c r="Q112" i="12"/>
  <c r="V112" i="12"/>
  <c r="G115" i="12"/>
  <c r="M115" i="12" s="1"/>
  <c r="I115" i="12"/>
  <c r="K115" i="12"/>
  <c r="O115" i="12"/>
  <c r="Q115" i="12"/>
  <c r="V115" i="12"/>
  <c r="G117" i="12"/>
  <c r="I117" i="12"/>
  <c r="K117" i="12"/>
  <c r="M117" i="12"/>
  <c r="O117" i="12"/>
  <c r="Q117" i="12"/>
  <c r="V117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8" i="12"/>
  <c r="K128" i="12"/>
  <c r="O128" i="12"/>
  <c r="G129" i="12"/>
  <c r="I129" i="12"/>
  <c r="I128" i="12" s="1"/>
  <c r="K129" i="12"/>
  <c r="M129" i="12"/>
  <c r="M128" i="12" s="1"/>
  <c r="O129" i="12"/>
  <c r="Q129" i="12"/>
  <c r="Q128" i="12" s="1"/>
  <c r="V129" i="12"/>
  <c r="V128" i="12" s="1"/>
  <c r="G131" i="12"/>
  <c r="K131" i="12"/>
  <c r="O131" i="12"/>
  <c r="V131" i="12"/>
  <c r="G132" i="12"/>
  <c r="I132" i="12"/>
  <c r="I131" i="12" s="1"/>
  <c r="K132" i="12"/>
  <c r="M132" i="12"/>
  <c r="M131" i="12" s="1"/>
  <c r="O132" i="12"/>
  <c r="Q132" i="12"/>
  <c r="Q131" i="12" s="1"/>
  <c r="V132" i="12"/>
  <c r="G134" i="12"/>
  <c r="O134" i="12"/>
  <c r="G135" i="12"/>
  <c r="I135" i="12"/>
  <c r="I134" i="12" s="1"/>
  <c r="K135" i="12"/>
  <c r="M135" i="12"/>
  <c r="O135" i="12"/>
  <c r="Q135" i="12"/>
  <c r="Q134" i="12" s="1"/>
  <c r="V135" i="12"/>
  <c r="G141" i="12"/>
  <c r="M141" i="12" s="1"/>
  <c r="I141" i="12"/>
  <c r="K141" i="12"/>
  <c r="K134" i="12" s="1"/>
  <c r="O141" i="12"/>
  <c r="Q141" i="12"/>
  <c r="V141" i="12"/>
  <c r="V134" i="12" s="1"/>
  <c r="G146" i="12"/>
  <c r="I146" i="12"/>
  <c r="K146" i="12"/>
  <c r="M146" i="12"/>
  <c r="O146" i="12"/>
  <c r="Q146" i="12"/>
  <c r="V146" i="12"/>
  <c r="G148" i="12"/>
  <c r="K148" i="12"/>
  <c r="O148" i="12"/>
  <c r="V148" i="12"/>
  <c r="G149" i="12"/>
  <c r="I149" i="12"/>
  <c r="I148" i="12" s="1"/>
  <c r="K149" i="12"/>
  <c r="M149" i="12"/>
  <c r="M148" i="12" s="1"/>
  <c r="O149" i="12"/>
  <c r="Q149" i="12"/>
  <c r="Q148" i="12" s="1"/>
  <c r="V149" i="12"/>
  <c r="G155" i="12"/>
  <c r="I155" i="12"/>
  <c r="I154" i="12" s="1"/>
  <c r="K155" i="12"/>
  <c r="M155" i="12"/>
  <c r="O155" i="12"/>
  <c r="Q155" i="12"/>
  <c r="Q154" i="12" s="1"/>
  <c r="V155" i="12"/>
  <c r="G157" i="12"/>
  <c r="G154" i="12" s="1"/>
  <c r="I157" i="12"/>
  <c r="K157" i="12"/>
  <c r="O157" i="12"/>
  <c r="O154" i="12" s="1"/>
  <c r="Q157" i="12"/>
  <c r="V157" i="12"/>
  <c r="G159" i="12"/>
  <c r="I159" i="12"/>
  <c r="K159" i="12"/>
  <c r="M159" i="12"/>
  <c r="O159" i="12"/>
  <c r="Q159" i="12"/>
  <c r="V159" i="12"/>
  <c r="G161" i="12"/>
  <c r="M161" i="12" s="1"/>
  <c r="I161" i="12"/>
  <c r="K161" i="12"/>
  <c r="K154" i="12" s="1"/>
  <c r="O161" i="12"/>
  <c r="Q161" i="12"/>
  <c r="V161" i="12"/>
  <c r="V154" i="12" s="1"/>
  <c r="G167" i="12"/>
  <c r="I167" i="12"/>
  <c r="K167" i="12"/>
  <c r="M167" i="12"/>
  <c r="O167" i="12"/>
  <c r="Q167" i="12"/>
  <c r="V167" i="12"/>
  <c r="G172" i="12"/>
  <c r="M172" i="12" s="1"/>
  <c r="I172" i="12"/>
  <c r="K172" i="12"/>
  <c r="O172" i="12"/>
  <c r="Q172" i="12"/>
  <c r="V172" i="12"/>
  <c r="G174" i="12"/>
  <c r="I174" i="12"/>
  <c r="K174" i="12"/>
  <c r="M174" i="12"/>
  <c r="O174" i="12"/>
  <c r="Q174" i="12"/>
  <c r="V174" i="12"/>
  <c r="G176" i="12"/>
  <c r="M176" i="12" s="1"/>
  <c r="I176" i="12"/>
  <c r="K176" i="12"/>
  <c r="O176" i="12"/>
  <c r="Q176" i="12"/>
  <c r="V176" i="12"/>
  <c r="G180" i="12"/>
  <c r="I180" i="12"/>
  <c r="K180" i="12"/>
  <c r="M180" i="12"/>
  <c r="O180" i="12"/>
  <c r="Q180" i="12"/>
  <c r="V180" i="12"/>
  <c r="G184" i="12"/>
  <c r="M184" i="12" s="1"/>
  <c r="I184" i="12"/>
  <c r="K184" i="12"/>
  <c r="O184" i="12"/>
  <c r="Q184" i="12"/>
  <c r="V184" i="12"/>
  <c r="I189" i="12"/>
  <c r="Q189" i="12"/>
  <c r="G190" i="12"/>
  <c r="M190" i="12" s="1"/>
  <c r="M189" i="12" s="1"/>
  <c r="I190" i="12"/>
  <c r="K190" i="12"/>
  <c r="K189" i="12" s="1"/>
  <c r="O190" i="12"/>
  <c r="O189" i="12" s="1"/>
  <c r="Q190" i="12"/>
  <c r="V190" i="12"/>
  <c r="V189" i="12" s="1"/>
  <c r="G195" i="12"/>
  <c r="G194" i="12" s="1"/>
  <c r="I195" i="12"/>
  <c r="K195" i="12"/>
  <c r="K194" i="12" s="1"/>
  <c r="O195" i="12"/>
  <c r="O194" i="12" s="1"/>
  <c r="Q195" i="12"/>
  <c r="V195" i="12"/>
  <c r="V194" i="12" s="1"/>
  <c r="G201" i="12"/>
  <c r="I201" i="12"/>
  <c r="I194" i="12" s="1"/>
  <c r="K201" i="12"/>
  <c r="M201" i="12"/>
  <c r="O201" i="12"/>
  <c r="Q201" i="12"/>
  <c r="Q194" i="12" s="1"/>
  <c r="V201" i="12"/>
  <c r="G203" i="12"/>
  <c r="M203" i="12" s="1"/>
  <c r="I203" i="12"/>
  <c r="K203" i="12"/>
  <c r="O203" i="12"/>
  <c r="Q203" i="12"/>
  <c r="V203" i="12"/>
  <c r="G207" i="12"/>
  <c r="I207" i="12"/>
  <c r="K207" i="12"/>
  <c r="M207" i="12"/>
  <c r="O207" i="12"/>
  <c r="Q207" i="12"/>
  <c r="V207" i="12"/>
  <c r="G212" i="12"/>
  <c r="M212" i="12" s="1"/>
  <c r="I212" i="12"/>
  <c r="K212" i="12"/>
  <c r="O212" i="12"/>
  <c r="Q212" i="12"/>
  <c r="V212" i="12"/>
  <c r="G216" i="12"/>
  <c r="I216" i="12"/>
  <c r="K216" i="12"/>
  <c r="M216" i="12"/>
  <c r="O216" i="12"/>
  <c r="Q216" i="12"/>
  <c r="V216" i="12"/>
  <c r="K220" i="12"/>
  <c r="V220" i="12"/>
  <c r="G221" i="12"/>
  <c r="I221" i="12"/>
  <c r="I220" i="12" s="1"/>
  <c r="K221" i="12"/>
  <c r="M221" i="12"/>
  <c r="O221" i="12"/>
  <c r="Q221" i="12"/>
  <c r="Q220" i="12" s="1"/>
  <c r="V221" i="12"/>
  <c r="G223" i="12"/>
  <c r="G220" i="12" s="1"/>
  <c r="I223" i="12"/>
  <c r="K223" i="12"/>
  <c r="O223" i="12"/>
  <c r="O220" i="12" s="1"/>
  <c r="Q223" i="12"/>
  <c r="V223" i="12"/>
  <c r="G225" i="12"/>
  <c r="I225" i="12"/>
  <c r="K225" i="12"/>
  <c r="M225" i="12"/>
  <c r="O225" i="12"/>
  <c r="Q225" i="12"/>
  <c r="V225" i="12"/>
  <c r="K227" i="12"/>
  <c r="V227" i="12"/>
  <c r="G228" i="12"/>
  <c r="I228" i="12"/>
  <c r="I227" i="12" s="1"/>
  <c r="K228" i="12"/>
  <c r="M228" i="12"/>
  <c r="O228" i="12"/>
  <c r="Q228" i="12"/>
  <c r="Q227" i="12" s="1"/>
  <c r="V228" i="12"/>
  <c r="G230" i="12"/>
  <c r="G227" i="12" s="1"/>
  <c r="I230" i="12"/>
  <c r="K230" i="12"/>
  <c r="O230" i="12"/>
  <c r="O227" i="12" s="1"/>
  <c r="Q230" i="12"/>
  <c r="V230" i="12"/>
  <c r="G232" i="12"/>
  <c r="I232" i="12"/>
  <c r="K232" i="12"/>
  <c r="M232" i="12"/>
  <c r="O232" i="12"/>
  <c r="Q232" i="12"/>
  <c r="V232" i="12"/>
  <c r="AE235" i="12"/>
  <c r="AF235" i="12"/>
  <c r="I20" i="1"/>
  <c r="I19" i="1"/>
  <c r="I18" i="1"/>
  <c r="I17" i="1"/>
  <c r="I16" i="1"/>
  <c r="I67" i="1"/>
  <c r="J66" i="1" s="1"/>
  <c r="F43" i="1"/>
  <c r="G43" i="1"/>
  <c r="G25" i="1" s="1"/>
  <c r="A25" i="1" s="1"/>
  <c r="H43" i="1"/>
  <c r="H42" i="1"/>
  <c r="I42" i="1" s="1"/>
  <c r="H41" i="1"/>
  <c r="I41" i="1" s="1"/>
  <c r="H40" i="1"/>
  <c r="I40" i="1" s="1"/>
  <c r="H39" i="1"/>
  <c r="I39" i="1" s="1"/>
  <c r="I43" i="1" s="1"/>
  <c r="J50" i="1" l="1"/>
  <c r="J51" i="1"/>
  <c r="J53" i="1"/>
  <c r="J55" i="1"/>
  <c r="J57" i="1"/>
  <c r="J59" i="1"/>
  <c r="J61" i="1"/>
  <c r="J63" i="1"/>
  <c r="J65" i="1"/>
  <c r="J52" i="1"/>
  <c r="J54" i="1"/>
  <c r="J56" i="1"/>
  <c r="J58" i="1"/>
  <c r="J60" i="1"/>
  <c r="J62" i="1"/>
  <c r="J64" i="1"/>
  <c r="G26" i="1"/>
  <c r="A26" i="1"/>
  <c r="G28" i="1"/>
  <c r="G23" i="1"/>
  <c r="M134" i="12"/>
  <c r="M8" i="12"/>
  <c r="M96" i="12"/>
  <c r="M67" i="12"/>
  <c r="G96" i="12"/>
  <c r="G8" i="12"/>
  <c r="M230" i="12"/>
  <c r="M227" i="12" s="1"/>
  <c r="M223" i="12"/>
  <c r="M220" i="12" s="1"/>
  <c r="M195" i="12"/>
  <c r="M194" i="12" s="1"/>
  <c r="G189" i="12"/>
  <c r="M157" i="12"/>
  <c r="M154" i="12" s="1"/>
  <c r="M84" i="12"/>
  <c r="M83" i="12" s="1"/>
  <c r="G79" i="12"/>
  <c r="G67" i="12"/>
  <c r="M63" i="12"/>
  <c r="M62" i="12" s="1"/>
  <c r="M50" i="12"/>
  <c r="M45" i="12" s="1"/>
  <c r="M26" i="12"/>
  <c r="M23" i="12" s="1"/>
  <c r="J41" i="1"/>
  <c r="J42" i="1"/>
  <c r="J39" i="1"/>
  <c r="J43" i="1" s="1"/>
  <c r="J40" i="1"/>
  <c r="I21" i="1"/>
  <c r="J28" i="1"/>
  <c r="J26" i="1"/>
  <c r="G38" i="1"/>
  <c r="F38" i="1"/>
  <c r="J23" i="1"/>
  <c r="J24" i="1"/>
  <c r="J25" i="1"/>
  <c r="J27" i="1"/>
  <c r="E24" i="1"/>
  <c r="E26" i="1"/>
  <c r="J67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pavelsvoboda</author>
  </authors>
  <commentList>
    <comment ref="S6" authorId="0" shapeId="0" xr:uid="{E96D4A21-1FB1-4731-80D4-4DDB7FB1E52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36045B-EF2E-4863-8078-8A5CA98AE0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<sst xmlns="http://schemas.openxmlformats.org/spreadsheetml/2006/main" count="1045" uniqueCount="405">
  <si>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</si>
  <si>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</si>
  <si>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</si>
  <si>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</si>
  <si>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</si>
  <si>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</si>
  <si>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</si>
  <si>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</si>
  <si>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</si>
  <si>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</si>
  <si>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</si>
  <si>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</si>
  <si>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</si>
  <si>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</si>
  <si>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</si>
  <si>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</si>
  <si>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</si>
  <si>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</si>
  <si>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</si>
  <si>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</si>
  <si>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</si>
  <si>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</si>
  <si>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</si>
  <si>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</si>
  <si>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</si>
  <si>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</si>
  <si>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</si>
  <si>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</si>
  <si>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</si>
  <si>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</si>
  <si>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</si>
  <si>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</si>
  <si>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</si>
  <si>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</si>
  <si>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</si>
  <si>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</si>
  <si>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</si>
  <si>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</si>
  <si>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</si>
  <si>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</si>
  <si>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</si>
  <si>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</si>
  <si>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</si>
  <si>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</si>
  <si>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D.1.1 - Arrchitektonicko - stavební řešení</t>
  </si>
  <si>
    <t>Polopodzemní kontejnery</t>
  </si>
  <si>
    <t>Objekt:</t>
  </si>
  <si>
    <t>Rozpočet:</t>
  </si>
  <si>
    <t>www.rozpocet-stavby.cz</t>
  </si>
  <si>
    <t>077_2020</t>
  </si>
  <si>
    <t>Modernizace odpadového hospodářství - polopedzemní kontejnery v areálu kolejí J.A.K, Kohoutova, Brno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</si>
  <si>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</si>
  <si>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</si>
  <si>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</si>
  <si>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</si>
  <si>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</si>
  <si>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</si>
  <si>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</si>
  <si>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</si>
  <si>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</si>
  <si>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</si>
  <si>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</si>
  <si>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</si>
  <si>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</si>
  <si>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</si>
  <si>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</si>
  <si>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</si>
  <si>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</si>
  <si>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</si>
  <si>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</si>
  <si>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</si>
  <si>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</si>
  <si>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</si>
  <si>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</si>
  <si>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</si>
  <si>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</si>
  <si>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</si>
  <si>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</si>
  <si>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</si>
  <si>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</si>
  <si>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</si>
  <si>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</si>
  <si>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</si>
  <si>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</si>
  <si>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</si>
  <si>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</si>
  <si>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</si>
  <si>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</si>
  <si>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</si>
  <si>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</si>
  <si>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</si>
  <si>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</si>
  <si>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</si>
  <si>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</si>
  <si>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</si>
  <si>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</si>
  <si>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</si>
  <si>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</si>
  <si>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</si>
  <si>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</si>
  <si>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</si>
  <si>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</si>
  <si>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</si>
  <si>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</si>
  <si>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</si>
  <si>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</si>
  <si>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</si>
  <si>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</si>
  <si>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</si>
  <si>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</si>
  <si>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</si>
  <si>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</si>
  <si>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</si>
  <si>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</si>
  <si>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</si>
  <si>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</si>
  <si>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</si>
  <si>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</si>
  <si>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</si>
  <si>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</si>
  <si>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</si>
  <si>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</si>
  <si>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</si>
  <si>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</si>
  <si>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113108405R00</t>
  </si>
  <si>
    <t>Odstranění podkladů nebo krytů živičných, v ploše jednotlivě nad 50 m2, tloušťka vrstvy 50 mm</t>
  </si>
  <si>
    <t>m2</t>
  </si>
  <si>
    <t>822-1</t>
  </si>
  <si>
    <t>RTS 20/ I</t>
  </si>
  <si>
    <t>Práce</t>
  </si>
  <si>
    <t>POL1_</t>
  </si>
  <si>
    <t>řešená plocha (area) : 307,2</t>
  </si>
  <si>
    <t>VV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</si>
  <si>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</si>
  <si>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</si>
  <si>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</si>
  <si>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</si>
  <si>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</si>
  <si>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obvod řešené plochy : 12,4+25,23+12,4+1,18+1,18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</si>
  <si>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</si>
  <si>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</si>
  <si>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</si>
  <si>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</si>
  <si>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</si>
  <si>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rýha při podélné straně (area dle řezu) : 0,16*24,5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</si>
  <si>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</si>
  <si>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</si>
  <si>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</si>
  <si>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 xml:space="preserve">rozprostření výkopku, urovnání terénu : </t>
  </si>
  <si>
    <t>Odkaz na mn. položky pořadí 3 : 3,92000</t>
  </si>
  <si>
    <t>460620006RT1</t>
  </si>
  <si>
    <t>Osetí povrchu trávou, včetně dodávky osiva</t>
  </si>
  <si>
    <t>nezpevněné dotčené plochy (odhad) : 100</t>
  </si>
  <si>
    <t>271531113R00</t>
  </si>
  <si>
    <t>Polštáře zhutněné pod základy kamenivo hrubé, drcené, frakce 16 - 32 mm</t>
  </si>
  <si>
    <t>800-2</t>
  </si>
  <si>
    <t>plocha pod kontejnery : 2,1*18,95*1,33</t>
  </si>
  <si>
    <t>273321321R00</t>
  </si>
  <si>
    <t>Beton základových desek železový třídy C 20/25</t>
  </si>
  <si>
    <t>801-1</t>
  </si>
  <si>
    <t>bez dodávky a uložení výztuže</t>
  </si>
  <si>
    <t>nosná konstrukce podstavce : 2,35*19,2*0,15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</si>
  <si>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</si>
  <si>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</si>
  <si>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</si>
  <si>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nosná konstrukce podstavce : (2,35+19,2)*0,4</t>
  </si>
  <si>
    <t>273351216R00</t>
  </si>
  <si>
    <t>Bednění stěn základových desek odstranění</t>
  </si>
  <si>
    <t>Včetně očištění, vytřídění a uložení bednicího materiálu.</t>
  </si>
  <si>
    <t>POP</t>
  </si>
  <si>
    <t>Odkaz na mn. položky pořadí 8 : 8,62000</t>
  </si>
  <si>
    <t>273361921RT4</t>
  </si>
  <si>
    <t>Výztuž základových desek ze svařovaných sítí průměr drátu 6 mm, velikost oka 100/100 mm</t>
  </si>
  <si>
    <t>t</t>
  </si>
  <si>
    <t>včetně distančních prvků</t>
  </si>
  <si>
    <t>nosná konstrukce podstavce : 2,35*19,2*1,2*4,44/1000</t>
  </si>
  <si>
    <t>274272130RT4</t>
  </si>
  <si>
    <t>Zdivo základové z bednicích tvárnic tloušťky 250 mm, výplň betonem C 20/25</t>
  </si>
  <si>
    <t>s výplní betonem, bez výztuže,</t>
  </si>
  <si>
    <t>nosná konstrukce podstavce : (2,35+19,2)*1,33</t>
  </si>
  <si>
    <t>279361821R00</t>
  </si>
  <si>
    <t>Výztuž základových zdí z betonářské oceli 10 505(R)</t>
  </si>
  <si>
    <t>nosná konstrukce podstavce : (2,35+19,2)*1,33*0,25*30/1000</t>
  </si>
  <si>
    <t>311231114RT2</t>
  </si>
  <si>
    <t>Zdivo nosné z cihel a tvarovek pálených pod omítku z cihel plných, 290x140x65 mm, P 15, na maltu MVC 2,5</t>
  </si>
  <si>
    <t>Pod deskou podklínovat</t>
  </si>
  <si>
    <t>Včetně pomocného lešení o výšce podlahy do 1,90 m a pro zatížení do 1,5 kPa.</t>
  </si>
  <si>
    <t>nad konstrukcí podstavce : (2,35+19,2)*0,3*0,92</t>
  </si>
  <si>
    <t>311941112R00</t>
  </si>
  <si>
    <t>Připojení zděných stěn ke konstrukci nastřelením</t>
  </si>
  <si>
    <t>nerezovou kotvou ve spáře nového zdiva (4 ks/m spáry)</t>
  </si>
  <si>
    <t>Včetně dodávky kotev i spojovacího materiálu.</t>
  </si>
  <si>
    <t>suterén : 2,4*2</t>
  </si>
  <si>
    <t>380932214R00</t>
  </si>
  <si>
    <t>Dodatečné vlepení betonářské výztuže D 10 mm, do betonu, dovolené namáhání v tahu Nperm,s do 24,4 kN</t>
  </si>
  <si>
    <t>801-4</t>
  </si>
  <si>
    <t>0,2*12*22</t>
  </si>
  <si>
    <t>389381001RT4</t>
  </si>
  <si>
    <t>Dobetonování prefabrikovaných konstrukcí betonem třídy C 20/25</t>
  </si>
  <si>
    <t>801-2</t>
  </si>
  <si>
    <t>se zřízením a odstraněním bednění</t>
  </si>
  <si>
    <t xml:space="preserve">dobetonování otvoru po obvodu kontejnerů : </t>
  </si>
  <si>
    <t>(area dle PD řez)  kontejner 5m3 : 6,28*0,03*4</t>
  </si>
  <si>
    <t>kontejner 3m3 : 5,02*0,03*2</t>
  </si>
  <si>
    <t>kontejner 1,5m3 : 3,92*0,03*1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</si>
  <si>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</si>
  <si>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</si>
  <si>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</si>
  <si>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včetně výztuže dle PD</t>
  </si>
  <si>
    <t>stávající shozy : 0,63*0,3*22</t>
  </si>
  <si>
    <t>573211111R00</t>
  </si>
  <si>
    <t>Postřik živičný spojovací bez posypu kamenivem z asfaltu silničního, v množství od 0,5 do 0,7 kg/m2</t>
  </si>
  <si>
    <t>plocha před pokládkou asfaltu : 236</t>
  </si>
  <si>
    <t>577141112RT2</t>
  </si>
  <si>
    <t>Beton asfaltový s rozprostřením a zhutněním v pruhu šířky do 3 m, ACO 11+ nebo ACO 16+, tloušťky 50 mm, plochy od 201 do 1000 m2</t>
  </si>
  <si>
    <t>236</t>
  </si>
  <si>
    <t>631571005R00</t>
  </si>
  <si>
    <t>Násyp pod podlahy z kameniva z kameniva_x000D_
 z kačírku frakce 22-32 mm</t>
  </si>
  <si>
    <t>pod mazaniny a dlažby, popř. na plochých střechách, vodorovný nebo ve spádu, s udusáním a urovnáním povrchu,</t>
  </si>
  <si>
    <t>boční strana parkoviště : 12,25*0,73*0,13</t>
  </si>
  <si>
    <t>prostor kolem kontejnerů (area) : 49,3*0,13</t>
  </si>
  <si>
    <t>- plocha kontejnerů : -3,14*0,13*4</t>
  </si>
  <si>
    <t>-2,01*0,13*2</t>
  </si>
  <si>
    <t>-1,22*0,13*1</t>
  </si>
  <si>
    <t>632479124R00</t>
  </si>
  <si>
    <t>Reprofilace vodorovných betonových povrchů potěrový beton+spojovací můstek na cement. bázi, tloušťky do 20 mm</t>
  </si>
  <si>
    <t>rozmíchání směsi s vodou, nanesení stěrky</t>
  </si>
  <si>
    <t>oprava beton. krytu po vybourání asfaltu odhad 30% plochy : 287*0,3</t>
  </si>
  <si>
    <t>916561111RT7</t>
  </si>
  <si>
    <t>Osazení záhonového obrubníku betonového včetně dodávky obrubníků_x000D_
 1000/50/200 mm, do lože z betonu prostého C 12/15, s boční opěrou z betonu prostého</t>
  </si>
  <si>
    <t>se zřízením lože z betonu prostého C 12/15 tl. 80-100 mm</t>
  </si>
  <si>
    <t>0,3+11,66+1,36+0,73+1,36+12,26+0,3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</si>
  <si>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</si>
  <si>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</si>
  <si>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</si>
  <si>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oblouk R1000 : 1,6</t>
  </si>
  <si>
    <t>917862111RV3</t>
  </si>
  <si>
    <t>Osazení silničního nebo chodníkového betonového obrubníku včetně dodávky obrubníku_x000D_
 stojatého, nájezdového 1000/150/150 mm, s boční opěrou z betonu prostého, do lože z betonu prostého C 12/15</t>
  </si>
  <si>
    <t>řešená plocha : 9,17+1,63+12,25+25,12+2,65+20,35+1,5</t>
  </si>
  <si>
    <t>kolem stávajícíhi roštu : 1,1+1,44+1,1</t>
  </si>
  <si>
    <t>59217027R</t>
  </si>
  <si>
    <t>obrubník silniční oblouk vnější; r 1 000 mm; materiál beton; l = 763,5 mm; š = 150,0 mm; h = 250,0 mm; barva přírodní</t>
  </si>
  <si>
    <t>kus</t>
  </si>
  <si>
    <t>SPCM</t>
  </si>
  <si>
    <t>Specifikace</t>
  </si>
  <si>
    <t>POL3_</t>
  </si>
  <si>
    <t>622474001R00</t>
  </si>
  <si>
    <t>Antikorozní nátěr ocelové výztuže</t>
  </si>
  <si>
    <t>801-5</t>
  </si>
  <si>
    <t>sanace stropu (odhad) : 200</t>
  </si>
  <si>
    <t>622481211RT6</t>
  </si>
  <si>
    <t>Vyztužení povrchových úprav vnějších stěn stěrkou s výztužnou sklotextilní tkaninou, s dodávkou sítě a stěrkového tmelu</t>
  </si>
  <si>
    <t>plocha stropu (area) : 245,77</t>
  </si>
  <si>
    <t>-0,5*0,5*14</t>
  </si>
  <si>
    <t>nosníky : 24,34*0,2*4</t>
  </si>
  <si>
    <t>632477123R00</t>
  </si>
  <si>
    <t>Reprofilace vodorovných betonových povrchů polymercementová malta+penetrace, tloušťky do 10 mm</t>
  </si>
  <si>
    <t>935112112R00</t>
  </si>
  <si>
    <t>Osazení příkopového žlabu se zřízením lože tl. 100 mm z betonu C 8/10, z betonových desek, jakékoliv velikosti</t>
  </si>
  <si>
    <t>s vyplněním a zatřením spár cementovou maltou, se zřízením lože tl. 10 cm</t>
  </si>
  <si>
    <t>Včetně  dodání hmot pro lože a vyplnění spár.</t>
  </si>
  <si>
    <t>(11,65+12,25+2,65)*0,25</t>
  </si>
  <si>
    <t>938902122R00</t>
  </si>
  <si>
    <t>Čištění ploch betonových konstrukcí tlakovou vodou</t>
  </si>
  <si>
    <t>kropící vůz</t>
  </si>
  <si>
    <t>plocha před pokládkou asfaltu : 239,3</t>
  </si>
  <si>
    <t>938907010R00</t>
  </si>
  <si>
    <t>Očištění výztuže průměr výztuže do 10 mm, ocelovým kartáčem, ručně</t>
  </si>
  <si>
    <t>Odkaz na mn. položky pořadí 26 : 200,00000</t>
  </si>
  <si>
    <t>938907111R00</t>
  </si>
  <si>
    <t>Očištění  stropů, tlakovou vodou, tlak do 500 bar</t>
  </si>
  <si>
    <t>Položka je určena pro odstranění nesoudržných částí podkladu, barvy, rezu, bitumenu apod. před sanací zejména betonových a železobetonových konstrukcí</t>
  </si>
  <si>
    <t>930001</t>
  </si>
  <si>
    <t>Polozapuštěný kontejner 5 m3, průměr 1900 mm, techn. specifikace dle PD, D+ M, včetně dopravy a usazení zdvíhací technikou</t>
  </si>
  <si>
    <t xml:space="preserve">ks    </t>
  </si>
  <si>
    <t>Vlastní</t>
  </si>
  <si>
    <t>Indiv</t>
  </si>
  <si>
    <t>930002</t>
  </si>
  <si>
    <t>Polozapuštěný kontejner 3 m3, průměr 1500 mm, techn. specifikace dle PD, D+ M, včetně dopravy a usazení zdvíhací technikou</t>
  </si>
  <si>
    <t>930003</t>
  </si>
  <si>
    <t>Polozapuštěný kontejner 1,5 m3, průměr 1900 mm, techn. specifikace dle PD, D+ M, včetně dopravy a usazení zdvíhací technikou</t>
  </si>
  <si>
    <t>59227003R</t>
  </si>
  <si>
    <t>žlab odvodňovací beton; l = 250,0 mm; š = 210 mm; h = 80,0 mm; barva přírodní</t>
  </si>
  <si>
    <t>(11,65+12,25+2,65)/0,25</t>
  </si>
  <si>
    <t>prořez : 4</t>
  </si>
  <si>
    <t>941955002R00</t>
  </si>
  <si>
    <t>Lešení lehké pracovní pomocné pomocné, o výšce lešeňové podlahy přes 1,2 do 1,9 m</t>
  </si>
  <si>
    <t>800-3</t>
  </si>
  <si>
    <t>suterén : 290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</si>
  <si>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</si>
  <si>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</si>
  <si>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plocha suterénu (area) : 290</t>
  </si>
  <si>
    <t>963051113R00</t>
  </si>
  <si>
    <t>Bourání železobetonových stropů deskových_x000D_
 tloušťky přes 80 mm</t>
  </si>
  <si>
    <t>801-3</t>
  </si>
  <si>
    <t>včetně pomocného lešení o výšce podlahy do 1900 mm a pro zatížení do 1,5 kPa  (150 kg/m2),</t>
  </si>
  <si>
    <t xml:space="preserve">prostupy pro kontejnery - : </t>
  </si>
  <si>
    <t>5 m3 : 3,14*0,3*4</t>
  </si>
  <si>
    <t>3 m3 : 2,01*0,3*2</t>
  </si>
  <si>
    <t>1,5 m3 : 1,22*0,3</t>
  </si>
  <si>
    <t>970251300R00</t>
  </si>
  <si>
    <t>Řezání železobetonu hloubka řezu 300 mm</t>
  </si>
  <si>
    <t xml:space="preserve">prostupy pro kontejnery - obvod : </t>
  </si>
  <si>
    <t>5 m3 : 6,28*4</t>
  </si>
  <si>
    <t>3 m3 : 5,02*2</t>
  </si>
  <si>
    <t>1,5 m3 : 3,92</t>
  </si>
  <si>
    <t>976085411R00</t>
  </si>
  <si>
    <t>Vybourání madel, objímek, rámů, mříží apod. kanalizačních rámů litinových, z rýhovaného plechu nebo betonových včetně poklopů nebo mříží_x000D_
 plochy přes 0,6 m2</t>
  </si>
  <si>
    <t>22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</si>
  <si>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</si>
  <si>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</si>
  <si>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</si>
  <si>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</si>
  <si>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</si>
  <si>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 xml:space="preserve">Hmotnosti z položek s pořadovými čísly: : </t>
  </si>
  <si>
    <t xml:space="preserve">5,6,7,8,10,11,12,13,14,15,16,17,18,19,20,21,22,23,24,25,26,27,28,29,33,34,35,36,37,39, : </t>
  </si>
  <si>
    <t>Součet: : 246,68928</t>
  </si>
  <si>
    <t>952902110R00</t>
  </si>
  <si>
    <t>Čištění budov zametáním v místnostech, chodbách, na schodišti a na půdě</t>
  </si>
  <si>
    <t>Odkaz na mn. položky pořadí 44 : 66,57500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</si>
  <si>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</si>
  <si>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</si>
  <si>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</si>
  <si>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Odkaz na mn. položky pořadí 46 : 66,57500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</si>
  <si>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</si>
  <si>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</si>
  <si>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Odkaz na mn. položky pořadí 47 : 5,86200</t>
  </si>
  <si>
    <t>711141559RT2</t>
  </si>
  <si>
    <t xml:space="preserve">Provedení izolace proti zemní vlhkosti pásy přitavením vodorovná, 2 vrstvy, bez dodávky izolačních pásů,  </t>
  </si>
  <si>
    <t>v pásu kontejnerů : 3*22</t>
  </si>
  <si>
    <t>- plocha kontejnerů : -3,14*4</t>
  </si>
  <si>
    <t>-2,01*2</t>
  </si>
  <si>
    <t>-1,22</t>
  </si>
  <si>
    <t>v pásu kačírku při boční straně : 1,5*12,25</t>
  </si>
  <si>
    <t>711142559RT2</t>
  </si>
  <si>
    <t xml:space="preserve">Provedení izolace proti zemní vlhkosti pásy přitavením svislá, 2 vrstvy, bez dodávky izolačních pásů,  </t>
  </si>
  <si>
    <t xml:space="preserve">obvod kontejnerů : </t>
  </si>
  <si>
    <t>5m3 : 6,28*0,15*4</t>
  </si>
  <si>
    <t>3m3 : 5,02*0,15*2</t>
  </si>
  <si>
    <t>1,5m3 : 3,92*0,15*1</t>
  </si>
  <si>
    <t>711191172RT2</t>
  </si>
  <si>
    <t>Provedení izolace proti zemní vlhkosti ostatní vodorovné uložení, ochranná textilie, 300 g/m2</t>
  </si>
  <si>
    <t>711191272RT2</t>
  </si>
  <si>
    <t>Provedení izolace proti zemní vlhkosti ostatní svislé uložení, ochranná textilie, 300 g/m2</t>
  </si>
  <si>
    <t>62852251R</t>
  </si>
  <si>
    <t>pás izolační z modifikovaného asfaltu natavitelný; nosná vložka polyesterové rouno; horní strana jemný minerální posyp; spodní strana PE fólie; tl. 4,0 mm</t>
  </si>
  <si>
    <t>Koeficient: 0,12</t>
  </si>
  <si>
    <t>62852265R</t>
  </si>
  <si>
    <t>pás izolační z modifikovaného asfaltu natavitelný, mechanicky kotvený; nosná vložka skelná tkanina; horní strana jemný minerální posyp; spodní strana PE fólie; tl. 4,0 mm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</si>
  <si>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</si>
  <si>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</si>
  <si>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</si>
  <si>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44,45,46,47,48,49,50,51, : </t>
  </si>
  <si>
    <t>Součet: : 0,84687</t>
  </si>
  <si>
    <t>783897111R00</t>
  </si>
  <si>
    <t>Nátěr betonových povrchů vodoodpudivý na siloxanové bázi, pro exteriér, penetrace 1x</t>
  </si>
  <si>
    <t>800-783</t>
  </si>
  <si>
    <t>979990001R00</t>
  </si>
  <si>
    <t>Poplatek za skládku stavební suti</t>
  </si>
  <si>
    <t xml:space="preserve">Demontážní hmotnosti z položek s pořadovými čísly: : </t>
  </si>
  <si>
    <t xml:space="preserve">1,2,36,37,38, : </t>
  </si>
  <si>
    <t>Součet: : 61,95928</t>
  </si>
  <si>
    <t xml:space="preserve">- asfalt : </t>
  </si>
  <si>
    <t>Odkaz na mn. položky pořadí 55 : 33,79200*-1</t>
  </si>
  <si>
    <t>979990112R00</t>
  </si>
  <si>
    <t>Poplatek za skládku suti-obal.kam.-asfalt do 30x30</t>
  </si>
  <si>
    <t>Odkaz na dem. hmot. položky pořadí 1 : 33,79200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</si>
  <si>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</si>
  <si>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</si>
  <si>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</si>
  <si>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</si>
  <si>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1,2,39,40,41, : 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</si>
  <si>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</si>
  <si>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</si>
  <si>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</si>
  <si>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</si>
  <si>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</si>
  <si>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371,75566</t>
  </si>
  <si>
    <t>979082111R00</t>
  </si>
  <si>
    <t>Vnitrostaveništní doprava suti a vybouraných hmot do 10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</si>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</sst>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46+Dh6tTS7GdvRb9Jgy4828BApml/CmuXnHo+Ich6gsBN3NtoI+Kd0+zM5Bu5bTPnuvJIo+K4lsXu+wGjnnx2g==" saltValue="RZcXlnl+xnoaO3A8d5l8W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9" t="s">
        <v>22</v>
      </c>
      <c r="C2" s="110"/>
      <c r="D2" s="111" t="s">
        <v>49</v>
      </c>
      <c r="E2" s="112" t="s">
        <v>50</v>
      </c>
      <c r="F2" s="113"/>
      <c r="G2" s="113"/>
      <c r="H2" s="113"/>
      <c r="I2" s="113"/>
      <c r="J2" s="114"/>
      <c r="O2" s="1"/>
    </row>
    <row r="3" spans="1:15" ht="27" customHeight="1" x14ac:dyDescent="0.2">
      <c r="A3" s="2"/>
      <c r="B3" s="115" t="s">
        <v>46</v>
      </c>
      <c r="C3" s="110"/>
      <c r="D3" s="116" t="s">
        <v>43</v>
      </c>
      <c r="E3" s="117" t="s">
        <v>45</v>
      </c>
      <c r="F3" s="118"/>
      <c r="G3" s="118"/>
      <c r="H3" s="118"/>
      <c r="I3" s="118"/>
      <c r="J3" s="119"/>
    </row>
    <row r="4" spans="1:15" ht="23.25" customHeight="1" x14ac:dyDescent="0.2">
      <c r="A4" s="106">
        <v>5500</v>
      </c>
      <c r="B4" s="120" t="s">
        <v>47</v>
      </c>
      <c r="C4" s="121"/>
      <c r="D4" s="122" t="s">
        <v>43</v>
      </c>
      <c r="E4" s="123" t="s">
        <v>44</v>
      </c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42</v>
      </c>
      <c r="D5" s="126" t="s">
        <v>51</v>
      </c>
      <c r="E5" s="89"/>
      <c r="F5" s="89"/>
      <c r="G5" s="89"/>
      <c r="H5" s="18" t="s">
        <v>40</v>
      </c>
      <c r="I5" s="128" t="s">
        <v>55</v>
      </c>
      <c r="J5" s="8"/>
    </row>
    <row r="6" spans="1:15" ht="15.75" customHeight="1" x14ac:dyDescent="0.2">
      <c r="A6" s="2"/>
      <c r="B6" s="28"/>
      <c r="C6" s="55"/>
      <c r="D6" s="108" t="s">
        <v>52</v>
      </c>
      <c r="E6" s="90"/>
      <c r="F6" s="90"/>
      <c r="G6" s="90"/>
      <c r="H6" s="18" t="s">
        <v>34</v>
      </c>
      <c r="I6" s="128" t="s">
        <v>56</v>
      </c>
      <c r="J6" s="8"/>
    </row>
    <row r="7" spans="1:15" ht="15.75" customHeight="1" x14ac:dyDescent="0.2">
      <c r="A7" s="2"/>
      <c r="B7" s="29"/>
      <c r="C7" s="56"/>
      <c r="D7" s="107" t="s">
        <v>54</v>
      </c>
      <c r="E7" s="127" t="s">
        <v>53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3" t="s">
        <v>48</v>
      </c>
      <c r="E14" s="263"/>
      <c r="F14" s="263"/>
      <c r="G14" s="263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6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SUMIF(F50:F66,A16,I50:I66)+SUMIF(F50:F66,"PSU",I50:I66)</f>
        <v>0</v>
      </c>
      <c r="J16" s="83"/>
    </row>
    <row r="17" spans="1:10" ht="23.25" customHeight="1" x14ac:dyDescent="0.2">
      <c r="A17" s="196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SUMIF(F50:F66,A17,I50:I66)</f>
        <v>0</v>
      </c>
      <c r="J17" s="83"/>
    </row>
    <row r="18" spans="1:10" ht="23.25" customHeight="1" x14ac:dyDescent="0.2">
      <c r="A18" s="196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SUMIF(F50:F66,A18,I50:I66)</f>
        <v>0</v>
      </c>
      <c r="J18" s="83"/>
    </row>
    <row r="19" spans="1:10" ht="23.25" customHeight="1" x14ac:dyDescent="0.2">
      <c r="A19" s="196" t="s">
        <v>94</v>
      </c>
      <c r="B19" s="38" t="s">
        <v>27</v>
      </c>
      <c r="C19" s="60"/>
      <c r="D19" s="61"/>
      <c r="E19" s="81"/>
      <c r="F19" s="82"/>
      <c r="G19" s="81"/>
      <c r="H19" s="82"/>
      <c r="I19" s="81">
        <f>SUMIF(F50:F66,A19,I50:I66)</f>
        <v>0</v>
      </c>
      <c r="J19" s="83"/>
    </row>
    <row r="20" spans="1:10" ht="23.25" customHeight="1" x14ac:dyDescent="0.2">
      <c r="A20" s="196" t="s">
        <v>95</v>
      </c>
      <c r="B20" s="38" t="s">
        <v>28</v>
      </c>
      <c r="C20" s="60"/>
      <c r="D20" s="61"/>
      <c r="E20" s="81"/>
      <c r="F20" s="82"/>
      <c r="G20" s="81"/>
      <c r="H20" s="82"/>
      <c r="I20" s="81">
        <f>SUMIF(F50:F66,A20,I50:I66)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57</v>
      </c>
      <c r="C39" s="148"/>
      <c r="D39" s="148"/>
      <c r="E39" s="148"/>
      <c r="F39" s="149">
        <f>'01 01 Pol'!AE235</f>
        <v>0</v>
      </c>
      <c r="G39" s="150">
        <f>'01 01 Pol'!AF235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/>
      <c r="C40" s="154" t="s">
        <v>58</v>
      </c>
      <c r="D40" s="154"/>
      <c r="E40" s="154"/>
      <c r="F40" s="155"/>
      <c r="G40" s="156"/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3" t="s">
        <v>43</v>
      </c>
      <c r="C41" s="154" t="s">
        <v>45</v>
      </c>
      <c r="D41" s="154"/>
      <c r="E41" s="154"/>
      <c r="F41" s="155">
        <f>'01 01 Pol'!AE235</f>
        <v>0</v>
      </c>
      <c r="G41" s="156">
        <f>'01 01 Pol'!AF235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hidden="1" customHeight="1" x14ac:dyDescent="0.2">
      <c r="A42" s="137">
        <v>3</v>
      </c>
      <c r="B42" s="158" t="s">
        <v>43</v>
      </c>
      <c r="C42" s="148" t="s">
        <v>44</v>
      </c>
      <c r="D42" s="148"/>
      <c r="E42" s="148"/>
      <c r="F42" s="159">
        <f>'01 01 Pol'!AE235</f>
        <v>0</v>
      </c>
      <c r="G42" s="151">
        <f>'01 01 Pol'!AF235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">
      <c r="A43" s="137"/>
      <c r="B43" s="160" t="s">
        <v>59</v>
      </c>
      <c r="C43" s="161"/>
      <c r="D43" s="161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4">
        <f>SUMIF(A39:A42,"=1",I39:I42)</f>
        <v>0</v>
      </c>
      <c r="J43" s="165">
        <f>SUMIF(A39:A42,"=1",J39:J42)</f>
        <v>0</v>
      </c>
    </row>
    <row r="47" spans="1:10" ht="15.75" x14ac:dyDescent="0.25">
      <c r="B47" s="176" t="s">
        <v>61</v>
      </c>
    </row>
    <row r="49" spans="1:10" ht="25.5" customHeight="1" x14ac:dyDescent="0.2">
      <c r="A49" s="178"/>
      <c r="B49" s="181" t="s">
        <v>17</v>
      </c>
      <c r="C49" s="181" t="s">
        <v>5</v>
      </c>
      <c r="D49" s="182"/>
      <c r="E49" s="182"/>
      <c r="F49" s="183" t="s">
        <v>62</v>
      </c>
      <c r="G49" s="183"/>
      <c r="H49" s="183"/>
      <c r="I49" s="183" t="s">
        <v>29</v>
      </c>
      <c r="J49" s="183" t="s">
        <v>0</v>
      </c>
    </row>
    <row r="50" spans="1:10" ht="36.75" customHeight="1" x14ac:dyDescent="0.2">
      <c r="A50" s="179"/>
      <c r="B50" s="184" t="s">
        <v>63</v>
      </c>
      <c r="C50" s="185" t="s">
        <v>64</v>
      </c>
      <c r="D50" s="186"/>
      <c r="E50" s="186"/>
      <c r="F50" s="192" t="s">
        <v>24</v>
      </c>
      <c r="G50" s="193"/>
      <c r="H50" s="193"/>
      <c r="I50" s="193">
        <f>'01 01 Pol'!G8</f>
        <v>0</v>
      </c>
      <c r="J50" s="190" t="str">
        <f>IF(I67=0,"",I50/I67*100)</f>
        <v/>
      </c>
    </row>
    <row r="51" spans="1:10" ht="36.75" customHeight="1" x14ac:dyDescent="0.2">
      <c r="A51" s="179"/>
      <c r="B51" s="184" t="s">
        <v>65</v>
      </c>
      <c r="C51" s="185" t="s">
        <v>66</v>
      </c>
      <c r="D51" s="186"/>
      <c r="E51" s="186"/>
      <c r="F51" s="192" t="s">
        <v>24</v>
      </c>
      <c r="G51" s="193"/>
      <c r="H51" s="193"/>
      <c r="I51" s="193">
        <f>'01 01 Pol'!G23</f>
        <v>0</v>
      </c>
      <c r="J51" s="190" t="str">
        <f>IF(I67=0,"",I51/I67*100)</f>
        <v/>
      </c>
    </row>
    <row r="52" spans="1:10" ht="36.75" customHeight="1" x14ac:dyDescent="0.2">
      <c r="A52" s="179"/>
      <c r="B52" s="184" t="s">
        <v>67</v>
      </c>
      <c r="C52" s="185" t="s">
        <v>68</v>
      </c>
      <c r="D52" s="186"/>
      <c r="E52" s="186"/>
      <c r="F52" s="192" t="s">
        <v>24</v>
      </c>
      <c r="G52" s="193"/>
      <c r="H52" s="193"/>
      <c r="I52" s="193">
        <f>'01 01 Pol'!G45</f>
        <v>0</v>
      </c>
      <c r="J52" s="190" t="str">
        <f>IF(I67=0,"",I52/I67*100)</f>
        <v/>
      </c>
    </row>
    <row r="53" spans="1:10" ht="36.75" customHeight="1" x14ac:dyDescent="0.2">
      <c r="A53" s="179"/>
      <c r="B53" s="184" t="s">
        <v>69</v>
      </c>
      <c r="C53" s="185" t="s">
        <v>70</v>
      </c>
      <c r="D53" s="186"/>
      <c r="E53" s="186"/>
      <c r="F53" s="192" t="s">
        <v>24</v>
      </c>
      <c r="G53" s="193"/>
      <c r="H53" s="193"/>
      <c r="I53" s="193">
        <f>'01 01 Pol'!G62</f>
        <v>0</v>
      </c>
      <c r="J53" s="190" t="str">
        <f>IF(I67=0,"",I53/I67*100)</f>
        <v/>
      </c>
    </row>
    <row r="54" spans="1:10" ht="36.75" customHeight="1" x14ac:dyDescent="0.2">
      <c r="A54" s="179"/>
      <c r="B54" s="184" t="s">
        <v>71</v>
      </c>
      <c r="C54" s="185" t="s">
        <v>72</v>
      </c>
      <c r="D54" s="186"/>
      <c r="E54" s="186"/>
      <c r="F54" s="192" t="s">
        <v>24</v>
      </c>
      <c r="G54" s="193"/>
      <c r="H54" s="193"/>
      <c r="I54" s="193">
        <f>'01 01 Pol'!G67</f>
        <v>0</v>
      </c>
      <c r="J54" s="190" t="str">
        <f>IF(I67=0,"",I54/I67*100)</f>
        <v/>
      </c>
    </row>
    <row r="55" spans="1:10" ht="36.75" customHeight="1" x14ac:dyDescent="0.2">
      <c r="A55" s="179"/>
      <c r="B55" s="184" t="s">
        <v>73</v>
      </c>
      <c r="C55" s="185" t="s">
        <v>74</v>
      </c>
      <c r="D55" s="186"/>
      <c r="E55" s="186"/>
      <c r="F55" s="192" t="s">
        <v>24</v>
      </c>
      <c r="G55" s="193"/>
      <c r="H55" s="193"/>
      <c r="I55" s="193">
        <f>'01 01 Pol'!G79</f>
        <v>0</v>
      </c>
      <c r="J55" s="190" t="str">
        <f>IF(I67=0,"",I55/I67*100)</f>
        <v/>
      </c>
    </row>
    <row r="56" spans="1:10" ht="36.75" customHeight="1" x14ac:dyDescent="0.2">
      <c r="A56" s="179"/>
      <c r="B56" s="184" t="s">
        <v>75</v>
      </c>
      <c r="C56" s="185" t="s">
        <v>76</v>
      </c>
      <c r="D56" s="186"/>
      <c r="E56" s="186"/>
      <c r="F56" s="192" t="s">
        <v>24</v>
      </c>
      <c r="G56" s="193"/>
      <c r="H56" s="193"/>
      <c r="I56" s="193">
        <f>'01 01 Pol'!G83</f>
        <v>0</v>
      </c>
      <c r="J56" s="190" t="str">
        <f>IF(I67=0,"",I56/I67*100)</f>
        <v/>
      </c>
    </row>
    <row r="57" spans="1:10" ht="36.75" customHeight="1" x14ac:dyDescent="0.2">
      <c r="A57" s="179"/>
      <c r="B57" s="184" t="s">
        <v>77</v>
      </c>
      <c r="C57" s="185" t="s">
        <v>78</v>
      </c>
      <c r="D57" s="186"/>
      <c r="E57" s="186"/>
      <c r="F57" s="192" t="s">
        <v>24</v>
      </c>
      <c r="G57" s="193"/>
      <c r="H57" s="193"/>
      <c r="I57" s="193">
        <f>'01 01 Pol'!G96</f>
        <v>0</v>
      </c>
      <c r="J57" s="190" t="str">
        <f>IF(I67=0,"",I57/I67*100)</f>
        <v/>
      </c>
    </row>
    <row r="58" spans="1:10" ht="36.75" customHeight="1" x14ac:dyDescent="0.2">
      <c r="A58" s="179"/>
      <c r="B58" s="184" t="s">
        <v>79</v>
      </c>
      <c r="C58" s="185" t="s">
        <v>80</v>
      </c>
      <c r="D58" s="186"/>
      <c r="E58" s="186"/>
      <c r="F58" s="192" t="s">
        <v>24</v>
      </c>
      <c r="G58" s="193"/>
      <c r="H58" s="193"/>
      <c r="I58" s="193">
        <f>'01 01 Pol'!G128</f>
        <v>0</v>
      </c>
      <c r="J58" s="190" t="str">
        <f>IF(I67=0,"",I58/I67*100)</f>
        <v/>
      </c>
    </row>
    <row r="59" spans="1:10" ht="36.75" customHeight="1" x14ac:dyDescent="0.2">
      <c r="A59" s="179"/>
      <c r="B59" s="184" t="s">
        <v>81</v>
      </c>
      <c r="C59" s="185" t="s">
        <v>82</v>
      </c>
      <c r="D59" s="186"/>
      <c r="E59" s="186"/>
      <c r="F59" s="192" t="s">
        <v>24</v>
      </c>
      <c r="G59" s="193"/>
      <c r="H59" s="193"/>
      <c r="I59" s="193">
        <f>'01 01 Pol'!G131</f>
        <v>0</v>
      </c>
      <c r="J59" s="190" t="str">
        <f>IF(I67=0,"",I59/I67*100)</f>
        <v/>
      </c>
    </row>
    <row r="60" spans="1:10" ht="36.75" customHeight="1" x14ac:dyDescent="0.2">
      <c r="A60" s="179"/>
      <c r="B60" s="184" t="s">
        <v>83</v>
      </c>
      <c r="C60" s="185" t="s">
        <v>84</v>
      </c>
      <c r="D60" s="186"/>
      <c r="E60" s="186"/>
      <c r="F60" s="192" t="s">
        <v>24</v>
      </c>
      <c r="G60" s="193"/>
      <c r="H60" s="193"/>
      <c r="I60" s="193">
        <f>'01 01 Pol'!G134</f>
        <v>0</v>
      </c>
      <c r="J60" s="190" t="str">
        <f>IF(I67=0,"",I60/I67*100)</f>
        <v/>
      </c>
    </row>
    <row r="61" spans="1:10" ht="36.75" customHeight="1" x14ac:dyDescent="0.2">
      <c r="A61" s="179"/>
      <c r="B61" s="184" t="s">
        <v>85</v>
      </c>
      <c r="C61" s="185" t="s">
        <v>86</v>
      </c>
      <c r="D61" s="186"/>
      <c r="E61" s="186"/>
      <c r="F61" s="192" t="s">
        <v>24</v>
      </c>
      <c r="G61" s="193"/>
      <c r="H61" s="193"/>
      <c r="I61" s="193">
        <f>'01 01 Pol'!G148</f>
        <v>0</v>
      </c>
      <c r="J61" s="190" t="str">
        <f>IF(I67=0,"",I61/I67*100)</f>
        <v/>
      </c>
    </row>
    <row r="62" spans="1:10" ht="36.75" customHeight="1" x14ac:dyDescent="0.2">
      <c r="A62" s="179"/>
      <c r="B62" s="184" t="s">
        <v>87</v>
      </c>
      <c r="C62" s="185" t="s">
        <v>88</v>
      </c>
      <c r="D62" s="186"/>
      <c r="E62" s="186"/>
      <c r="F62" s="192" t="s">
        <v>25</v>
      </c>
      <c r="G62" s="193"/>
      <c r="H62" s="193"/>
      <c r="I62" s="193">
        <f>'01 01 Pol'!G154</f>
        <v>0</v>
      </c>
      <c r="J62" s="190" t="str">
        <f>IF(I67=0,"",I62/I67*100)</f>
        <v/>
      </c>
    </row>
    <row r="63" spans="1:10" ht="36.75" customHeight="1" x14ac:dyDescent="0.2">
      <c r="A63" s="179"/>
      <c r="B63" s="184" t="s">
        <v>89</v>
      </c>
      <c r="C63" s="185" t="s">
        <v>90</v>
      </c>
      <c r="D63" s="186"/>
      <c r="E63" s="186"/>
      <c r="F63" s="192" t="s">
        <v>25</v>
      </c>
      <c r="G63" s="193"/>
      <c r="H63" s="193"/>
      <c r="I63" s="193">
        <f>'01 01 Pol'!G189</f>
        <v>0</v>
      </c>
      <c r="J63" s="190" t="str">
        <f>IF(I67=0,"",I63/I67*100)</f>
        <v/>
      </c>
    </row>
    <row r="64" spans="1:10" ht="36.75" customHeight="1" x14ac:dyDescent="0.2">
      <c r="A64" s="179"/>
      <c r="B64" s="184" t="s">
        <v>91</v>
      </c>
      <c r="C64" s="185" t="s">
        <v>92</v>
      </c>
      <c r="D64" s="186"/>
      <c r="E64" s="186"/>
      <c r="F64" s="192" t="s">
        <v>93</v>
      </c>
      <c r="G64" s="193"/>
      <c r="H64" s="193"/>
      <c r="I64" s="193">
        <f>'01 01 Pol'!G194</f>
        <v>0</v>
      </c>
      <c r="J64" s="190" t="str">
        <f>IF(I67=0,"",I64/I67*100)</f>
        <v/>
      </c>
    </row>
    <row r="65" spans="1:10" ht="36.75" customHeight="1" x14ac:dyDescent="0.2">
      <c r="A65" s="179"/>
      <c r="B65" s="184" t="s">
        <v>94</v>
      </c>
      <c r="C65" s="185" t="s">
        <v>27</v>
      </c>
      <c r="D65" s="186"/>
      <c r="E65" s="186"/>
      <c r="F65" s="192" t="s">
        <v>94</v>
      </c>
      <c r="G65" s="193"/>
      <c r="H65" s="193"/>
      <c r="I65" s="193">
        <f>'01 01 Pol'!G220</f>
        <v>0</v>
      </c>
      <c r="J65" s="190" t="str">
        <f>IF(I67=0,"",I65/I67*100)</f>
        <v/>
      </c>
    </row>
    <row r="66" spans="1:10" ht="36.75" customHeight="1" x14ac:dyDescent="0.2">
      <c r="A66" s="179"/>
      <c r="B66" s="184" t="s">
        <v>95</v>
      </c>
      <c r="C66" s="185" t="s">
        <v>28</v>
      </c>
      <c r="D66" s="186"/>
      <c r="E66" s="186"/>
      <c r="F66" s="192" t="s">
        <v>95</v>
      </c>
      <c r="G66" s="193"/>
      <c r="H66" s="193"/>
      <c r="I66" s="193">
        <f>'01 01 Pol'!G227</f>
        <v>0</v>
      </c>
      <c r="J66" s="190" t="str">
        <f>IF(I67=0,"",I66/I67*100)</f>
        <v/>
      </c>
    </row>
    <row r="67" spans="1:10" ht="25.5" customHeight="1" x14ac:dyDescent="0.2">
      <c r="A67" s="180"/>
      <c r="B67" s="187" t="s">
        <v>1</v>
      </c>
      <c r="C67" s="188"/>
      <c r="D67" s="189"/>
      <c r="E67" s="189"/>
      <c r="F67" s="194"/>
      <c r="G67" s="195"/>
      <c r="H67" s="195"/>
      <c r="I67" s="195">
        <f>SUM(I50:I66)</f>
        <v>0</v>
      </c>
      <c r="J67" s="191">
        <f>SUM(J50:J66)</f>
        <v>0</v>
      </c>
    </row>
    <row r="68" spans="1:10" x14ac:dyDescent="0.2">
      <c r="F68" s="135"/>
      <c r="G68" s="135"/>
      <c r="H68" s="135"/>
      <c r="I68" s="135"/>
      <c r="J68" s="136"/>
    </row>
    <row r="69" spans="1:10" x14ac:dyDescent="0.2">
      <c r="F69" s="135"/>
      <c r="G69" s="135"/>
      <c r="H69" s="135"/>
      <c r="I69" s="135"/>
      <c r="J69" s="136"/>
    </row>
    <row r="70" spans="1:10" x14ac:dyDescent="0.2">
      <c r="F70" s="135"/>
      <c r="G70" s="135"/>
      <c r="H70" s="135"/>
      <c r="I70" s="135"/>
      <c r="J70" s="136"/>
    </row>
  </sheetData>
  <sheetProtection algorithmName="SHA-512" hashValue="5m9n9pkfjs+I5/yNIEgaFny0LArk2pQB4+0nWjoEICYVkS3xo7QEe0oeTN8Ry6X94WxW1Fy04gW7ovc+Pv2SOQ==" saltValue="LMuW3NB6Xy8RYf0ZHsoOZ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D14:G14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iaAmYJTSS8FzG6EOCItv7SzrogYecSNKGFTDF1kMcQYtDtNXrSyTUqd7XGeOHt4hoiEqdbfG5ZkHwmZib6F5Yw==" saltValue="5YGwOtMXIiwustPvPkHJH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9B46-7F1A-4751-8CA3-D1E2FF16856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96</v>
      </c>
      <c r="B1" s="197"/>
      <c r="C1" s="197"/>
      <c r="D1" s="197"/>
      <c r="E1" s="197"/>
      <c r="F1" s="197"/>
      <c r="G1" s="197"/>
      <c r="AG1" t="s">
        <v>97</v>
      </c>
    </row>
    <row r="2" spans="1:60" ht="24.95" customHeight="1" x14ac:dyDescent="0.2">
      <c r="A2" s="198" t="s">
        <v>7</v>
      </c>
      <c r="B2" s="49" t="s">
        <v>49</v>
      </c>
      <c r="C2" s="201" t="s">
        <v>50</v>
      </c>
      <c r="D2" s="199"/>
      <c r="E2" s="199"/>
      <c r="F2" s="199"/>
      <c r="G2" s="200"/>
      <c r="AG2" t="s">
        <v>98</v>
      </c>
    </row>
    <row r="3" spans="1:60" ht="24.95" customHeight="1" x14ac:dyDescent="0.2">
      <c r="A3" s="198" t="s">
        <v>8</v>
      </c>
      <c r="B3" s="49" t="s">
        <v>43</v>
      </c>
      <c r="C3" s="201" t="s">
        <v>45</v>
      </c>
      <c r="D3" s="199"/>
      <c r="E3" s="199"/>
      <c r="F3" s="199"/>
      <c r="G3" s="200"/>
      <c r="AC3" s="177" t="s">
        <v>98</v>
      </c>
      <c r="AG3" t="s">
        <v>99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100</v>
      </c>
    </row>
    <row r="5" spans="1:60" x14ac:dyDescent="0.2">
      <c r="D5" s="10"/>
    </row>
    <row r="6" spans="1:60" ht="38.25" x14ac:dyDescent="0.2">
      <c r="A6" s="208" t="s">
        <v>101</v>
      </c>
      <c r="B6" s="210" t="s">
        <v>102</v>
      </c>
      <c r="C6" s="210" t="s">
        <v>103</v>
      </c>
      <c r="D6" s="209" t="s">
        <v>104</v>
      </c>
      <c r="E6" s="208" t="s">
        <v>105</v>
      </c>
      <c r="F6" s="207" t="s">
        <v>106</v>
      </c>
      <c r="G6" s="208" t="s">
        <v>29</v>
      </c>
      <c r="H6" s="211" t="s">
        <v>30</v>
      </c>
      <c r="I6" s="211" t="s">
        <v>107</v>
      </c>
      <c r="J6" s="211" t="s">
        <v>31</v>
      </c>
      <c r="K6" s="211" t="s">
        <v>108</v>
      </c>
      <c r="L6" s="211" t="s">
        <v>109</v>
      </c>
      <c r="M6" s="211" t="s">
        <v>110</v>
      </c>
      <c r="N6" s="211" t="s">
        <v>111</v>
      </c>
      <c r="O6" s="211" t="s">
        <v>112</v>
      </c>
      <c r="P6" s="211" t="s">
        <v>113</v>
      </c>
      <c r="Q6" s="211" t="s">
        <v>114</v>
      </c>
      <c r="R6" s="211" t="s">
        <v>115</v>
      </c>
      <c r="S6" s="211" t="s">
        <v>116</v>
      </c>
      <c r="T6" s="211" t="s">
        <v>117</v>
      </c>
      <c r="U6" s="211" t="s">
        <v>118</v>
      </c>
      <c r="V6" s="211" t="s">
        <v>119</v>
      </c>
      <c r="W6" s="211" t="s">
        <v>120</v>
      </c>
      <c r="X6" s="211" t="s">
        <v>121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7" t="s">
        <v>122</v>
      </c>
      <c r="B8" s="228" t="s">
        <v>63</v>
      </c>
      <c r="C8" s="252" t="s">
        <v>64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0</v>
      </c>
      <c r="L8" s="231"/>
      <c r="M8" s="231">
        <f>SUM(M9:M22)</f>
        <v>0</v>
      </c>
      <c r="N8" s="231"/>
      <c r="O8" s="231">
        <f>SUM(O9:O22)</f>
        <v>0</v>
      </c>
      <c r="P8" s="231"/>
      <c r="Q8" s="231">
        <f>SUM(Q9:Q22)</f>
        <v>47.94</v>
      </c>
      <c r="R8" s="231"/>
      <c r="S8" s="231"/>
      <c r="T8" s="232"/>
      <c r="U8" s="226"/>
      <c r="V8" s="226">
        <f>SUM(V9:V22)</f>
        <v>39.19</v>
      </c>
      <c r="W8" s="226"/>
      <c r="X8" s="226"/>
      <c r="AG8" t="s">
        <v>123</v>
      </c>
    </row>
    <row r="9" spans="1:60" ht="22.5" outlineLevel="1" x14ac:dyDescent="0.2">
      <c r="A9" s="233">
        <v>1</v>
      </c>
      <c r="B9" s="234" t="s">
        <v>124</v>
      </c>
      <c r="C9" s="253" t="s">
        <v>125</v>
      </c>
      <c r="D9" s="235" t="s">
        <v>126</v>
      </c>
      <c r="E9" s="236">
        <v>307.2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0.11</v>
      </c>
      <c r="Q9" s="238">
        <f>ROUND(E9*P9,2)</f>
        <v>33.79</v>
      </c>
      <c r="R9" s="238" t="s">
        <v>127</v>
      </c>
      <c r="S9" s="238" t="s">
        <v>128</v>
      </c>
      <c r="T9" s="239" t="s">
        <v>128</v>
      </c>
      <c r="U9" s="221">
        <v>4.2999999999999997E-2</v>
      </c>
      <c r="V9" s="221">
        <f>ROUND(E9*U9,2)</f>
        <v>13.21</v>
      </c>
      <c r="W9" s="221"/>
      <c r="X9" s="221" t="s">
        <v>129</v>
      </c>
      <c r="Y9" s="212"/>
      <c r="Z9" s="212"/>
      <c r="AA9" s="212"/>
      <c r="AB9" s="212"/>
      <c r="AC9" s="212"/>
      <c r="AD9" s="212"/>
      <c r="AE9" s="212"/>
      <c r="AF9" s="212"/>
      <c r="AG9" s="212" t="s">
        <v>130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4" t="s">
        <v>131</v>
      </c>
      <c r="D10" s="222"/>
      <c r="E10" s="223">
        <v>307.2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132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3">
        <v>2</v>
      </c>
      <c r="B11" s="234" t="s">
        <v>133</v>
      </c>
      <c r="C11" s="253" t="s">
        <v>134</v>
      </c>
      <c r="D11" s="235" t="s">
        <v>135</v>
      </c>
      <c r="E11" s="236">
        <v>52.39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8">
        <v>0</v>
      </c>
      <c r="O11" s="238">
        <f>ROUND(E11*N11,2)</f>
        <v>0</v>
      </c>
      <c r="P11" s="238">
        <v>0.27</v>
      </c>
      <c r="Q11" s="238">
        <f>ROUND(E11*P11,2)</f>
        <v>14.15</v>
      </c>
      <c r="R11" s="238" t="s">
        <v>127</v>
      </c>
      <c r="S11" s="238" t="s">
        <v>128</v>
      </c>
      <c r="T11" s="239" t="s">
        <v>128</v>
      </c>
      <c r="U11" s="221">
        <v>0.123</v>
      </c>
      <c r="V11" s="221">
        <f>ROUND(E11*U11,2)</f>
        <v>6.44</v>
      </c>
      <c r="W11" s="221"/>
      <c r="X11" s="221" t="s">
        <v>129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130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5" t="s">
        <v>136</v>
      </c>
      <c r="D12" s="241"/>
      <c r="E12" s="241"/>
      <c r="F12" s="241"/>
      <c r="G12" s="24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137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0" t="str">
        <f>C12</f>
        <v>s vybouráním lože, s přemístěním hmot na skládku na vzdálenost do 3 m nebo naložením na dopravní prostředek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4" t="s">
        <v>138</v>
      </c>
      <c r="D13" s="222"/>
      <c r="E13" s="223">
        <v>52.39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3">
        <v>3</v>
      </c>
      <c r="B14" s="234" t="s">
        <v>139</v>
      </c>
      <c r="C14" s="253" t="s">
        <v>140</v>
      </c>
      <c r="D14" s="235" t="s">
        <v>141</v>
      </c>
      <c r="E14" s="236">
        <v>3.92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8">
        <v>0</v>
      </c>
      <c r="O14" s="238">
        <f>ROUND(E14*N14,2)</f>
        <v>0</v>
      </c>
      <c r="P14" s="238">
        <v>0</v>
      </c>
      <c r="Q14" s="238">
        <f>ROUND(E14*P14,2)</f>
        <v>0</v>
      </c>
      <c r="R14" s="238" t="s">
        <v>142</v>
      </c>
      <c r="S14" s="238" t="s">
        <v>128</v>
      </c>
      <c r="T14" s="239" t="s">
        <v>128</v>
      </c>
      <c r="U14" s="221">
        <v>3.5329999999999999</v>
      </c>
      <c r="V14" s="221">
        <f>ROUND(E14*U14,2)</f>
        <v>13.85</v>
      </c>
      <c r="W14" s="221"/>
      <c r="X14" s="221" t="s">
        <v>129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130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5" t="s">
        <v>143</v>
      </c>
      <c r="D15" s="241"/>
      <c r="E15" s="241"/>
      <c r="F15" s="241"/>
      <c r="G15" s="24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137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4" t="s">
        <v>144</v>
      </c>
      <c r="D16" s="222"/>
      <c r="E16" s="223">
        <v>3.92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132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3">
        <v>4</v>
      </c>
      <c r="B17" s="234" t="s">
        <v>145</v>
      </c>
      <c r="C17" s="253" t="s">
        <v>146</v>
      </c>
      <c r="D17" s="235" t="s">
        <v>126</v>
      </c>
      <c r="E17" s="236">
        <v>3.92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38" t="s">
        <v>142</v>
      </c>
      <c r="S17" s="238" t="s">
        <v>128</v>
      </c>
      <c r="T17" s="239" t="s">
        <v>128</v>
      </c>
      <c r="U17" s="221">
        <v>0.17699999999999999</v>
      </c>
      <c r="V17" s="221">
        <f>ROUND(E17*U17,2)</f>
        <v>0.69</v>
      </c>
      <c r="W17" s="221"/>
      <c r="X17" s="221" t="s">
        <v>129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130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19"/>
      <c r="B18" s="220"/>
      <c r="C18" s="255" t="s">
        <v>147</v>
      </c>
      <c r="D18" s="241"/>
      <c r="E18" s="241"/>
      <c r="F18" s="241"/>
      <c r="G18" s="24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137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0" t="str">
        <f>C18</f>
        <v>s případným nutným přemístěním hromad nebo dočasných skládek na místo potřeby ze vzdálenosti do 30 m, v rovině nebo ve svahu do 1 : 5,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4" t="s">
        <v>148</v>
      </c>
      <c r="D19" s="222"/>
      <c r="E19" s="223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132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4" t="s">
        <v>149</v>
      </c>
      <c r="D20" s="222"/>
      <c r="E20" s="223">
        <v>3.92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132</v>
      </c>
      <c r="AH20" s="212">
        <v>5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3">
        <v>5</v>
      </c>
      <c r="B21" s="234" t="s">
        <v>150</v>
      </c>
      <c r="C21" s="253" t="s">
        <v>151</v>
      </c>
      <c r="D21" s="235" t="s">
        <v>126</v>
      </c>
      <c r="E21" s="236">
        <v>100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8">
        <v>2.0000000000000002E-5</v>
      </c>
      <c r="O21" s="238">
        <f>ROUND(E21*N21,2)</f>
        <v>0</v>
      </c>
      <c r="P21" s="238">
        <v>0</v>
      </c>
      <c r="Q21" s="238">
        <f>ROUND(E21*P21,2)</f>
        <v>0</v>
      </c>
      <c r="R21" s="238"/>
      <c r="S21" s="238" t="s">
        <v>128</v>
      </c>
      <c r="T21" s="239" t="s">
        <v>128</v>
      </c>
      <c r="U21" s="221">
        <v>0.05</v>
      </c>
      <c r="V21" s="221">
        <f>ROUND(E21*U21,2)</f>
        <v>5</v>
      </c>
      <c r="W21" s="221"/>
      <c r="X21" s="221" t="s">
        <v>129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130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4" t="s">
        <v>152</v>
      </c>
      <c r="D22" s="222"/>
      <c r="E22" s="223">
        <v>100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132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27" t="s">
        <v>122</v>
      </c>
      <c r="B23" s="228" t="s">
        <v>65</v>
      </c>
      <c r="C23" s="252" t="s">
        <v>66</v>
      </c>
      <c r="D23" s="229"/>
      <c r="E23" s="230"/>
      <c r="F23" s="231"/>
      <c r="G23" s="231">
        <f>SUMIF(AG24:AG44,"&lt;&gt;NOR",G24:G44)</f>
        <v>0</v>
      </c>
      <c r="H23" s="231"/>
      <c r="I23" s="231">
        <f>SUM(I24:I44)</f>
        <v>0</v>
      </c>
      <c r="J23" s="231"/>
      <c r="K23" s="231">
        <f>SUM(K24:K44)</f>
        <v>0</v>
      </c>
      <c r="L23" s="231"/>
      <c r="M23" s="231">
        <f>SUM(M24:M44)</f>
        <v>0</v>
      </c>
      <c r="N23" s="231"/>
      <c r="O23" s="231">
        <f>SUM(O24:O44)</f>
        <v>149.41999999999999</v>
      </c>
      <c r="P23" s="231"/>
      <c r="Q23" s="231">
        <f>SUM(Q24:Q44)</f>
        <v>0</v>
      </c>
      <c r="R23" s="231"/>
      <c r="S23" s="231"/>
      <c r="T23" s="232"/>
      <c r="U23" s="226"/>
      <c r="V23" s="226">
        <f>SUM(V24:V44)</f>
        <v>115.85</v>
      </c>
      <c r="W23" s="226"/>
      <c r="X23" s="226"/>
      <c r="AG23" t="s">
        <v>123</v>
      </c>
    </row>
    <row r="24" spans="1:60" outlineLevel="1" x14ac:dyDescent="0.2">
      <c r="A24" s="233">
        <v>6</v>
      </c>
      <c r="B24" s="234" t="s">
        <v>153</v>
      </c>
      <c r="C24" s="253" t="s">
        <v>154</v>
      </c>
      <c r="D24" s="235" t="s">
        <v>141</v>
      </c>
      <c r="E24" s="236">
        <v>52.927349999999997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8">
        <v>2.16</v>
      </c>
      <c r="O24" s="238">
        <f>ROUND(E24*N24,2)</f>
        <v>114.32</v>
      </c>
      <c r="P24" s="238">
        <v>0</v>
      </c>
      <c r="Q24" s="238">
        <f>ROUND(E24*P24,2)</f>
        <v>0</v>
      </c>
      <c r="R24" s="238" t="s">
        <v>155</v>
      </c>
      <c r="S24" s="238" t="s">
        <v>128</v>
      </c>
      <c r="T24" s="239" t="s">
        <v>128</v>
      </c>
      <c r="U24" s="221">
        <v>1.085</v>
      </c>
      <c r="V24" s="221">
        <f>ROUND(E24*U24,2)</f>
        <v>57.43</v>
      </c>
      <c r="W24" s="221"/>
      <c r="X24" s="221" t="s">
        <v>129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130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4" t="s">
        <v>156</v>
      </c>
      <c r="D25" s="222"/>
      <c r="E25" s="223">
        <v>52.927349999999997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132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3">
        <v>7</v>
      </c>
      <c r="B26" s="234" t="s">
        <v>157</v>
      </c>
      <c r="C26" s="253" t="s">
        <v>158</v>
      </c>
      <c r="D26" s="235" t="s">
        <v>141</v>
      </c>
      <c r="E26" s="236">
        <v>6.7679999999999998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8">
        <v>2.5249999999999999</v>
      </c>
      <c r="O26" s="238">
        <f>ROUND(E26*N26,2)</f>
        <v>17.09</v>
      </c>
      <c r="P26" s="238">
        <v>0</v>
      </c>
      <c r="Q26" s="238">
        <f>ROUND(E26*P26,2)</f>
        <v>0</v>
      </c>
      <c r="R26" s="238" t="s">
        <v>159</v>
      </c>
      <c r="S26" s="238" t="s">
        <v>128</v>
      </c>
      <c r="T26" s="239" t="s">
        <v>128</v>
      </c>
      <c r="U26" s="221">
        <v>0.48</v>
      </c>
      <c r="V26" s="221">
        <f>ROUND(E26*U26,2)</f>
        <v>3.25</v>
      </c>
      <c r="W26" s="221"/>
      <c r="X26" s="221" t="s">
        <v>129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130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5" t="s">
        <v>160</v>
      </c>
      <c r="D27" s="241"/>
      <c r="E27" s="241"/>
      <c r="F27" s="241"/>
      <c r="G27" s="24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137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4" t="s">
        <v>161</v>
      </c>
      <c r="D28" s="222"/>
      <c r="E28" s="223">
        <v>6.7679999999999998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132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3">
        <v>8</v>
      </c>
      <c r="B29" s="234" t="s">
        <v>162</v>
      </c>
      <c r="C29" s="253" t="s">
        <v>163</v>
      </c>
      <c r="D29" s="235" t="s">
        <v>126</v>
      </c>
      <c r="E29" s="236">
        <v>8.6199999999999992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8">
        <v>3.9199999999999999E-2</v>
      </c>
      <c r="O29" s="238">
        <f>ROUND(E29*N29,2)</f>
        <v>0.34</v>
      </c>
      <c r="P29" s="238">
        <v>0</v>
      </c>
      <c r="Q29" s="238">
        <f>ROUND(E29*P29,2)</f>
        <v>0</v>
      </c>
      <c r="R29" s="238" t="s">
        <v>159</v>
      </c>
      <c r="S29" s="238" t="s">
        <v>128</v>
      </c>
      <c r="T29" s="239" t="s">
        <v>128</v>
      </c>
      <c r="U29" s="221">
        <v>1.6</v>
      </c>
      <c r="V29" s="221">
        <f>ROUND(E29*U29,2)</f>
        <v>13.79</v>
      </c>
      <c r="W29" s="221"/>
      <c r="X29" s="221" t="s">
        <v>129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130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19"/>
      <c r="B30" s="220"/>
      <c r="C30" s="255" t="s">
        <v>164</v>
      </c>
      <c r="D30" s="241"/>
      <c r="E30" s="241"/>
      <c r="F30" s="241"/>
      <c r="G30" s="24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137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40" t="str">
        <f>C30</f>
        <v>svislé nebo šikmé (odkloněné) , půdorysně přímé nebo zalomené, stěn základových desek ve volných nebo zapažených jámách, rýhách, šachtách, včetně případných vzpěr,</v>
      </c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4" t="s">
        <v>165</v>
      </c>
      <c r="D31" s="222"/>
      <c r="E31" s="223">
        <v>8.6199999999999992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132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3">
        <v>9</v>
      </c>
      <c r="B32" s="234" t="s">
        <v>166</v>
      </c>
      <c r="C32" s="253" t="s">
        <v>167</v>
      </c>
      <c r="D32" s="235" t="s">
        <v>126</v>
      </c>
      <c r="E32" s="236">
        <v>8.6199999999999992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8">
        <v>0</v>
      </c>
      <c r="O32" s="238">
        <f>ROUND(E32*N32,2)</f>
        <v>0</v>
      </c>
      <c r="P32" s="238">
        <v>0</v>
      </c>
      <c r="Q32" s="238">
        <f>ROUND(E32*P32,2)</f>
        <v>0</v>
      </c>
      <c r="R32" s="238" t="s">
        <v>159</v>
      </c>
      <c r="S32" s="238" t="s">
        <v>128</v>
      </c>
      <c r="T32" s="239" t="s">
        <v>128</v>
      </c>
      <c r="U32" s="221">
        <v>0.32</v>
      </c>
      <c r="V32" s="221">
        <f>ROUND(E32*U32,2)</f>
        <v>2.76</v>
      </c>
      <c r="W32" s="221"/>
      <c r="X32" s="221" t="s">
        <v>129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130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19"/>
      <c r="B33" s="220"/>
      <c r="C33" s="255" t="s">
        <v>164</v>
      </c>
      <c r="D33" s="241"/>
      <c r="E33" s="241"/>
      <c r="F33" s="241"/>
      <c r="G33" s="24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137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0" t="str">
        <f>C33</f>
        <v>svislé nebo šikmé (odkloněné) , půdorysně přímé nebo zalomené, stěn základových desek ve volných nebo zapažených jámách, rýhách, šachtách, včetně případných vzpěr,</v>
      </c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6" t="s">
        <v>168</v>
      </c>
      <c r="D34" s="242"/>
      <c r="E34" s="242"/>
      <c r="F34" s="242"/>
      <c r="G34" s="242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169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54" t="s">
        <v>170</v>
      </c>
      <c r="D35" s="222"/>
      <c r="E35" s="223">
        <v>8.6199999999999992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132</v>
      </c>
      <c r="AH35" s="212">
        <v>5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33">
        <v>10</v>
      </c>
      <c r="B36" s="234" t="s">
        <v>171</v>
      </c>
      <c r="C36" s="253" t="s">
        <v>172</v>
      </c>
      <c r="D36" s="235" t="s">
        <v>173</v>
      </c>
      <c r="E36" s="236">
        <v>0.2404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8">
        <v>1.04548</v>
      </c>
      <c r="O36" s="238">
        <f>ROUND(E36*N36,2)</f>
        <v>0.25</v>
      </c>
      <c r="P36" s="238">
        <v>0</v>
      </c>
      <c r="Q36" s="238">
        <f>ROUND(E36*P36,2)</f>
        <v>0</v>
      </c>
      <c r="R36" s="238" t="s">
        <v>159</v>
      </c>
      <c r="S36" s="238" t="s">
        <v>128</v>
      </c>
      <c r="T36" s="239" t="s">
        <v>128</v>
      </c>
      <c r="U36" s="221">
        <v>15.231</v>
      </c>
      <c r="V36" s="221">
        <f>ROUND(E36*U36,2)</f>
        <v>3.66</v>
      </c>
      <c r="W36" s="221"/>
      <c r="X36" s="221" t="s">
        <v>129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130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5" t="s">
        <v>174</v>
      </c>
      <c r="D37" s="241"/>
      <c r="E37" s="241"/>
      <c r="F37" s="241"/>
      <c r="G37" s="24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137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4" t="s">
        <v>175</v>
      </c>
      <c r="D38" s="222"/>
      <c r="E38" s="223">
        <v>0.2404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132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3">
        <v>11</v>
      </c>
      <c r="B39" s="234" t="s">
        <v>176</v>
      </c>
      <c r="C39" s="253" t="s">
        <v>177</v>
      </c>
      <c r="D39" s="235" t="s">
        <v>126</v>
      </c>
      <c r="E39" s="236">
        <v>28.6615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38">
        <v>0.6</v>
      </c>
      <c r="O39" s="238">
        <f>ROUND(E39*N39,2)</f>
        <v>17.2</v>
      </c>
      <c r="P39" s="238">
        <v>0</v>
      </c>
      <c r="Q39" s="238">
        <f>ROUND(E39*P39,2)</f>
        <v>0</v>
      </c>
      <c r="R39" s="238" t="s">
        <v>159</v>
      </c>
      <c r="S39" s="238" t="s">
        <v>128</v>
      </c>
      <c r="T39" s="239" t="s">
        <v>128</v>
      </c>
      <c r="U39" s="221">
        <v>1</v>
      </c>
      <c r="V39" s="221">
        <f>ROUND(E39*U39,2)</f>
        <v>28.66</v>
      </c>
      <c r="W39" s="221"/>
      <c r="X39" s="221" t="s">
        <v>129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55" t="s">
        <v>178</v>
      </c>
      <c r="D40" s="241"/>
      <c r="E40" s="241"/>
      <c r="F40" s="241"/>
      <c r="G40" s="24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137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54" t="s">
        <v>179</v>
      </c>
      <c r="D41" s="222"/>
      <c r="E41" s="223">
        <v>28.6615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132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3">
        <v>12</v>
      </c>
      <c r="B42" s="234" t="s">
        <v>180</v>
      </c>
      <c r="C42" s="253" t="s">
        <v>181</v>
      </c>
      <c r="D42" s="235" t="s">
        <v>173</v>
      </c>
      <c r="E42" s="236">
        <v>0.21496000000000001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8">
        <v>1.0210999999999999</v>
      </c>
      <c r="O42" s="238">
        <f>ROUND(E42*N42,2)</f>
        <v>0.22</v>
      </c>
      <c r="P42" s="238">
        <v>0</v>
      </c>
      <c r="Q42" s="238">
        <f>ROUND(E42*P42,2)</f>
        <v>0</v>
      </c>
      <c r="R42" s="238" t="s">
        <v>159</v>
      </c>
      <c r="S42" s="238" t="s">
        <v>128</v>
      </c>
      <c r="T42" s="239" t="s">
        <v>128</v>
      </c>
      <c r="U42" s="221">
        <v>29.292000000000002</v>
      </c>
      <c r="V42" s="221">
        <f>ROUND(E42*U42,2)</f>
        <v>6.3</v>
      </c>
      <c r="W42" s="221"/>
      <c r="X42" s="221" t="s">
        <v>129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130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5" t="s">
        <v>174</v>
      </c>
      <c r="D43" s="241"/>
      <c r="E43" s="241"/>
      <c r="F43" s="241"/>
      <c r="G43" s="24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137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54" t="s">
        <v>182</v>
      </c>
      <c r="D44" s="222"/>
      <c r="E44" s="223">
        <v>0.21496000000000001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132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27" t="s">
        <v>122</v>
      </c>
      <c r="B45" s="228" t="s">
        <v>67</v>
      </c>
      <c r="C45" s="252" t="s">
        <v>68</v>
      </c>
      <c r="D45" s="229"/>
      <c r="E45" s="230"/>
      <c r="F45" s="231"/>
      <c r="G45" s="231">
        <f>SUMIF(AG46:AG61,"&lt;&gt;NOR",G46:G61)</f>
        <v>0</v>
      </c>
      <c r="H45" s="231"/>
      <c r="I45" s="231">
        <f>SUM(I46:I61)</f>
        <v>0</v>
      </c>
      <c r="J45" s="231"/>
      <c r="K45" s="231">
        <f>SUM(K46:K61)</f>
        <v>0</v>
      </c>
      <c r="L45" s="231"/>
      <c r="M45" s="231">
        <f>SUM(M46:M61)</f>
        <v>0</v>
      </c>
      <c r="N45" s="231"/>
      <c r="O45" s="231">
        <f>SUM(O46:O61)</f>
        <v>13.409999999999998</v>
      </c>
      <c r="P45" s="231"/>
      <c r="Q45" s="231">
        <f>SUM(Q46:Q61)</f>
        <v>0</v>
      </c>
      <c r="R45" s="231"/>
      <c r="S45" s="231"/>
      <c r="T45" s="232"/>
      <c r="U45" s="226"/>
      <c r="V45" s="226">
        <f>SUM(V46:V61)</f>
        <v>59.32</v>
      </c>
      <c r="W45" s="226"/>
      <c r="X45" s="226"/>
      <c r="AG45" t="s">
        <v>123</v>
      </c>
    </row>
    <row r="46" spans="1:60" ht="22.5" outlineLevel="1" x14ac:dyDescent="0.2">
      <c r="A46" s="233">
        <v>13</v>
      </c>
      <c r="B46" s="234" t="s">
        <v>183</v>
      </c>
      <c r="C46" s="253" t="s">
        <v>184</v>
      </c>
      <c r="D46" s="235" t="s">
        <v>141</v>
      </c>
      <c r="E46" s="236">
        <v>5.9478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8">
        <v>1.73973</v>
      </c>
      <c r="O46" s="238">
        <f>ROUND(E46*N46,2)</f>
        <v>10.35</v>
      </c>
      <c r="P46" s="238">
        <v>0</v>
      </c>
      <c r="Q46" s="238">
        <f>ROUND(E46*P46,2)</f>
        <v>0</v>
      </c>
      <c r="R46" s="238" t="s">
        <v>159</v>
      </c>
      <c r="S46" s="238" t="s">
        <v>128</v>
      </c>
      <c r="T46" s="239" t="s">
        <v>128</v>
      </c>
      <c r="U46" s="221">
        <v>3.69</v>
      </c>
      <c r="V46" s="221">
        <f>ROUND(E46*U46,2)</f>
        <v>21.95</v>
      </c>
      <c r="W46" s="221"/>
      <c r="X46" s="221" t="s">
        <v>129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130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7" t="s">
        <v>185</v>
      </c>
      <c r="D47" s="243"/>
      <c r="E47" s="243"/>
      <c r="F47" s="243"/>
      <c r="G47" s="243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56" t="s">
        <v>186</v>
      </c>
      <c r="D48" s="242"/>
      <c r="E48" s="242"/>
      <c r="F48" s="242"/>
      <c r="G48" s="242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169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4" t="s">
        <v>187</v>
      </c>
      <c r="D49" s="222"/>
      <c r="E49" s="223">
        <v>5.9478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132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3">
        <v>14</v>
      </c>
      <c r="B50" s="234" t="s">
        <v>188</v>
      </c>
      <c r="C50" s="253" t="s">
        <v>189</v>
      </c>
      <c r="D50" s="235" t="s">
        <v>135</v>
      </c>
      <c r="E50" s="236">
        <v>4.8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8">
        <v>2.0999999999999999E-3</v>
      </c>
      <c r="O50" s="238">
        <f>ROUND(E50*N50,2)</f>
        <v>0.01</v>
      </c>
      <c r="P50" s="238">
        <v>0</v>
      </c>
      <c r="Q50" s="238">
        <f>ROUND(E50*P50,2)</f>
        <v>0</v>
      </c>
      <c r="R50" s="238" t="s">
        <v>159</v>
      </c>
      <c r="S50" s="238" t="s">
        <v>128</v>
      </c>
      <c r="T50" s="239" t="s">
        <v>128</v>
      </c>
      <c r="U50" s="221">
        <v>0.22600000000000001</v>
      </c>
      <c r="V50" s="221">
        <f>ROUND(E50*U50,2)</f>
        <v>1.08</v>
      </c>
      <c r="W50" s="221"/>
      <c r="X50" s="221" t="s">
        <v>129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130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5" t="s">
        <v>190</v>
      </c>
      <c r="D51" s="241"/>
      <c r="E51" s="241"/>
      <c r="F51" s="241"/>
      <c r="G51" s="24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137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6" t="s">
        <v>191</v>
      </c>
      <c r="D52" s="242"/>
      <c r="E52" s="242"/>
      <c r="F52" s="242"/>
      <c r="G52" s="242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169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54" t="s">
        <v>192</v>
      </c>
      <c r="D53" s="222"/>
      <c r="E53" s="223">
        <v>4.8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132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33">
        <v>15</v>
      </c>
      <c r="B54" s="234" t="s">
        <v>193</v>
      </c>
      <c r="C54" s="253" t="s">
        <v>194</v>
      </c>
      <c r="D54" s="235" t="s">
        <v>135</v>
      </c>
      <c r="E54" s="236">
        <v>52.8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8">
        <v>7.1000000000000002E-4</v>
      </c>
      <c r="O54" s="238">
        <f>ROUND(E54*N54,2)</f>
        <v>0.04</v>
      </c>
      <c r="P54" s="238">
        <v>0</v>
      </c>
      <c r="Q54" s="238">
        <f>ROUND(E54*P54,2)</f>
        <v>0</v>
      </c>
      <c r="R54" s="238" t="s">
        <v>195</v>
      </c>
      <c r="S54" s="238" t="s">
        <v>128</v>
      </c>
      <c r="T54" s="239" t="s">
        <v>128</v>
      </c>
      <c r="U54" s="221">
        <v>0.6</v>
      </c>
      <c r="V54" s="221">
        <f>ROUND(E54*U54,2)</f>
        <v>31.68</v>
      </c>
      <c r="W54" s="221"/>
      <c r="X54" s="221" t="s">
        <v>129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130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4" t="s">
        <v>196</v>
      </c>
      <c r="D55" s="222"/>
      <c r="E55" s="223">
        <v>52.8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132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3">
        <v>16</v>
      </c>
      <c r="B56" s="234" t="s">
        <v>197</v>
      </c>
      <c r="C56" s="253" t="s">
        <v>198</v>
      </c>
      <c r="D56" s="235" t="s">
        <v>141</v>
      </c>
      <c r="E56" s="236">
        <v>1.1724000000000001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8">
        <v>2.5698099999999999</v>
      </c>
      <c r="O56" s="238">
        <f>ROUND(E56*N56,2)</f>
        <v>3.01</v>
      </c>
      <c r="P56" s="238">
        <v>0</v>
      </c>
      <c r="Q56" s="238">
        <f>ROUND(E56*P56,2)</f>
        <v>0</v>
      </c>
      <c r="R56" s="238" t="s">
        <v>199</v>
      </c>
      <c r="S56" s="238" t="s">
        <v>128</v>
      </c>
      <c r="T56" s="239" t="s">
        <v>128</v>
      </c>
      <c r="U56" s="221">
        <v>3.9289999999999998</v>
      </c>
      <c r="V56" s="221">
        <f>ROUND(E56*U56,2)</f>
        <v>4.6100000000000003</v>
      </c>
      <c r="W56" s="221"/>
      <c r="X56" s="221" t="s">
        <v>129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130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55" t="s">
        <v>200</v>
      </c>
      <c r="D57" s="241"/>
      <c r="E57" s="241"/>
      <c r="F57" s="241"/>
      <c r="G57" s="24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137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4" t="s">
        <v>201</v>
      </c>
      <c r="D58" s="222"/>
      <c r="E58" s="223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132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54" t="s">
        <v>202</v>
      </c>
      <c r="D59" s="222"/>
      <c r="E59" s="223">
        <v>0.75360000000000005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132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54" t="s">
        <v>203</v>
      </c>
      <c r="D60" s="222"/>
      <c r="E60" s="223">
        <v>0.30120000000000002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132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4" t="s">
        <v>204</v>
      </c>
      <c r="D61" s="222"/>
      <c r="E61" s="223">
        <v>0.1176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132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27" t="s">
        <v>122</v>
      </c>
      <c r="B62" s="228" t="s">
        <v>69</v>
      </c>
      <c r="C62" s="252" t="s">
        <v>70</v>
      </c>
      <c r="D62" s="229"/>
      <c r="E62" s="230"/>
      <c r="F62" s="231"/>
      <c r="G62" s="231">
        <f>SUMIF(AG63:AG66,"&lt;&gt;NOR",G63:G66)</f>
        <v>0</v>
      </c>
      <c r="H62" s="231"/>
      <c r="I62" s="231">
        <f>SUM(I63:I66)</f>
        <v>0</v>
      </c>
      <c r="J62" s="231"/>
      <c r="K62" s="231">
        <f>SUM(K63:K66)</f>
        <v>0</v>
      </c>
      <c r="L62" s="231"/>
      <c r="M62" s="231">
        <f>SUM(M63:M66)</f>
        <v>0</v>
      </c>
      <c r="N62" s="231"/>
      <c r="O62" s="231">
        <f>SUM(O63:O66)</f>
        <v>11.22</v>
      </c>
      <c r="P62" s="231"/>
      <c r="Q62" s="231">
        <f>SUM(Q63:Q66)</f>
        <v>0</v>
      </c>
      <c r="R62" s="231"/>
      <c r="S62" s="231"/>
      <c r="T62" s="232"/>
      <c r="U62" s="226"/>
      <c r="V62" s="226">
        <f>SUM(V63:V66)</f>
        <v>89.75</v>
      </c>
      <c r="W62" s="226"/>
      <c r="X62" s="226"/>
      <c r="AG62" t="s">
        <v>123</v>
      </c>
    </row>
    <row r="63" spans="1:60" ht="22.5" outlineLevel="1" x14ac:dyDescent="0.2">
      <c r="A63" s="233">
        <v>17</v>
      </c>
      <c r="B63" s="234" t="s">
        <v>205</v>
      </c>
      <c r="C63" s="253" t="s">
        <v>206</v>
      </c>
      <c r="D63" s="235" t="s">
        <v>141</v>
      </c>
      <c r="E63" s="236">
        <v>4.1580000000000004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8">
        <v>2.6975199999999999</v>
      </c>
      <c r="O63" s="238">
        <f>ROUND(E63*N63,2)</f>
        <v>11.22</v>
      </c>
      <c r="P63" s="238">
        <v>0</v>
      </c>
      <c r="Q63" s="238">
        <f>ROUND(E63*P63,2)</f>
        <v>0</v>
      </c>
      <c r="R63" s="238" t="s">
        <v>195</v>
      </c>
      <c r="S63" s="238" t="s">
        <v>128</v>
      </c>
      <c r="T63" s="239" t="s">
        <v>128</v>
      </c>
      <c r="U63" s="221">
        <v>21.585999999999999</v>
      </c>
      <c r="V63" s="221">
        <f>ROUND(E63*U63,2)</f>
        <v>89.75</v>
      </c>
      <c r="W63" s="221"/>
      <c r="X63" s="221" t="s">
        <v>129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130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19"/>
      <c r="B64" s="220"/>
      <c r="C64" s="255" t="s">
        <v>207</v>
      </c>
      <c r="D64" s="241"/>
      <c r="E64" s="241"/>
      <c r="F64" s="241"/>
      <c r="G64" s="24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137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40" t="str">
        <f>C64</f>
        <v>včetně bednění, odbednění a výztuže (s dodáním hmot), z pomocného pracovního lešení o výšce podlahy do 1900 mm a pro zatížení do 1,5 kPa,</v>
      </c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56" t="s">
        <v>208</v>
      </c>
      <c r="D65" s="242"/>
      <c r="E65" s="242"/>
      <c r="F65" s="242"/>
      <c r="G65" s="242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169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4" t="s">
        <v>209</v>
      </c>
      <c r="D66" s="222"/>
      <c r="E66" s="223">
        <v>4.1580000000000004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132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27" t="s">
        <v>122</v>
      </c>
      <c r="B67" s="228" t="s">
        <v>71</v>
      </c>
      <c r="C67" s="252" t="s">
        <v>72</v>
      </c>
      <c r="D67" s="229"/>
      <c r="E67" s="230"/>
      <c r="F67" s="231"/>
      <c r="G67" s="231">
        <f>SUMIF(AG68:AG78,"&lt;&gt;NOR",G68:G78)</f>
        <v>0</v>
      </c>
      <c r="H67" s="231"/>
      <c r="I67" s="231">
        <f>SUM(I68:I78)</f>
        <v>0</v>
      </c>
      <c r="J67" s="231"/>
      <c r="K67" s="231">
        <f>SUM(K68:K78)</f>
        <v>0</v>
      </c>
      <c r="L67" s="231"/>
      <c r="M67" s="231">
        <f>SUM(M68:M78)</f>
        <v>0</v>
      </c>
      <c r="N67" s="231"/>
      <c r="O67" s="231">
        <f>SUM(O68:O78)</f>
        <v>39.150000000000006</v>
      </c>
      <c r="P67" s="231"/>
      <c r="Q67" s="231">
        <f>SUM(Q68:Q78)</f>
        <v>0</v>
      </c>
      <c r="R67" s="231"/>
      <c r="S67" s="231"/>
      <c r="T67" s="232"/>
      <c r="U67" s="226"/>
      <c r="V67" s="226">
        <f>SUM(V68:V78)</f>
        <v>27.11</v>
      </c>
      <c r="W67" s="226"/>
      <c r="X67" s="226"/>
      <c r="AG67" t="s">
        <v>123</v>
      </c>
    </row>
    <row r="68" spans="1:60" ht="22.5" outlineLevel="1" x14ac:dyDescent="0.2">
      <c r="A68" s="233">
        <v>18</v>
      </c>
      <c r="B68" s="234" t="s">
        <v>210</v>
      </c>
      <c r="C68" s="253" t="s">
        <v>211</v>
      </c>
      <c r="D68" s="235" t="s">
        <v>126</v>
      </c>
      <c r="E68" s="236">
        <v>236</v>
      </c>
      <c r="F68" s="237"/>
      <c r="G68" s="238">
        <f>ROUND(E68*F68,2)</f>
        <v>0</v>
      </c>
      <c r="H68" s="237"/>
      <c r="I68" s="238">
        <f>ROUND(E68*H68,2)</f>
        <v>0</v>
      </c>
      <c r="J68" s="237"/>
      <c r="K68" s="238">
        <f>ROUND(E68*J68,2)</f>
        <v>0</v>
      </c>
      <c r="L68" s="238">
        <v>21</v>
      </c>
      <c r="M68" s="238">
        <f>G68*(1+L68/100)</f>
        <v>0</v>
      </c>
      <c r="N68" s="238">
        <v>6.0999999999999997E-4</v>
      </c>
      <c r="O68" s="238">
        <f>ROUND(E68*N68,2)</f>
        <v>0.14000000000000001</v>
      </c>
      <c r="P68" s="238">
        <v>0</v>
      </c>
      <c r="Q68" s="238">
        <f>ROUND(E68*P68,2)</f>
        <v>0</v>
      </c>
      <c r="R68" s="238" t="s">
        <v>127</v>
      </c>
      <c r="S68" s="238" t="s">
        <v>128</v>
      </c>
      <c r="T68" s="239" t="s">
        <v>128</v>
      </c>
      <c r="U68" s="221">
        <v>2E-3</v>
      </c>
      <c r="V68" s="221">
        <f>ROUND(E68*U68,2)</f>
        <v>0.47</v>
      </c>
      <c r="W68" s="221"/>
      <c r="X68" s="221" t="s">
        <v>129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130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4" t="s">
        <v>212</v>
      </c>
      <c r="D69" s="222"/>
      <c r="E69" s="223">
        <v>236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132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33">
        <v>19</v>
      </c>
      <c r="B70" s="234" t="s">
        <v>213</v>
      </c>
      <c r="C70" s="253" t="s">
        <v>214</v>
      </c>
      <c r="D70" s="235" t="s">
        <v>126</v>
      </c>
      <c r="E70" s="236">
        <v>236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8">
        <v>0.12966</v>
      </c>
      <c r="O70" s="238">
        <f>ROUND(E70*N70,2)</f>
        <v>30.6</v>
      </c>
      <c r="P70" s="238">
        <v>0</v>
      </c>
      <c r="Q70" s="238">
        <f>ROUND(E70*P70,2)</f>
        <v>0</v>
      </c>
      <c r="R70" s="238" t="s">
        <v>127</v>
      </c>
      <c r="S70" s="238" t="s">
        <v>128</v>
      </c>
      <c r="T70" s="239" t="s">
        <v>128</v>
      </c>
      <c r="U70" s="221">
        <v>7.1999999999999995E-2</v>
      </c>
      <c r="V70" s="221">
        <f>ROUND(E70*U70,2)</f>
        <v>16.989999999999998</v>
      </c>
      <c r="W70" s="221"/>
      <c r="X70" s="221" t="s">
        <v>129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130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4" t="s">
        <v>215</v>
      </c>
      <c r="D71" s="222"/>
      <c r="E71" s="223">
        <v>236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132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33">
        <v>20</v>
      </c>
      <c r="B72" s="234" t="s">
        <v>216</v>
      </c>
      <c r="C72" s="253" t="s">
        <v>217</v>
      </c>
      <c r="D72" s="235" t="s">
        <v>141</v>
      </c>
      <c r="E72" s="236">
        <v>5.25753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8">
        <v>1.6</v>
      </c>
      <c r="O72" s="238">
        <f>ROUND(E72*N72,2)</f>
        <v>8.41</v>
      </c>
      <c r="P72" s="238">
        <v>0</v>
      </c>
      <c r="Q72" s="238">
        <f>ROUND(E72*P72,2)</f>
        <v>0</v>
      </c>
      <c r="R72" s="238" t="s">
        <v>159</v>
      </c>
      <c r="S72" s="238" t="s">
        <v>128</v>
      </c>
      <c r="T72" s="239" t="s">
        <v>128</v>
      </c>
      <c r="U72" s="221">
        <v>1.8360000000000001</v>
      </c>
      <c r="V72" s="221">
        <f>ROUND(E72*U72,2)</f>
        <v>9.65</v>
      </c>
      <c r="W72" s="221"/>
      <c r="X72" s="221" t="s">
        <v>129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130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5" t="s">
        <v>218</v>
      </c>
      <c r="D73" s="241"/>
      <c r="E73" s="241"/>
      <c r="F73" s="241"/>
      <c r="G73" s="24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137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40" t="str">
        <f>C73</f>
        <v>pod mazaniny a dlažby, popř. na plochých střechách, vodorovný nebo ve spádu, s udusáním a urovnáním povrchu,</v>
      </c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4" t="s">
        <v>219</v>
      </c>
      <c r="D74" s="222"/>
      <c r="E74" s="223">
        <v>1.1625300000000001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132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4" t="s">
        <v>220</v>
      </c>
      <c r="D75" s="222"/>
      <c r="E75" s="223">
        <v>6.4089999999999998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132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54" t="s">
        <v>221</v>
      </c>
      <c r="D76" s="222"/>
      <c r="E76" s="223">
        <v>-1.6328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132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4" t="s">
        <v>222</v>
      </c>
      <c r="D77" s="222"/>
      <c r="E77" s="223">
        <v>-0.52259999999999995</v>
      </c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132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4" t="s">
        <v>223</v>
      </c>
      <c r="D78" s="222"/>
      <c r="E78" s="223">
        <v>-0.15859999999999999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132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227" t="s">
        <v>122</v>
      </c>
      <c r="B79" s="228" t="s">
        <v>73</v>
      </c>
      <c r="C79" s="252" t="s">
        <v>74</v>
      </c>
      <c r="D79" s="229"/>
      <c r="E79" s="230"/>
      <c r="F79" s="231"/>
      <c r="G79" s="231">
        <f>SUMIF(AG80:AG82,"&lt;&gt;NOR",G80:G82)</f>
        <v>0</v>
      </c>
      <c r="H79" s="231"/>
      <c r="I79" s="231">
        <f>SUM(I80:I82)</f>
        <v>0</v>
      </c>
      <c r="J79" s="231"/>
      <c r="K79" s="231">
        <f>SUM(K80:K82)</f>
        <v>0</v>
      </c>
      <c r="L79" s="231"/>
      <c r="M79" s="231">
        <f>SUM(M80:M82)</f>
        <v>0</v>
      </c>
      <c r="N79" s="231"/>
      <c r="O79" s="231">
        <f>SUM(O80:O82)</f>
        <v>3.82</v>
      </c>
      <c r="P79" s="231"/>
      <c r="Q79" s="231">
        <f>SUM(Q80:Q82)</f>
        <v>0</v>
      </c>
      <c r="R79" s="231"/>
      <c r="S79" s="231"/>
      <c r="T79" s="232"/>
      <c r="U79" s="226"/>
      <c r="V79" s="226">
        <f>SUM(V80:V82)</f>
        <v>44.77</v>
      </c>
      <c r="W79" s="226"/>
      <c r="X79" s="226"/>
      <c r="AG79" t="s">
        <v>123</v>
      </c>
    </row>
    <row r="80" spans="1:60" ht="22.5" outlineLevel="1" x14ac:dyDescent="0.2">
      <c r="A80" s="233">
        <v>21</v>
      </c>
      <c r="B80" s="234" t="s">
        <v>224</v>
      </c>
      <c r="C80" s="253" t="s">
        <v>225</v>
      </c>
      <c r="D80" s="235" t="s">
        <v>126</v>
      </c>
      <c r="E80" s="236">
        <v>86.1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8">
        <v>4.4359999999999997E-2</v>
      </c>
      <c r="O80" s="238">
        <f>ROUND(E80*N80,2)</f>
        <v>3.82</v>
      </c>
      <c r="P80" s="238">
        <v>0</v>
      </c>
      <c r="Q80" s="238">
        <f>ROUND(E80*P80,2)</f>
        <v>0</v>
      </c>
      <c r="R80" s="238" t="s">
        <v>195</v>
      </c>
      <c r="S80" s="238" t="s">
        <v>128</v>
      </c>
      <c r="T80" s="239" t="s">
        <v>128</v>
      </c>
      <c r="U80" s="221">
        <v>0.52</v>
      </c>
      <c r="V80" s="221">
        <f>ROUND(E80*U80,2)</f>
        <v>44.77</v>
      </c>
      <c r="W80" s="221"/>
      <c r="X80" s="221" t="s">
        <v>129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130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55" t="s">
        <v>226</v>
      </c>
      <c r="D81" s="241"/>
      <c r="E81" s="241"/>
      <c r="F81" s="241"/>
      <c r="G81" s="24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137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4" t="s">
        <v>227</v>
      </c>
      <c r="D82" s="222"/>
      <c r="E82" s="223">
        <v>86.1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132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">
      <c r="A83" s="227" t="s">
        <v>122</v>
      </c>
      <c r="B83" s="228" t="s">
        <v>75</v>
      </c>
      <c r="C83" s="252" t="s">
        <v>76</v>
      </c>
      <c r="D83" s="229"/>
      <c r="E83" s="230"/>
      <c r="F83" s="231"/>
      <c r="G83" s="231">
        <f>SUMIF(AG84:AG95,"&lt;&gt;NOR",G84:G95)</f>
        <v>0</v>
      </c>
      <c r="H83" s="231"/>
      <c r="I83" s="231">
        <f>SUM(I84:I95)</f>
        <v>0</v>
      </c>
      <c r="J83" s="231"/>
      <c r="K83" s="231">
        <f>SUM(K84:K95)</f>
        <v>0</v>
      </c>
      <c r="L83" s="231"/>
      <c r="M83" s="231">
        <f>SUM(M84:M95)</f>
        <v>0</v>
      </c>
      <c r="N83" s="231"/>
      <c r="O83" s="231">
        <f>SUM(O84:O95)</f>
        <v>18.8</v>
      </c>
      <c r="P83" s="231"/>
      <c r="Q83" s="231">
        <f>SUM(Q84:Q95)</f>
        <v>0</v>
      </c>
      <c r="R83" s="231"/>
      <c r="S83" s="231"/>
      <c r="T83" s="232"/>
      <c r="U83" s="226"/>
      <c r="V83" s="226">
        <f>SUM(V84:V95)</f>
        <v>25.12</v>
      </c>
      <c r="W83" s="226"/>
      <c r="X83" s="226"/>
      <c r="AG83" t="s">
        <v>123</v>
      </c>
    </row>
    <row r="84" spans="1:60" ht="22.5" outlineLevel="1" x14ac:dyDescent="0.2">
      <c r="A84" s="233">
        <v>22</v>
      </c>
      <c r="B84" s="234" t="s">
        <v>228</v>
      </c>
      <c r="C84" s="253" t="s">
        <v>229</v>
      </c>
      <c r="D84" s="235" t="s">
        <v>135</v>
      </c>
      <c r="E84" s="236">
        <v>27.97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8">
        <v>0.12472</v>
      </c>
      <c r="O84" s="238">
        <f>ROUND(E84*N84,2)</f>
        <v>3.49</v>
      </c>
      <c r="P84" s="238">
        <v>0</v>
      </c>
      <c r="Q84" s="238">
        <f>ROUND(E84*P84,2)</f>
        <v>0</v>
      </c>
      <c r="R84" s="238" t="s">
        <v>127</v>
      </c>
      <c r="S84" s="238" t="s">
        <v>128</v>
      </c>
      <c r="T84" s="239" t="s">
        <v>128</v>
      </c>
      <c r="U84" s="221">
        <v>0.14000000000000001</v>
      </c>
      <c r="V84" s="221">
        <f>ROUND(E84*U84,2)</f>
        <v>3.92</v>
      </c>
      <c r="W84" s="221"/>
      <c r="X84" s="221" t="s">
        <v>129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130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5" t="s">
        <v>230</v>
      </c>
      <c r="D85" s="241"/>
      <c r="E85" s="241"/>
      <c r="F85" s="241"/>
      <c r="G85" s="24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137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54" t="s">
        <v>231</v>
      </c>
      <c r="D86" s="222"/>
      <c r="E86" s="223">
        <v>27.97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132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33">
        <v>23</v>
      </c>
      <c r="B87" s="234" t="s">
        <v>232</v>
      </c>
      <c r="C87" s="253" t="s">
        <v>233</v>
      </c>
      <c r="D87" s="235" t="s">
        <v>135</v>
      </c>
      <c r="E87" s="236">
        <v>1.6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8">
        <v>0.188</v>
      </c>
      <c r="O87" s="238">
        <f>ROUND(E87*N87,2)</f>
        <v>0.3</v>
      </c>
      <c r="P87" s="238">
        <v>0</v>
      </c>
      <c r="Q87" s="238">
        <f>ROUND(E87*P87,2)</f>
        <v>0</v>
      </c>
      <c r="R87" s="238" t="s">
        <v>127</v>
      </c>
      <c r="S87" s="238" t="s">
        <v>128</v>
      </c>
      <c r="T87" s="239" t="s">
        <v>128</v>
      </c>
      <c r="U87" s="221">
        <v>0.27200000000000002</v>
      </c>
      <c r="V87" s="221">
        <f>ROUND(E87*U87,2)</f>
        <v>0.44</v>
      </c>
      <c r="W87" s="221"/>
      <c r="X87" s="221" t="s">
        <v>129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130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5" t="s">
        <v>234</v>
      </c>
      <c r="D88" s="241"/>
      <c r="E88" s="241"/>
      <c r="F88" s="241"/>
      <c r="G88" s="24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137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4" t="s">
        <v>235</v>
      </c>
      <c r="D89" s="222"/>
      <c r="E89" s="223">
        <v>1.6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132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45" outlineLevel="1" x14ac:dyDescent="0.2">
      <c r="A90" s="233">
        <v>24</v>
      </c>
      <c r="B90" s="234" t="s">
        <v>236</v>
      </c>
      <c r="C90" s="253" t="s">
        <v>237</v>
      </c>
      <c r="D90" s="235" t="s">
        <v>135</v>
      </c>
      <c r="E90" s="236">
        <v>76.31</v>
      </c>
      <c r="F90" s="237"/>
      <c r="G90" s="238">
        <f>ROUND(E90*F90,2)</f>
        <v>0</v>
      </c>
      <c r="H90" s="237"/>
      <c r="I90" s="238">
        <f>ROUND(E90*H90,2)</f>
        <v>0</v>
      </c>
      <c r="J90" s="237"/>
      <c r="K90" s="238">
        <f>ROUND(E90*J90,2)</f>
        <v>0</v>
      </c>
      <c r="L90" s="238">
        <v>21</v>
      </c>
      <c r="M90" s="238">
        <f>G90*(1+L90/100)</f>
        <v>0</v>
      </c>
      <c r="N90" s="238">
        <v>0.19520000000000001</v>
      </c>
      <c r="O90" s="238">
        <f>ROUND(E90*N90,2)</f>
        <v>14.9</v>
      </c>
      <c r="P90" s="238">
        <v>0</v>
      </c>
      <c r="Q90" s="238">
        <f>ROUND(E90*P90,2)</f>
        <v>0</v>
      </c>
      <c r="R90" s="238" t="s">
        <v>127</v>
      </c>
      <c r="S90" s="238" t="s">
        <v>128</v>
      </c>
      <c r="T90" s="239" t="s">
        <v>128</v>
      </c>
      <c r="U90" s="221">
        <v>0.27200000000000002</v>
      </c>
      <c r="V90" s="221">
        <f>ROUND(E90*U90,2)</f>
        <v>20.76</v>
      </c>
      <c r="W90" s="221"/>
      <c r="X90" s="221" t="s">
        <v>129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130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55" t="s">
        <v>234</v>
      </c>
      <c r="D91" s="241"/>
      <c r="E91" s="241"/>
      <c r="F91" s="241"/>
      <c r="G91" s="24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137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54" t="s">
        <v>238</v>
      </c>
      <c r="D92" s="222"/>
      <c r="E92" s="223">
        <v>72.67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132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54" t="s">
        <v>239</v>
      </c>
      <c r="D93" s="222"/>
      <c r="E93" s="223">
        <v>3.64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132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33">
        <v>25</v>
      </c>
      <c r="B94" s="234" t="s">
        <v>240</v>
      </c>
      <c r="C94" s="253" t="s">
        <v>241</v>
      </c>
      <c r="D94" s="235" t="s">
        <v>242</v>
      </c>
      <c r="E94" s="236">
        <v>2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8">
        <v>5.3530000000000001E-2</v>
      </c>
      <c r="O94" s="238">
        <f>ROUND(E94*N94,2)</f>
        <v>0.11</v>
      </c>
      <c r="P94" s="238">
        <v>0</v>
      </c>
      <c r="Q94" s="238">
        <f>ROUND(E94*P94,2)</f>
        <v>0</v>
      </c>
      <c r="R94" s="238" t="s">
        <v>243</v>
      </c>
      <c r="S94" s="238" t="s">
        <v>128</v>
      </c>
      <c r="T94" s="239" t="s">
        <v>128</v>
      </c>
      <c r="U94" s="221">
        <v>0</v>
      </c>
      <c r="V94" s="221">
        <f>ROUND(E94*U94,2)</f>
        <v>0</v>
      </c>
      <c r="W94" s="221"/>
      <c r="X94" s="221" t="s">
        <v>244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245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54" t="s">
        <v>65</v>
      </c>
      <c r="D95" s="222"/>
      <c r="E95" s="223">
        <v>2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132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x14ac:dyDescent="0.2">
      <c r="A96" s="227" t="s">
        <v>122</v>
      </c>
      <c r="B96" s="228" t="s">
        <v>77</v>
      </c>
      <c r="C96" s="252" t="s">
        <v>78</v>
      </c>
      <c r="D96" s="229"/>
      <c r="E96" s="230"/>
      <c r="F96" s="231"/>
      <c r="G96" s="231">
        <f>SUMIF(AG97:AG127,"&lt;&gt;NOR",G97:G127)</f>
        <v>0</v>
      </c>
      <c r="H96" s="231"/>
      <c r="I96" s="231">
        <f>SUM(I97:I127)</f>
        <v>0</v>
      </c>
      <c r="J96" s="231"/>
      <c r="K96" s="231">
        <f>SUM(K97:K127)</f>
        <v>0</v>
      </c>
      <c r="L96" s="231"/>
      <c r="M96" s="231">
        <f>SUM(M97:M127)</f>
        <v>0</v>
      </c>
      <c r="N96" s="231"/>
      <c r="O96" s="231">
        <f>SUM(O97:O127)</f>
        <v>10.379999999999999</v>
      </c>
      <c r="P96" s="231"/>
      <c r="Q96" s="231">
        <f>SUM(Q97:Q127)</f>
        <v>0</v>
      </c>
      <c r="R96" s="231"/>
      <c r="S96" s="231"/>
      <c r="T96" s="232"/>
      <c r="U96" s="226"/>
      <c r="V96" s="226">
        <f>SUM(V97:V127)</f>
        <v>302.43</v>
      </c>
      <c r="W96" s="226"/>
      <c r="X96" s="226"/>
      <c r="AG96" t="s">
        <v>123</v>
      </c>
    </row>
    <row r="97" spans="1:60" outlineLevel="1" x14ac:dyDescent="0.2">
      <c r="A97" s="233">
        <v>26</v>
      </c>
      <c r="B97" s="234" t="s">
        <v>246</v>
      </c>
      <c r="C97" s="253" t="s">
        <v>247</v>
      </c>
      <c r="D97" s="235" t="s">
        <v>135</v>
      </c>
      <c r="E97" s="236">
        <v>200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21</v>
      </c>
      <c r="M97" s="238">
        <f>G97*(1+L97/100)</f>
        <v>0</v>
      </c>
      <c r="N97" s="238">
        <v>1.6000000000000001E-4</v>
      </c>
      <c r="O97" s="238">
        <f>ROUND(E97*N97,2)</f>
        <v>0.03</v>
      </c>
      <c r="P97" s="238">
        <v>0</v>
      </c>
      <c r="Q97" s="238">
        <f>ROUND(E97*P97,2)</f>
        <v>0</v>
      </c>
      <c r="R97" s="238" t="s">
        <v>248</v>
      </c>
      <c r="S97" s="238" t="s">
        <v>128</v>
      </c>
      <c r="T97" s="239" t="s">
        <v>128</v>
      </c>
      <c r="U97" s="221">
        <v>0.06</v>
      </c>
      <c r="V97" s="221">
        <f>ROUND(E97*U97,2)</f>
        <v>12</v>
      </c>
      <c r="W97" s="221"/>
      <c r="X97" s="221" t="s">
        <v>129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130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54" t="s">
        <v>249</v>
      </c>
      <c r="D98" s="222"/>
      <c r="E98" s="223">
        <v>200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132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33">
        <v>27</v>
      </c>
      <c r="B99" s="234" t="s">
        <v>250</v>
      </c>
      <c r="C99" s="253" t="s">
        <v>251</v>
      </c>
      <c r="D99" s="235" t="s">
        <v>126</v>
      </c>
      <c r="E99" s="236">
        <v>261.74200000000002</v>
      </c>
      <c r="F99" s="237"/>
      <c r="G99" s="238">
        <f>ROUND(E99*F99,2)</f>
        <v>0</v>
      </c>
      <c r="H99" s="237"/>
      <c r="I99" s="238">
        <f>ROUND(E99*H99,2)</f>
        <v>0</v>
      </c>
      <c r="J99" s="237"/>
      <c r="K99" s="238">
        <f>ROUND(E99*J99,2)</f>
        <v>0</v>
      </c>
      <c r="L99" s="238">
        <v>21</v>
      </c>
      <c r="M99" s="238">
        <f>G99*(1+L99/100)</f>
        <v>0</v>
      </c>
      <c r="N99" s="238">
        <v>4.3800000000000002E-3</v>
      </c>
      <c r="O99" s="238">
        <f>ROUND(E99*N99,2)</f>
        <v>1.1499999999999999</v>
      </c>
      <c r="P99" s="238">
        <v>0</v>
      </c>
      <c r="Q99" s="238">
        <f>ROUND(E99*P99,2)</f>
        <v>0</v>
      </c>
      <c r="R99" s="238" t="s">
        <v>159</v>
      </c>
      <c r="S99" s="238" t="s">
        <v>128</v>
      </c>
      <c r="T99" s="239" t="s">
        <v>128</v>
      </c>
      <c r="U99" s="221">
        <v>0.36199999999999999</v>
      </c>
      <c r="V99" s="221">
        <f>ROUND(E99*U99,2)</f>
        <v>94.75</v>
      </c>
      <c r="W99" s="221"/>
      <c r="X99" s="221" t="s">
        <v>129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130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54" t="s">
        <v>252</v>
      </c>
      <c r="D100" s="222"/>
      <c r="E100" s="223">
        <v>245.77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132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4" t="s">
        <v>253</v>
      </c>
      <c r="D101" s="222"/>
      <c r="E101" s="223">
        <v>-3.5</v>
      </c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132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54" t="s">
        <v>254</v>
      </c>
      <c r="D102" s="222"/>
      <c r="E102" s="223">
        <v>19.472000000000001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132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33">
        <v>28</v>
      </c>
      <c r="B103" s="234" t="s">
        <v>255</v>
      </c>
      <c r="C103" s="253" t="s">
        <v>256</v>
      </c>
      <c r="D103" s="235" t="s">
        <v>126</v>
      </c>
      <c r="E103" s="236">
        <v>261.74200000000002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8">
        <v>2.1180000000000001E-2</v>
      </c>
      <c r="O103" s="238">
        <f>ROUND(E103*N103,2)</f>
        <v>5.54</v>
      </c>
      <c r="P103" s="238">
        <v>0</v>
      </c>
      <c r="Q103" s="238">
        <f>ROUND(E103*P103,2)</f>
        <v>0</v>
      </c>
      <c r="R103" s="238" t="s">
        <v>195</v>
      </c>
      <c r="S103" s="238" t="s">
        <v>128</v>
      </c>
      <c r="T103" s="239" t="s">
        <v>128</v>
      </c>
      <c r="U103" s="221">
        <v>0.47</v>
      </c>
      <c r="V103" s="221">
        <f>ROUND(E103*U103,2)</f>
        <v>123.02</v>
      </c>
      <c r="W103" s="221"/>
      <c r="X103" s="221" t="s">
        <v>129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130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55" t="s">
        <v>226</v>
      </c>
      <c r="D104" s="241"/>
      <c r="E104" s="241"/>
      <c r="F104" s="241"/>
      <c r="G104" s="24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137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54" t="s">
        <v>252</v>
      </c>
      <c r="D105" s="222"/>
      <c r="E105" s="223">
        <v>245.77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132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54" t="s">
        <v>253</v>
      </c>
      <c r="D106" s="222"/>
      <c r="E106" s="223">
        <v>-3.5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132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54" t="s">
        <v>254</v>
      </c>
      <c r="D107" s="222"/>
      <c r="E107" s="223">
        <v>19.472000000000001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132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33">
        <v>29</v>
      </c>
      <c r="B108" s="234" t="s">
        <v>257</v>
      </c>
      <c r="C108" s="253" t="s">
        <v>258</v>
      </c>
      <c r="D108" s="235" t="s">
        <v>126</v>
      </c>
      <c r="E108" s="236">
        <v>6.6375000000000002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38">
        <v>0.31178</v>
      </c>
      <c r="O108" s="238">
        <f>ROUND(E108*N108,2)</f>
        <v>2.0699999999999998</v>
      </c>
      <c r="P108" s="238">
        <v>0</v>
      </c>
      <c r="Q108" s="238">
        <f>ROUND(E108*P108,2)</f>
        <v>0</v>
      </c>
      <c r="R108" s="238" t="s">
        <v>127</v>
      </c>
      <c r="S108" s="238" t="s">
        <v>128</v>
      </c>
      <c r="T108" s="239" t="s">
        <v>128</v>
      </c>
      <c r="U108" s="221">
        <v>0.47</v>
      </c>
      <c r="V108" s="221">
        <f>ROUND(E108*U108,2)</f>
        <v>3.12</v>
      </c>
      <c r="W108" s="221"/>
      <c r="X108" s="221" t="s">
        <v>129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130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55" t="s">
        <v>259</v>
      </c>
      <c r="D109" s="241"/>
      <c r="E109" s="241"/>
      <c r="F109" s="241"/>
      <c r="G109" s="24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137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56" t="s">
        <v>260</v>
      </c>
      <c r="D110" s="242"/>
      <c r="E110" s="242"/>
      <c r="F110" s="242"/>
      <c r="G110" s="242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169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54" t="s">
        <v>261</v>
      </c>
      <c r="D111" s="222"/>
      <c r="E111" s="223">
        <v>6.6375000000000002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132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3">
        <v>30</v>
      </c>
      <c r="B112" s="234" t="s">
        <v>262</v>
      </c>
      <c r="C112" s="253" t="s">
        <v>263</v>
      </c>
      <c r="D112" s="235" t="s">
        <v>126</v>
      </c>
      <c r="E112" s="236">
        <v>239.3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38" t="s">
        <v>248</v>
      </c>
      <c r="S112" s="238" t="s">
        <v>128</v>
      </c>
      <c r="T112" s="239" t="s">
        <v>128</v>
      </c>
      <c r="U112" s="221">
        <v>0.20699999999999999</v>
      </c>
      <c r="V112" s="221">
        <f>ROUND(E112*U112,2)</f>
        <v>49.54</v>
      </c>
      <c r="W112" s="221"/>
      <c r="X112" s="221" t="s">
        <v>129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130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57" t="s">
        <v>264</v>
      </c>
      <c r="D113" s="243"/>
      <c r="E113" s="243"/>
      <c r="F113" s="243"/>
      <c r="G113" s="243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54" t="s">
        <v>265</v>
      </c>
      <c r="D114" s="222"/>
      <c r="E114" s="223">
        <v>239.3</v>
      </c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132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3">
        <v>31</v>
      </c>
      <c r="B115" s="234" t="s">
        <v>266</v>
      </c>
      <c r="C115" s="253" t="s">
        <v>267</v>
      </c>
      <c r="D115" s="235" t="s">
        <v>135</v>
      </c>
      <c r="E115" s="236">
        <v>200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21</v>
      </c>
      <c r="M115" s="238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38" t="s">
        <v>248</v>
      </c>
      <c r="S115" s="238" t="s">
        <v>128</v>
      </c>
      <c r="T115" s="239" t="s">
        <v>128</v>
      </c>
      <c r="U115" s="221">
        <v>0.1</v>
      </c>
      <c r="V115" s="221">
        <f>ROUND(E115*U115,2)</f>
        <v>20</v>
      </c>
      <c r="W115" s="221"/>
      <c r="X115" s="221" t="s">
        <v>129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130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54" t="s">
        <v>268</v>
      </c>
      <c r="D116" s="222"/>
      <c r="E116" s="223">
        <v>200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132</v>
      </c>
      <c r="AH116" s="212">
        <v>5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33">
        <v>32</v>
      </c>
      <c r="B117" s="234" t="s">
        <v>269</v>
      </c>
      <c r="C117" s="253" t="s">
        <v>270</v>
      </c>
      <c r="D117" s="235" t="s">
        <v>126</v>
      </c>
      <c r="E117" s="236">
        <v>261.74200000000002</v>
      </c>
      <c r="F117" s="237"/>
      <c r="G117" s="238">
        <f>ROUND(E117*F117,2)</f>
        <v>0</v>
      </c>
      <c r="H117" s="237"/>
      <c r="I117" s="238">
        <f>ROUND(E117*H117,2)</f>
        <v>0</v>
      </c>
      <c r="J117" s="237"/>
      <c r="K117" s="238">
        <f>ROUND(E117*J117,2)</f>
        <v>0</v>
      </c>
      <c r="L117" s="238">
        <v>21</v>
      </c>
      <c r="M117" s="238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38" t="s">
        <v>248</v>
      </c>
      <c r="S117" s="238" t="s">
        <v>128</v>
      </c>
      <c r="T117" s="239" t="s">
        <v>128</v>
      </c>
      <c r="U117" s="221">
        <v>0</v>
      </c>
      <c r="V117" s="221">
        <f>ROUND(E117*U117,2)</f>
        <v>0</v>
      </c>
      <c r="W117" s="221"/>
      <c r="X117" s="221" t="s">
        <v>129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130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19"/>
      <c r="B118" s="220"/>
      <c r="C118" s="257" t="s">
        <v>271</v>
      </c>
      <c r="D118" s="243"/>
      <c r="E118" s="243"/>
      <c r="F118" s="243"/>
      <c r="G118" s="243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169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40" t="str">
        <f>C118</f>
        <v>Položka je určena pro odstranění nesoudržných částí podkladu, barvy, rezu, bitumenu apod. před sanací zejména betonových a železobetonových konstrukcí</v>
      </c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54" t="s">
        <v>252</v>
      </c>
      <c r="D119" s="222"/>
      <c r="E119" s="223">
        <v>245.77</v>
      </c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132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54" t="s">
        <v>253</v>
      </c>
      <c r="D120" s="222"/>
      <c r="E120" s="223">
        <v>-3.5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132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54" t="s">
        <v>254</v>
      </c>
      <c r="D121" s="222"/>
      <c r="E121" s="223">
        <v>19.472000000000001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132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44">
        <v>33</v>
      </c>
      <c r="B122" s="245" t="s">
        <v>272</v>
      </c>
      <c r="C122" s="258" t="s">
        <v>273</v>
      </c>
      <c r="D122" s="246" t="s">
        <v>274</v>
      </c>
      <c r="E122" s="247">
        <v>4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9">
        <v>0.1</v>
      </c>
      <c r="O122" s="249">
        <f>ROUND(E122*N122,2)</f>
        <v>0.4</v>
      </c>
      <c r="P122" s="249">
        <v>0</v>
      </c>
      <c r="Q122" s="249">
        <f>ROUND(E122*P122,2)</f>
        <v>0</v>
      </c>
      <c r="R122" s="249"/>
      <c r="S122" s="249" t="s">
        <v>275</v>
      </c>
      <c r="T122" s="250" t="s">
        <v>276</v>
      </c>
      <c r="U122" s="221">
        <v>0</v>
      </c>
      <c r="V122" s="221">
        <f>ROUND(E122*U122,2)</f>
        <v>0</v>
      </c>
      <c r="W122" s="221"/>
      <c r="X122" s="221" t="s">
        <v>129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130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44">
        <v>34</v>
      </c>
      <c r="B123" s="245" t="s">
        <v>277</v>
      </c>
      <c r="C123" s="258" t="s">
        <v>278</v>
      </c>
      <c r="D123" s="246" t="s">
        <v>274</v>
      </c>
      <c r="E123" s="247">
        <v>2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21</v>
      </c>
      <c r="M123" s="249">
        <f>G123*(1+L123/100)</f>
        <v>0</v>
      </c>
      <c r="N123" s="249">
        <v>0.1</v>
      </c>
      <c r="O123" s="249">
        <f>ROUND(E123*N123,2)</f>
        <v>0.2</v>
      </c>
      <c r="P123" s="249">
        <v>0</v>
      </c>
      <c r="Q123" s="249">
        <f>ROUND(E123*P123,2)</f>
        <v>0</v>
      </c>
      <c r="R123" s="249"/>
      <c r="S123" s="249" t="s">
        <v>275</v>
      </c>
      <c r="T123" s="250" t="s">
        <v>276</v>
      </c>
      <c r="U123" s="221">
        <v>0</v>
      </c>
      <c r="V123" s="221">
        <f>ROUND(E123*U123,2)</f>
        <v>0</v>
      </c>
      <c r="W123" s="221"/>
      <c r="X123" s="221" t="s">
        <v>129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130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 x14ac:dyDescent="0.2">
      <c r="A124" s="244">
        <v>35</v>
      </c>
      <c r="B124" s="245" t="s">
        <v>279</v>
      </c>
      <c r="C124" s="258" t="s">
        <v>280</v>
      </c>
      <c r="D124" s="246" t="s">
        <v>274</v>
      </c>
      <c r="E124" s="247">
        <v>1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21</v>
      </c>
      <c r="M124" s="249">
        <f>G124*(1+L124/100)</f>
        <v>0</v>
      </c>
      <c r="N124" s="249">
        <v>0.1</v>
      </c>
      <c r="O124" s="249">
        <f>ROUND(E124*N124,2)</f>
        <v>0.1</v>
      </c>
      <c r="P124" s="249">
        <v>0</v>
      </c>
      <c r="Q124" s="249">
        <f>ROUND(E124*P124,2)</f>
        <v>0</v>
      </c>
      <c r="R124" s="249"/>
      <c r="S124" s="249" t="s">
        <v>275</v>
      </c>
      <c r="T124" s="250" t="s">
        <v>276</v>
      </c>
      <c r="U124" s="221">
        <v>0</v>
      </c>
      <c r="V124" s="221">
        <f>ROUND(E124*U124,2)</f>
        <v>0</v>
      </c>
      <c r="W124" s="221"/>
      <c r="X124" s="221" t="s">
        <v>129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130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33">
        <v>36</v>
      </c>
      <c r="B125" s="234" t="s">
        <v>281</v>
      </c>
      <c r="C125" s="253" t="s">
        <v>282</v>
      </c>
      <c r="D125" s="235" t="s">
        <v>242</v>
      </c>
      <c r="E125" s="236">
        <v>110.2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21</v>
      </c>
      <c r="M125" s="238">
        <f>G125*(1+L125/100)</f>
        <v>0</v>
      </c>
      <c r="N125" s="238">
        <v>8.0999999999999996E-3</v>
      </c>
      <c r="O125" s="238">
        <f>ROUND(E125*N125,2)</f>
        <v>0.89</v>
      </c>
      <c r="P125" s="238">
        <v>0</v>
      </c>
      <c r="Q125" s="238">
        <f>ROUND(E125*P125,2)</f>
        <v>0</v>
      </c>
      <c r="R125" s="238" t="s">
        <v>243</v>
      </c>
      <c r="S125" s="238" t="s">
        <v>128</v>
      </c>
      <c r="T125" s="239" t="s">
        <v>128</v>
      </c>
      <c r="U125" s="221">
        <v>0</v>
      </c>
      <c r="V125" s="221">
        <f>ROUND(E125*U125,2)</f>
        <v>0</v>
      </c>
      <c r="W125" s="221"/>
      <c r="X125" s="221" t="s">
        <v>244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245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54" t="s">
        <v>283</v>
      </c>
      <c r="D126" s="222"/>
      <c r="E126" s="223">
        <v>106.2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132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54" t="s">
        <v>284</v>
      </c>
      <c r="D127" s="222"/>
      <c r="E127" s="223">
        <v>4</v>
      </c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132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x14ac:dyDescent="0.2">
      <c r="A128" s="227" t="s">
        <v>122</v>
      </c>
      <c r="B128" s="228" t="s">
        <v>79</v>
      </c>
      <c r="C128" s="252" t="s">
        <v>80</v>
      </c>
      <c r="D128" s="229"/>
      <c r="E128" s="230"/>
      <c r="F128" s="231"/>
      <c r="G128" s="231">
        <f>SUMIF(AG129:AG130,"&lt;&gt;NOR",G129:G130)</f>
        <v>0</v>
      </c>
      <c r="H128" s="231"/>
      <c r="I128" s="231">
        <f>SUM(I129:I130)</f>
        <v>0</v>
      </c>
      <c r="J128" s="231"/>
      <c r="K128" s="231">
        <f>SUM(K129:K130)</f>
        <v>0</v>
      </c>
      <c r="L128" s="231"/>
      <c r="M128" s="231">
        <f>SUM(M129:M130)</f>
        <v>0</v>
      </c>
      <c r="N128" s="231"/>
      <c r="O128" s="231">
        <f>SUM(O129:O130)</f>
        <v>0.46</v>
      </c>
      <c r="P128" s="231"/>
      <c r="Q128" s="231">
        <f>SUM(Q129:Q130)</f>
        <v>0</v>
      </c>
      <c r="R128" s="231"/>
      <c r="S128" s="231"/>
      <c r="T128" s="232"/>
      <c r="U128" s="226"/>
      <c r="V128" s="226">
        <f>SUM(V129:V130)</f>
        <v>62.06</v>
      </c>
      <c r="W128" s="226"/>
      <c r="X128" s="226"/>
      <c r="AG128" t="s">
        <v>123</v>
      </c>
    </row>
    <row r="129" spans="1:60" outlineLevel="1" x14ac:dyDescent="0.2">
      <c r="A129" s="233">
        <v>37</v>
      </c>
      <c r="B129" s="234" t="s">
        <v>285</v>
      </c>
      <c r="C129" s="253" t="s">
        <v>286</v>
      </c>
      <c r="D129" s="235" t="s">
        <v>126</v>
      </c>
      <c r="E129" s="236">
        <v>290</v>
      </c>
      <c r="F129" s="237"/>
      <c r="G129" s="238">
        <f>ROUND(E129*F129,2)</f>
        <v>0</v>
      </c>
      <c r="H129" s="237"/>
      <c r="I129" s="238">
        <f>ROUND(E129*H129,2)</f>
        <v>0</v>
      </c>
      <c r="J129" s="237"/>
      <c r="K129" s="238">
        <f>ROUND(E129*J129,2)</f>
        <v>0</v>
      </c>
      <c r="L129" s="238">
        <v>21</v>
      </c>
      <c r="M129" s="238">
        <f>G129*(1+L129/100)</f>
        <v>0</v>
      </c>
      <c r="N129" s="238">
        <v>1.58E-3</v>
      </c>
      <c r="O129" s="238">
        <f>ROUND(E129*N129,2)</f>
        <v>0.46</v>
      </c>
      <c r="P129" s="238">
        <v>0</v>
      </c>
      <c r="Q129" s="238">
        <f>ROUND(E129*P129,2)</f>
        <v>0</v>
      </c>
      <c r="R129" s="238" t="s">
        <v>287</v>
      </c>
      <c r="S129" s="238" t="s">
        <v>128</v>
      </c>
      <c r="T129" s="239" t="s">
        <v>128</v>
      </c>
      <c r="U129" s="221">
        <v>0.214</v>
      </c>
      <c r="V129" s="221">
        <f>ROUND(E129*U129,2)</f>
        <v>62.06</v>
      </c>
      <c r="W129" s="221"/>
      <c r="X129" s="221" t="s">
        <v>129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130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54" t="s">
        <v>288</v>
      </c>
      <c r="D130" s="222"/>
      <c r="E130" s="223">
        <v>290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132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x14ac:dyDescent="0.2">
      <c r="A131" s="227" t="s">
        <v>122</v>
      </c>
      <c r="B131" s="228" t="s">
        <v>81</v>
      </c>
      <c r="C131" s="252" t="s">
        <v>82</v>
      </c>
      <c r="D131" s="229"/>
      <c r="E131" s="230"/>
      <c r="F131" s="231"/>
      <c r="G131" s="231">
        <f>SUMIF(AG132:AG133,"&lt;&gt;NOR",G132:G133)</f>
        <v>0</v>
      </c>
      <c r="H131" s="231"/>
      <c r="I131" s="231">
        <f>SUM(I132:I133)</f>
        <v>0</v>
      </c>
      <c r="J131" s="231"/>
      <c r="K131" s="231">
        <f>SUM(K132:K133)</f>
        <v>0</v>
      </c>
      <c r="L131" s="231"/>
      <c r="M131" s="231">
        <f>SUM(M132:M133)</f>
        <v>0</v>
      </c>
      <c r="N131" s="231"/>
      <c r="O131" s="231">
        <f>SUM(O132:O133)</f>
        <v>0</v>
      </c>
      <c r="P131" s="231"/>
      <c r="Q131" s="231">
        <f>SUM(Q132:Q133)</f>
        <v>0</v>
      </c>
      <c r="R131" s="231"/>
      <c r="S131" s="231"/>
      <c r="T131" s="232"/>
      <c r="U131" s="226"/>
      <c r="V131" s="226">
        <f>SUM(V132:V133)</f>
        <v>40.31</v>
      </c>
      <c r="W131" s="226"/>
      <c r="X131" s="226"/>
      <c r="AG131" t="s">
        <v>123</v>
      </c>
    </row>
    <row r="132" spans="1:60" ht="33.75" outlineLevel="1" x14ac:dyDescent="0.2">
      <c r="A132" s="233">
        <v>38</v>
      </c>
      <c r="B132" s="234" t="s">
        <v>289</v>
      </c>
      <c r="C132" s="253" t="s">
        <v>290</v>
      </c>
      <c r="D132" s="235" t="s">
        <v>126</v>
      </c>
      <c r="E132" s="236">
        <v>290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8">
        <v>0</v>
      </c>
      <c r="O132" s="238">
        <f>ROUND(E132*N132,2)</f>
        <v>0</v>
      </c>
      <c r="P132" s="238">
        <v>0</v>
      </c>
      <c r="Q132" s="238">
        <f>ROUND(E132*P132,2)</f>
        <v>0</v>
      </c>
      <c r="R132" s="238" t="s">
        <v>159</v>
      </c>
      <c r="S132" s="238" t="s">
        <v>128</v>
      </c>
      <c r="T132" s="239" t="s">
        <v>128</v>
      </c>
      <c r="U132" s="221">
        <v>0.13900000000000001</v>
      </c>
      <c r="V132" s="221">
        <f>ROUND(E132*U132,2)</f>
        <v>40.31</v>
      </c>
      <c r="W132" s="221"/>
      <c r="X132" s="221" t="s">
        <v>129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130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54" t="s">
        <v>291</v>
      </c>
      <c r="D133" s="222"/>
      <c r="E133" s="223">
        <v>290</v>
      </c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132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x14ac:dyDescent="0.2">
      <c r="A134" s="227" t="s">
        <v>122</v>
      </c>
      <c r="B134" s="228" t="s">
        <v>83</v>
      </c>
      <c r="C134" s="252" t="s">
        <v>84</v>
      </c>
      <c r="D134" s="229"/>
      <c r="E134" s="230"/>
      <c r="F134" s="231"/>
      <c r="G134" s="231">
        <f>SUMIF(AG135:AG147,"&lt;&gt;NOR",G135:G147)</f>
        <v>0</v>
      </c>
      <c r="H134" s="231"/>
      <c r="I134" s="231">
        <f>SUM(I135:I147)</f>
        <v>0</v>
      </c>
      <c r="J134" s="231"/>
      <c r="K134" s="231">
        <f>SUM(K135:K147)</f>
        <v>0</v>
      </c>
      <c r="L134" s="231"/>
      <c r="M134" s="231">
        <f>SUM(M135:M147)</f>
        <v>0</v>
      </c>
      <c r="N134" s="231"/>
      <c r="O134" s="231">
        <f>SUM(O135:O147)</f>
        <v>0.04</v>
      </c>
      <c r="P134" s="231"/>
      <c r="Q134" s="231">
        <f>SUM(Q135:Q147)</f>
        <v>14.03</v>
      </c>
      <c r="R134" s="231"/>
      <c r="S134" s="231"/>
      <c r="T134" s="232"/>
      <c r="U134" s="226"/>
      <c r="V134" s="226">
        <f>SUM(V135:V147)</f>
        <v>159.94</v>
      </c>
      <c r="W134" s="226"/>
      <c r="X134" s="226"/>
      <c r="AG134" t="s">
        <v>123</v>
      </c>
    </row>
    <row r="135" spans="1:60" ht="22.5" outlineLevel="1" x14ac:dyDescent="0.2">
      <c r="A135" s="233">
        <v>39</v>
      </c>
      <c r="B135" s="234" t="s">
        <v>292</v>
      </c>
      <c r="C135" s="253" t="s">
        <v>293</v>
      </c>
      <c r="D135" s="235" t="s">
        <v>141</v>
      </c>
      <c r="E135" s="236">
        <v>5.34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21</v>
      </c>
      <c r="M135" s="238">
        <f>G135*(1+L135/100)</f>
        <v>0</v>
      </c>
      <c r="N135" s="238">
        <v>6.6600000000000001E-3</v>
      </c>
      <c r="O135" s="238">
        <f>ROUND(E135*N135,2)</f>
        <v>0.04</v>
      </c>
      <c r="P135" s="238">
        <v>2.4</v>
      </c>
      <c r="Q135" s="238">
        <f>ROUND(E135*P135,2)</f>
        <v>12.82</v>
      </c>
      <c r="R135" s="238" t="s">
        <v>294</v>
      </c>
      <c r="S135" s="238" t="s">
        <v>128</v>
      </c>
      <c r="T135" s="239" t="s">
        <v>128</v>
      </c>
      <c r="U135" s="221">
        <v>6.72</v>
      </c>
      <c r="V135" s="221">
        <f>ROUND(E135*U135,2)</f>
        <v>35.880000000000003</v>
      </c>
      <c r="W135" s="221"/>
      <c r="X135" s="221" t="s">
        <v>129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130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55" t="s">
        <v>295</v>
      </c>
      <c r="D136" s="241"/>
      <c r="E136" s="241"/>
      <c r="F136" s="241"/>
      <c r="G136" s="24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137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54" t="s">
        <v>296</v>
      </c>
      <c r="D137" s="222"/>
      <c r="E137" s="223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132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54" t="s">
        <v>297</v>
      </c>
      <c r="D138" s="222"/>
      <c r="E138" s="223">
        <v>3.7679999999999998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132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54" t="s">
        <v>298</v>
      </c>
      <c r="D139" s="222"/>
      <c r="E139" s="223">
        <v>1.206</v>
      </c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132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54" t="s">
        <v>299</v>
      </c>
      <c r="D140" s="222"/>
      <c r="E140" s="223">
        <v>0.36599999999999999</v>
      </c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132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3">
        <v>40</v>
      </c>
      <c r="B141" s="234" t="s">
        <v>300</v>
      </c>
      <c r="C141" s="253" t="s">
        <v>301</v>
      </c>
      <c r="D141" s="235" t="s">
        <v>135</v>
      </c>
      <c r="E141" s="236">
        <v>39.08</v>
      </c>
      <c r="F141" s="237"/>
      <c r="G141" s="238">
        <f>ROUND(E141*F141,2)</f>
        <v>0</v>
      </c>
      <c r="H141" s="237"/>
      <c r="I141" s="238">
        <f>ROUND(E141*H141,2)</f>
        <v>0</v>
      </c>
      <c r="J141" s="237"/>
      <c r="K141" s="238">
        <f>ROUND(E141*J141,2)</f>
        <v>0</v>
      </c>
      <c r="L141" s="238">
        <v>21</v>
      </c>
      <c r="M141" s="238">
        <f>G141*(1+L141/100)</f>
        <v>0</v>
      </c>
      <c r="N141" s="238">
        <v>0</v>
      </c>
      <c r="O141" s="238">
        <f>ROUND(E141*N141,2)</f>
        <v>0</v>
      </c>
      <c r="P141" s="238">
        <v>4.6000000000000001E-4</v>
      </c>
      <c r="Q141" s="238">
        <f>ROUND(E141*P141,2)</f>
        <v>0.02</v>
      </c>
      <c r="R141" s="238" t="s">
        <v>294</v>
      </c>
      <c r="S141" s="238" t="s">
        <v>128</v>
      </c>
      <c r="T141" s="239" t="s">
        <v>128</v>
      </c>
      <c r="U141" s="221">
        <v>3</v>
      </c>
      <c r="V141" s="221">
        <f>ROUND(E141*U141,2)</f>
        <v>117.24</v>
      </c>
      <c r="W141" s="221"/>
      <c r="X141" s="221" t="s">
        <v>129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130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54" t="s">
        <v>302</v>
      </c>
      <c r="D142" s="222"/>
      <c r="E142" s="223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132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54" t="s">
        <v>303</v>
      </c>
      <c r="D143" s="222"/>
      <c r="E143" s="223">
        <v>25.12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132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54" t="s">
        <v>304</v>
      </c>
      <c r="D144" s="222"/>
      <c r="E144" s="223">
        <v>10.039999999999999</v>
      </c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132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54" t="s">
        <v>305</v>
      </c>
      <c r="D145" s="222"/>
      <c r="E145" s="223">
        <v>3.92</v>
      </c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132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33.75" outlineLevel="1" x14ac:dyDescent="0.2">
      <c r="A146" s="233">
        <v>41</v>
      </c>
      <c r="B146" s="234" t="s">
        <v>306</v>
      </c>
      <c r="C146" s="253" t="s">
        <v>307</v>
      </c>
      <c r="D146" s="235" t="s">
        <v>242</v>
      </c>
      <c r="E146" s="236">
        <v>22</v>
      </c>
      <c r="F146" s="237"/>
      <c r="G146" s="238">
        <f>ROUND(E146*F146,2)</f>
        <v>0</v>
      </c>
      <c r="H146" s="237"/>
      <c r="I146" s="238">
        <f>ROUND(E146*H146,2)</f>
        <v>0</v>
      </c>
      <c r="J146" s="237"/>
      <c r="K146" s="238">
        <f>ROUND(E146*J146,2)</f>
        <v>0</v>
      </c>
      <c r="L146" s="238">
        <v>21</v>
      </c>
      <c r="M146" s="238">
        <f>G146*(1+L146/100)</f>
        <v>0</v>
      </c>
      <c r="N146" s="238">
        <v>0</v>
      </c>
      <c r="O146" s="238">
        <f>ROUND(E146*N146,2)</f>
        <v>0</v>
      </c>
      <c r="P146" s="238">
        <v>5.3999999999999999E-2</v>
      </c>
      <c r="Q146" s="238">
        <f>ROUND(E146*P146,2)</f>
        <v>1.19</v>
      </c>
      <c r="R146" s="238" t="s">
        <v>294</v>
      </c>
      <c r="S146" s="238" t="s">
        <v>128</v>
      </c>
      <c r="T146" s="239" t="s">
        <v>128</v>
      </c>
      <c r="U146" s="221">
        <v>0.31</v>
      </c>
      <c r="V146" s="221">
        <f>ROUND(E146*U146,2)</f>
        <v>6.82</v>
      </c>
      <c r="W146" s="221"/>
      <c r="X146" s="221" t="s">
        <v>129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130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54" t="s">
        <v>308</v>
      </c>
      <c r="D147" s="222"/>
      <c r="E147" s="223">
        <v>22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132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x14ac:dyDescent="0.2">
      <c r="A148" s="227" t="s">
        <v>122</v>
      </c>
      <c r="B148" s="228" t="s">
        <v>85</v>
      </c>
      <c r="C148" s="252" t="s">
        <v>86</v>
      </c>
      <c r="D148" s="229"/>
      <c r="E148" s="230"/>
      <c r="F148" s="231"/>
      <c r="G148" s="231">
        <f>SUMIF(AG149:AG153,"&lt;&gt;NOR",G149:G153)</f>
        <v>0</v>
      </c>
      <c r="H148" s="231"/>
      <c r="I148" s="231">
        <f>SUM(I149:I153)</f>
        <v>0</v>
      </c>
      <c r="J148" s="231"/>
      <c r="K148" s="231">
        <f>SUM(K149:K153)</f>
        <v>0</v>
      </c>
      <c r="L148" s="231"/>
      <c r="M148" s="231">
        <f>SUM(M149:M153)</f>
        <v>0</v>
      </c>
      <c r="N148" s="231"/>
      <c r="O148" s="231">
        <f>SUM(O149:O153)</f>
        <v>0</v>
      </c>
      <c r="P148" s="231"/>
      <c r="Q148" s="231">
        <f>SUM(Q149:Q153)</f>
        <v>0</v>
      </c>
      <c r="R148" s="231"/>
      <c r="S148" s="231"/>
      <c r="T148" s="232"/>
      <c r="U148" s="226"/>
      <c r="V148" s="226">
        <f>SUM(V149:V153)</f>
        <v>3.95</v>
      </c>
      <c r="W148" s="226"/>
      <c r="X148" s="226"/>
      <c r="AG148" t="s">
        <v>123</v>
      </c>
    </row>
    <row r="149" spans="1:60" outlineLevel="1" x14ac:dyDescent="0.2">
      <c r="A149" s="233">
        <v>42</v>
      </c>
      <c r="B149" s="234" t="s">
        <v>309</v>
      </c>
      <c r="C149" s="253" t="s">
        <v>310</v>
      </c>
      <c r="D149" s="235" t="s">
        <v>173</v>
      </c>
      <c r="E149" s="236">
        <v>246.68928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38" t="s">
        <v>127</v>
      </c>
      <c r="S149" s="238" t="s">
        <v>128</v>
      </c>
      <c r="T149" s="239" t="s">
        <v>128</v>
      </c>
      <c r="U149" s="221">
        <v>1.6E-2</v>
      </c>
      <c r="V149" s="221">
        <f>ROUND(E149*U149,2)</f>
        <v>3.95</v>
      </c>
      <c r="W149" s="221"/>
      <c r="X149" s="221" t="s">
        <v>311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312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55" t="s">
        <v>313</v>
      </c>
      <c r="D150" s="241"/>
      <c r="E150" s="241"/>
      <c r="F150" s="241"/>
      <c r="G150" s="24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137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54" t="s">
        <v>314</v>
      </c>
      <c r="D151" s="222"/>
      <c r="E151" s="223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132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2.5" outlineLevel="1" x14ac:dyDescent="0.2">
      <c r="A152" s="219"/>
      <c r="B152" s="220"/>
      <c r="C152" s="254" t="s">
        <v>315</v>
      </c>
      <c r="D152" s="222"/>
      <c r="E152" s="223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132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54" t="s">
        <v>316</v>
      </c>
      <c r="D153" s="222"/>
      <c r="E153" s="223">
        <v>246.68928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132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x14ac:dyDescent="0.2">
      <c r="A154" s="227" t="s">
        <v>122</v>
      </c>
      <c r="B154" s="228" t="s">
        <v>87</v>
      </c>
      <c r="C154" s="252" t="s">
        <v>88</v>
      </c>
      <c r="D154" s="229"/>
      <c r="E154" s="230"/>
      <c r="F154" s="231"/>
      <c r="G154" s="231">
        <f>SUMIF(AG155:AG188,"&lt;&gt;NOR",G155:G188)</f>
        <v>0</v>
      </c>
      <c r="H154" s="231"/>
      <c r="I154" s="231">
        <f>SUM(I155:I188)</f>
        <v>0</v>
      </c>
      <c r="J154" s="231"/>
      <c r="K154" s="231">
        <f>SUM(K155:K188)</f>
        <v>0</v>
      </c>
      <c r="L154" s="231"/>
      <c r="M154" s="231">
        <f>SUM(M155:M188)</f>
        <v>0</v>
      </c>
      <c r="N154" s="231"/>
      <c r="O154" s="231">
        <f>SUM(O155:O188)</f>
        <v>0.84</v>
      </c>
      <c r="P154" s="231"/>
      <c r="Q154" s="231">
        <f>SUM(Q155:Q188)</f>
        <v>0</v>
      </c>
      <c r="R154" s="231"/>
      <c r="S154" s="231"/>
      <c r="T154" s="232"/>
      <c r="U154" s="226"/>
      <c r="V154" s="226">
        <f>SUM(V155:V188)</f>
        <v>43.789999999999992</v>
      </c>
      <c r="W154" s="226"/>
      <c r="X154" s="226"/>
      <c r="AG154" t="s">
        <v>123</v>
      </c>
    </row>
    <row r="155" spans="1:60" outlineLevel="1" x14ac:dyDescent="0.2">
      <c r="A155" s="233">
        <v>43</v>
      </c>
      <c r="B155" s="234" t="s">
        <v>317</v>
      </c>
      <c r="C155" s="253" t="s">
        <v>318</v>
      </c>
      <c r="D155" s="235" t="s">
        <v>126</v>
      </c>
      <c r="E155" s="236">
        <v>66.575000000000003</v>
      </c>
      <c r="F155" s="237"/>
      <c r="G155" s="238">
        <f>ROUND(E155*F155,2)</f>
        <v>0</v>
      </c>
      <c r="H155" s="237"/>
      <c r="I155" s="238">
        <f>ROUND(E155*H155,2)</f>
        <v>0</v>
      </c>
      <c r="J155" s="237"/>
      <c r="K155" s="238">
        <f>ROUND(E155*J155,2)</f>
        <v>0</v>
      </c>
      <c r="L155" s="238">
        <v>21</v>
      </c>
      <c r="M155" s="238">
        <f>G155*(1+L155/100)</f>
        <v>0</v>
      </c>
      <c r="N155" s="238">
        <v>0</v>
      </c>
      <c r="O155" s="238">
        <f>ROUND(E155*N155,2)</f>
        <v>0</v>
      </c>
      <c r="P155" s="238">
        <v>0</v>
      </c>
      <c r="Q155" s="238">
        <f>ROUND(E155*P155,2)</f>
        <v>0</v>
      </c>
      <c r="R155" s="238" t="s">
        <v>195</v>
      </c>
      <c r="S155" s="238" t="s">
        <v>128</v>
      </c>
      <c r="T155" s="239" t="s">
        <v>128</v>
      </c>
      <c r="U155" s="221">
        <v>1.4999999999999999E-2</v>
      </c>
      <c r="V155" s="221">
        <f>ROUND(E155*U155,2)</f>
        <v>1</v>
      </c>
      <c r="W155" s="221"/>
      <c r="X155" s="221" t="s">
        <v>129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130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54" t="s">
        <v>319</v>
      </c>
      <c r="D156" s="222"/>
      <c r="E156" s="223">
        <v>66.575000000000003</v>
      </c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132</v>
      </c>
      <c r="AH156" s="212">
        <v>5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 x14ac:dyDescent="0.2">
      <c r="A157" s="233">
        <v>44</v>
      </c>
      <c r="B157" s="234" t="s">
        <v>320</v>
      </c>
      <c r="C157" s="253" t="s">
        <v>321</v>
      </c>
      <c r="D157" s="235" t="s">
        <v>126</v>
      </c>
      <c r="E157" s="236">
        <v>66.575000000000003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21</v>
      </c>
      <c r="M157" s="238">
        <f>G157*(1+L157/100)</f>
        <v>0</v>
      </c>
      <c r="N157" s="238">
        <v>3.3E-4</v>
      </c>
      <c r="O157" s="238">
        <f>ROUND(E157*N157,2)</f>
        <v>0.02</v>
      </c>
      <c r="P157" s="238">
        <v>0</v>
      </c>
      <c r="Q157" s="238">
        <f>ROUND(E157*P157,2)</f>
        <v>0</v>
      </c>
      <c r="R157" s="238" t="s">
        <v>322</v>
      </c>
      <c r="S157" s="238" t="s">
        <v>128</v>
      </c>
      <c r="T157" s="239" t="s">
        <v>128</v>
      </c>
      <c r="U157" s="221">
        <v>2.75E-2</v>
      </c>
      <c r="V157" s="221">
        <f>ROUND(E157*U157,2)</f>
        <v>1.83</v>
      </c>
      <c r="W157" s="221"/>
      <c r="X157" s="221" t="s">
        <v>129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130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54" t="s">
        <v>323</v>
      </c>
      <c r="D158" s="222"/>
      <c r="E158" s="223">
        <v>66.575000000000003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132</v>
      </c>
      <c r="AH158" s="212">
        <v>5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33.75" outlineLevel="1" x14ac:dyDescent="0.2">
      <c r="A159" s="233">
        <v>45</v>
      </c>
      <c r="B159" s="234" t="s">
        <v>324</v>
      </c>
      <c r="C159" s="253" t="s">
        <v>325</v>
      </c>
      <c r="D159" s="235" t="s">
        <v>126</v>
      </c>
      <c r="E159" s="236">
        <v>5.8620000000000001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8">
        <v>5.1999999999999995E-4</v>
      </c>
      <c r="O159" s="238">
        <f>ROUND(E159*N159,2)</f>
        <v>0</v>
      </c>
      <c r="P159" s="238">
        <v>0</v>
      </c>
      <c r="Q159" s="238">
        <f>ROUND(E159*P159,2)</f>
        <v>0</v>
      </c>
      <c r="R159" s="238" t="s">
        <v>322</v>
      </c>
      <c r="S159" s="238" t="s">
        <v>128</v>
      </c>
      <c r="T159" s="239" t="s">
        <v>128</v>
      </c>
      <c r="U159" s="221">
        <v>4.9000000000000002E-2</v>
      </c>
      <c r="V159" s="221">
        <f>ROUND(E159*U159,2)</f>
        <v>0.28999999999999998</v>
      </c>
      <c r="W159" s="221"/>
      <c r="X159" s="221" t="s">
        <v>129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130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54" t="s">
        <v>326</v>
      </c>
      <c r="D160" s="222"/>
      <c r="E160" s="223">
        <v>5.8620000000000001</v>
      </c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132</v>
      </c>
      <c r="AH160" s="212">
        <v>5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2.5" outlineLevel="1" x14ac:dyDescent="0.2">
      <c r="A161" s="233">
        <v>46</v>
      </c>
      <c r="B161" s="234" t="s">
        <v>327</v>
      </c>
      <c r="C161" s="253" t="s">
        <v>328</v>
      </c>
      <c r="D161" s="235" t="s">
        <v>126</v>
      </c>
      <c r="E161" s="236">
        <v>66.575000000000003</v>
      </c>
      <c r="F161" s="237"/>
      <c r="G161" s="238">
        <f>ROUND(E161*F161,2)</f>
        <v>0</v>
      </c>
      <c r="H161" s="237"/>
      <c r="I161" s="238">
        <f>ROUND(E161*H161,2)</f>
        <v>0</v>
      </c>
      <c r="J161" s="237"/>
      <c r="K161" s="238">
        <f>ROUND(E161*J161,2)</f>
        <v>0</v>
      </c>
      <c r="L161" s="238">
        <v>21</v>
      </c>
      <c r="M161" s="238">
        <f>G161*(1+L161/100)</f>
        <v>0</v>
      </c>
      <c r="N161" s="238">
        <v>8.1999999999999998E-4</v>
      </c>
      <c r="O161" s="238">
        <f>ROUND(E161*N161,2)</f>
        <v>0.05</v>
      </c>
      <c r="P161" s="238">
        <v>0</v>
      </c>
      <c r="Q161" s="238">
        <f>ROUND(E161*P161,2)</f>
        <v>0</v>
      </c>
      <c r="R161" s="238" t="s">
        <v>322</v>
      </c>
      <c r="S161" s="238" t="s">
        <v>128</v>
      </c>
      <c r="T161" s="239" t="s">
        <v>128</v>
      </c>
      <c r="U161" s="221">
        <v>0.45982000000000001</v>
      </c>
      <c r="V161" s="221">
        <f>ROUND(E161*U161,2)</f>
        <v>30.61</v>
      </c>
      <c r="W161" s="221"/>
      <c r="X161" s="221" t="s">
        <v>129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130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54" t="s">
        <v>329</v>
      </c>
      <c r="D162" s="222"/>
      <c r="E162" s="223">
        <v>66</v>
      </c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132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54" t="s">
        <v>330</v>
      </c>
      <c r="D163" s="222"/>
      <c r="E163" s="223">
        <v>-12.56</v>
      </c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132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54" t="s">
        <v>331</v>
      </c>
      <c r="D164" s="222"/>
      <c r="E164" s="223">
        <v>-4.0199999999999996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132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54" t="s">
        <v>332</v>
      </c>
      <c r="D165" s="222"/>
      <c r="E165" s="223">
        <v>-1.22</v>
      </c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132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54" t="s">
        <v>333</v>
      </c>
      <c r="D166" s="222"/>
      <c r="E166" s="223">
        <v>18.375</v>
      </c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132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1" x14ac:dyDescent="0.2">
      <c r="A167" s="233">
        <v>47</v>
      </c>
      <c r="B167" s="234" t="s">
        <v>334</v>
      </c>
      <c r="C167" s="253" t="s">
        <v>335</v>
      </c>
      <c r="D167" s="235" t="s">
        <v>126</v>
      </c>
      <c r="E167" s="236">
        <v>5.8620000000000001</v>
      </c>
      <c r="F167" s="237"/>
      <c r="G167" s="238">
        <f>ROUND(E167*F167,2)</f>
        <v>0</v>
      </c>
      <c r="H167" s="237"/>
      <c r="I167" s="238">
        <f>ROUND(E167*H167,2)</f>
        <v>0</v>
      </c>
      <c r="J167" s="237"/>
      <c r="K167" s="238">
        <f>ROUND(E167*J167,2)</f>
        <v>0</v>
      </c>
      <c r="L167" s="238">
        <v>21</v>
      </c>
      <c r="M167" s="238">
        <f>G167*(1+L167/100)</f>
        <v>0</v>
      </c>
      <c r="N167" s="238">
        <v>9.8999999999999999E-4</v>
      </c>
      <c r="O167" s="238">
        <f>ROUND(E167*N167,2)</f>
        <v>0.01</v>
      </c>
      <c r="P167" s="238">
        <v>0</v>
      </c>
      <c r="Q167" s="238">
        <f>ROUND(E167*P167,2)</f>
        <v>0</v>
      </c>
      <c r="R167" s="238" t="s">
        <v>322</v>
      </c>
      <c r="S167" s="238" t="s">
        <v>128</v>
      </c>
      <c r="T167" s="239" t="s">
        <v>128</v>
      </c>
      <c r="U167" s="221">
        <v>0.53200000000000003</v>
      </c>
      <c r="V167" s="221">
        <f>ROUND(E167*U167,2)</f>
        <v>3.12</v>
      </c>
      <c r="W167" s="221"/>
      <c r="X167" s="221" t="s">
        <v>129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130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54" t="s">
        <v>336</v>
      </c>
      <c r="D168" s="222"/>
      <c r="E168" s="223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132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54" t="s">
        <v>337</v>
      </c>
      <c r="D169" s="222"/>
      <c r="E169" s="223">
        <v>3.7679999999999998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132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54" t="s">
        <v>338</v>
      </c>
      <c r="D170" s="222"/>
      <c r="E170" s="223">
        <v>1.506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132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54" t="s">
        <v>339</v>
      </c>
      <c r="D171" s="222"/>
      <c r="E171" s="223">
        <v>0.58799999999999997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132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33">
        <v>48</v>
      </c>
      <c r="B172" s="234" t="s">
        <v>340</v>
      </c>
      <c r="C172" s="253" t="s">
        <v>341</v>
      </c>
      <c r="D172" s="235" t="s">
        <v>126</v>
      </c>
      <c r="E172" s="236">
        <v>66.575000000000003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21</v>
      </c>
      <c r="M172" s="238">
        <f>G172*(1+L172/100)</f>
        <v>0</v>
      </c>
      <c r="N172" s="238">
        <v>3.2000000000000003E-4</v>
      </c>
      <c r="O172" s="238">
        <f>ROUND(E172*N172,2)</f>
        <v>0.02</v>
      </c>
      <c r="P172" s="238">
        <v>0</v>
      </c>
      <c r="Q172" s="238">
        <f>ROUND(E172*P172,2)</f>
        <v>0</v>
      </c>
      <c r="R172" s="238" t="s">
        <v>322</v>
      </c>
      <c r="S172" s="238" t="s">
        <v>128</v>
      </c>
      <c r="T172" s="239" t="s">
        <v>128</v>
      </c>
      <c r="U172" s="221">
        <v>7.1999999999999995E-2</v>
      </c>
      <c r="V172" s="221">
        <f>ROUND(E172*U172,2)</f>
        <v>4.79</v>
      </c>
      <c r="W172" s="221"/>
      <c r="X172" s="221" t="s">
        <v>129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130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54" t="s">
        <v>323</v>
      </c>
      <c r="D173" s="222"/>
      <c r="E173" s="223">
        <v>66.575000000000003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132</v>
      </c>
      <c r="AH173" s="212">
        <v>5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33">
        <v>49</v>
      </c>
      <c r="B174" s="234" t="s">
        <v>342</v>
      </c>
      <c r="C174" s="253" t="s">
        <v>343</v>
      </c>
      <c r="D174" s="235" t="s">
        <v>126</v>
      </c>
      <c r="E174" s="236">
        <v>5.8620000000000001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38">
        <v>3.2000000000000003E-4</v>
      </c>
      <c r="O174" s="238">
        <f>ROUND(E174*N174,2)</f>
        <v>0</v>
      </c>
      <c r="P174" s="238">
        <v>0</v>
      </c>
      <c r="Q174" s="238">
        <f>ROUND(E174*P174,2)</f>
        <v>0</v>
      </c>
      <c r="R174" s="238" t="s">
        <v>322</v>
      </c>
      <c r="S174" s="238" t="s">
        <v>128</v>
      </c>
      <c r="T174" s="239" t="s">
        <v>128</v>
      </c>
      <c r="U174" s="221">
        <v>0.14000000000000001</v>
      </c>
      <c r="V174" s="221">
        <f>ROUND(E174*U174,2)</f>
        <v>0.82</v>
      </c>
      <c r="W174" s="221"/>
      <c r="X174" s="221" t="s">
        <v>129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130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54" t="s">
        <v>326</v>
      </c>
      <c r="D175" s="222"/>
      <c r="E175" s="223">
        <v>5.8620000000000001</v>
      </c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132</v>
      </c>
      <c r="AH175" s="212">
        <v>5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33">
        <v>50</v>
      </c>
      <c r="B176" s="234" t="s">
        <v>344</v>
      </c>
      <c r="C176" s="253" t="s">
        <v>345</v>
      </c>
      <c r="D176" s="235" t="s">
        <v>126</v>
      </c>
      <c r="E176" s="236">
        <v>81.129440000000002</v>
      </c>
      <c r="F176" s="237"/>
      <c r="G176" s="238">
        <f>ROUND(E176*F176,2)</f>
        <v>0</v>
      </c>
      <c r="H176" s="237"/>
      <c r="I176" s="238">
        <f>ROUND(E176*H176,2)</f>
        <v>0</v>
      </c>
      <c r="J176" s="237"/>
      <c r="K176" s="238">
        <f>ROUND(E176*J176,2)</f>
        <v>0</v>
      </c>
      <c r="L176" s="238">
        <v>21</v>
      </c>
      <c r="M176" s="238">
        <f>G176*(1+L176/100)</f>
        <v>0</v>
      </c>
      <c r="N176" s="238">
        <v>4.5999999999999999E-3</v>
      </c>
      <c r="O176" s="238">
        <f>ROUND(E176*N176,2)</f>
        <v>0.37</v>
      </c>
      <c r="P176" s="238">
        <v>0</v>
      </c>
      <c r="Q176" s="238">
        <f>ROUND(E176*P176,2)</f>
        <v>0</v>
      </c>
      <c r="R176" s="238" t="s">
        <v>243</v>
      </c>
      <c r="S176" s="238" t="s">
        <v>128</v>
      </c>
      <c r="T176" s="239" t="s">
        <v>128</v>
      </c>
      <c r="U176" s="221">
        <v>0</v>
      </c>
      <c r="V176" s="221">
        <f>ROUND(E176*U176,2)</f>
        <v>0</v>
      </c>
      <c r="W176" s="221"/>
      <c r="X176" s="221" t="s">
        <v>244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245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54" t="s">
        <v>326</v>
      </c>
      <c r="D177" s="222"/>
      <c r="E177" s="223">
        <v>5.8620000000000001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132</v>
      </c>
      <c r="AH177" s="212">
        <v>5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54" t="s">
        <v>323</v>
      </c>
      <c r="D178" s="222"/>
      <c r="E178" s="223">
        <v>66.575000000000003</v>
      </c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132</v>
      </c>
      <c r="AH178" s="212">
        <v>5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59" t="s">
        <v>346</v>
      </c>
      <c r="D179" s="224"/>
      <c r="E179" s="225">
        <v>8.6924399999999995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132</v>
      </c>
      <c r="AH179" s="212">
        <v>4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2.5" outlineLevel="1" x14ac:dyDescent="0.2">
      <c r="A180" s="233">
        <v>51</v>
      </c>
      <c r="B180" s="234" t="s">
        <v>347</v>
      </c>
      <c r="C180" s="253" t="s">
        <v>348</v>
      </c>
      <c r="D180" s="235" t="s">
        <v>126</v>
      </c>
      <c r="E180" s="236">
        <v>81.129440000000002</v>
      </c>
      <c r="F180" s="237"/>
      <c r="G180" s="238">
        <f>ROUND(E180*F180,2)</f>
        <v>0</v>
      </c>
      <c r="H180" s="237"/>
      <c r="I180" s="238">
        <f>ROUND(E180*H180,2)</f>
        <v>0</v>
      </c>
      <c r="J180" s="237"/>
      <c r="K180" s="238">
        <f>ROUND(E180*J180,2)</f>
        <v>0</v>
      </c>
      <c r="L180" s="238">
        <v>21</v>
      </c>
      <c r="M180" s="238">
        <f>G180*(1+L180/100)</f>
        <v>0</v>
      </c>
      <c r="N180" s="238">
        <v>4.4999999999999997E-3</v>
      </c>
      <c r="O180" s="238">
        <f>ROUND(E180*N180,2)</f>
        <v>0.37</v>
      </c>
      <c r="P180" s="238">
        <v>0</v>
      </c>
      <c r="Q180" s="238">
        <f>ROUND(E180*P180,2)</f>
        <v>0</v>
      </c>
      <c r="R180" s="238" t="s">
        <v>243</v>
      </c>
      <c r="S180" s="238" t="s">
        <v>128</v>
      </c>
      <c r="T180" s="239" t="s">
        <v>128</v>
      </c>
      <c r="U180" s="221">
        <v>0</v>
      </c>
      <c r="V180" s="221">
        <f>ROUND(E180*U180,2)</f>
        <v>0</v>
      </c>
      <c r="W180" s="221"/>
      <c r="X180" s="221" t="s">
        <v>244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245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54" t="s">
        <v>323</v>
      </c>
      <c r="D181" s="222"/>
      <c r="E181" s="223">
        <v>66.575000000000003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132</v>
      </c>
      <c r="AH181" s="212">
        <v>5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54" t="s">
        <v>326</v>
      </c>
      <c r="D182" s="222"/>
      <c r="E182" s="223">
        <v>5.8620000000000001</v>
      </c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132</v>
      </c>
      <c r="AH182" s="212">
        <v>5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59" t="s">
        <v>346</v>
      </c>
      <c r="D183" s="224"/>
      <c r="E183" s="225">
        <v>8.6924399999999995</v>
      </c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132</v>
      </c>
      <c r="AH183" s="212">
        <v>4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33">
        <v>52</v>
      </c>
      <c r="B184" s="234" t="s">
        <v>349</v>
      </c>
      <c r="C184" s="253" t="s">
        <v>350</v>
      </c>
      <c r="D184" s="235" t="s">
        <v>173</v>
      </c>
      <c r="E184" s="236">
        <v>0.84687000000000001</v>
      </c>
      <c r="F184" s="237"/>
      <c r="G184" s="238">
        <f>ROUND(E184*F184,2)</f>
        <v>0</v>
      </c>
      <c r="H184" s="237"/>
      <c r="I184" s="238">
        <f>ROUND(E184*H184,2)</f>
        <v>0</v>
      </c>
      <c r="J184" s="237"/>
      <c r="K184" s="238">
        <f>ROUND(E184*J184,2)</f>
        <v>0</v>
      </c>
      <c r="L184" s="238">
        <v>21</v>
      </c>
      <c r="M184" s="238">
        <f>G184*(1+L184/100)</f>
        <v>0</v>
      </c>
      <c r="N184" s="238">
        <v>0</v>
      </c>
      <c r="O184" s="238">
        <f>ROUND(E184*N184,2)</f>
        <v>0</v>
      </c>
      <c r="P184" s="238">
        <v>0</v>
      </c>
      <c r="Q184" s="238">
        <f>ROUND(E184*P184,2)</f>
        <v>0</v>
      </c>
      <c r="R184" s="238" t="s">
        <v>322</v>
      </c>
      <c r="S184" s="238" t="s">
        <v>128</v>
      </c>
      <c r="T184" s="239" t="s">
        <v>128</v>
      </c>
      <c r="U184" s="221">
        <v>1.5669999999999999</v>
      </c>
      <c r="V184" s="221">
        <f>ROUND(E184*U184,2)</f>
        <v>1.33</v>
      </c>
      <c r="W184" s="221"/>
      <c r="X184" s="221" t="s">
        <v>311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312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55" t="s">
        <v>351</v>
      </c>
      <c r="D185" s="241"/>
      <c r="E185" s="241"/>
      <c r="F185" s="241"/>
      <c r="G185" s="24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137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54" t="s">
        <v>314</v>
      </c>
      <c r="D186" s="222"/>
      <c r="E186" s="223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132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54" t="s">
        <v>352</v>
      </c>
      <c r="D187" s="222"/>
      <c r="E187" s="223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132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54" t="s">
        <v>353</v>
      </c>
      <c r="D188" s="222"/>
      <c r="E188" s="223">
        <v>0.84687000000000001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132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x14ac:dyDescent="0.2">
      <c r="A189" s="227" t="s">
        <v>122</v>
      </c>
      <c r="B189" s="228" t="s">
        <v>89</v>
      </c>
      <c r="C189" s="252" t="s">
        <v>90</v>
      </c>
      <c r="D189" s="229"/>
      <c r="E189" s="230"/>
      <c r="F189" s="231"/>
      <c r="G189" s="231">
        <f>SUMIF(AG190:AG193,"&lt;&gt;NOR",G190:G193)</f>
        <v>0</v>
      </c>
      <c r="H189" s="231"/>
      <c r="I189" s="231">
        <f>SUM(I190:I193)</f>
        <v>0</v>
      </c>
      <c r="J189" s="231"/>
      <c r="K189" s="231">
        <f>SUM(K190:K193)</f>
        <v>0</v>
      </c>
      <c r="L189" s="231"/>
      <c r="M189" s="231">
        <f>SUM(M190:M193)</f>
        <v>0</v>
      </c>
      <c r="N189" s="231"/>
      <c r="O189" s="231">
        <f>SUM(O190:O193)</f>
        <v>0.11</v>
      </c>
      <c r="P189" s="231"/>
      <c r="Q189" s="231">
        <f>SUM(Q190:Q193)</f>
        <v>0</v>
      </c>
      <c r="R189" s="231"/>
      <c r="S189" s="231"/>
      <c r="T189" s="232"/>
      <c r="U189" s="226"/>
      <c r="V189" s="226">
        <f>SUM(V190:V193)</f>
        <v>23.56</v>
      </c>
      <c r="W189" s="226"/>
      <c r="X189" s="226"/>
      <c r="AG189" t="s">
        <v>123</v>
      </c>
    </row>
    <row r="190" spans="1:60" ht="22.5" outlineLevel="1" x14ac:dyDescent="0.2">
      <c r="A190" s="233">
        <v>53</v>
      </c>
      <c r="B190" s="234" t="s">
        <v>354</v>
      </c>
      <c r="C190" s="253" t="s">
        <v>355</v>
      </c>
      <c r="D190" s="235" t="s">
        <v>126</v>
      </c>
      <c r="E190" s="236">
        <v>261.74200000000002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8">
        <v>4.2000000000000002E-4</v>
      </c>
      <c r="O190" s="238">
        <f>ROUND(E190*N190,2)</f>
        <v>0.11</v>
      </c>
      <c r="P190" s="238">
        <v>0</v>
      </c>
      <c r="Q190" s="238">
        <f>ROUND(E190*P190,2)</f>
        <v>0</v>
      </c>
      <c r="R190" s="238" t="s">
        <v>356</v>
      </c>
      <c r="S190" s="238" t="s">
        <v>128</v>
      </c>
      <c r="T190" s="239" t="s">
        <v>128</v>
      </c>
      <c r="U190" s="221">
        <v>0.09</v>
      </c>
      <c r="V190" s="221">
        <f>ROUND(E190*U190,2)</f>
        <v>23.56</v>
      </c>
      <c r="W190" s="221"/>
      <c r="X190" s="221" t="s">
        <v>129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130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54" t="s">
        <v>252</v>
      </c>
      <c r="D191" s="222"/>
      <c r="E191" s="223">
        <v>245.77</v>
      </c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132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54" t="s">
        <v>253</v>
      </c>
      <c r="D192" s="222"/>
      <c r="E192" s="223">
        <v>-3.5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132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54" t="s">
        <v>254</v>
      </c>
      <c r="D193" s="222"/>
      <c r="E193" s="223">
        <v>19.472000000000001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132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x14ac:dyDescent="0.2">
      <c r="A194" s="227" t="s">
        <v>122</v>
      </c>
      <c r="B194" s="228" t="s">
        <v>91</v>
      </c>
      <c r="C194" s="252" t="s">
        <v>92</v>
      </c>
      <c r="D194" s="229"/>
      <c r="E194" s="230"/>
      <c r="F194" s="231"/>
      <c r="G194" s="231">
        <f>SUMIF(AG195:AG219,"&lt;&gt;NOR",G195:G219)</f>
        <v>0</v>
      </c>
      <c r="H194" s="231"/>
      <c r="I194" s="231">
        <f>SUM(I195:I219)</f>
        <v>0</v>
      </c>
      <c r="J194" s="231"/>
      <c r="K194" s="231">
        <f>SUM(K195:K219)</f>
        <v>0</v>
      </c>
      <c r="L194" s="231"/>
      <c r="M194" s="231">
        <f>SUM(M195:M219)</f>
        <v>0</v>
      </c>
      <c r="N194" s="231"/>
      <c r="O194" s="231">
        <f>SUM(O195:O219)</f>
        <v>0</v>
      </c>
      <c r="P194" s="231"/>
      <c r="Q194" s="231">
        <f>SUM(Q195:Q219)</f>
        <v>0</v>
      </c>
      <c r="R194" s="231"/>
      <c r="S194" s="231"/>
      <c r="T194" s="232"/>
      <c r="U194" s="226"/>
      <c r="V194" s="226">
        <f>SUM(V195:V219)</f>
        <v>146.54</v>
      </c>
      <c r="W194" s="226"/>
      <c r="X194" s="226"/>
      <c r="AG194" t="s">
        <v>123</v>
      </c>
    </row>
    <row r="195" spans="1:60" outlineLevel="1" x14ac:dyDescent="0.2">
      <c r="A195" s="233">
        <v>54</v>
      </c>
      <c r="B195" s="234" t="s">
        <v>357</v>
      </c>
      <c r="C195" s="253" t="s">
        <v>358</v>
      </c>
      <c r="D195" s="235" t="s">
        <v>173</v>
      </c>
      <c r="E195" s="236">
        <v>28.167280000000002</v>
      </c>
      <c r="F195" s="237"/>
      <c r="G195" s="238">
        <f>ROUND(E195*F195,2)</f>
        <v>0</v>
      </c>
      <c r="H195" s="237"/>
      <c r="I195" s="238">
        <f>ROUND(E195*H195,2)</f>
        <v>0</v>
      </c>
      <c r="J195" s="237"/>
      <c r="K195" s="238">
        <f>ROUND(E195*J195,2)</f>
        <v>0</v>
      </c>
      <c r="L195" s="238">
        <v>21</v>
      </c>
      <c r="M195" s="238">
        <f>G195*(1+L195/100)</f>
        <v>0</v>
      </c>
      <c r="N195" s="238">
        <v>0</v>
      </c>
      <c r="O195" s="238">
        <f>ROUND(E195*N195,2)</f>
        <v>0</v>
      </c>
      <c r="P195" s="238">
        <v>0</v>
      </c>
      <c r="Q195" s="238">
        <f>ROUND(E195*P195,2)</f>
        <v>0</v>
      </c>
      <c r="R195" s="238" t="s">
        <v>294</v>
      </c>
      <c r="S195" s="238" t="s">
        <v>128</v>
      </c>
      <c r="T195" s="239" t="s">
        <v>128</v>
      </c>
      <c r="U195" s="221">
        <v>0</v>
      </c>
      <c r="V195" s="221">
        <f>ROUND(E195*U195,2)</f>
        <v>0</v>
      </c>
      <c r="W195" s="221"/>
      <c r="X195" s="221" t="s">
        <v>129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130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54" t="s">
        <v>359</v>
      </c>
      <c r="D196" s="222"/>
      <c r="E196" s="223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132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54" t="s">
        <v>360</v>
      </c>
      <c r="D197" s="222"/>
      <c r="E197" s="223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132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54" t="s">
        <v>361</v>
      </c>
      <c r="D198" s="222"/>
      <c r="E198" s="223">
        <v>61.95928</v>
      </c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132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54" t="s">
        <v>362</v>
      </c>
      <c r="D199" s="222"/>
      <c r="E199" s="223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132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54" t="s">
        <v>363</v>
      </c>
      <c r="D200" s="222"/>
      <c r="E200" s="223">
        <v>-33.792000000000002</v>
      </c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132</v>
      </c>
      <c r="AH200" s="212">
        <v>5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33">
        <v>55</v>
      </c>
      <c r="B201" s="234" t="s">
        <v>364</v>
      </c>
      <c r="C201" s="253" t="s">
        <v>365</v>
      </c>
      <c r="D201" s="235" t="s">
        <v>173</v>
      </c>
      <c r="E201" s="236">
        <v>33.792000000000002</v>
      </c>
      <c r="F201" s="237"/>
      <c r="G201" s="238">
        <f>ROUND(E201*F201,2)</f>
        <v>0</v>
      </c>
      <c r="H201" s="237"/>
      <c r="I201" s="238">
        <f>ROUND(E201*H201,2)</f>
        <v>0</v>
      </c>
      <c r="J201" s="237"/>
      <c r="K201" s="238">
        <f>ROUND(E201*J201,2)</f>
        <v>0</v>
      </c>
      <c r="L201" s="238">
        <v>21</v>
      </c>
      <c r="M201" s="238">
        <f>G201*(1+L201/100)</f>
        <v>0</v>
      </c>
      <c r="N201" s="238">
        <v>0</v>
      </c>
      <c r="O201" s="238">
        <f>ROUND(E201*N201,2)</f>
        <v>0</v>
      </c>
      <c r="P201" s="238">
        <v>0</v>
      </c>
      <c r="Q201" s="238">
        <f>ROUND(E201*P201,2)</f>
        <v>0</v>
      </c>
      <c r="R201" s="238" t="s">
        <v>294</v>
      </c>
      <c r="S201" s="238" t="s">
        <v>128</v>
      </c>
      <c r="T201" s="239" t="s">
        <v>128</v>
      </c>
      <c r="U201" s="221">
        <v>0</v>
      </c>
      <c r="V201" s="221">
        <f>ROUND(E201*U201,2)</f>
        <v>0</v>
      </c>
      <c r="W201" s="221"/>
      <c r="X201" s="221" t="s">
        <v>129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130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54" t="s">
        <v>366</v>
      </c>
      <c r="D202" s="222"/>
      <c r="E202" s="223">
        <v>33.792000000000002</v>
      </c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132</v>
      </c>
      <c r="AH202" s="212">
        <v>7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1" x14ac:dyDescent="0.2">
      <c r="A203" s="233">
        <v>56</v>
      </c>
      <c r="B203" s="234" t="s">
        <v>367</v>
      </c>
      <c r="C203" s="253" t="s">
        <v>368</v>
      </c>
      <c r="D203" s="235" t="s">
        <v>173</v>
      </c>
      <c r="E203" s="236">
        <v>61.95928</v>
      </c>
      <c r="F203" s="237"/>
      <c r="G203" s="238">
        <f>ROUND(E203*F203,2)</f>
        <v>0</v>
      </c>
      <c r="H203" s="237"/>
      <c r="I203" s="238">
        <f>ROUND(E203*H203,2)</f>
        <v>0</v>
      </c>
      <c r="J203" s="237"/>
      <c r="K203" s="238">
        <f>ROUND(E203*J203,2)</f>
        <v>0</v>
      </c>
      <c r="L203" s="238">
        <v>21</v>
      </c>
      <c r="M203" s="238">
        <f>G203*(1+L203/100)</f>
        <v>0</v>
      </c>
      <c r="N203" s="238">
        <v>0</v>
      </c>
      <c r="O203" s="238">
        <f>ROUND(E203*N203,2)</f>
        <v>0</v>
      </c>
      <c r="P203" s="238">
        <v>0</v>
      </c>
      <c r="Q203" s="238">
        <f>ROUND(E203*P203,2)</f>
        <v>0</v>
      </c>
      <c r="R203" s="238" t="s">
        <v>294</v>
      </c>
      <c r="S203" s="238" t="s">
        <v>128</v>
      </c>
      <c r="T203" s="239" t="s">
        <v>128</v>
      </c>
      <c r="U203" s="221">
        <v>0.93300000000000005</v>
      </c>
      <c r="V203" s="221">
        <f>ROUND(E203*U203,2)</f>
        <v>57.81</v>
      </c>
      <c r="W203" s="221"/>
      <c r="X203" s="221" t="s">
        <v>369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370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54" t="s">
        <v>359</v>
      </c>
      <c r="D204" s="222"/>
      <c r="E204" s="223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132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54" t="s">
        <v>371</v>
      </c>
      <c r="D205" s="222"/>
      <c r="E205" s="223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132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54" t="s">
        <v>361</v>
      </c>
      <c r="D206" s="222"/>
      <c r="E206" s="223">
        <v>61.95928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132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33">
        <v>57</v>
      </c>
      <c r="B207" s="234" t="s">
        <v>372</v>
      </c>
      <c r="C207" s="253" t="s">
        <v>373</v>
      </c>
      <c r="D207" s="235" t="s">
        <v>173</v>
      </c>
      <c r="E207" s="236">
        <v>61.95928</v>
      </c>
      <c r="F207" s="237"/>
      <c r="G207" s="238">
        <f>ROUND(E207*F207,2)</f>
        <v>0</v>
      </c>
      <c r="H207" s="237"/>
      <c r="I207" s="238">
        <f>ROUND(E207*H207,2)</f>
        <v>0</v>
      </c>
      <c r="J207" s="237"/>
      <c r="K207" s="238">
        <f>ROUND(E207*J207,2)</f>
        <v>0</v>
      </c>
      <c r="L207" s="238">
        <v>21</v>
      </c>
      <c r="M207" s="238">
        <f>G207*(1+L207/100)</f>
        <v>0</v>
      </c>
      <c r="N207" s="238">
        <v>0</v>
      </c>
      <c r="O207" s="238">
        <f>ROUND(E207*N207,2)</f>
        <v>0</v>
      </c>
      <c r="P207" s="238">
        <v>0</v>
      </c>
      <c r="Q207" s="238">
        <f>ROUND(E207*P207,2)</f>
        <v>0</v>
      </c>
      <c r="R207" s="238" t="s">
        <v>294</v>
      </c>
      <c r="S207" s="238" t="s">
        <v>128</v>
      </c>
      <c r="T207" s="239" t="s">
        <v>128</v>
      </c>
      <c r="U207" s="221">
        <v>0.49</v>
      </c>
      <c r="V207" s="221">
        <f>ROUND(E207*U207,2)</f>
        <v>30.36</v>
      </c>
      <c r="W207" s="221"/>
      <c r="X207" s="221" t="s">
        <v>369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370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57" t="s">
        <v>374</v>
      </c>
      <c r="D208" s="243"/>
      <c r="E208" s="243"/>
      <c r="F208" s="243"/>
      <c r="G208" s="243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169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54" t="s">
        <v>359</v>
      </c>
      <c r="D209" s="222"/>
      <c r="E209" s="223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132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54" t="s">
        <v>371</v>
      </c>
      <c r="D210" s="222"/>
      <c r="E210" s="223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132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54" t="s">
        <v>361</v>
      </c>
      <c r="D211" s="222"/>
      <c r="E211" s="223">
        <v>61.95928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132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33">
        <v>58</v>
      </c>
      <c r="B212" s="234" t="s">
        <v>375</v>
      </c>
      <c r="C212" s="253" t="s">
        <v>376</v>
      </c>
      <c r="D212" s="235" t="s">
        <v>173</v>
      </c>
      <c r="E212" s="236">
        <v>371.75565999999998</v>
      </c>
      <c r="F212" s="237"/>
      <c r="G212" s="238">
        <f>ROUND(E212*F212,2)</f>
        <v>0</v>
      </c>
      <c r="H212" s="237"/>
      <c r="I212" s="238">
        <f>ROUND(E212*H212,2)</f>
        <v>0</v>
      </c>
      <c r="J212" s="237"/>
      <c r="K212" s="238">
        <f>ROUND(E212*J212,2)</f>
        <v>0</v>
      </c>
      <c r="L212" s="238">
        <v>21</v>
      </c>
      <c r="M212" s="238">
        <f>G212*(1+L212/100)</f>
        <v>0</v>
      </c>
      <c r="N212" s="238">
        <v>0</v>
      </c>
      <c r="O212" s="238">
        <f>ROUND(E212*N212,2)</f>
        <v>0</v>
      </c>
      <c r="P212" s="238">
        <v>0</v>
      </c>
      <c r="Q212" s="238">
        <f>ROUND(E212*P212,2)</f>
        <v>0</v>
      </c>
      <c r="R212" s="238" t="s">
        <v>294</v>
      </c>
      <c r="S212" s="238" t="s">
        <v>128</v>
      </c>
      <c r="T212" s="239" t="s">
        <v>128</v>
      </c>
      <c r="U212" s="221">
        <v>0</v>
      </c>
      <c r="V212" s="221">
        <f>ROUND(E212*U212,2)</f>
        <v>0</v>
      </c>
      <c r="W212" s="221"/>
      <c r="X212" s="221" t="s">
        <v>369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370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54" t="s">
        <v>359</v>
      </c>
      <c r="D213" s="222"/>
      <c r="E213" s="223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132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54" t="s">
        <v>371</v>
      </c>
      <c r="D214" s="222"/>
      <c r="E214" s="223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132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54" t="s">
        <v>377</v>
      </c>
      <c r="D215" s="222"/>
      <c r="E215" s="223">
        <v>371.75565999999998</v>
      </c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132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33">
        <v>59</v>
      </c>
      <c r="B216" s="234" t="s">
        <v>378</v>
      </c>
      <c r="C216" s="253" t="s">
        <v>379</v>
      </c>
      <c r="D216" s="235" t="s">
        <v>173</v>
      </c>
      <c r="E216" s="236">
        <v>61.95928</v>
      </c>
      <c r="F216" s="237"/>
      <c r="G216" s="238">
        <f>ROUND(E216*F216,2)</f>
        <v>0</v>
      </c>
      <c r="H216" s="237"/>
      <c r="I216" s="238">
        <f>ROUND(E216*H216,2)</f>
        <v>0</v>
      </c>
      <c r="J216" s="237"/>
      <c r="K216" s="238">
        <f>ROUND(E216*J216,2)</f>
        <v>0</v>
      </c>
      <c r="L216" s="238">
        <v>21</v>
      </c>
      <c r="M216" s="238">
        <f>G216*(1+L216/100)</f>
        <v>0</v>
      </c>
      <c r="N216" s="238">
        <v>0</v>
      </c>
      <c r="O216" s="238">
        <f>ROUND(E216*N216,2)</f>
        <v>0</v>
      </c>
      <c r="P216" s="238">
        <v>0</v>
      </c>
      <c r="Q216" s="238">
        <f>ROUND(E216*P216,2)</f>
        <v>0</v>
      </c>
      <c r="R216" s="238" t="s">
        <v>294</v>
      </c>
      <c r="S216" s="238" t="s">
        <v>128</v>
      </c>
      <c r="T216" s="239" t="s">
        <v>128</v>
      </c>
      <c r="U216" s="221">
        <v>0.94199999999999995</v>
      </c>
      <c r="V216" s="221">
        <f>ROUND(E216*U216,2)</f>
        <v>58.37</v>
      </c>
      <c r="W216" s="221"/>
      <c r="X216" s="221" t="s">
        <v>369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370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54" t="s">
        <v>359</v>
      </c>
      <c r="D217" s="222"/>
      <c r="E217" s="223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132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54" t="s">
        <v>371</v>
      </c>
      <c r="D218" s="222"/>
      <c r="E218" s="223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132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9"/>
      <c r="B219" s="220"/>
      <c r="C219" s="254" t="s">
        <v>361</v>
      </c>
      <c r="D219" s="222"/>
      <c r="E219" s="223">
        <v>61.95928</v>
      </c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132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x14ac:dyDescent="0.2">
      <c r="A220" s="227" t="s">
        <v>122</v>
      </c>
      <c r="B220" s="228" t="s">
        <v>94</v>
      </c>
      <c r="C220" s="252" t="s">
        <v>27</v>
      </c>
      <c r="D220" s="229"/>
      <c r="E220" s="230"/>
      <c r="F220" s="231"/>
      <c r="G220" s="231">
        <f>SUMIF(AG221:AG226,"&lt;&gt;NOR",G221:G226)</f>
        <v>0</v>
      </c>
      <c r="H220" s="231"/>
      <c r="I220" s="231">
        <f>SUM(I221:I226)</f>
        <v>0</v>
      </c>
      <c r="J220" s="231"/>
      <c r="K220" s="231">
        <f>SUM(K221:K226)</f>
        <v>0</v>
      </c>
      <c r="L220" s="231"/>
      <c r="M220" s="231">
        <f>SUM(M221:M226)</f>
        <v>0</v>
      </c>
      <c r="N220" s="231"/>
      <c r="O220" s="231">
        <f>SUM(O221:O226)</f>
        <v>0</v>
      </c>
      <c r="P220" s="231"/>
      <c r="Q220" s="231">
        <f>SUM(Q221:Q226)</f>
        <v>0</v>
      </c>
      <c r="R220" s="231"/>
      <c r="S220" s="231"/>
      <c r="T220" s="232"/>
      <c r="U220" s="226"/>
      <c r="V220" s="226">
        <f>SUM(V221:V226)</f>
        <v>0</v>
      </c>
      <c r="W220" s="226"/>
      <c r="X220" s="226"/>
      <c r="AG220" t="s">
        <v>123</v>
      </c>
    </row>
    <row r="221" spans="1:60" outlineLevel="1" x14ac:dyDescent="0.2">
      <c r="A221" s="233">
        <v>60</v>
      </c>
      <c r="B221" s="234" t="s">
        <v>380</v>
      </c>
      <c r="C221" s="253" t="s">
        <v>381</v>
      </c>
      <c r="D221" s="235" t="s">
        <v>382</v>
      </c>
      <c r="E221" s="236">
        <v>1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8">
        <v>0</v>
      </c>
      <c r="O221" s="238">
        <f>ROUND(E221*N221,2)</f>
        <v>0</v>
      </c>
      <c r="P221" s="238">
        <v>0</v>
      </c>
      <c r="Q221" s="238">
        <f>ROUND(E221*P221,2)</f>
        <v>0</v>
      </c>
      <c r="R221" s="238"/>
      <c r="S221" s="238" t="s">
        <v>128</v>
      </c>
      <c r="T221" s="239" t="s">
        <v>276</v>
      </c>
      <c r="U221" s="221">
        <v>0</v>
      </c>
      <c r="V221" s="221">
        <f>ROUND(E221*U221,2)</f>
        <v>0</v>
      </c>
      <c r="W221" s="221"/>
      <c r="X221" s="221" t="s">
        <v>383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384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57" t="s">
        <v>385</v>
      </c>
      <c r="D222" s="243"/>
      <c r="E222" s="243"/>
      <c r="F222" s="243"/>
      <c r="G222" s="243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169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33">
        <v>61</v>
      </c>
      <c r="B223" s="234" t="s">
        <v>386</v>
      </c>
      <c r="C223" s="253" t="s">
        <v>387</v>
      </c>
      <c r="D223" s="235" t="s">
        <v>382</v>
      </c>
      <c r="E223" s="236">
        <v>1</v>
      </c>
      <c r="F223" s="237"/>
      <c r="G223" s="238">
        <f>ROUND(E223*F223,2)</f>
        <v>0</v>
      </c>
      <c r="H223" s="237"/>
      <c r="I223" s="238">
        <f>ROUND(E223*H223,2)</f>
        <v>0</v>
      </c>
      <c r="J223" s="237"/>
      <c r="K223" s="238">
        <f>ROUND(E223*J223,2)</f>
        <v>0</v>
      </c>
      <c r="L223" s="238">
        <v>21</v>
      </c>
      <c r="M223" s="238">
        <f>G223*(1+L223/100)</f>
        <v>0</v>
      </c>
      <c r="N223" s="238">
        <v>0</v>
      </c>
      <c r="O223" s="238">
        <f>ROUND(E223*N223,2)</f>
        <v>0</v>
      </c>
      <c r="P223" s="238">
        <v>0</v>
      </c>
      <c r="Q223" s="238">
        <f>ROUND(E223*P223,2)</f>
        <v>0</v>
      </c>
      <c r="R223" s="238"/>
      <c r="S223" s="238" t="s">
        <v>128</v>
      </c>
      <c r="T223" s="239" t="s">
        <v>276</v>
      </c>
      <c r="U223" s="221">
        <v>0</v>
      </c>
      <c r="V223" s="221">
        <f>ROUND(E223*U223,2)</f>
        <v>0</v>
      </c>
      <c r="W223" s="221"/>
      <c r="X223" s="221" t="s">
        <v>383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388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33.75" outlineLevel="1" x14ac:dyDescent="0.2">
      <c r="A224" s="219"/>
      <c r="B224" s="220"/>
      <c r="C224" s="257" t="s">
        <v>389</v>
      </c>
      <c r="D224" s="243"/>
      <c r="E224" s="243"/>
      <c r="F224" s="243"/>
      <c r="G224" s="243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169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40" t="str">
        <f>C224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33">
        <v>62</v>
      </c>
      <c r="B225" s="234" t="s">
        <v>390</v>
      </c>
      <c r="C225" s="253" t="s">
        <v>391</v>
      </c>
      <c r="D225" s="235" t="s">
        <v>382</v>
      </c>
      <c r="E225" s="236">
        <v>1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21</v>
      </c>
      <c r="M225" s="238">
        <f>G225*(1+L225/100)</f>
        <v>0</v>
      </c>
      <c r="N225" s="238">
        <v>0</v>
      </c>
      <c r="O225" s="238">
        <f>ROUND(E225*N225,2)</f>
        <v>0</v>
      </c>
      <c r="P225" s="238">
        <v>0</v>
      </c>
      <c r="Q225" s="238">
        <f>ROUND(E225*P225,2)</f>
        <v>0</v>
      </c>
      <c r="R225" s="238"/>
      <c r="S225" s="238" t="s">
        <v>128</v>
      </c>
      <c r="T225" s="239" t="s">
        <v>276</v>
      </c>
      <c r="U225" s="221">
        <v>0</v>
      </c>
      <c r="V225" s="221">
        <f>ROUND(E225*U225,2)</f>
        <v>0</v>
      </c>
      <c r="W225" s="221"/>
      <c r="X225" s="221" t="s">
        <v>383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384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57" t="s">
        <v>392</v>
      </c>
      <c r="D226" s="243"/>
      <c r="E226" s="243"/>
      <c r="F226" s="243"/>
      <c r="G226" s="243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169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x14ac:dyDescent="0.2">
      <c r="A227" s="227" t="s">
        <v>122</v>
      </c>
      <c r="B227" s="228" t="s">
        <v>95</v>
      </c>
      <c r="C227" s="252" t="s">
        <v>28</v>
      </c>
      <c r="D227" s="229"/>
      <c r="E227" s="230"/>
      <c r="F227" s="231"/>
      <c r="G227" s="231">
        <f>SUMIF(AG228:AG233,"&lt;&gt;NOR",G228:G233)</f>
        <v>0</v>
      </c>
      <c r="H227" s="231"/>
      <c r="I227" s="231">
        <f>SUM(I228:I233)</f>
        <v>0</v>
      </c>
      <c r="J227" s="231"/>
      <c r="K227" s="231">
        <f>SUM(K228:K233)</f>
        <v>0</v>
      </c>
      <c r="L227" s="231"/>
      <c r="M227" s="231">
        <f>SUM(M228:M233)</f>
        <v>0</v>
      </c>
      <c r="N227" s="231"/>
      <c r="O227" s="231">
        <f>SUM(O228:O233)</f>
        <v>0</v>
      </c>
      <c r="P227" s="231"/>
      <c r="Q227" s="231">
        <f>SUM(Q228:Q233)</f>
        <v>0</v>
      </c>
      <c r="R227" s="231"/>
      <c r="S227" s="231"/>
      <c r="T227" s="232"/>
      <c r="U227" s="226"/>
      <c r="V227" s="226">
        <f>SUM(V228:V233)</f>
        <v>0</v>
      </c>
      <c r="W227" s="226"/>
      <c r="X227" s="226"/>
      <c r="AG227" t="s">
        <v>123</v>
      </c>
    </row>
    <row r="228" spans="1:60" outlineLevel="1" x14ac:dyDescent="0.2">
      <c r="A228" s="233">
        <v>63</v>
      </c>
      <c r="B228" s="234" t="s">
        <v>393</v>
      </c>
      <c r="C228" s="253" t="s">
        <v>394</v>
      </c>
      <c r="D228" s="235" t="s">
        <v>382</v>
      </c>
      <c r="E228" s="236">
        <v>1</v>
      </c>
      <c r="F228" s="237"/>
      <c r="G228" s="238">
        <f>ROUND(E228*F228,2)</f>
        <v>0</v>
      </c>
      <c r="H228" s="237"/>
      <c r="I228" s="238">
        <f>ROUND(E228*H228,2)</f>
        <v>0</v>
      </c>
      <c r="J228" s="237"/>
      <c r="K228" s="238">
        <f>ROUND(E228*J228,2)</f>
        <v>0</v>
      </c>
      <c r="L228" s="238">
        <v>21</v>
      </c>
      <c r="M228" s="238">
        <f>G228*(1+L228/100)</f>
        <v>0</v>
      </c>
      <c r="N228" s="238">
        <v>0</v>
      </c>
      <c r="O228" s="238">
        <f>ROUND(E228*N228,2)</f>
        <v>0</v>
      </c>
      <c r="P228" s="238">
        <v>0</v>
      </c>
      <c r="Q228" s="238">
        <f>ROUND(E228*P228,2)</f>
        <v>0</v>
      </c>
      <c r="R228" s="238"/>
      <c r="S228" s="238" t="s">
        <v>128</v>
      </c>
      <c r="T228" s="239" t="s">
        <v>276</v>
      </c>
      <c r="U228" s="221">
        <v>0</v>
      </c>
      <c r="V228" s="221">
        <f>ROUND(E228*U228,2)</f>
        <v>0</v>
      </c>
      <c r="W228" s="221"/>
      <c r="X228" s="221" t="s">
        <v>383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395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33.75" outlineLevel="1" x14ac:dyDescent="0.2">
      <c r="A229" s="219"/>
      <c r="B229" s="220"/>
      <c r="C229" s="257" t="s">
        <v>396</v>
      </c>
      <c r="D229" s="243"/>
      <c r="E229" s="243"/>
      <c r="F229" s="243"/>
      <c r="G229" s="243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169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40" t="str">
        <f>C229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33">
        <v>64</v>
      </c>
      <c r="B230" s="234" t="s">
        <v>397</v>
      </c>
      <c r="C230" s="253" t="s">
        <v>398</v>
      </c>
      <c r="D230" s="235" t="s">
        <v>382</v>
      </c>
      <c r="E230" s="236">
        <v>1</v>
      </c>
      <c r="F230" s="237"/>
      <c r="G230" s="238">
        <f>ROUND(E230*F230,2)</f>
        <v>0</v>
      </c>
      <c r="H230" s="237"/>
      <c r="I230" s="238">
        <f>ROUND(E230*H230,2)</f>
        <v>0</v>
      </c>
      <c r="J230" s="237"/>
      <c r="K230" s="238">
        <f>ROUND(E230*J230,2)</f>
        <v>0</v>
      </c>
      <c r="L230" s="238">
        <v>21</v>
      </c>
      <c r="M230" s="238">
        <f>G230*(1+L230/100)</f>
        <v>0</v>
      </c>
      <c r="N230" s="238">
        <v>0</v>
      </c>
      <c r="O230" s="238">
        <f>ROUND(E230*N230,2)</f>
        <v>0</v>
      </c>
      <c r="P230" s="238">
        <v>0</v>
      </c>
      <c r="Q230" s="238">
        <f>ROUND(E230*P230,2)</f>
        <v>0</v>
      </c>
      <c r="R230" s="238"/>
      <c r="S230" s="238" t="s">
        <v>128</v>
      </c>
      <c r="T230" s="239" t="s">
        <v>276</v>
      </c>
      <c r="U230" s="221">
        <v>0</v>
      </c>
      <c r="V230" s="221">
        <f>ROUND(E230*U230,2)</f>
        <v>0</v>
      </c>
      <c r="W230" s="221"/>
      <c r="X230" s="221" t="s">
        <v>383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395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57" t="s">
        <v>399</v>
      </c>
      <c r="D231" s="243"/>
      <c r="E231" s="243"/>
      <c r="F231" s="243"/>
      <c r="G231" s="243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169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40" t="str">
        <f>C231</f>
        <v>Náklady na vyhotovení dokumentace skutečného provedení stavby a její předání objednateli v požadované formě a požadovaném počtu.</v>
      </c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33">
        <v>65</v>
      </c>
      <c r="B232" s="234" t="s">
        <v>400</v>
      </c>
      <c r="C232" s="253" t="s">
        <v>401</v>
      </c>
      <c r="D232" s="235" t="s">
        <v>382</v>
      </c>
      <c r="E232" s="236">
        <v>1</v>
      </c>
      <c r="F232" s="237"/>
      <c r="G232" s="238">
        <f>ROUND(E232*F232,2)</f>
        <v>0</v>
      </c>
      <c r="H232" s="237"/>
      <c r="I232" s="238">
        <f>ROUND(E232*H232,2)</f>
        <v>0</v>
      </c>
      <c r="J232" s="237"/>
      <c r="K232" s="238">
        <f>ROUND(E232*J232,2)</f>
        <v>0</v>
      </c>
      <c r="L232" s="238">
        <v>21</v>
      </c>
      <c r="M232" s="238">
        <f>G232*(1+L232/100)</f>
        <v>0</v>
      </c>
      <c r="N232" s="238">
        <v>0</v>
      </c>
      <c r="O232" s="238">
        <f>ROUND(E232*N232,2)</f>
        <v>0</v>
      </c>
      <c r="P232" s="238">
        <v>0</v>
      </c>
      <c r="Q232" s="238">
        <f>ROUND(E232*P232,2)</f>
        <v>0</v>
      </c>
      <c r="R232" s="238"/>
      <c r="S232" s="238" t="s">
        <v>128</v>
      </c>
      <c r="T232" s="239" t="s">
        <v>276</v>
      </c>
      <c r="U232" s="221">
        <v>0</v>
      </c>
      <c r="V232" s="221">
        <f>ROUND(E232*U232,2)</f>
        <v>0</v>
      </c>
      <c r="W232" s="221"/>
      <c r="X232" s="221" t="s">
        <v>383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395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57" t="s">
        <v>402</v>
      </c>
      <c r="D233" s="243"/>
      <c r="E233" s="243"/>
      <c r="F233" s="243"/>
      <c r="G233" s="243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169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40" t="str">
        <f>C233</f>
        <v>Náklady na provedení skutečného zaměření stavby v rozsahu nezbytném pro zápis změny do katastru nemovitostí.</v>
      </c>
      <c r="BB233" s="212"/>
      <c r="BC233" s="212"/>
      <c r="BD233" s="212"/>
      <c r="BE233" s="212"/>
      <c r="BF233" s="212"/>
      <c r="BG233" s="212"/>
      <c r="BH233" s="212"/>
    </row>
    <row r="234" spans="1:60" x14ac:dyDescent="0.2">
      <c r="A234" s="3"/>
      <c r="B234" s="4"/>
      <c r="C234" s="260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AE234">
        <v>15</v>
      </c>
      <c r="AF234">
        <v>21</v>
      </c>
      <c r="AG234" t="s">
        <v>109</v>
      </c>
    </row>
    <row r="235" spans="1:60" x14ac:dyDescent="0.2">
      <c r="A235" s="215"/>
      <c r="B235" s="216" t="s">
        <v>29</v>
      </c>
      <c r="C235" s="261"/>
      <c r="D235" s="217"/>
      <c r="E235" s="218"/>
      <c r="F235" s="218"/>
      <c r="G235" s="251">
        <f>G8+G23+G45+G62+G67+G79+G83+G96+G128+G131+G134+G148+G154+G189+G194+G220+G227</f>
        <v>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AE235">
        <f>SUMIF(L7:L233,AE234,G7:G233)</f>
        <v>0</v>
      </c>
      <c r="AF235">
        <f>SUMIF(L7:L233,AF234,G7:G233)</f>
        <v>0</v>
      </c>
      <c r="AG235" t="s">
        <v>403</v>
      </c>
    </row>
    <row r="236" spans="1:60" x14ac:dyDescent="0.2">
      <c r="C236" s="262"/>
      <c r="D236" s="10"/>
      <c r="AG236" t="s">
        <v>404</v>
      </c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GUqnCkcQZjVriOf5GGRE+yjIrq19BjaJu9tz+CQ8ADtd2YMfz9qp3y6LY4hUrEBIHXP21GQ4/TzInTSeJCOvg==" saltValue="f5DhN+9XvHWAiUXMsve8Og==" spinCount="100000" sheet="1"/>
  <mergeCells count="41">
    <mergeCell ref="C224:G224"/>
    <mergeCell ref="C226:G226"/>
    <mergeCell ref="C229:G229"/>
    <mergeCell ref="C231:G231"/>
    <mergeCell ref="C233:G233"/>
    <mergeCell ref="C118:G118"/>
    <mergeCell ref="C136:G136"/>
    <mergeCell ref="C150:G150"/>
    <mergeCell ref="C185:G185"/>
    <mergeCell ref="C208:G208"/>
    <mergeCell ref="C222:G222"/>
    <mergeCell ref="C88:G88"/>
    <mergeCell ref="C91:G91"/>
    <mergeCell ref="C104:G104"/>
    <mergeCell ref="C109:G109"/>
    <mergeCell ref="C110:G110"/>
    <mergeCell ref="C113:G113"/>
    <mergeCell ref="C57:G57"/>
    <mergeCell ref="C64:G64"/>
    <mergeCell ref="C65:G65"/>
    <mergeCell ref="C73:G73"/>
    <mergeCell ref="C81:G81"/>
    <mergeCell ref="C85:G85"/>
    <mergeCell ref="C40:G40"/>
    <mergeCell ref="C43:G43"/>
    <mergeCell ref="C47:G47"/>
    <mergeCell ref="C48:G48"/>
    <mergeCell ref="C51:G51"/>
    <mergeCell ref="C52:G52"/>
    <mergeCell ref="C18:G18"/>
    <mergeCell ref="C27:G27"/>
    <mergeCell ref="C30:G30"/>
    <mergeCell ref="C33:G33"/>
    <mergeCell ref="C34:G34"/>
    <mergeCell ref="C37:G37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pavelsvoboda</dc:creator>
  <cp:lastModifiedBy>pavelsvoboda</cp:lastModifiedBy>
  <cp:lastPrinted>2019-03-19T12:27:02Z</cp:lastPrinted>
  <dcterms:created xsi:type="dcterms:W3CDTF">2009-04-08T07:15:50Z</dcterms:created>
  <dcterms:modified xsi:type="dcterms:W3CDTF">2020-04-27T10:05:24Z</dcterms:modified>
</cp:coreProperties>
</file>