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19275" yWindow="75" windowWidth="19065" windowHeight="20955" activeTab="1"/>
  </bookViews>
  <sheets>
    <sheet name="Rekapitulace" sheetId="3" r:id="rId1"/>
    <sheet name="Rozpočet" sheetId="2" r:id="rId2"/>
    <sheet name="Parametry" sheetId="1" r:id="rId3"/>
    <sheet name="Kniha výrobků" sheetId="4" r:id="rId4"/>
  </sheets>
  <definedNames>
    <definedName name="_Hlk31541521" localSheetId="3">'Kniha výrobků'!$A$123</definedName>
    <definedName name="Astra_RunWord_InfoPole" localSheetId="3">'Kniha výrobků'!$A$1</definedName>
    <definedName name="_xlnm.Print_Area" localSheetId="2">'Parametry'!$A$1:$B$34</definedName>
    <definedName name="_xlnm.Print_Area" localSheetId="0">'Rekapitulace'!$A$1:$C$36</definedName>
    <definedName name="_xlnm.Print_Area" localSheetId="1">'Rozpočet'!$A$1:$I$154</definedName>
    <definedName name="_xlnm.Print_Titles" localSheetId="1">'Rozpočet'!$1:$1</definedName>
  </definedNames>
  <calcPr calcId="181029"/>
  <extLst/>
</workbook>
</file>

<file path=xl/sharedStrings.xml><?xml version="1.0" encoding="utf-8"?>
<sst xmlns="http://schemas.openxmlformats.org/spreadsheetml/2006/main" count="780" uniqueCount="464">
  <si>
    <t>Název</t>
  </si>
  <si>
    <t>Hodnota</t>
  </si>
  <si>
    <t>Nadpis rekapitulace</t>
  </si>
  <si>
    <t>Seznam prací a dodávek elektrotechnických zařízení</t>
  </si>
  <si>
    <t>Akce</t>
  </si>
  <si>
    <t>MENDELOVA UNIVERZITA V BRNĚ
BUDOVA Z (FRRMS), TŘ. GENERÁLA PÍKY 2005/7</t>
  </si>
  <si>
    <t>Projekt</t>
  </si>
  <si>
    <t>REKONSTRUKCE OSVĚTLENÍ
V CHODBÁCH, RECEPCI A JÍDELNĚ V 1.NP</t>
  </si>
  <si>
    <t>Investor</t>
  </si>
  <si>
    <t>Mendelova univerzita v Brně, Zemědělská 1</t>
  </si>
  <si>
    <t>Z. č.</t>
  </si>
  <si>
    <t>25/19</t>
  </si>
  <si>
    <t>A. č.</t>
  </si>
  <si>
    <t>E376/25/19</t>
  </si>
  <si>
    <t>Smlouva</t>
  </si>
  <si>
    <t/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</si>
  <si>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</si>
  <si>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</si>
  <si>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</si>
  <si>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</si>
  <si>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</si>
  <si>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</si>
  <si>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</si>
  <si>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</si>
  <si>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</si>
  <si>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</si>
  <si>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</si>
  <si>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</si>
  <si>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</si>
  <si>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</si>
  <si>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</si>
  <si>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0,00</t>
  </si>
  <si>
    <t>Dokumentace skut.prov. (1 - 1,5) %</t>
  </si>
  <si>
    <t>0,80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</si>
  <si>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</si>
  <si>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</si>
  <si>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</si>
  <si>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</si>
  <si>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</si>
  <si>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</si>
  <si>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</si>
  <si>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</si>
  <si>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</si>
  <si>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</si>
  <si>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</si>
  <si>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</si>
  <si>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</si>
  <si>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</si>
  <si>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</si>
  <si>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</si>
  <si>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</si>
  <si>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</si>
  <si>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</si>
  <si>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</si>
  <si>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</si>
  <si>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</si>
  <si>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</si>
  <si>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</si>
  <si>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</si>
  <si>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</si>
  <si>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</si>
  <si>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</si>
  <si>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Elektromontáže</t>
  </si>
  <si>
    <t>FRRMS</t>
  </si>
  <si>
    <t>DEMONTÁŽE STÁVAJÍCÍCH SVÍTIDEL</t>
  </si>
  <si>
    <t>1</t>
  </si>
  <si>
    <t>Demontáž stávajících svítidel downlight v SDK podhledu</t>
  </si>
  <si>
    <t>ks</t>
  </si>
  <si>
    <t>2</t>
  </si>
  <si>
    <t>Demontáž stávajících halogen. svítidel v SDK podhledu</t>
  </si>
  <si>
    <t>3</t>
  </si>
  <si>
    <t>Demontáž stáv. svítidel downlight v kazetách včetně kazet</t>
  </si>
  <si>
    <t>4</t>
  </si>
  <si>
    <t>Demontáž traf pro halogeny</t>
  </si>
  <si>
    <t>5</t>
  </si>
  <si>
    <t>Demontáž stávajících ovladačů svítidel, zavíčkování</t>
  </si>
  <si>
    <t>NOVÁ SVÍTIDLA</t>
  </si>
  <si>
    <t>6</t>
  </si>
  <si>
    <t>Ozn. B, LED, 12W, vestavné, parametry a popis viz Kniha výrobků</t>
  </si>
  <si>
    <t>7</t>
  </si>
  <si>
    <t>Ozn. C, LED, 32W, vestavné, M600, parametry a popis viz Kniha výrobků</t>
  </si>
  <si>
    <t>8</t>
  </si>
  <si>
    <t>Ozn. D, downlight, 13W, IP54, parametry a popis viz Kniha výrobků</t>
  </si>
  <si>
    <t>9</t>
  </si>
  <si>
    <t>Ozn. E, LED, 38W, vestavné, M600, parametry a popis viz Kniha výrobků</t>
  </si>
  <si>
    <t>10</t>
  </si>
  <si>
    <t>Ozn. F, LED, 12W, vestavné, parametry a popis viz Kniha výrobků</t>
  </si>
  <si>
    <t>ČIDLA - VČ. NASTAVENÍ SENZORŮ POHYBU A SOUMRAKU</t>
  </si>
  <si>
    <t>11</t>
  </si>
  <si>
    <t>Pohybový detektor ozn. D1, parametry a popis viz Kniha výrobků</t>
  </si>
  <si>
    <t>12</t>
  </si>
  <si>
    <t>Pohybový detektor ozn. D2, parametry a popis viz Kniha výrobků</t>
  </si>
  <si>
    <t>13</t>
  </si>
  <si>
    <t>IR-adaptér pro mobilní telefony</t>
  </si>
  <si>
    <t>ŘÍDICÍ PRVKY PRO OVLÁDÁNÍ SVÍTIDEL</t>
  </si>
  <si>
    <t>14</t>
  </si>
  <si>
    <t>FM modul do řízených svítidel, parametry a popis viz Kniha výrobků</t>
  </si>
  <si>
    <t>Dvoukanál. vysílací modul ovládání osv., parametry viz Kniha výrobků</t>
  </si>
  <si>
    <t>NOVÉ KAZETY DO PODHLEDŮ PO DEMONTOVANÝCH SVÍTIDLECH</t>
  </si>
  <si>
    <t>16</t>
  </si>
  <si>
    <t>Standardní kazeta SDK 600x600</t>
  </si>
  <si>
    <t>DEMONTÁŽ A OPĚTOVNÁ MONTÁŽ KAZET PODHLEDŮ</t>
  </si>
  <si>
    <t>17</t>
  </si>
  <si>
    <t>Standardní kazety SDK 600x600</t>
  </si>
  <si>
    <t>m2</t>
  </si>
  <si>
    <t>KABEL SILOVÝ,IZOLACE PVC</t>
  </si>
  <si>
    <t>18</t>
  </si>
  <si>
    <t>CYKY-O 2x1.5, vyvázání</t>
  </si>
  <si>
    <t>m</t>
  </si>
  <si>
    <t>19</t>
  </si>
  <si>
    <t>CYKY-J 3x1.5, vyvázání</t>
  </si>
  <si>
    <t>20</t>
  </si>
  <si>
    <t>CYKY-J 3x2.5, vyvázání</t>
  </si>
  <si>
    <t>OVLADAČE MODUL 45X45</t>
  </si>
  <si>
    <t>Ovládač tlačítkový, řazení 1/0 NC (rozpínací), 1 modul, polar 22,5x45</t>
  </si>
  <si>
    <t>22</t>
  </si>
  <si>
    <t xml:space="preserve"> Krycí rámeček Plus jednonásobný,polar</t>
  </si>
  <si>
    <t>23</t>
  </si>
  <si>
    <t xml:space="preserve"> Krycí rámeček Plus dvojnásobný,polar</t>
  </si>
  <si>
    <t>UKONČENÍ DVOU KABELŮ A SMYČKOVÁNÍ DO</t>
  </si>
  <si>
    <t>24</t>
  </si>
  <si>
    <t xml:space="preserve"> 4x4  mm2</t>
  </si>
  <si>
    <t>KRABICE ODBOČNÁ</t>
  </si>
  <si>
    <t>25</t>
  </si>
  <si>
    <t>Krabice s víčkem pro vysílací moduly</t>
  </si>
  <si>
    <t>26</t>
  </si>
  <si>
    <t>Ktabice s krytím IP 54, šedá RAL 7035, 88x88,</t>
  </si>
  <si>
    <t>SVORKOVNICE KARBICOVÁ</t>
  </si>
  <si>
    <t>27</t>
  </si>
  <si>
    <t>do 2x2,5 mm2</t>
  </si>
  <si>
    <t>28</t>
  </si>
  <si>
    <t>do 3x2,5 mm2</t>
  </si>
  <si>
    <t>29</t>
  </si>
  <si>
    <t>do 4x2,5 mm2</t>
  </si>
  <si>
    <t>30</t>
  </si>
  <si>
    <t>do 5x2,5 mm2</t>
  </si>
  <si>
    <t>SPOJKY, DUTINKY KRIMPOVACÍ</t>
  </si>
  <si>
    <t>31</t>
  </si>
  <si>
    <t xml:space="preserve"> do 1,5-2,5  mm2, smršťovací bužírka na dutnku</t>
  </si>
  <si>
    <t>32</t>
  </si>
  <si>
    <t>Smršťovací bužírka na kabel</t>
  </si>
  <si>
    <t>KABELOVÉ KANÁLY, LIŠTY A CHRÁNIČKY</t>
  </si>
  <si>
    <t>33</t>
  </si>
  <si>
    <t>Trubka hrdlová tuhá 320 N PVC D 25/22,1 pevně, barva světle šedá</t>
  </si>
  <si>
    <t>34</t>
  </si>
  <si>
    <t>17x17 LIŠTA HRANATÁ - DVOJITÝ ZÁMEK</t>
  </si>
  <si>
    <t>35</t>
  </si>
  <si>
    <t>20x20 LIŠTA HRANATÁ - DVOJITÝ ZÁMEK</t>
  </si>
  <si>
    <t>36</t>
  </si>
  <si>
    <t>40x20 LIŠTA HRANATÁ - DVOJITÝ ZÁMEK</t>
  </si>
  <si>
    <t>POMOCNÝ A KOTVÍCÍ MATERIÁL</t>
  </si>
  <si>
    <t>37</t>
  </si>
  <si>
    <t>Vyvazovací pásek se jmenovkou</t>
  </si>
  <si>
    <t>38</t>
  </si>
  <si>
    <t>20 STAHOVACÍ PÁSEK plast</t>
  </si>
  <si>
    <t>39</t>
  </si>
  <si>
    <t>35 STAHOVACÍ PÁSEK plast</t>
  </si>
  <si>
    <t>MĚŘENÍ INTENZITY OSVĚTLENÍ</t>
  </si>
  <si>
    <t>40</t>
  </si>
  <si>
    <t>Protokol o měření</t>
  </si>
  <si>
    <t>HODINOVE ZUCTOVACI SAZBY</t>
  </si>
  <si>
    <t>41</t>
  </si>
  <si>
    <t>Montáž mimo ceníkové položky</t>
  </si>
  <si>
    <t>hod</t>
  </si>
  <si>
    <t>42</t>
  </si>
  <si>
    <t>Úpravy v rozvaděčích</t>
  </si>
  <si>
    <t>JISTIČ PRO NÁHRADU NEBO DOPLNĚNÍ ROZVADĚČŮ</t>
  </si>
  <si>
    <t>43</t>
  </si>
  <si>
    <t>Jistič 16A/C/1P vč. materiálu na propojení</t>
  </si>
  <si>
    <t>FRRMS - celkem</t>
  </si>
  <si>
    <t>Koleje a Menzy</t>
  </si>
  <si>
    <t>44</t>
  </si>
  <si>
    <t>45</t>
  </si>
  <si>
    <t>46</t>
  </si>
  <si>
    <t>47</t>
  </si>
  <si>
    <t>Ozn. A, LED, 12W, vestavné, parametry a popis viz Kniha výrobků</t>
  </si>
  <si>
    <t>48</t>
  </si>
  <si>
    <t>49</t>
  </si>
  <si>
    <t>50</t>
  </si>
  <si>
    <t>51</t>
  </si>
  <si>
    <t>52</t>
  </si>
  <si>
    <t>53</t>
  </si>
  <si>
    <t>54</t>
  </si>
  <si>
    <t>Oživení a nastavení systému ovládání svítidel</t>
  </si>
  <si>
    <t>NOVÉ KAZETY PODHLEDŮ PO DEMONTOVANÝCH SVÍTIDLECH</t>
  </si>
  <si>
    <t>55</t>
  </si>
  <si>
    <t>56</t>
  </si>
  <si>
    <t>57</t>
  </si>
  <si>
    <t>58</t>
  </si>
  <si>
    <t>59</t>
  </si>
  <si>
    <t>OVLADAČE MODUL 45x45</t>
  </si>
  <si>
    <t>60</t>
  </si>
  <si>
    <t>Ovládač tlačítkový, řazení 1/0 (spínací), 1modul,polar, 22,5x45</t>
  </si>
  <si>
    <t>61</t>
  </si>
  <si>
    <t xml:space="preserve"> Krycí rámeček Plus čtyřnásobný,polar</t>
  </si>
  <si>
    <t>62</t>
  </si>
  <si>
    <t>63</t>
  </si>
  <si>
    <t>KRABICE</t>
  </si>
  <si>
    <t>64</t>
  </si>
  <si>
    <t>Povrchová přístrojová krabice pro modulové přístroje</t>
  </si>
  <si>
    <t>65</t>
  </si>
  <si>
    <t>66</t>
  </si>
  <si>
    <t>Krabice s krytím IP 54, šedá RAL 7035, 88x88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</si>
  <si>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</si>
  <si>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</si>
  <si>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</si>
  <si>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</si>
  <si>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</si>
  <si>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</si>
  <si>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</si>
  <si>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</si>
  <si>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</si>
  <si>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</si>
  <si>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25x20 LIŠTA HRANATÁ - DVOJITÝ ZÁMEK</t>
  </si>
  <si>
    <t>77</t>
  </si>
  <si>
    <t>78</t>
  </si>
  <si>
    <t>79</t>
  </si>
  <si>
    <t>80</t>
  </si>
  <si>
    <t>81</t>
  </si>
  <si>
    <t>82</t>
  </si>
  <si>
    <t>83</t>
  </si>
  <si>
    <t>Koleje a Menzy - celkem</t>
  </si>
  <si>
    <t>Společná instalace</t>
  </si>
  <si>
    <t>84</t>
  </si>
  <si>
    <t>Řídicí jednotka do rozvaděče, parametry a popis viz Kniha výrobků</t>
  </si>
  <si>
    <t>85</t>
  </si>
  <si>
    <t>Instalační krabice pro řídící modul, nástěnná</t>
  </si>
  <si>
    <t>86</t>
  </si>
  <si>
    <t>PROVEDENI REVIZNICH ZKOUSEK</t>
  </si>
  <si>
    <t>87</t>
  </si>
  <si>
    <t>Revizni technik silnoproud</t>
  </si>
  <si>
    <t>PROJEKTY SKUTEČNÉHO PROVEDENÍ</t>
  </si>
  <si>
    <t>3x paré v papírové podobě, 2x digitální - formát AutoCAD-dwg na CD</t>
  </si>
  <si>
    <t>cena je součástí vedlejších a ostatních nákladů (VRN)</t>
  </si>
  <si>
    <t>Společná instalace - celkem</t>
  </si>
  <si>
    <t>88</t>
  </si>
  <si>
    <t>Podružný materiál</t>
  </si>
  <si>
    <t>Elektromontáže - celkem</t>
  </si>
  <si>
    <t>Zednická výpomoc</t>
  </si>
  <si>
    <t>89</t>
  </si>
  <si>
    <t>Zapravení otvoru po downlightech</t>
  </si>
  <si>
    <t>90</t>
  </si>
  <si>
    <t>Zapravení otvoru po halogenech</t>
  </si>
  <si>
    <t>91</t>
  </si>
  <si>
    <t>Tmelení, broušení, nátěr, výměra převzatá z pasportizace</t>
  </si>
  <si>
    <t>92</t>
  </si>
  <si>
    <t>93</t>
  </si>
  <si>
    <t>Zednická výpomoc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</si>
  <si>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</si>
  <si>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</si>
  <si>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</si>
  <si>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</si>
  <si>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</si>
  <si>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</si>
  <si>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</si>
  <si>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</si>
  <si>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1,00% z montáže: materiál + práce</t>
  </si>
  <si>
    <t>Nátěry</t>
  </si>
  <si>
    <t>PPV 0,00% z nátěrů a zemních prací</t>
  </si>
  <si>
    <t>Mezisoučet 2</t>
  </si>
  <si>
    <t>Rizika a pojištění 0,00% z mezisoučtu 2</t>
  </si>
  <si>
    <t>Opravy v záruce 0,00% z mezisoučtu 1</t>
  </si>
  <si>
    <t>Základní náklady celkem</t>
  </si>
  <si>
    <t>Vedlejší a ostatní náklady (VRN)</t>
  </si>
  <si>
    <t>Dokumentace skut.prov. 0,80% z mezisoučtu 2</t>
  </si>
  <si>
    <t>GZS 0,00% z pravé strany mezisoučtu 2</t>
  </si>
  <si>
    <t>Provozní vlivy 0,00% z pravé strany mezisoučtu 2</t>
  </si>
  <si>
    <t>Vedlejší a ostatní náklady (VRN) celkem</t>
  </si>
  <si>
    <t>Kompletační činnost</t>
  </si>
  <si>
    <t>Základ a hodnota DPH 21%</t>
  </si>
  <si>
    <t>Základ a hodnota DPH 15%</t>
  </si>
  <si>
    <t>Náklady celkem s DPH</t>
  </si>
  <si>
    <t>Součty odstavců</t>
  </si>
  <si>
    <t xml:space="preserve">  FRRMS</t>
  </si>
  <si>
    <t xml:space="preserve">  Koleje a Menzy</t>
  </si>
  <si>
    <t xml:space="preserve">  Společná instalace</t>
  </si>
  <si>
    <t xml:space="preserve">PŘÍLOHA Č. 1 TECHNICKÉ ZPRÁVY - KNIHA VÝROBKŮ </t>
  </si>
  <si>
    <t>„Mendelu, budova Z (FRRMS), rekonstrukce osvětlení“</t>
  </si>
  <si>
    <t>VYSÍLACÍ MODUL PRO OVLÁDÁNÍ OSVĚTLENÍ</t>
  </si>
  <si>
    <t>Slouží pro ovládání svítidel, vybavených drivery a moduly dálkového řízení.</t>
  </si>
  <si>
    <t>Vysílací modul je rádiové zařízení napájeno 230 V AC, které umožňuje posílat rádiové příkazy jednotlivým svítidlům nebo určitým spínacím zařízením.</t>
  </si>
  <si>
    <t xml:space="preserve">Přibližné rozměry: </t>
  </si>
  <si>
    <t>30 × 64 × 20 mm</t>
  </si>
  <si>
    <t xml:space="preserve">Svorkovnice: </t>
  </si>
  <si>
    <t>2x napájení (N a P) a 2x input (I)</t>
  </si>
  <si>
    <t>Rozpoznává přítomnost fáze přes nulu (N).</t>
  </si>
  <si>
    <t>Modul má vestavěnou anténu a může se instalovat do jakékoliv nestíněné krabice.</t>
  </si>
  <si>
    <t>Funkce, které lze provádět s vysílacím modulem, jsou následující:</t>
  </si>
  <si>
    <t>– Přenos časovaného povelu (spínací tlačítko anebo pohybové čidlo)</t>
  </si>
  <si>
    <t>– Přenos stavu (zapnutí zap/vyp)</t>
  </si>
  <si>
    <t>Povely přenášeny vysílacím modulem jsou přiřazeny jednomu svítidlu nebo celé skupině svítidel.</t>
  </si>
  <si>
    <t>Pracovní teplota:</t>
  </si>
  <si>
    <t>-20 až +50 °C</t>
  </si>
  <si>
    <t>CENTRÁLNÍ ŘÍDICÍ JEDNOTKA</t>
  </si>
  <si>
    <t>Řídicí jednotka pro ovládání osvětlení.</t>
  </si>
  <si>
    <t>Jednotka je vybavena přijímačem s vysílačem a komunikuje se svítidly, osazenými moduly pro dálkové ovládání. Centrální řídicí jednotka vysílá k osvětlovacím tělesům povely nezbytné pro ovládání jejich funkce a od svítidel získává informace o stavu, diagnostice a data o spotřebě elektrické energie.</t>
  </si>
  <si>
    <t>Jednotka přijímá příkazy po wi-fi síti, které vysílá počítač / tablet / mobil pomocí řídicího software.</t>
  </si>
  <si>
    <t>Jednotka je schopna ovládat jednotlivě každé osvětlovací těleso systému.</t>
  </si>
  <si>
    <t>Jednotka zahrnuje GSM modul, který umožňuje dálkové ovládání systému.</t>
  </si>
  <si>
    <t>Stupeň krytí:</t>
  </si>
  <si>
    <t>IP20</t>
  </si>
  <si>
    <t xml:space="preserve">Pracovní teplota: </t>
  </si>
  <si>
    <t>-20 až +40 °C</t>
  </si>
  <si>
    <t xml:space="preserve">Montáž: </t>
  </si>
  <si>
    <t>lišta DIN, 9 modulů</t>
  </si>
  <si>
    <t xml:space="preserve">Ovládaná svítidla: </t>
  </si>
  <si>
    <t>max. limit: 400 zařízení</t>
  </si>
  <si>
    <t xml:space="preserve">Lokální přenos: </t>
  </si>
  <si>
    <t>rádiový systém spread spectrum SFH; DSSS na 16 kanálech</t>
  </si>
  <si>
    <t xml:space="preserve">Dálkový přenos: </t>
  </si>
  <si>
    <t>GSM</t>
  </si>
  <si>
    <t>prostřednictvím rozhraní RS-485, protokolu MODBUS</t>
  </si>
  <si>
    <t>Funkce: ovládání osvětlovacího systému, hlavně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</si>
  <si>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nastavení až 256 scén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</si>
  <si>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nastavení hladiny stmívání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</si>
  <si>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definování provozního režimu (stálá intenzita osvětlení na nastavenou hodnotu nebo automatická regulace osvětlení)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</si>
  <si>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diagnostika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</si>
  <si>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měření spotřebované a uspořené energie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</si>
  <si>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vytváření světelných scén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</si>
  <si>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časované rozsvěcování / zhasínání skupin světel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</si>
  <si>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konfigurace světelného zařízení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</si>
  <si>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ovládání všech funkcí nouzového systému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</si>
  <si>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synchronizace a časování testovacích funkcí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</si>
  <si>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utlumení / aktivace nouzového stavu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</si>
  <si>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detailní správa chyb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</si>
  <si>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střídavé testování 50 % systému</t>
    </r>
  </si>
  <si>
    <t>MODUL PRO SYSTÉM DÁLKOVÉHO ŘÍZENÍ OSVĚTLENÍ</t>
  </si>
  <si>
    <t>Modul, který musí obsahovat každé svítidlo A až D.</t>
  </si>
  <si>
    <t>Slouží pro možnost dálkového ovládání jednoho nebo skupiny svítidel – rádiová komunikace s centrální řídicí jednotkou. Svítidla jsou dálkově ovládána pomocí softwaru v PC, tabletu nebo mobilu.</t>
  </si>
  <si>
    <t>Širokopásmový radiový vysílač s pracovní frekvencí o šířce 2 400 až 2 483 GHz.</t>
  </si>
  <si>
    <t>Modul pro řízení osvětlení umožňuje dálkově řídit LED driver ve svítidle (cos φ≥ 0,96). Tento modul je napájen z driveru a umožňuje následující funkce:</t>
  </si>
  <si>
    <t>– Přijímání a ovládání rádiových příkazů</t>
  </si>
  <si>
    <t>– Možnost provedení automatických funkcí regulace osvětlenosti přes radiové povely</t>
  </si>
  <si>
    <t>– Dálková diagnostika svítidla</t>
  </si>
  <si>
    <t>IR ADAPTÉR PRO OVLÁDÁNÍ DETEKTORŮ CHYTRÝM TELEFONEM</t>
  </si>
  <si>
    <t>Infračervený adaptér pro chytré telefony, k ovládání infračervených detektorů s dálkovým ovládáním, součástí musí být bezplatná aplikace pro instalaci do kompatibilního chytrého telefonu se systémem Android nebo iOS.</t>
  </si>
  <si>
    <t>Zapojení nabitého adaptéru do zvukového výstupu chytrého telefonu</t>
  </si>
  <si>
    <t>Dobíjení adaptéru pomocí kabelu Micro USB</t>
  </si>
  <si>
    <t>S integrovaným zobrazením dobíjení</t>
  </si>
  <si>
    <t xml:space="preserve">Rozměry: </t>
  </si>
  <si>
    <t>47 x 19 x 10 mm</t>
  </si>
  <si>
    <t xml:space="preserve">Stupeň krytí: </t>
  </si>
  <si>
    <t xml:space="preserve">Dosah max. </t>
  </si>
  <si>
    <t>8 m</t>
  </si>
  <si>
    <t>Okolní teplota: -20 °C až +40 °C</t>
  </si>
  <si>
    <t xml:space="preserve">Materiál: </t>
  </si>
  <si>
    <t>polykarbonát</t>
  </si>
  <si>
    <t>Konektor telefonu: 3,5 mm, Micro-USB</t>
  </si>
  <si>
    <t>POHYBOVÝ DETEKTOR – ozn. D1</t>
  </si>
  <si>
    <t>Dálkově ovladatelný stropní pohybový detektor</t>
  </si>
  <si>
    <t>Montáž do kazetového nebo SDK podhledu</t>
  </si>
  <si>
    <t>Barva bílá</t>
  </si>
  <si>
    <t>Jeden spínací kontakt pro spínání osvětlení,</t>
  </si>
  <si>
    <t>Možné manuální zapínání tlačítky</t>
  </si>
  <si>
    <t>Dálkové ovládání s nastavením i dalších funkcí</t>
  </si>
  <si>
    <t>Nastavitelný čas sepnutí: 15 sec. až 30 min.</t>
  </si>
  <si>
    <t>Nastavení hodnoty luxů: 10 až 2000 lx</t>
  </si>
  <si>
    <t xml:space="preserve">Napětí: </t>
  </si>
  <si>
    <t>110 - 240 V AC 50 / 60 Hz</t>
  </si>
  <si>
    <t>Rozměry:</t>
  </si>
  <si>
    <t>Ø 83 x 81 mm</t>
  </si>
  <si>
    <t>Otvor v podhledu: 68 mm</t>
  </si>
  <si>
    <t>Spotřeba:</t>
  </si>
  <si>
    <t>0,5 W</t>
  </si>
  <si>
    <t xml:space="preserve">Detekční rozsah: </t>
  </si>
  <si>
    <t>vertikální 360°</t>
  </si>
  <si>
    <t xml:space="preserve">Dosah: </t>
  </si>
  <si>
    <t>max. Ø 10 m chůze napříč</t>
  </si>
  <si>
    <t>max. Ø 6 m chůze přímo</t>
  </si>
  <si>
    <t>max. Ø 4 m menší pohyby</t>
  </si>
  <si>
    <t>Montážní výška: 2 – 5 m, doporučeno 2,5 m</t>
  </si>
  <si>
    <t>Velikost snímaného prostoru: 79 m² pro výšku upevnění 2,5 m</t>
  </si>
  <si>
    <t>IP23</t>
  </si>
  <si>
    <t>Materiál:</t>
  </si>
  <si>
    <t>polykarbonát, nárazuvzdorný a UV odolný</t>
  </si>
  <si>
    <t xml:space="preserve">Spínací kapacita: </t>
  </si>
  <si>
    <t>2300 W, cos φ = 1</t>
  </si>
  <si>
    <t>1150 VA, cos φ = 0,5</t>
  </si>
  <si>
    <t>300 W LED</t>
  </si>
  <si>
    <t>max. náběhový proud Ip (20 ms) = 165 A</t>
  </si>
  <si>
    <t>max. náběhový proud Ip (200 μs) = 800 A</t>
  </si>
  <si>
    <t>POHYBOVÝ DETEKTOR – ozn. D2</t>
  </si>
  <si>
    <t>Vlastnosti stejné jako D1, kromě:</t>
  </si>
  <si>
    <t>Ø 106 x 90 mm</t>
  </si>
  <si>
    <t>max. Ø 24 m chůze napříč</t>
  </si>
  <si>
    <t>max. Ø 8 m chůze přímo</t>
  </si>
  <si>
    <t>max. Ø 6,4 m menší pohyby</t>
  </si>
  <si>
    <t>Velikost snímaného prostoru: 450 m² pro výšku upevnění 2,5 m</t>
  </si>
  <si>
    <t>SVÍTIDLO – ozn. A</t>
  </si>
  <si>
    <t>LED svítidlo downlight, stropní, pro vestavnou montáž do SDK nebo kazetového podhledu</t>
  </si>
  <si>
    <t>Krytí: IP40</t>
  </si>
  <si>
    <t>IK05</t>
  </si>
  <si>
    <t>Těleso polykarbonát, barva bílá</t>
  </si>
  <si>
    <t>Difuzér z PMMA, u kterého je možné natáčením změnit optiku na asymetrickou, koncentrovanou symetrickou (UGR &lt; 19) nebo širokou symetrickou (UGR &lt; 25)</t>
  </si>
  <si>
    <t xml:space="preserve">Nastavení optiky na koncentrovanou symetrickou </t>
  </si>
  <si>
    <t>MTFB napájecího zdroje: min. 70 000 hodin</t>
  </si>
  <si>
    <t xml:space="preserve">Pokles světelného toku: &gt; 70 000 h (1x 150) (L80B20) </t>
  </si>
  <si>
    <t>Stabilita barvy světla: 3 SDCM</t>
  </si>
  <si>
    <t>Svítidlo musí obsahovat driver a modul pro systém dálkového řízení osvětlení (zap / vyp / stmívání)</t>
  </si>
  <si>
    <t>Příkon LED: 12W</t>
  </si>
  <si>
    <t>Příkon max.: 13,5W</t>
  </si>
  <si>
    <t>Teplota chromatičnosti: 4000°K</t>
  </si>
  <si>
    <t>CRI:  &gt;90</t>
  </si>
  <si>
    <t>Světelný tok LED: 1900 lm</t>
  </si>
  <si>
    <t>Světelný tok svítidla: 1500 lm</t>
  </si>
  <si>
    <t>111 lm/W</t>
  </si>
  <si>
    <t>EEC: A++</t>
  </si>
  <si>
    <t>SVÍTIDLO – ozn. B</t>
  </si>
  <si>
    <t>Shodné se svítidlem ozn. A, kromě:</t>
  </si>
  <si>
    <t xml:space="preserve">Nastavení optiky na širokou symetrickou. </t>
  </si>
  <si>
    <t>SVÍTIDLO – ozn. F</t>
  </si>
  <si>
    <t>Shodné se svítidlem ozn. B, kromě:</t>
  </si>
  <si>
    <t>SVÍTIDLO – ozn. C</t>
  </si>
  <si>
    <t xml:space="preserve">LED svítidlo čtvercové svítidlo, vestavné, pro montáž do kazet modulů M600 </t>
  </si>
  <si>
    <t>Těleso hliníkové, bílá barva</t>
  </si>
  <si>
    <t>IP40</t>
  </si>
  <si>
    <t>Odolnost krytu:</t>
  </si>
  <si>
    <t>IK 05 (podle EN 50102)</t>
  </si>
  <si>
    <t>Optika: mikroprizmatický kryt, stabilizován vůči UV záření, zabraňující oslnění</t>
  </si>
  <si>
    <t>Reflektor: UGR&lt;19, L&lt;3 000 cd/mq 65°</t>
  </si>
  <si>
    <t xml:space="preserve">Zapojení: elektronický předřadník (cos φ ≥ 0,96) </t>
  </si>
  <si>
    <t>Spolehlivost (MTFB) napájecího zdroje: min. 80 000 hodin (při 25°C)</t>
  </si>
  <si>
    <t>Pokles světelného toku: &gt; 60 000 h (L80B20) (při 25°C)</t>
  </si>
  <si>
    <t>Příkon LED: 32W</t>
  </si>
  <si>
    <t>Příkon max.: 36W</t>
  </si>
  <si>
    <t>CRI:  &gt;80</t>
  </si>
  <si>
    <t>Světelný tok LED: 5500 lm</t>
  </si>
  <si>
    <t xml:space="preserve">Světelný tok svítidla: 4000 lm </t>
  </si>
  <si>
    <t>SVÍTIDLO – ozn. D</t>
  </si>
  <si>
    <t>Vestavné, styl downlight</t>
  </si>
  <si>
    <t>IP54</t>
  </si>
  <si>
    <t>Těleso tlakový odlitek z hliníku, barva RAL 9016</t>
  </si>
  <si>
    <t>Optika vysoce účinná, hliník se saténovým povrchem (75°)</t>
  </si>
  <si>
    <t>Zapojení: elektronický předřadník (cos φ ≥ 0,96)</t>
  </si>
  <si>
    <t>Spolehlivost (MTFB) napájecího zdroje: min. 70 000 hodin</t>
  </si>
  <si>
    <t xml:space="preserve">Pokles světelného toku: &gt; 50 000 h (L70B20) </t>
  </si>
  <si>
    <t>Rozměry: Ø 140 x 68 mm</t>
  </si>
  <si>
    <t>Otvor v podhledu: Ø 120</t>
  </si>
  <si>
    <t>Příkon LED: 13W</t>
  </si>
  <si>
    <t>Příkon max.: 15W</t>
  </si>
  <si>
    <t>CRI &gt;90</t>
  </si>
  <si>
    <t>Světelný tok LED: 2000 lm</t>
  </si>
  <si>
    <t xml:space="preserve">Světelný tok svítidla: 1650 lm </t>
  </si>
  <si>
    <t>110 lm/W</t>
  </si>
  <si>
    <t>SVÍTIDLO – ozn. E</t>
  </si>
  <si>
    <t>Vestavné LED svítidlo do podhledových systémů M600</t>
  </si>
  <si>
    <t>Materiál: těleso: hliníkový rámeček, difuzér: opálový PMMA</t>
  </si>
  <si>
    <t>Teplota okolí: -20 ÷ 40 °C</t>
  </si>
  <si>
    <t>Stupeň krytí: IP40</t>
  </si>
  <si>
    <t>Zapojení: LED driver</t>
  </si>
  <si>
    <t>Životnost: 35 000 hodin</t>
  </si>
  <si>
    <t>CRI &gt;80, 180°</t>
  </si>
  <si>
    <t>87 lm/W</t>
  </si>
  <si>
    <r>
      <t xml:space="preserve">NAVRHOVANÝ VÝROBCE A TYP
</t>
    </r>
    <r>
      <rPr>
        <sz val="11"/>
        <color theme="1"/>
        <rFont val="Calibri"/>
        <family val="2"/>
        <scheme val="minor"/>
      </rPr>
      <t>(VYPLŇUJÍ SE ŽLUTĚ PODBARVENÉ BUŇKY)</t>
    </r>
  </si>
  <si>
    <t xml:space="preserve">Uchazeč je povinen doplnit knihu výrobků o navrhovaného výrobce a typ pro posouzení shody s požadovaným standardem – designem, technickým provedením, vlastnostmi a parametry daného výrobku. </t>
  </si>
  <si>
    <t>Neobsahuje modul pro systém řízení osvětlení, tzv. smart driver.</t>
  </si>
  <si>
    <t>Svítidlo musí obsahovat modul pro systém dálkového řízení osvětlení, tzv. smart driver a inteligentní fotosenzor (zap / vyp / stmívání)</t>
  </si>
  <si>
    <t>Jmenovité napětí: 230 V / 50 Hz; Příkon LED: 38W</t>
  </si>
  <si>
    <t>Montáž: vestavná do podhledových systémů M600 (lze i přisazená a závěsná); rozměr: 600x600</t>
  </si>
  <si>
    <t xml:space="preserve">Světelný tok LED: 3800 lm; světelný tok svítidla: 3300 lm </t>
  </si>
  <si>
    <t>Náklady celkem - VŠE JSOU INVESTICE</t>
  </si>
  <si>
    <t>Procento podružného mat. % 1</t>
  </si>
  <si>
    <t>Procento podružného mat. % 2</t>
  </si>
  <si>
    <t>VÝMALBA SDK STROPU, ZAKRÝVACÍ FÓLIE, ZÁVĚREČNÝ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</si>
</sst>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 indent="10"/>
    </xf>
    <xf numFmtId="0" fontId="15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8" borderId="2" xfId="0" applyFill="1" applyBorder="1" applyAlignment="1" applyProtection="1">
      <alignment wrapText="1"/>
      <protection locked="0"/>
    </xf>
    <xf numFmtId="49" fontId="6" fillId="7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  <xf numFmtId="4" fontId="7" fillId="7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27</xdr:row>
      <xdr:rowOff>180975</xdr:rowOff>
    </xdr:from>
    <xdr:to>
      <xdr:col>11</xdr:col>
      <xdr:colOff>2771775</xdr:colOff>
      <xdr:row>32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4650" y="6381750"/>
          <a:ext cx="23431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504825</xdr:colOff>
      <xdr:row>57</xdr:row>
      <xdr:rowOff>152400</xdr:rowOff>
    </xdr:from>
    <xdr:to>
      <xdr:col>11</xdr:col>
      <xdr:colOff>2857500</xdr:colOff>
      <xdr:row>59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00850" y="12830175"/>
          <a:ext cx="2352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561975</xdr:colOff>
      <xdr:row>11</xdr:row>
      <xdr:rowOff>381000</xdr:rowOff>
    </xdr:from>
    <xdr:to>
      <xdr:col>11</xdr:col>
      <xdr:colOff>2247900</xdr:colOff>
      <xdr:row>18</xdr:row>
      <xdr:rowOff>66675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0" y="3152775"/>
          <a:ext cx="1685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876300</xdr:colOff>
      <xdr:row>84</xdr:row>
      <xdr:rowOff>85725</xdr:rowOff>
    </xdr:from>
    <xdr:to>
      <xdr:col>11</xdr:col>
      <xdr:colOff>2790825</xdr:colOff>
      <xdr:row>92</xdr:row>
      <xdr:rowOff>85725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72325" y="19030950"/>
          <a:ext cx="19145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685800</xdr:colOff>
      <xdr:row>69</xdr:row>
      <xdr:rowOff>180975</xdr:rowOff>
    </xdr:from>
    <xdr:to>
      <xdr:col>11</xdr:col>
      <xdr:colOff>2657475</xdr:colOff>
      <xdr:row>73</xdr:row>
      <xdr:rowOff>142875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1825" y="15821025"/>
          <a:ext cx="19716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1000125</xdr:colOff>
      <xdr:row>113</xdr:row>
      <xdr:rowOff>28575</xdr:rowOff>
    </xdr:from>
    <xdr:to>
      <xdr:col>11</xdr:col>
      <xdr:colOff>2876550</xdr:colOff>
      <xdr:row>121</xdr:row>
      <xdr:rowOff>95250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24517350"/>
          <a:ext cx="18764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295275</xdr:colOff>
      <xdr:row>133</xdr:row>
      <xdr:rowOff>333375</xdr:rowOff>
    </xdr:from>
    <xdr:to>
      <xdr:col>11</xdr:col>
      <xdr:colOff>3629025</xdr:colOff>
      <xdr:row>142</xdr:row>
      <xdr:rowOff>142875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91300" y="28917900"/>
          <a:ext cx="333375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981075</xdr:colOff>
      <xdr:row>124</xdr:row>
      <xdr:rowOff>28575</xdr:rowOff>
    </xdr:from>
    <xdr:to>
      <xdr:col>11</xdr:col>
      <xdr:colOff>2771775</xdr:colOff>
      <xdr:row>133</xdr:row>
      <xdr:rowOff>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7100" y="26631900"/>
          <a:ext cx="17907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1181100</xdr:colOff>
      <xdr:row>146</xdr:row>
      <xdr:rowOff>76200</xdr:rowOff>
    </xdr:from>
    <xdr:to>
      <xdr:col>11</xdr:col>
      <xdr:colOff>2562225</xdr:colOff>
      <xdr:row>154</xdr:row>
      <xdr:rowOff>95250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77125" y="31394400"/>
          <a:ext cx="13811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762000</xdr:colOff>
      <xdr:row>164</xdr:row>
      <xdr:rowOff>38100</xdr:rowOff>
    </xdr:from>
    <xdr:to>
      <xdr:col>11</xdr:col>
      <xdr:colOff>3381375</xdr:colOff>
      <xdr:row>170</xdr:row>
      <xdr:rowOff>123825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4823400"/>
          <a:ext cx="26193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1171575</xdr:colOff>
      <xdr:row>172</xdr:row>
      <xdr:rowOff>28575</xdr:rowOff>
    </xdr:from>
    <xdr:to>
      <xdr:col>11</xdr:col>
      <xdr:colOff>2447925</xdr:colOff>
      <xdr:row>180</xdr:row>
      <xdr:rowOff>19050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67600" y="36337875"/>
          <a:ext cx="12763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666750</xdr:colOff>
      <xdr:row>186</xdr:row>
      <xdr:rowOff>19050</xdr:rowOff>
    </xdr:from>
    <xdr:to>
      <xdr:col>11</xdr:col>
      <xdr:colOff>3228975</xdr:colOff>
      <xdr:row>195</xdr:row>
      <xdr:rowOff>171450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62775" y="39014400"/>
          <a:ext cx="25622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1190625</xdr:colOff>
      <xdr:row>196</xdr:row>
      <xdr:rowOff>133350</xdr:rowOff>
    </xdr:from>
    <xdr:to>
      <xdr:col>11</xdr:col>
      <xdr:colOff>2647950</xdr:colOff>
      <xdr:row>206</xdr:row>
      <xdr:rowOff>85725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41033700"/>
          <a:ext cx="14573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704850</xdr:colOff>
      <xdr:row>208</xdr:row>
      <xdr:rowOff>171450</xdr:rowOff>
    </xdr:from>
    <xdr:to>
      <xdr:col>11</xdr:col>
      <xdr:colOff>3219450</xdr:colOff>
      <xdr:row>214</xdr:row>
      <xdr:rowOff>133350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43376850"/>
          <a:ext cx="2514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933450</xdr:colOff>
      <xdr:row>215</xdr:row>
      <xdr:rowOff>47625</xdr:rowOff>
    </xdr:from>
    <xdr:to>
      <xdr:col>11</xdr:col>
      <xdr:colOff>2867025</xdr:colOff>
      <xdr:row>222</xdr:row>
      <xdr:rowOff>104775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4586525"/>
          <a:ext cx="1933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 topLeftCell="A1">
      <selection activeCell="A37" sqref="A37"/>
    </sheetView>
  </sheetViews>
  <sheetFormatPr defaultColWidth="9.140625" defaultRowHeight="15"/>
  <cols>
    <col min="1" max="1" width="42.57421875" style="1" customWidth="1"/>
    <col min="2" max="2" width="9.8515625" style="11" bestFit="1" customWidth="1"/>
    <col min="3" max="3" width="13.140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248</v>
      </c>
      <c r="C1" s="12" t="s">
        <v>249</v>
      </c>
      <c r="D1" s="3"/>
    </row>
    <row r="2" spans="1:4" ht="15">
      <c r="A2" s="6" t="s">
        <v>250</v>
      </c>
      <c r="B2" s="16"/>
      <c r="C2" s="16"/>
      <c r="D2" s="3"/>
    </row>
    <row r="3" spans="1:4" ht="15">
      <c r="A3" s="7" t="s">
        <v>251</v>
      </c>
      <c r="B3" s="17">
        <f>0</f>
        <v>0</v>
      </c>
      <c r="C3" s="17"/>
      <c r="D3" s="3"/>
    </row>
    <row r="4" spans="1:4" ht="15">
      <c r="A4" s="7" t="s">
        <v>252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253</v>
      </c>
      <c r="B5" s="17"/>
      <c r="C5" s="17">
        <f>(Rozpočet!F141)+0</f>
        <v>0</v>
      </c>
      <c r="D5" s="3"/>
    </row>
    <row r="6" spans="1:4" ht="15">
      <c r="A6" s="7" t="s">
        <v>254</v>
      </c>
      <c r="B6" s="17"/>
      <c r="C6" s="17">
        <f>0+(Rozpočet!H141)+0</f>
        <v>0</v>
      </c>
      <c r="D6" s="3"/>
    </row>
    <row r="7" spans="1:4" ht="15">
      <c r="A7" s="8" t="s">
        <v>255</v>
      </c>
      <c r="B7" s="20">
        <f>B3+B4</f>
        <v>0</v>
      </c>
      <c r="C7" s="20">
        <f>C3+C4+C5+C6</f>
        <v>0</v>
      </c>
      <c r="D7" s="3"/>
    </row>
    <row r="8" spans="1:4" ht="15">
      <c r="A8" s="7" t="s">
        <v>256</v>
      </c>
      <c r="B8" s="17"/>
      <c r="C8" s="17">
        <f>(C5+C6)*Parametry!B18/100</f>
        <v>0</v>
      </c>
      <c r="D8" s="3"/>
    </row>
    <row r="9" spans="1:4" ht="15">
      <c r="A9" s="7" t="s">
        <v>257</v>
      </c>
      <c r="B9" s="17"/>
      <c r="C9" s="17">
        <f>0+0</f>
        <v>0</v>
      </c>
      <c r="D9" s="3"/>
    </row>
    <row r="10" spans="1:4" ht="15">
      <c r="A10" s="7" t="s">
        <v>238</v>
      </c>
      <c r="B10" s="17"/>
      <c r="C10" s="17">
        <f>(Rozpočet!F154)+(Rozpočet!H154)</f>
        <v>0</v>
      </c>
      <c r="D10" s="3"/>
    </row>
    <row r="11" spans="1:4" ht="15">
      <c r="A11" s="7" t="s">
        <v>258</v>
      </c>
      <c r="B11" s="17"/>
      <c r="C11" s="17">
        <f>(C9+C10)*Parametry!B19/100</f>
        <v>0</v>
      </c>
      <c r="D11" s="3"/>
    </row>
    <row r="12" spans="1:4" ht="15">
      <c r="A12" s="8" t="s">
        <v>259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260</v>
      </c>
      <c r="B13" s="17"/>
      <c r="C13" s="17">
        <f>(B12+C12)*Parametry!B21/100</f>
        <v>0</v>
      </c>
      <c r="D13" s="3"/>
    </row>
    <row r="14" spans="1:4" ht="15">
      <c r="A14" s="7" t="s">
        <v>261</v>
      </c>
      <c r="B14" s="17"/>
      <c r="C14" s="17">
        <f>(B7+C7)*Parametry!B22/100</f>
        <v>0</v>
      </c>
      <c r="D14" s="3"/>
    </row>
    <row r="15" spans="1:4" ht="15">
      <c r="A15" s="6" t="s">
        <v>262</v>
      </c>
      <c r="B15" s="16"/>
      <c r="C15" s="16">
        <f>B12+C12+C13+C14</f>
        <v>0</v>
      </c>
      <c r="D15" s="3"/>
    </row>
    <row r="16" spans="1:4" ht="15">
      <c r="A16" s="7" t="s">
        <v>15</v>
      </c>
      <c r="B16" s="17"/>
      <c r="C16" s="17"/>
      <c r="D16" s="3"/>
    </row>
    <row r="17" spans="1:4" ht="15">
      <c r="A17" s="6" t="s">
        <v>263</v>
      </c>
      <c r="B17" s="16"/>
      <c r="C17" s="16"/>
      <c r="D17" s="3"/>
    </row>
    <row r="18" spans="1:4" ht="15">
      <c r="A18" s="7" t="s">
        <v>264</v>
      </c>
      <c r="B18" s="17"/>
      <c r="C18" s="17">
        <f>(B12+C12)*Parametry!B20/100</f>
        <v>0</v>
      </c>
      <c r="D18" s="3"/>
    </row>
    <row r="19" spans="1:4" ht="15">
      <c r="A19" s="7" t="s">
        <v>265</v>
      </c>
      <c r="B19" s="17"/>
      <c r="C19" s="17">
        <f>C12*Parametry!B23/100</f>
        <v>0</v>
      </c>
      <c r="D19" s="3"/>
    </row>
    <row r="20" spans="1:4" ht="15">
      <c r="A20" s="7" t="s">
        <v>266</v>
      </c>
      <c r="B20" s="17"/>
      <c r="C20" s="17">
        <f>C12*Parametry!B24/100</f>
        <v>0</v>
      </c>
      <c r="D20" s="3"/>
    </row>
    <row r="21" spans="1:4" ht="15">
      <c r="A21" s="6" t="s">
        <v>267</v>
      </c>
      <c r="B21" s="16"/>
      <c r="C21" s="16">
        <f>C19+C20+C18</f>
        <v>0</v>
      </c>
      <c r="D21" s="3"/>
    </row>
    <row r="22" spans="1:4" ht="15">
      <c r="A22" s="7" t="s">
        <v>268</v>
      </c>
      <c r="B22" s="17"/>
      <c r="C22" s="17">
        <f>Parametry!B25*Parametry!B28*(C15*Parametry!B27)^Parametry!B26</f>
        <v>0</v>
      </c>
      <c r="D22" s="3"/>
    </row>
    <row r="23" spans="1:4" ht="15">
      <c r="A23" s="7" t="s">
        <v>15</v>
      </c>
      <c r="B23" s="17"/>
      <c r="C23" s="17"/>
      <c r="D23" s="3"/>
    </row>
    <row r="24" spans="1:4" ht="15">
      <c r="A24" s="4" t="s">
        <v>460</v>
      </c>
      <c r="B24" s="15"/>
      <c r="C24" s="15">
        <f>C15+C21+C22</f>
        <v>0</v>
      </c>
      <c r="D24" s="3"/>
    </row>
    <row r="25" spans="1:4" ht="15">
      <c r="A25" s="7" t="s">
        <v>269</v>
      </c>
      <c r="B25" s="17">
        <f>(SUM(Rozpočet!F9:F68,Rozpočet!F71:F127,Rozpočet!F130:F138,Rozpočet!F140)+SUM(Rozpočet!F144:F147,Rozpočet!F150:F152))+(SUM(Rozpočet!H9:H68,Rozpočet!H71:H127,Rozpočet!H130:H138)+SUM(Rozpočet!H144:H147,Rozpočet!H150:H152))+B4+C4+C8+C11+C13+C14+C21+C22</f>
        <v>0</v>
      </c>
      <c r="C25" s="17">
        <f>B25*Parametry!B31/100</f>
        <v>0</v>
      </c>
      <c r="D25" s="3"/>
    </row>
    <row r="26" spans="1:4" ht="15">
      <c r="A26" s="7" t="s">
        <v>270</v>
      </c>
      <c r="B26" s="17">
        <f>(SUM(Rozpočet!F9,Rozpočet!F15,Rozpočet!F21,Rozpočet!F25,Rozpočet!F28,Rozpočet!F30,Rozpočet!F32,Rozpočet!F36,Rozpočet!F40,Rozpočet!F42,Rozpočet!F45,Rozpočet!F50,Rozpočet!F53,Rozpočet!F58,Rozpočet!F62,Rozpočet!F64,Rozpočet!F67,Rozpočet!F71,Rozpočet!F75,Rozpočet!F79,Rozpočet!F82,Rozpočet!F86,Rozpočet!F88,Rozpočet!F90,Rozpočet!F94,Rozpočet!F98,Rozpočet!F100,Rozpočet!F104,Rozpočet!F109)+SUM(Rozpočet!F112,Rozpočet!F117,Rozpočet!F121,Rozpočet!F123,Rozpočet!F126,Rozpočet!F130,Rozpočet!F134,Rozpočet!F136:F138)+SUM(Rozpočet!F146,Rozpočet!F151))+(SUM(Rozpočet!H9,Rozpočet!H15,Rozpočet!H21,Rozpočet!H25,Rozpočet!H28,Rozpočet!H30,Rozpočet!H32,Rozpočet!H36,Rozpočet!H40,Rozpočet!H42,Rozpočet!H45,Rozpočet!H50,Rozpočet!H53,Rozpočet!H58,Rozpočet!H62,Rozpočet!H64,Rozpočet!H67,Rozpočet!H71,Rozpočet!H75,Rozpočet!H79,Rozpočet!H82,Rozpočet!H86,Rozpočet!H88,Rozpočet!H90,Rozpočet!H94,Rozpočet!H98,Rozpočet!H100,Rozpočet!H104,Rozpočet!H109)+SUM(Rozpočet!H112,Rozpočet!H117,Rozpočet!H121,Rozpočet!H123,Rozpočet!H126,Rozpočet!H130,Rozpočet!H134,Rozpočet!H136:H138)+SUM(Rozpočet!H146,Rozpočet!H151))</f>
        <v>0</v>
      </c>
      <c r="C26" s="17">
        <f>B26*Parametry!B32/100</f>
        <v>0</v>
      </c>
      <c r="D26" s="3"/>
    </row>
    <row r="27" spans="1:4" ht="15">
      <c r="A27" s="4" t="s">
        <v>271</v>
      </c>
      <c r="B27" s="15"/>
      <c r="C27" s="15">
        <f>C24+C25+C26</f>
        <v>0</v>
      </c>
      <c r="D27" s="3"/>
    </row>
    <row r="28" spans="1:4" ht="15">
      <c r="A28" s="7" t="s">
        <v>15</v>
      </c>
      <c r="B28" s="17"/>
      <c r="C28" s="17"/>
      <c r="D28" s="3"/>
    </row>
    <row r="29" spans="1:4" ht="15">
      <c r="A29" s="6" t="s">
        <v>272</v>
      </c>
      <c r="B29" s="21" t="s">
        <v>52</v>
      </c>
      <c r="C29" s="21" t="s">
        <v>54</v>
      </c>
      <c r="D29" s="3"/>
    </row>
    <row r="30" spans="1:4" ht="15">
      <c r="A30" s="7" t="s">
        <v>62</v>
      </c>
      <c r="B30" s="17">
        <f>(Rozpočet!F141)</f>
        <v>0</v>
      </c>
      <c r="C30" s="17">
        <f>(Rozpočet!H141)</f>
        <v>0</v>
      </c>
      <c r="D30" s="3"/>
    </row>
    <row r="31" spans="1:4" ht="15">
      <c r="A31" s="7" t="s">
        <v>273</v>
      </c>
      <c r="B31" s="17">
        <f>(Rozpočet!F69)</f>
        <v>0</v>
      </c>
      <c r="C31" s="17">
        <f>(Rozpočet!H69)</f>
        <v>0</v>
      </c>
      <c r="D31" s="3"/>
    </row>
    <row r="32" spans="1:4" ht="15">
      <c r="A32" s="7" t="s">
        <v>274</v>
      </c>
      <c r="B32" s="17">
        <f>(Rozpočet!F128)</f>
        <v>0</v>
      </c>
      <c r="C32" s="17">
        <f>(Rozpočet!H128)</f>
        <v>0</v>
      </c>
      <c r="D32" s="3"/>
    </row>
    <row r="33" spans="1:4" ht="15">
      <c r="A33" s="7" t="s">
        <v>275</v>
      </c>
      <c r="B33" s="17">
        <f>(Rozpočet!F139)</f>
        <v>0</v>
      </c>
      <c r="C33" s="17">
        <f>(Rozpočet!H139)</f>
        <v>0</v>
      </c>
      <c r="D33" s="3"/>
    </row>
    <row r="34" spans="1:4" ht="15">
      <c r="A34" s="7" t="s">
        <v>238</v>
      </c>
      <c r="B34" s="17">
        <f>(Rozpočet!F154)</f>
        <v>0</v>
      </c>
      <c r="C34" s="17">
        <f>(Rozpočet!H154)</f>
        <v>0</v>
      </c>
      <c r="D34" s="3"/>
    </row>
    <row r="35" spans="1:4" ht="15">
      <c r="A35" s="7" t="s">
        <v>273</v>
      </c>
      <c r="B35" s="17">
        <f>(Rozpočet!F148)</f>
        <v>0</v>
      </c>
      <c r="C35" s="17">
        <f>(Rozpočet!H148)</f>
        <v>0</v>
      </c>
      <c r="D35" s="3"/>
    </row>
    <row r="36" spans="1:4" ht="15">
      <c r="A36" s="7" t="s">
        <v>274</v>
      </c>
      <c r="B36" s="17">
        <f>(Rozpočet!F153)</f>
        <v>0</v>
      </c>
      <c r="C36" s="17">
        <f>(Rozpočet!H153)</f>
        <v>0</v>
      </c>
      <c r="D36" s="3"/>
    </row>
    <row r="37" spans="1:4" ht="15">
      <c r="A37" s="7" t="s">
        <v>15</v>
      </c>
      <c r="B37" s="17"/>
      <c r="C37" s="17"/>
      <c r="D37" s="3"/>
    </row>
  </sheetData>
  <sheetProtection algorithmName="SHA-512" hashValue="HrVKcD/QmbdVle4/Tklr2sPZgQBk26S5UPg5KMniUZLrIcIvQ7nrUPMine+gzCX3zVbRvd2HE6xk2Z7UKh/Ckw==" saltValue="tsI38L9R+wmr5ham/nusZg==" spinCount="100000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4"/>
  <sheetViews>
    <sheetView tabSelected="1" workbookViewId="0" topLeftCell="A1">
      <selection activeCell="A2" sqref="A2"/>
    </sheetView>
  </sheetViews>
  <sheetFormatPr defaultColWidth="9.140625" defaultRowHeight="15"/>
  <cols>
    <col min="1" max="1" width="6.140625" style="1" bestFit="1" customWidth="1"/>
    <col min="2" max="2" width="62.57421875" style="1" customWidth="1"/>
    <col min="3" max="3" width="4.00390625" style="1" bestFit="1" customWidth="1"/>
    <col min="4" max="4" width="6.421875" style="11" bestFit="1" customWidth="1"/>
    <col min="5" max="5" width="8.8515625" style="11" bestFit="1" customWidth="1"/>
    <col min="6" max="6" width="13.421875" style="11" bestFit="1" customWidth="1"/>
    <col min="7" max="7" width="7.8515625" style="11" bestFit="1" customWidth="1"/>
    <col min="8" max="8" width="12.57421875" style="11" bestFit="1" customWidth="1"/>
    <col min="9" max="9" width="11.421875" style="11" bestFit="1" customWidth="1"/>
    <col min="12" max="12" width="9.00390625" style="10" hidden="1" customWidth="1"/>
  </cols>
  <sheetData>
    <row r="1" spans="1:12" ht="15">
      <c r="A1" s="2" t="s">
        <v>49</v>
      </c>
      <c r="B1" s="2" t="s">
        <v>0</v>
      </c>
      <c r="C1" s="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56</v>
      </c>
      <c r="J1" s="3"/>
      <c r="K1" s="3"/>
      <c r="L1" s="10">
        <f>Parametry!B33/100*F10+Parametry!B33/100*F11+Parametry!B33/100*F12+Parametry!B33/100*F13+Parametry!B33/100*F14+Parametry!B33/100*F16+Parametry!B33/100*F17+Parametry!B33/100*F18+Parametry!B33/100*F19+Parametry!B33/100*F20+Parametry!B33/100*F22+Parametry!B33/100*F23+Parametry!B33/100*F24+Parametry!B33/100*F26+Parametry!B33/100*F27+Parametry!B33/100*F29+Parametry!B33/100*F31+Parametry!B34/100*F33+Parametry!B34/100*F34+Parametry!B34/100*F35+Parametry!B34/100*F37+Parametry!B34/100*F38+Parametry!B34/100*F39</f>
        <v>0</v>
      </c>
    </row>
    <row r="2" spans="1:12" ht="15">
      <c r="A2" s="13" t="s">
        <v>15</v>
      </c>
      <c r="B2" s="13" t="s">
        <v>57</v>
      </c>
      <c r="C2" s="13" t="s">
        <v>15</v>
      </c>
      <c r="D2" s="14"/>
      <c r="E2" s="14"/>
      <c r="F2" s="14"/>
      <c r="G2" s="14"/>
      <c r="H2" s="14"/>
      <c r="I2" s="14"/>
      <c r="J2" s="3"/>
      <c r="K2" s="3"/>
      <c r="L2" s="10">
        <f>L1+Parametry!B33/100*F41+Parametry!B34/100*F43+Parametry!B34/100*F44+Parametry!B34/100*F46+Parametry!B34/100*F47+Parametry!B34/100*F48+Parametry!B34/100*F49+Parametry!B33/100*F51+Parametry!B33/100*F52+Parametry!B34/100*F54+Parametry!B34/100*F55+Parametry!B34/100*F56+Parametry!B34/100*F57+Parametry!B33/100*F59+Parametry!B34/100*F60+Parametry!B34/100*F61+Parametry!B33/100*F63+Parametry!B33/100*F65+Parametry!B33/100*F66+Parametry!B33/100*F68+Parametry!B33/100*F72+Parametry!B33/100*F73+Parametry!B33/100*F74</f>
        <v>0</v>
      </c>
    </row>
    <row r="3" spans="1:12" ht="39">
      <c r="A3" s="13" t="s">
        <v>15</v>
      </c>
      <c r="B3" s="34" t="s">
        <v>58</v>
      </c>
      <c r="C3" s="13" t="s">
        <v>15</v>
      </c>
      <c r="D3" s="14"/>
      <c r="E3" s="14"/>
      <c r="F3" s="14"/>
      <c r="G3" s="14"/>
      <c r="H3" s="14"/>
      <c r="I3" s="14"/>
      <c r="J3" s="3"/>
      <c r="K3" s="3"/>
      <c r="L3" s="10">
        <f>L2+Parametry!B33/100*F76+Parametry!B33/100*F77+Parametry!B33/100*F78+Parametry!B33/100*F80+Parametry!B33/100*F81+Parametry!B33/100*F83+Parametry!B33/100*F84+Parametry!B33/100*F85+Parametry!B33/100*F87+Parametry!B33/100*F89+Parametry!B34/100*F91+Parametry!B34/100*F92+Parametry!B34/100*F93+Parametry!B34/100*F95+Parametry!B34/100*F96+Parametry!B34/100*F97+Parametry!B33/100*F99+Parametry!B34/100*F101+Parametry!B34/100*F102+Parametry!B34/100*F103+Parametry!B34/100*F105+Parametry!B34/100*F106</f>
        <v>0</v>
      </c>
    </row>
    <row r="4" spans="1:11" ht="26.25">
      <c r="A4" s="13" t="s">
        <v>15</v>
      </c>
      <c r="B4" s="34" t="s">
        <v>59</v>
      </c>
      <c r="C4" s="13" t="s">
        <v>15</v>
      </c>
      <c r="D4" s="14"/>
      <c r="E4" s="14"/>
      <c r="F4" s="14"/>
      <c r="G4" s="14"/>
      <c r="H4" s="14"/>
      <c r="I4" s="14"/>
      <c r="J4" s="3"/>
      <c r="K4" s="3"/>
    </row>
    <row r="5" spans="1:11" ht="39">
      <c r="A5" s="13" t="s">
        <v>15</v>
      </c>
      <c r="B5" s="34" t="s">
        <v>60</v>
      </c>
      <c r="C5" s="13" t="s">
        <v>15</v>
      </c>
      <c r="D5" s="14"/>
      <c r="E5" s="14"/>
      <c r="F5" s="14"/>
      <c r="G5" s="14"/>
      <c r="H5" s="14"/>
      <c r="I5" s="14"/>
      <c r="J5" s="3"/>
      <c r="K5" s="3"/>
    </row>
    <row r="6" spans="1:11" ht="51.75">
      <c r="A6" s="13" t="s">
        <v>15</v>
      </c>
      <c r="B6" s="34" t="s">
        <v>61</v>
      </c>
      <c r="C6" s="13" t="s">
        <v>15</v>
      </c>
      <c r="D6" s="14"/>
      <c r="E6" s="14"/>
      <c r="F6" s="14"/>
      <c r="G6" s="14"/>
      <c r="H6" s="14"/>
      <c r="I6" s="14"/>
      <c r="J6" s="3"/>
      <c r="K6" s="3"/>
    </row>
    <row r="7" spans="1:11" ht="15">
      <c r="A7" s="4" t="s">
        <v>15</v>
      </c>
      <c r="B7" s="4" t="s">
        <v>62</v>
      </c>
      <c r="C7" s="4" t="s">
        <v>15</v>
      </c>
      <c r="D7" s="15"/>
      <c r="E7" s="15"/>
      <c r="F7" s="15"/>
      <c r="G7" s="15"/>
      <c r="H7" s="15"/>
      <c r="I7" s="15"/>
      <c r="J7" s="3"/>
      <c r="K7" s="3"/>
    </row>
    <row r="8" spans="1:11" ht="15">
      <c r="A8" s="6" t="s">
        <v>15</v>
      </c>
      <c r="B8" s="6" t="s">
        <v>63</v>
      </c>
      <c r="C8" s="6" t="s">
        <v>15</v>
      </c>
      <c r="D8" s="16"/>
      <c r="E8" s="16"/>
      <c r="F8" s="16"/>
      <c r="G8" s="16"/>
      <c r="H8" s="16"/>
      <c r="I8" s="16"/>
      <c r="J8" s="3"/>
      <c r="K8" s="3"/>
    </row>
    <row r="9" spans="1:11" ht="15">
      <c r="A9" s="13" t="s">
        <v>15</v>
      </c>
      <c r="B9" s="13" t="s">
        <v>64</v>
      </c>
      <c r="C9" s="13" t="s">
        <v>15</v>
      </c>
      <c r="D9" s="14"/>
      <c r="E9" s="14"/>
      <c r="F9" s="14"/>
      <c r="G9" s="14"/>
      <c r="H9" s="14"/>
      <c r="I9" s="14"/>
      <c r="J9" s="3"/>
      <c r="K9" s="3"/>
    </row>
    <row r="10" spans="1:11" ht="15">
      <c r="A10" s="7" t="s">
        <v>65</v>
      </c>
      <c r="B10" s="7" t="s">
        <v>66</v>
      </c>
      <c r="C10" s="7" t="s">
        <v>67</v>
      </c>
      <c r="D10" s="17">
        <v>184</v>
      </c>
      <c r="E10" s="37"/>
      <c r="F10" s="17">
        <f>D10*E10</f>
        <v>0</v>
      </c>
      <c r="G10" s="37"/>
      <c r="H10" s="17">
        <f>D10*G10</f>
        <v>0</v>
      </c>
      <c r="I10" s="17">
        <f>F10+H10</f>
        <v>0</v>
      </c>
      <c r="J10" s="3"/>
      <c r="K10" s="3"/>
    </row>
    <row r="11" spans="1:11" ht="15">
      <c r="A11" s="7" t="s">
        <v>68</v>
      </c>
      <c r="B11" s="7" t="s">
        <v>69</v>
      </c>
      <c r="C11" s="7" t="s">
        <v>67</v>
      </c>
      <c r="D11" s="17">
        <v>80</v>
      </c>
      <c r="E11" s="37"/>
      <c r="F11" s="17">
        <f>D11*E11</f>
        <v>0</v>
      </c>
      <c r="G11" s="37"/>
      <c r="H11" s="17">
        <f>D11*G11</f>
        <v>0</v>
      </c>
      <c r="I11" s="17">
        <f>F11+H11</f>
        <v>0</v>
      </c>
      <c r="J11" s="3"/>
      <c r="K11" s="3"/>
    </row>
    <row r="12" spans="1:11" ht="15">
      <c r="A12" s="7" t="s">
        <v>70</v>
      </c>
      <c r="B12" s="7" t="s">
        <v>71</v>
      </c>
      <c r="C12" s="7" t="s">
        <v>67</v>
      </c>
      <c r="D12" s="17">
        <v>78</v>
      </c>
      <c r="E12" s="37"/>
      <c r="F12" s="17">
        <f>D12*E12</f>
        <v>0</v>
      </c>
      <c r="G12" s="37"/>
      <c r="H12" s="17">
        <f>D12*G12</f>
        <v>0</v>
      </c>
      <c r="I12" s="17">
        <f>F12+H12</f>
        <v>0</v>
      </c>
      <c r="J12" s="3"/>
      <c r="K12" s="3"/>
    </row>
    <row r="13" spans="1:11" ht="15">
      <c r="A13" s="7" t="s">
        <v>72</v>
      </c>
      <c r="B13" s="7" t="s">
        <v>73</v>
      </c>
      <c r="C13" s="7" t="s">
        <v>67</v>
      </c>
      <c r="D13" s="17">
        <v>10</v>
      </c>
      <c r="E13" s="37"/>
      <c r="F13" s="17">
        <f>D13*E13</f>
        <v>0</v>
      </c>
      <c r="G13" s="37"/>
      <c r="H13" s="17">
        <f>D13*G13</f>
        <v>0</v>
      </c>
      <c r="I13" s="17">
        <f>F13+H13</f>
        <v>0</v>
      </c>
      <c r="J13" s="3"/>
      <c r="K13" s="3"/>
    </row>
    <row r="14" spans="1:11" ht="15">
      <c r="A14" s="7" t="s">
        <v>74</v>
      </c>
      <c r="B14" s="7" t="s">
        <v>75</v>
      </c>
      <c r="C14" s="7" t="s">
        <v>67</v>
      </c>
      <c r="D14" s="17">
        <v>31</v>
      </c>
      <c r="E14" s="37"/>
      <c r="F14" s="17">
        <f>D14*E14</f>
        <v>0</v>
      </c>
      <c r="G14" s="37"/>
      <c r="H14" s="17">
        <f>D14*G14</f>
        <v>0</v>
      </c>
      <c r="I14" s="17">
        <f>F14+H14</f>
        <v>0</v>
      </c>
      <c r="J14" s="3"/>
      <c r="K14" s="3"/>
    </row>
    <row r="15" spans="1:11" ht="15">
      <c r="A15" s="13" t="s">
        <v>15</v>
      </c>
      <c r="B15" s="13" t="s">
        <v>76</v>
      </c>
      <c r="C15" s="13" t="s">
        <v>15</v>
      </c>
      <c r="D15" s="14"/>
      <c r="E15" s="38"/>
      <c r="F15" s="14"/>
      <c r="G15" s="38"/>
      <c r="H15" s="14"/>
      <c r="I15" s="14"/>
      <c r="J15" s="3"/>
      <c r="K15" s="3"/>
    </row>
    <row r="16" spans="1:11" ht="15">
      <c r="A16" s="7" t="s">
        <v>77</v>
      </c>
      <c r="B16" s="7" t="s">
        <v>78</v>
      </c>
      <c r="C16" s="7" t="s">
        <v>67</v>
      </c>
      <c r="D16" s="17">
        <v>96</v>
      </c>
      <c r="E16" s="37"/>
      <c r="F16" s="17">
        <f>D16*E16</f>
        <v>0</v>
      </c>
      <c r="G16" s="37"/>
      <c r="H16" s="17">
        <f>D16*G16</f>
        <v>0</v>
      </c>
      <c r="I16" s="17">
        <f>F16+H16</f>
        <v>0</v>
      </c>
      <c r="J16" s="3"/>
      <c r="K16" s="3"/>
    </row>
    <row r="17" spans="1:11" ht="15">
      <c r="A17" s="7" t="s">
        <v>79</v>
      </c>
      <c r="B17" s="7" t="s">
        <v>80</v>
      </c>
      <c r="C17" s="7" t="s">
        <v>67</v>
      </c>
      <c r="D17" s="17">
        <v>10</v>
      </c>
      <c r="E17" s="37"/>
      <c r="F17" s="17">
        <f>D17*E17</f>
        <v>0</v>
      </c>
      <c r="G17" s="37"/>
      <c r="H17" s="17">
        <f>D17*G17</f>
        <v>0</v>
      </c>
      <c r="I17" s="17">
        <f>F17+H17</f>
        <v>0</v>
      </c>
      <c r="J17" s="3"/>
      <c r="K17" s="3"/>
    </row>
    <row r="18" spans="1:11" ht="15">
      <c r="A18" s="7" t="s">
        <v>81</v>
      </c>
      <c r="B18" s="7" t="s">
        <v>82</v>
      </c>
      <c r="C18" s="7" t="s">
        <v>67</v>
      </c>
      <c r="D18" s="17">
        <v>3</v>
      </c>
      <c r="E18" s="37"/>
      <c r="F18" s="17">
        <f>D18*E18</f>
        <v>0</v>
      </c>
      <c r="G18" s="37"/>
      <c r="H18" s="17">
        <f>D18*G18</f>
        <v>0</v>
      </c>
      <c r="I18" s="17">
        <f>F18+H18</f>
        <v>0</v>
      </c>
      <c r="J18" s="3"/>
      <c r="K18" s="3"/>
    </row>
    <row r="19" spans="1:11" ht="15">
      <c r="A19" s="7" t="s">
        <v>83</v>
      </c>
      <c r="B19" s="7" t="s">
        <v>84</v>
      </c>
      <c r="C19" s="7" t="s">
        <v>67</v>
      </c>
      <c r="D19" s="17">
        <v>26</v>
      </c>
      <c r="E19" s="37"/>
      <c r="F19" s="17">
        <f>D19*E19</f>
        <v>0</v>
      </c>
      <c r="G19" s="37"/>
      <c r="H19" s="17">
        <f>D19*G19</f>
        <v>0</v>
      </c>
      <c r="I19" s="17">
        <f>F19+H19</f>
        <v>0</v>
      </c>
      <c r="J19" s="3"/>
      <c r="K19" s="3"/>
    </row>
    <row r="20" spans="1:11" ht="15">
      <c r="A20" s="7" t="s">
        <v>85</v>
      </c>
      <c r="B20" s="7" t="s">
        <v>86</v>
      </c>
      <c r="C20" s="7" t="s">
        <v>67</v>
      </c>
      <c r="D20" s="17">
        <v>45</v>
      </c>
      <c r="E20" s="37"/>
      <c r="F20" s="17">
        <f>D20*E20</f>
        <v>0</v>
      </c>
      <c r="G20" s="37"/>
      <c r="H20" s="17">
        <f>D20*G20</f>
        <v>0</v>
      </c>
      <c r="I20" s="17">
        <f>F20+H20</f>
        <v>0</v>
      </c>
      <c r="J20" s="3"/>
      <c r="K20" s="3"/>
    </row>
    <row r="21" spans="1:11" ht="15">
      <c r="A21" s="13" t="s">
        <v>15</v>
      </c>
      <c r="B21" s="13" t="s">
        <v>87</v>
      </c>
      <c r="C21" s="13" t="s">
        <v>15</v>
      </c>
      <c r="D21" s="14"/>
      <c r="E21" s="38"/>
      <c r="F21" s="14"/>
      <c r="G21" s="38"/>
      <c r="H21" s="14"/>
      <c r="I21" s="14"/>
      <c r="J21" s="3"/>
      <c r="K21" s="3"/>
    </row>
    <row r="22" spans="1:11" ht="15">
      <c r="A22" s="7" t="s">
        <v>88</v>
      </c>
      <c r="B22" s="7" t="s">
        <v>89</v>
      </c>
      <c r="C22" s="7" t="s">
        <v>67</v>
      </c>
      <c r="D22" s="17">
        <v>33</v>
      </c>
      <c r="E22" s="37"/>
      <c r="F22" s="17">
        <f>D22*E22</f>
        <v>0</v>
      </c>
      <c r="G22" s="37"/>
      <c r="H22" s="17">
        <f>D22*G22</f>
        <v>0</v>
      </c>
      <c r="I22" s="17">
        <f>F22+H22</f>
        <v>0</v>
      </c>
      <c r="J22" s="3"/>
      <c r="K22" s="3"/>
    </row>
    <row r="23" spans="1:11" ht="15">
      <c r="A23" s="7" t="s">
        <v>90</v>
      </c>
      <c r="B23" s="7" t="s">
        <v>91</v>
      </c>
      <c r="C23" s="7" t="s">
        <v>67</v>
      </c>
      <c r="D23" s="17">
        <v>18</v>
      </c>
      <c r="E23" s="37"/>
      <c r="F23" s="17">
        <f>D23*E23</f>
        <v>0</v>
      </c>
      <c r="G23" s="37"/>
      <c r="H23" s="17">
        <f>D23*G23</f>
        <v>0</v>
      </c>
      <c r="I23" s="17">
        <f>F23+H23</f>
        <v>0</v>
      </c>
      <c r="J23" s="3"/>
      <c r="K23" s="3"/>
    </row>
    <row r="24" spans="1:11" ht="15">
      <c r="A24" s="7" t="s">
        <v>92</v>
      </c>
      <c r="B24" s="7" t="s">
        <v>93</v>
      </c>
      <c r="C24" s="7" t="s">
        <v>67</v>
      </c>
      <c r="D24" s="17">
        <v>1</v>
      </c>
      <c r="E24" s="37"/>
      <c r="F24" s="17">
        <f>D24*E24</f>
        <v>0</v>
      </c>
      <c r="G24" s="37"/>
      <c r="H24" s="17">
        <f>D24*G24</f>
        <v>0</v>
      </c>
      <c r="I24" s="17">
        <f>F24+H24</f>
        <v>0</v>
      </c>
      <c r="J24" s="3"/>
      <c r="K24" s="3"/>
    </row>
    <row r="25" spans="1:11" ht="15">
      <c r="A25" s="13" t="s">
        <v>15</v>
      </c>
      <c r="B25" s="13" t="s">
        <v>94</v>
      </c>
      <c r="C25" s="13" t="s">
        <v>15</v>
      </c>
      <c r="D25" s="14"/>
      <c r="E25" s="38"/>
      <c r="F25" s="14"/>
      <c r="G25" s="38"/>
      <c r="H25" s="14"/>
      <c r="I25" s="14"/>
      <c r="J25" s="3"/>
      <c r="K25" s="3"/>
    </row>
    <row r="26" spans="1:11" ht="15">
      <c r="A26" s="7" t="s">
        <v>95</v>
      </c>
      <c r="B26" s="7" t="s">
        <v>96</v>
      </c>
      <c r="C26" s="7" t="s">
        <v>67</v>
      </c>
      <c r="D26" s="17">
        <v>109</v>
      </c>
      <c r="E26" s="37"/>
      <c r="F26" s="17">
        <f>D26*E26</f>
        <v>0</v>
      </c>
      <c r="G26" s="37"/>
      <c r="H26" s="17">
        <f>D26*G26</f>
        <v>0</v>
      </c>
      <c r="I26" s="17">
        <f>F26+H26</f>
        <v>0</v>
      </c>
      <c r="J26" s="3"/>
      <c r="K26" s="3"/>
    </row>
    <row r="27" spans="1:11" ht="15">
      <c r="A27" s="7" t="s">
        <v>48</v>
      </c>
      <c r="B27" s="7" t="s">
        <v>97</v>
      </c>
      <c r="C27" s="7" t="s">
        <v>67</v>
      </c>
      <c r="D27" s="17">
        <v>10</v>
      </c>
      <c r="E27" s="37"/>
      <c r="F27" s="17">
        <f>D27*E27</f>
        <v>0</v>
      </c>
      <c r="G27" s="37"/>
      <c r="H27" s="17">
        <f>D27*G27</f>
        <v>0</v>
      </c>
      <c r="I27" s="17">
        <f>F27+H27</f>
        <v>0</v>
      </c>
      <c r="J27" s="3"/>
      <c r="K27" s="3"/>
    </row>
    <row r="28" spans="1:11" ht="15">
      <c r="A28" s="13" t="s">
        <v>15</v>
      </c>
      <c r="B28" s="13" t="s">
        <v>98</v>
      </c>
      <c r="C28" s="13" t="s">
        <v>15</v>
      </c>
      <c r="D28" s="14"/>
      <c r="E28" s="38"/>
      <c r="F28" s="14"/>
      <c r="G28" s="38"/>
      <c r="H28" s="14"/>
      <c r="I28" s="14"/>
      <c r="J28" s="3"/>
      <c r="K28" s="3"/>
    </row>
    <row r="29" spans="1:11" ht="15">
      <c r="A29" s="7" t="s">
        <v>99</v>
      </c>
      <c r="B29" s="7" t="s">
        <v>100</v>
      </c>
      <c r="C29" s="7" t="s">
        <v>67</v>
      </c>
      <c r="D29" s="17">
        <v>52</v>
      </c>
      <c r="E29" s="37"/>
      <c r="F29" s="17">
        <f>D29*E29</f>
        <v>0</v>
      </c>
      <c r="G29" s="37"/>
      <c r="H29" s="17">
        <f>D29*G29</f>
        <v>0</v>
      </c>
      <c r="I29" s="17">
        <f>F29+H29</f>
        <v>0</v>
      </c>
      <c r="J29" s="3"/>
      <c r="K29" s="3"/>
    </row>
    <row r="30" spans="1:11" ht="15">
      <c r="A30" s="13" t="s">
        <v>15</v>
      </c>
      <c r="B30" s="13" t="s">
        <v>101</v>
      </c>
      <c r="C30" s="13" t="s">
        <v>15</v>
      </c>
      <c r="D30" s="14"/>
      <c r="E30" s="38"/>
      <c r="F30" s="14"/>
      <c r="G30" s="38"/>
      <c r="H30" s="14"/>
      <c r="I30" s="14"/>
      <c r="J30" s="3"/>
      <c r="K30" s="3"/>
    </row>
    <row r="31" spans="1:11" ht="15">
      <c r="A31" s="7" t="s">
        <v>102</v>
      </c>
      <c r="B31" s="7" t="s">
        <v>103</v>
      </c>
      <c r="C31" s="7" t="s">
        <v>104</v>
      </c>
      <c r="D31" s="17">
        <v>42</v>
      </c>
      <c r="E31" s="37"/>
      <c r="F31" s="17">
        <f>D31*E31</f>
        <v>0</v>
      </c>
      <c r="G31" s="37"/>
      <c r="H31" s="17">
        <f>D31*G31</f>
        <v>0</v>
      </c>
      <c r="I31" s="17">
        <f>F31+H31</f>
        <v>0</v>
      </c>
      <c r="J31" s="3"/>
      <c r="K31" s="3"/>
    </row>
    <row r="32" spans="1:11" ht="15">
      <c r="A32" s="13" t="s">
        <v>15</v>
      </c>
      <c r="B32" s="13" t="s">
        <v>105</v>
      </c>
      <c r="C32" s="13" t="s">
        <v>15</v>
      </c>
      <c r="D32" s="14"/>
      <c r="E32" s="38"/>
      <c r="F32" s="14"/>
      <c r="G32" s="38"/>
      <c r="H32" s="14"/>
      <c r="I32" s="14"/>
      <c r="J32" s="3"/>
      <c r="K32" s="3"/>
    </row>
    <row r="33" spans="1:11" ht="15">
      <c r="A33" s="7" t="s">
        <v>106</v>
      </c>
      <c r="B33" s="7" t="s">
        <v>107</v>
      </c>
      <c r="C33" s="7" t="s">
        <v>108</v>
      </c>
      <c r="D33" s="17">
        <v>45</v>
      </c>
      <c r="E33" s="37"/>
      <c r="F33" s="17">
        <f>D33*E33</f>
        <v>0</v>
      </c>
      <c r="G33" s="37"/>
      <c r="H33" s="17">
        <f>D33*G33</f>
        <v>0</v>
      </c>
      <c r="I33" s="17">
        <f>F33+H33</f>
        <v>0</v>
      </c>
      <c r="J33" s="3"/>
      <c r="K33" s="3"/>
    </row>
    <row r="34" spans="1:11" ht="15">
      <c r="A34" s="7" t="s">
        <v>109</v>
      </c>
      <c r="B34" s="7" t="s">
        <v>110</v>
      </c>
      <c r="C34" s="7" t="s">
        <v>108</v>
      </c>
      <c r="D34" s="17">
        <v>130</v>
      </c>
      <c r="E34" s="37"/>
      <c r="F34" s="17">
        <f>D34*E34</f>
        <v>0</v>
      </c>
      <c r="G34" s="37"/>
      <c r="H34" s="17">
        <f>D34*G34</f>
        <v>0</v>
      </c>
      <c r="I34" s="17">
        <f>F34+H34</f>
        <v>0</v>
      </c>
      <c r="J34" s="3"/>
      <c r="K34" s="3"/>
    </row>
    <row r="35" spans="1:11" ht="15">
      <c r="A35" s="7" t="s">
        <v>111</v>
      </c>
      <c r="B35" s="7" t="s">
        <v>112</v>
      </c>
      <c r="C35" s="7" t="s">
        <v>108</v>
      </c>
      <c r="D35" s="17">
        <v>310</v>
      </c>
      <c r="E35" s="37"/>
      <c r="F35" s="17">
        <f>D35*E35</f>
        <v>0</v>
      </c>
      <c r="G35" s="37"/>
      <c r="H35" s="17">
        <f>D35*G35</f>
        <v>0</v>
      </c>
      <c r="I35" s="17">
        <f>F35+H35</f>
        <v>0</v>
      </c>
      <c r="J35" s="3"/>
      <c r="K35" s="3"/>
    </row>
    <row r="36" spans="1:11" ht="15">
      <c r="A36" s="13" t="s">
        <v>15</v>
      </c>
      <c r="B36" s="13" t="s">
        <v>113</v>
      </c>
      <c r="C36" s="13" t="s">
        <v>15</v>
      </c>
      <c r="D36" s="14"/>
      <c r="E36" s="38"/>
      <c r="F36" s="14"/>
      <c r="G36" s="38"/>
      <c r="H36" s="14"/>
      <c r="I36" s="14"/>
      <c r="J36" s="3"/>
      <c r="K36" s="3"/>
    </row>
    <row r="37" spans="1:11" ht="15">
      <c r="A37" s="7" t="s">
        <v>46</v>
      </c>
      <c r="B37" s="7" t="s">
        <v>114</v>
      </c>
      <c r="C37" s="7" t="s">
        <v>67</v>
      </c>
      <c r="D37" s="17">
        <v>6</v>
      </c>
      <c r="E37" s="37"/>
      <c r="F37" s="17">
        <f>D37*E37</f>
        <v>0</v>
      </c>
      <c r="G37" s="37"/>
      <c r="H37" s="17">
        <f>D37*G37</f>
        <v>0</v>
      </c>
      <c r="I37" s="17">
        <f>F37+H37</f>
        <v>0</v>
      </c>
      <c r="J37" s="3"/>
      <c r="K37" s="3"/>
    </row>
    <row r="38" spans="1:11" ht="15">
      <c r="A38" s="7" t="s">
        <v>115</v>
      </c>
      <c r="B38" s="7" t="s">
        <v>116</v>
      </c>
      <c r="C38" s="7" t="s">
        <v>67</v>
      </c>
      <c r="D38" s="17">
        <v>1</v>
      </c>
      <c r="E38" s="37"/>
      <c r="F38" s="17">
        <f>D38*E38</f>
        <v>0</v>
      </c>
      <c r="G38" s="37"/>
      <c r="H38" s="17">
        <f>D38*G38</f>
        <v>0</v>
      </c>
      <c r="I38" s="17">
        <f>F38+H38</f>
        <v>0</v>
      </c>
      <c r="J38" s="3"/>
      <c r="K38" s="3"/>
    </row>
    <row r="39" spans="1:11" ht="15">
      <c r="A39" s="7" t="s">
        <v>117</v>
      </c>
      <c r="B39" s="7" t="s">
        <v>118</v>
      </c>
      <c r="C39" s="7" t="s">
        <v>67</v>
      </c>
      <c r="D39" s="17">
        <v>1</v>
      </c>
      <c r="E39" s="37"/>
      <c r="F39" s="17">
        <f>D39*E39</f>
        <v>0</v>
      </c>
      <c r="G39" s="37"/>
      <c r="H39" s="17">
        <f>D39*G39</f>
        <v>0</v>
      </c>
      <c r="I39" s="17">
        <f>F39+H39</f>
        <v>0</v>
      </c>
      <c r="J39" s="3"/>
      <c r="K39" s="3"/>
    </row>
    <row r="40" spans="1:11" ht="15">
      <c r="A40" s="13" t="s">
        <v>15</v>
      </c>
      <c r="B40" s="13" t="s">
        <v>119</v>
      </c>
      <c r="C40" s="13" t="s">
        <v>15</v>
      </c>
      <c r="D40" s="14"/>
      <c r="E40" s="38"/>
      <c r="F40" s="14"/>
      <c r="G40" s="38"/>
      <c r="H40" s="14"/>
      <c r="I40" s="14"/>
      <c r="J40" s="3"/>
      <c r="K40" s="3"/>
    </row>
    <row r="41" spans="1:11" ht="15">
      <c r="A41" s="7" t="s">
        <v>120</v>
      </c>
      <c r="B41" s="7" t="s">
        <v>121</v>
      </c>
      <c r="C41" s="7" t="s">
        <v>67</v>
      </c>
      <c r="D41" s="17">
        <v>98</v>
      </c>
      <c r="E41" s="37"/>
      <c r="F41" s="17">
        <f>D41*E41</f>
        <v>0</v>
      </c>
      <c r="G41" s="37"/>
      <c r="H41" s="17">
        <f>D41*G41</f>
        <v>0</v>
      </c>
      <c r="I41" s="17">
        <f>F41+H41</f>
        <v>0</v>
      </c>
      <c r="J41" s="3"/>
      <c r="K41" s="3"/>
    </row>
    <row r="42" spans="1:11" ht="15">
      <c r="A42" s="13" t="s">
        <v>15</v>
      </c>
      <c r="B42" s="13" t="s">
        <v>122</v>
      </c>
      <c r="C42" s="13" t="s">
        <v>15</v>
      </c>
      <c r="D42" s="14"/>
      <c r="E42" s="38"/>
      <c r="F42" s="14"/>
      <c r="G42" s="38"/>
      <c r="H42" s="14"/>
      <c r="I42" s="14"/>
      <c r="J42" s="3"/>
      <c r="K42" s="3"/>
    </row>
    <row r="43" spans="1:11" ht="15">
      <c r="A43" s="7" t="s">
        <v>123</v>
      </c>
      <c r="B43" s="7" t="s">
        <v>124</v>
      </c>
      <c r="C43" s="7" t="s">
        <v>67</v>
      </c>
      <c r="D43" s="17">
        <v>9</v>
      </c>
      <c r="E43" s="37"/>
      <c r="F43" s="17">
        <f>D43*E43</f>
        <v>0</v>
      </c>
      <c r="G43" s="37"/>
      <c r="H43" s="17">
        <f>D43*G43</f>
        <v>0</v>
      </c>
      <c r="I43" s="17">
        <f>F43+H43</f>
        <v>0</v>
      </c>
      <c r="J43" s="3"/>
      <c r="K43" s="3"/>
    </row>
    <row r="44" spans="1:11" ht="15">
      <c r="A44" s="7" t="s">
        <v>125</v>
      </c>
      <c r="B44" s="7" t="s">
        <v>126</v>
      </c>
      <c r="C44" s="7" t="s">
        <v>67</v>
      </c>
      <c r="D44" s="17">
        <v>16</v>
      </c>
      <c r="E44" s="37"/>
      <c r="F44" s="17">
        <f>D44*E44</f>
        <v>0</v>
      </c>
      <c r="G44" s="37"/>
      <c r="H44" s="17">
        <f>D44*G44</f>
        <v>0</v>
      </c>
      <c r="I44" s="17">
        <f>F44+H44</f>
        <v>0</v>
      </c>
      <c r="J44" s="3"/>
      <c r="K44" s="3"/>
    </row>
    <row r="45" spans="1:11" ht="15">
      <c r="A45" s="13" t="s">
        <v>15</v>
      </c>
      <c r="B45" s="13" t="s">
        <v>127</v>
      </c>
      <c r="C45" s="13" t="s">
        <v>15</v>
      </c>
      <c r="D45" s="14"/>
      <c r="E45" s="38"/>
      <c r="F45" s="14"/>
      <c r="G45" s="38"/>
      <c r="H45" s="14"/>
      <c r="I45" s="14"/>
      <c r="J45" s="3"/>
      <c r="K45" s="3"/>
    </row>
    <row r="46" spans="1:11" ht="15">
      <c r="A46" s="7" t="s">
        <v>128</v>
      </c>
      <c r="B46" s="7" t="s">
        <v>129</v>
      </c>
      <c r="C46" s="7" t="s">
        <v>67</v>
      </c>
      <c r="D46" s="17">
        <v>16</v>
      </c>
      <c r="E46" s="37"/>
      <c r="F46" s="17">
        <f>D46*E46</f>
        <v>0</v>
      </c>
      <c r="G46" s="37"/>
      <c r="H46" s="17">
        <f>D46*G46</f>
        <v>0</v>
      </c>
      <c r="I46" s="17">
        <f>F46+H46</f>
        <v>0</v>
      </c>
      <c r="J46" s="3"/>
      <c r="K46" s="3"/>
    </row>
    <row r="47" spans="1:11" ht="15">
      <c r="A47" s="7" t="s">
        <v>130</v>
      </c>
      <c r="B47" s="7" t="s">
        <v>131</v>
      </c>
      <c r="C47" s="7" t="s">
        <v>67</v>
      </c>
      <c r="D47" s="17">
        <v>36</v>
      </c>
      <c r="E47" s="37"/>
      <c r="F47" s="17">
        <f>D47*E47</f>
        <v>0</v>
      </c>
      <c r="G47" s="37"/>
      <c r="H47" s="17">
        <f>D47*G47</f>
        <v>0</v>
      </c>
      <c r="I47" s="17">
        <f>F47+H47</f>
        <v>0</v>
      </c>
      <c r="J47" s="3"/>
      <c r="K47" s="3"/>
    </row>
    <row r="48" spans="1:11" ht="15">
      <c r="A48" s="7" t="s">
        <v>132</v>
      </c>
      <c r="B48" s="7" t="s">
        <v>133</v>
      </c>
      <c r="C48" s="7" t="s">
        <v>67</v>
      </c>
      <c r="D48" s="17">
        <v>24</v>
      </c>
      <c r="E48" s="37"/>
      <c r="F48" s="17">
        <f>D48*E48</f>
        <v>0</v>
      </c>
      <c r="G48" s="37"/>
      <c r="H48" s="17">
        <f>D48*G48</f>
        <v>0</v>
      </c>
      <c r="I48" s="17">
        <f>F48+H48</f>
        <v>0</v>
      </c>
      <c r="J48" s="3"/>
      <c r="K48" s="3"/>
    </row>
    <row r="49" spans="1:11" ht="15">
      <c r="A49" s="7" t="s">
        <v>134</v>
      </c>
      <c r="B49" s="7" t="s">
        <v>135</v>
      </c>
      <c r="C49" s="7" t="s">
        <v>67</v>
      </c>
      <c r="D49" s="17">
        <v>6</v>
      </c>
      <c r="E49" s="37"/>
      <c r="F49" s="17">
        <f>D49*E49</f>
        <v>0</v>
      </c>
      <c r="G49" s="37"/>
      <c r="H49" s="17">
        <f>D49*G49</f>
        <v>0</v>
      </c>
      <c r="I49" s="17">
        <f>F49+H49</f>
        <v>0</v>
      </c>
      <c r="J49" s="3"/>
      <c r="K49" s="3"/>
    </row>
    <row r="50" spans="1:11" ht="15">
      <c r="A50" s="13" t="s">
        <v>15</v>
      </c>
      <c r="B50" s="13" t="s">
        <v>136</v>
      </c>
      <c r="C50" s="13" t="s">
        <v>15</v>
      </c>
      <c r="D50" s="14"/>
      <c r="E50" s="38"/>
      <c r="F50" s="14"/>
      <c r="G50" s="38"/>
      <c r="H50" s="14"/>
      <c r="I50" s="14"/>
      <c r="J50" s="3"/>
      <c r="K50" s="3"/>
    </row>
    <row r="51" spans="1:11" ht="15">
      <c r="A51" s="7" t="s">
        <v>137</v>
      </c>
      <c r="B51" s="7" t="s">
        <v>138</v>
      </c>
      <c r="C51" s="7" t="s">
        <v>67</v>
      </c>
      <c r="D51" s="17">
        <v>89</v>
      </c>
      <c r="E51" s="37"/>
      <c r="F51" s="17">
        <f>D51*E51</f>
        <v>0</v>
      </c>
      <c r="G51" s="37"/>
      <c r="H51" s="17">
        <f>D51*G51</f>
        <v>0</v>
      </c>
      <c r="I51" s="17">
        <f>F51+H51</f>
        <v>0</v>
      </c>
      <c r="J51" s="3"/>
      <c r="K51" s="3"/>
    </row>
    <row r="52" spans="1:11" ht="15">
      <c r="A52" s="7" t="s">
        <v>139</v>
      </c>
      <c r="B52" s="7" t="s">
        <v>140</v>
      </c>
      <c r="C52" s="7" t="s">
        <v>108</v>
      </c>
      <c r="D52" s="17">
        <v>15</v>
      </c>
      <c r="E52" s="37"/>
      <c r="F52" s="17">
        <f>D52*E52</f>
        <v>0</v>
      </c>
      <c r="G52" s="37"/>
      <c r="H52" s="17">
        <f>D52*G52</f>
        <v>0</v>
      </c>
      <c r="I52" s="17">
        <f>F52+H52</f>
        <v>0</v>
      </c>
      <c r="J52" s="3"/>
      <c r="K52" s="3"/>
    </row>
    <row r="53" spans="1:11" ht="15">
      <c r="A53" s="13" t="s">
        <v>15</v>
      </c>
      <c r="B53" s="13" t="s">
        <v>141</v>
      </c>
      <c r="C53" s="13" t="s">
        <v>15</v>
      </c>
      <c r="D53" s="14"/>
      <c r="E53" s="38"/>
      <c r="F53" s="14"/>
      <c r="G53" s="38"/>
      <c r="H53" s="14"/>
      <c r="I53" s="14"/>
      <c r="J53" s="3"/>
      <c r="K53" s="3"/>
    </row>
    <row r="54" spans="1:11" ht="15">
      <c r="A54" s="7" t="s">
        <v>142</v>
      </c>
      <c r="B54" s="7" t="s">
        <v>143</v>
      </c>
      <c r="C54" s="7" t="s">
        <v>108</v>
      </c>
      <c r="D54" s="17">
        <v>80</v>
      </c>
      <c r="E54" s="37"/>
      <c r="F54" s="17">
        <f>D54*E54</f>
        <v>0</v>
      </c>
      <c r="G54" s="37"/>
      <c r="H54" s="17">
        <f>D54*G54</f>
        <v>0</v>
      </c>
      <c r="I54" s="17">
        <f>F54+H54</f>
        <v>0</v>
      </c>
      <c r="J54" s="3"/>
      <c r="K54" s="3"/>
    </row>
    <row r="55" spans="1:11" ht="15">
      <c r="A55" s="7" t="s">
        <v>144</v>
      </c>
      <c r="B55" s="7" t="s">
        <v>145</v>
      </c>
      <c r="C55" s="7" t="s">
        <v>108</v>
      </c>
      <c r="D55" s="17">
        <v>14</v>
      </c>
      <c r="E55" s="37"/>
      <c r="F55" s="17">
        <f>D55*E55</f>
        <v>0</v>
      </c>
      <c r="G55" s="37"/>
      <c r="H55" s="17">
        <f>D55*G55</f>
        <v>0</v>
      </c>
      <c r="I55" s="17">
        <f>F55+H55</f>
        <v>0</v>
      </c>
      <c r="J55" s="3"/>
      <c r="K55" s="3"/>
    </row>
    <row r="56" spans="1:11" ht="15">
      <c r="A56" s="7" t="s">
        <v>146</v>
      </c>
      <c r="B56" s="7" t="s">
        <v>147</v>
      </c>
      <c r="C56" s="7" t="s">
        <v>108</v>
      </c>
      <c r="D56" s="17">
        <v>12</v>
      </c>
      <c r="E56" s="37"/>
      <c r="F56" s="17">
        <f>D56*E56</f>
        <v>0</v>
      </c>
      <c r="G56" s="37"/>
      <c r="H56" s="17">
        <f>D56*G56</f>
        <v>0</v>
      </c>
      <c r="I56" s="17">
        <f>F56+H56</f>
        <v>0</v>
      </c>
      <c r="J56" s="3"/>
      <c r="K56" s="3"/>
    </row>
    <row r="57" spans="1:11" ht="15">
      <c r="A57" s="7" t="s">
        <v>148</v>
      </c>
      <c r="B57" s="7" t="s">
        <v>149</v>
      </c>
      <c r="C57" s="7" t="s">
        <v>108</v>
      </c>
      <c r="D57" s="17">
        <v>8</v>
      </c>
      <c r="E57" s="37"/>
      <c r="F57" s="17">
        <f>D57*E57</f>
        <v>0</v>
      </c>
      <c r="G57" s="37"/>
      <c r="H57" s="17">
        <f>D57*G57</f>
        <v>0</v>
      </c>
      <c r="I57" s="17">
        <f>F57+H57</f>
        <v>0</v>
      </c>
      <c r="J57" s="3"/>
      <c r="K57" s="3"/>
    </row>
    <row r="58" spans="1:11" ht="15">
      <c r="A58" s="13" t="s">
        <v>15</v>
      </c>
      <c r="B58" s="13" t="s">
        <v>150</v>
      </c>
      <c r="C58" s="13" t="s">
        <v>15</v>
      </c>
      <c r="D58" s="14"/>
      <c r="E58" s="38"/>
      <c r="F58" s="14"/>
      <c r="G58" s="38"/>
      <c r="H58" s="14"/>
      <c r="I58" s="14"/>
      <c r="J58" s="3"/>
      <c r="K58" s="3"/>
    </row>
    <row r="59" spans="1:11" ht="15">
      <c r="A59" s="7" t="s">
        <v>151</v>
      </c>
      <c r="B59" s="7" t="s">
        <v>152</v>
      </c>
      <c r="C59" s="7" t="s">
        <v>67</v>
      </c>
      <c r="D59" s="17">
        <v>44</v>
      </c>
      <c r="E59" s="37"/>
      <c r="F59" s="17">
        <f>D59*E59</f>
        <v>0</v>
      </c>
      <c r="G59" s="37"/>
      <c r="H59" s="17">
        <f>D59*G59</f>
        <v>0</v>
      </c>
      <c r="I59" s="17">
        <f>F59+H59</f>
        <v>0</v>
      </c>
      <c r="J59" s="3"/>
      <c r="K59" s="3"/>
    </row>
    <row r="60" spans="1:11" ht="15">
      <c r="A60" s="7" t="s">
        <v>153</v>
      </c>
      <c r="B60" s="7" t="s">
        <v>154</v>
      </c>
      <c r="C60" s="7" t="s">
        <v>67</v>
      </c>
      <c r="D60" s="17">
        <v>26</v>
      </c>
      <c r="E60" s="37"/>
      <c r="F60" s="17">
        <f>D60*E60</f>
        <v>0</v>
      </c>
      <c r="G60" s="37"/>
      <c r="H60" s="17">
        <f>D60*G60</f>
        <v>0</v>
      </c>
      <c r="I60" s="17">
        <f>F60+H60</f>
        <v>0</v>
      </c>
      <c r="J60" s="3"/>
      <c r="K60" s="3"/>
    </row>
    <row r="61" spans="1:11" ht="15">
      <c r="A61" s="7" t="s">
        <v>155</v>
      </c>
      <c r="B61" s="7" t="s">
        <v>156</v>
      </c>
      <c r="C61" s="7" t="s">
        <v>67</v>
      </c>
      <c r="D61" s="17">
        <v>34</v>
      </c>
      <c r="E61" s="37"/>
      <c r="F61" s="17">
        <f>D61*E61</f>
        <v>0</v>
      </c>
      <c r="G61" s="37"/>
      <c r="H61" s="17">
        <f>D61*G61</f>
        <v>0</v>
      </c>
      <c r="I61" s="17">
        <f>F61+H61</f>
        <v>0</v>
      </c>
      <c r="J61" s="3"/>
      <c r="K61" s="3"/>
    </row>
    <row r="62" spans="1:11" ht="15">
      <c r="A62" s="13" t="s">
        <v>15</v>
      </c>
      <c r="B62" s="13" t="s">
        <v>157</v>
      </c>
      <c r="C62" s="13" t="s">
        <v>15</v>
      </c>
      <c r="D62" s="14"/>
      <c r="E62" s="38"/>
      <c r="F62" s="14"/>
      <c r="G62" s="38"/>
      <c r="H62" s="14"/>
      <c r="I62" s="14"/>
      <c r="J62" s="3"/>
      <c r="K62" s="3"/>
    </row>
    <row r="63" spans="1:11" ht="15">
      <c r="A63" s="7" t="s">
        <v>158</v>
      </c>
      <c r="B63" s="7" t="s">
        <v>159</v>
      </c>
      <c r="C63" s="7" t="s">
        <v>67</v>
      </c>
      <c r="D63" s="17">
        <v>1</v>
      </c>
      <c r="E63" s="37"/>
      <c r="F63" s="17">
        <f>D63*E63</f>
        <v>0</v>
      </c>
      <c r="G63" s="37"/>
      <c r="H63" s="17">
        <f>D63*G63</f>
        <v>0</v>
      </c>
      <c r="I63" s="17">
        <f>F63+H63</f>
        <v>0</v>
      </c>
      <c r="J63" s="3"/>
      <c r="K63" s="3"/>
    </row>
    <row r="64" spans="1:11" ht="15">
      <c r="A64" s="18" t="s">
        <v>15</v>
      </c>
      <c r="B64" s="18" t="s">
        <v>160</v>
      </c>
      <c r="C64" s="18" t="s">
        <v>15</v>
      </c>
      <c r="D64" s="19"/>
      <c r="E64" s="39"/>
      <c r="F64" s="19"/>
      <c r="G64" s="39"/>
      <c r="H64" s="19"/>
      <c r="I64" s="19"/>
      <c r="J64" s="3"/>
      <c r="K64" s="3"/>
    </row>
    <row r="65" spans="1:11" ht="15">
      <c r="A65" s="7" t="s">
        <v>161</v>
      </c>
      <c r="B65" s="7" t="s">
        <v>162</v>
      </c>
      <c r="C65" s="7" t="s">
        <v>163</v>
      </c>
      <c r="D65" s="17">
        <v>22</v>
      </c>
      <c r="E65" s="37"/>
      <c r="F65" s="17">
        <f>D65*E65</f>
        <v>0</v>
      </c>
      <c r="G65" s="37"/>
      <c r="H65" s="17">
        <f>D65*G65</f>
        <v>0</v>
      </c>
      <c r="I65" s="17">
        <f>F65+H65</f>
        <v>0</v>
      </c>
      <c r="J65" s="3"/>
      <c r="K65" s="3"/>
    </row>
    <row r="66" spans="1:11" ht="15">
      <c r="A66" s="7" t="s">
        <v>164</v>
      </c>
      <c r="B66" s="7" t="s">
        <v>165</v>
      </c>
      <c r="C66" s="7" t="s">
        <v>163</v>
      </c>
      <c r="D66" s="17">
        <v>12</v>
      </c>
      <c r="E66" s="37"/>
      <c r="F66" s="17">
        <f>D66*E66</f>
        <v>0</v>
      </c>
      <c r="G66" s="37"/>
      <c r="H66" s="17">
        <f>D66*G66</f>
        <v>0</v>
      </c>
      <c r="I66" s="17">
        <f>F66+H66</f>
        <v>0</v>
      </c>
      <c r="J66" s="3"/>
      <c r="K66" s="3"/>
    </row>
    <row r="67" spans="1:11" ht="15">
      <c r="A67" s="13" t="s">
        <v>15</v>
      </c>
      <c r="B67" s="13" t="s">
        <v>166</v>
      </c>
      <c r="C67" s="13" t="s">
        <v>15</v>
      </c>
      <c r="D67" s="14"/>
      <c r="E67" s="38"/>
      <c r="F67" s="14"/>
      <c r="G67" s="38"/>
      <c r="H67" s="14"/>
      <c r="I67" s="14"/>
      <c r="J67" s="3"/>
      <c r="K67" s="3"/>
    </row>
    <row r="68" spans="1:11" ht="15">
      <c r="A68" s="7" t="s">
        <v>167</v>
      </c>
      <c r="B68" s="7" t="s">
        <v>168</v>
      </c>
      <c r="C68" s="7" t="s">
        <v>67</v>
      </c>
      <c r="D68" s="17">
        <v>2</v>
      </c>
      <c r="E68" s="37"/>
      <c r="F68" s="17">
        <f>D68*E68</f>
        <v>0</v>
      </c>
      <c r="G68" s="37"/>
      <c r="H68" s="17">
        <f>D68*G68</f>
        <v>0</v>
      </c>
      <c r="I68" s="17">
        <f>F68+H68</f>
        <v>0</v>
      </c>
      <c r="J68" s="3"/>
      <c r="K68" s="3"/>
    </row>
    <row r="69" spans="1:11" ht="15">
      <c r="A69" s="6" t="s">
        <v>15</v>
      </c>
      <c r="B69" s="6" t="s">
        <v>169</v>
      </c>
      <c r="C69" s="6" t="s">
        <v>15</v>
      </c>
      <c r="D69" s="16"/>
      <c r="E69" s="40"/>
      <c r="F69" s="16">
        <f>SUM(F9:F68)</f>
        <v>0</v>
      </c>
      <c r="G69" s="40"/>
      <c r="H69" s="16">
        <f>SUM(H9:H68)</f>
        <v>0</v>
      </c>
      <c r="I69" s="16">
        <f>SUM(I9:I68)</f>
        <v>0</v>
      </c>
      <c r="J69" s="3"/>
      <c r="K69" s="3"/>
    </row>
    <row r="70" spans="1:11" ht="15">
      <c r="A70" s="6" t="s">
        <v>15</v>
      </c>
      <c r="B70" s="6" t="s">
        <v>170</v>
      </c>
      <c r="C70" s="6" t="s">
        <v>15</v>
      </c>
      <c r="D70" s="16"/>
      <c r="E70" s="40"/>
      <c r="F70" s="16"/>
      <c r="G70" s="40"/>
      <c r="H70" s="16"/>
      <c r="I70" s="16"/>
      <c r="J70" s="3"/>
      <c r="K70" s="3"/>
    </row>
    <row r="71" spans="1:11" ht="15">
      <c r="A71" s="13" t="s">
        <v>15</v>
      </c>
      <c r="B71" s="13" t="s">
        <v>64</v>
      </c>
      <c r="C71" s="13" t="s">
        <v>15</v>
      </c>
      <c r="D71" s="14"/>
      <c r="E71" s="38"/>
      <c r="F71" s="14"/>
      <c r="G71" s="38"/>
      <c r="H71" s="14"/>
      <c r="I71" s="14"/>
      <c r="J71" s="3"/>
      <c r="K71" s="3"/>
    </row>
    <row r="72" spans="1:11" ht="15">
      <c r="A72" s="7" t="s">
        <v>171</v>
      </c>
      <c r="B72" s="7" t="s">
        <v>66</v>
      </c>
      <c r="C72" s="7" t="s">
        <v>67</v>
      </c>
      <c r="D72" s="17">
        <v>101</v>
      </c>
      <c r="E72" s="37"/>
      <c r="F72" s="17">
        <f>D72*E72</f>
        <v>0</v>
      </c>
      <c r="G72" s="37"/>
      <c r="H72" s="17">
        <f>D72*G72</f>
        <v>0</v>
      </c>
      <c r="I72" s="17">
        <f>F72+H72</f>
        <v>0</v>
      </c>
      <c r="J72" s="3"/>
      <c r="K72" s="3"/>
    </row>
    <row r="73" spans="1:11" ht="15">
      <c r="A73" s="7" t="s">
        <v>172</v>
      </c>
      <c r="B73" s="7" t="s">
        <v>71</v>
      </c>
      <c r="C73" s="7" t="s">
        <v>67</v>
      </c>
      <c r="D73" s="17">
        <v>27</v>
      </c>
      <c r="E73" s="37"/>
      <c r="F73" s="17">
        <f>D73*E73</f>
        <v>0</v>
      </c>
      <c r="G73" s="37"/>
      <c r="H73" s="17">
        <f>D73*G73</f>
        <v>0</v>
      </c>
      <c r="I73" s="17">
        <f>F73+H73</f>
        <v>0</v>
      </c>
      <c r="J73" s="3"/>
      <c r="K73" s="3"/>
    </row>
    <row r="74" spans="1:11" ht="15">
      <c r="A74" s="7" t="s">
        <v>173</v>
      </c>
      <c r="B74" s="7" t="s">
        <v>75</v>
      </c>
      <c r="C74" s="7" t="s">
        <v>67</v>
      </c>
      <c r="D74" s="17">
        <v>11</v>
      </c>
      <c r="E74" s="37"/>
      <c r="F74" s="17">
        <f>D74*E74</f>
        <v>0</v>
      </c>
      <c r="G74" s="37"/>
      <c r="H74" s="17">
        <f>D74*G74</f>
        <v>0</v>
      </c>
      <c r="I74" s="17">
        <f>F74+H74</f>
        <v>0</v>
      </c>
      <c r="J74" s="3"/>
      <c r="K74" s="3"/>
    </row>
    <row r="75" spans="1:11" ht="15">
      <c r="A75" s="13" t="s">
        <v>15</v>
      </c>
      <c r="B75" s="13" t="s">
        <v>76</v>
      </c>
      <c r="C75" s="13" t="s">
        <v>15</v>
      </c>
      <c r="D75" s="14"/>
      <c r="E75" s="38"/>
      <c r="F75" s="14"/>
      <c r="G75" s="38"/>
      <c r="H75" s="14"/>
      <c r="I75" s="14"/>
      <c r="J75" s="3"/>
      <c r="K75" s="3"/>
    </row>
    <row r="76" spans="1:11" ht="15">
      <c r="A76" s="7" t="s">
        <v>174</v>
      </c>
      <c r="B76" s="7" t="s">
        <v>175</v>
      </c>
      <c r="C76" s="7" t="s">
        <v>67</v>
      </c>
      <c r="D76" s="17">
        <v>18</v>
      </c>
      <c r="E76" s="37"/>
      <c r="F76" s="17">
        <f>D76*E76</f>
        <v>0</v>
      </c>
      <c r="G76" s="37"/>
      <c r="H76" s="17">
        <f>D76*G76</f>
        <v>0</v>
      </c>
      <c r="I76" s="17">
        <f>F76+H76</f>
        <v>0</v>
      </c>
      <c r="J76" s="3"/>
      <c r="K76" s="3"/>
    </row>
    <row r="77" spans="1:11" ht="15">
      <c r="A77" s="7" t="s">
        <v>176</v>
      </c>
      <c r="B77" s="7" t="s">
        <v>78</v>
      </c>
      <c r="C77" s="7" t="s">
        <v>67</v>
      </c>
      <c r="D77" s="17">
        <v>46</v>
      </c>
      <c r="E77" s="37"/>
      <c r="F77" s="17">
        <f>D77*E77</f>
        <v>0</v>
      </c>
      <c r="G77" s="37"/>
      <c r="H77" s="17">
        <f>D77*G77</f>
        <v>0</v>
      </c>
      <c r="I77" s="17">
        <f>F77+H77</f>
        <v>0</v>
      </c>
      <c r="J77" s="3"/>
      <c r="K77" s="3"/>
    </row>
    <row r="78" spans="1:11" ht="15">
      <c r="A78" s="7" t="s">
        <v>177</v>
      </c>
      <c r="B78" s="7" t="s">
        <v>84</v>
      </c>
      <c r="C78" s="7" t="s">
        <v>67</v>
      </c>
      <c r="D78" s="17">
        <v>18</v>
      </c>
      <c r="E78" s="37"/>
      <c r="F78" s="17">
        <f>D78*E78</f>
        <v>0</v>
      </c>
      <c r="G78" s="37"/>
      <c r="H78" s="17">
        <f>D78*G78</f>
        <v>0</v>
      </c>
      <c r="I78" s="17">
        <f>F78+H78</f>
        <v>0</v>
      </c>
      <c r="J78" s="3"/>
      <c r="K78" s="3"/>
    </row>
    <row r="79" spans="1:11" ht="15">
      <c r="A79" s="13" t="s">
        <v>15</v>
      </c>
      <c r="B79" s="13" t="s">
        <v>87</v>
      </c>
      <c r="C79" s="13" t="s">
        <v>15</v>
      </c>
      <c r="D79" s="14"/>
      <c r="E79" s="38"/>
      <c r="F79" s="14"/>
      <c r="G79" s="38"/>
      <c r="H79" s="14"/>
      <c r="I79" s="14"/>
      <c r="J79" s="3"/>
      <c r="K79" s="3"/>
    </row>
    <row r="80" spans="1:11" ht="15">
      <c r="A80" s="7" t="s">
        <v>178</v>
      </c>
      <c r="B80" s="7" t="s">
        <v>89</v>
      </c>
      <c r="C80" s="7" t="s">
        <v>67</v>
      </c>
      <c r="D80" s="17">
        <v>4</v>
      </c>
      <c r="E80" s="37"/>
      <c r="F80" s="17">
        <f>D80*E80</f>
        <v>0</v>
      </c>
      <c r="G80" s="37"/>
      <c r="H80" s="17">
        <f>D80*G80</f>
        <v>0</v>
      </c>
      <c r="I80" s="17">
        <f>F80+H80</f>
        <v>0</v>
      </c>
      <c r="J80" s="3"/>
      <c r="K80" s="3"/>
    </row>
    <row r="81" spans="1:11" ht="15">
      <c r="A81" s="7" t="s">
        <v>179</v>
      </c>
      <c r="B81" s="7" t="s">
        <v>91</v>
      </c>
      <c r="C81" s="7" t="s">
        <v>67</v>
      </c>
      <c r="D81" s="17">
        <v>4</v>
      </c>
      <c r="E81" s="37"/>
      <c r="F81" s="17">
        <f>D81*E81</f>
        <v>0</v>
      </c>
      <c r="G81" s="37"/>
      <c r="H81" s="17">
        <f>D81*G81</f>
        <v>0</v>
      </c>
      <c r="I81" s="17">
        <f>F81+H81</f>
        <v>0</v>
      </c>
      <c r="J81" s="3"/>
      <c r="K81" s="3"/>
    </row>
    <row r="82" spans="1:11" ht="15">
      <c r="A82" s="13" t="s">
        <v>15</v>
      </c>
      <c r="B82" s="13" t="s">
        <v>94</v>
      </c>
      <c r="C82" s="13" t="s">
        <v>15</v>
      </c>
      <c r="D82" s="14"/>
      <c r="E82" s="38"/>
      <c r="F82" s="14"/>
      <c r="G82" s="38"/>
      <c r="H82" s="14"/>
      <c r="I82" s="14"/>
      <c r="J82" s="3"/>
      <c r="K82" s="3"/>
    </row>
    <row r="83" spans="1:11" ht="15">
      <c r="A83" s="7" t="s">
        <v>180</v>
      </c>
      <c r="B83" s="7" t="s">
        <v>96</v>
      </c>
      <c r="C83" s="7" t="s">
        <v>67</v>
      </c>
      <c r="D83" s="17">
        <v>64</v>
      </c>
      <c r="E83" s="37"/>
      <c r="F83" s="17">
        <f>D83*E83</f>
        <v>0</v>
      </c>
      <c r="G83" s="37"/>
      <c r="H83" s="17">
        <f>D83*G83</f>
        <v>0</v>
      </c>
      <c r="I83" s="17">
        <f>F83+H83</f>
        <v>0</v>
      </c>
      <c r="J83" s="3"/>
      <c r="K83" s="3"/>
    </row>
    <row r="84" spans="1:11" ht="15">
      <c r="A84" s="7" t="s">
        <v>181</v>
      </c>
      <c r="B84" s="7" t="s">
        <v>97</v>
      </c>
      <c r="C84" s="7" t="s">
        <v>67</v>
      </c>
      <c r="D84" s="17">
        <v>4</v>
      </c>
      <c r="E84" s="37"/>
      <c r="F84" s="17">
        <f>D84*E84</f>
        <v>0</v>
      </c>
      <c r="G84" s="37"/>
      <c r="H84" s="17">
        <f>D84*G84</f>
        <v>0</v>
      </c>
      <c r="I84" s="17">
        <f>F84+H84</f>
        <v>0</v>
      </c>
      <c r="J84" s="3"/>
      <c r="K84" s="3"/>
    </row>
    <row r="85" spans="1:11" ht="15">
      <c r="A85" s="7" t="s">
        <v>182</v>
      </c>
      <c r="B85" s="7" t="s">
        <v>183</v>
      </c>
      <c r="C85" s="7" t="s">
        <v>163</v>
      </c>
      <c r="D85" s="17">
        <v>8</v>
      </c>
      <c r="E85" s="37"/>
      <c r="F85" s="17">
        <f>D85*E85</f>
        <v>0</v>
      </c>
      <c r="G85" s="37"/>
      <c r="H85" s="17">
        <f>D85*G85</f>
        <v>0</v>
      </c>
      <c r="I85" s="17">
        <f>F85+H85</f>
        <v>0</v>
      </c>
      <c r="J85" s="3"/>
      <c r="K85" s="3"/>
    </row>
    <row r="86" spans="1:11" ht="15">
      <c r="A86" s="13" t="s">
        <v>15</v>
      </c>
      <c r="B86" s="13" t="s">
        <v>184</v>
      </c>
      <c r="C86" s="13" t="s">
        <v>15</v>
      </c>
      <c r="D86" s="14"/>
      <c r="E86" s="38"/>
      <c r="F86" s="14"/>
      <c r="G86" s="38"/>
      <c r="H86" s="14"/>
      <c r="I86" s="14"/>
      <c r="J86" s="3"/>
      <c r="K86" s="3"/>
    </row>
    <row r="87" spans="1:11" ht="15">
      <c r="A87" s="7" t="s">
        <v>185</v>
      </c>
      <c r="B87" s="7" t="s">
        <v>100</v>
      </c>
      <c r="C87" s="7" t="s">
        <v>67</v>
      </c>
      <c r="D87" s="17">
        <v>52</v>
      </c>
      <c r="E87" s="37"/>
      <c r="F87" s="17">
        <f>D87*E87</f>
        <v>0</v>
      </c>
      <c r="G87" s="37"/>
      <c r="H87" s="17">
        <f>D87*G87</f>
        <v>0</v>
      </c>
      <c r="I87" s="17">
        <f>F87+H87</f>
        <v>0</v>
      </c>
      <c r="J87" s="3"/>
      <c r="K87" s="3"/>
    </row>
    <row r="88" spans="1:11" ht="15">
      <c r="A88" s="13" t="s">
        <v>15</v>
      </c>
      <c r="B88" s="13" t="s">
        <v>101</v>
      </c>
      <c r="C88" s="13" t="s">
        <v>15</v>
      </c>
      <c r="D88" s="14"/>
      <c r="E88" s="38"/>
      <c r="F88" s="14"/>
      <c r="G88" s="38"/>
      <c r="H88" s="14"/>
      <c r="I88" s="14"/>
      <c r="J88" s="3"/>
      <c r="K88" s="3"/>
    </row>
    <row r="89" spans="1:11" ht="15">
      <c r="A89" s="7" t="s">
        <v>186</v>
      </c>
      <c r="B89" s="7" t="s">
        <v>103</v>
      </c>
      <c r="C89" s="7" t="s">
        <v>104</v>
      </c>
      <c r="D89" s="17">
        <v>18</v>
      </c>
      <c r="E89" s="37"/>
      <c r="F89" s="17">
        <f>D89*E89</f>
        <v>0</v>
      </c>
      <c r="G89" s="37"/>
      <c r="H89" s="17">
        <f>D89*G89</f>
        <v>0</v>
      </c>
      <c r="I89" s="17">
        <f>F89+H89</f>
        <v>0</v>
      </c>
      <c r="J89" s="3"/>
      <c r="K89" s="3"/>
    </row>
    <row r="90" spans="1:11" ht="15">
      <c r="A90" s="13" t="s">
        <v>15</v>
      </c>
      <c r="B90" s="13" t="s">
        <v>105</v>
      </c>
      <c r="C90" s="13" t="s">
        <v>15</v>
      </c>
      <c r="D90" s="14"/>
      <c r="E90" s="38"/>
      <c r="F90" s="14"/>
      <c r="G90" s="38"/>
      <c r="H90" s="14"/>
      <c r="I90" s="14"/>
      <c r="J90" s="3"/>
      <c r="K90" s="3"/>
    </row>
    <row r="91" spans="1:11" ht="15">
      <c r="A91" s="7" t="s">
        <v>187</v>
      </c>
      <c r="B91" s="7" t="s">
        <v>107</v>
      </c>
      <c r="C91" s="7" t="s">
        <v>108</v>
      </c>
      <c r="D91" s="17">
        <v>40</v>
      </c>
      <c r="E91" s="37"/>
      <c r="F91" s="17">
        <f>D91*E91</f>
        <v>0</v>
      </c>
      <c r="G91" s="37"/>
      <c r="H91" s="17">
        <f>D91*G91</f>
        <v>0</v>
      </c>
      <c r="I91" s="17">
        <f>F91+H91</f>
        <v>0</v>
      </c>
      <c r="J91" s="3"/>
      <c r="K91" s="3"/>
    </row>
    <row r="92" spans="1:11" ht="15">
      <c r="A92" s="7" t="s">
        <v>188</v>
      </c>
      <c r="B92" s="7" t="s">
        <v>110</v>
      </c>
      <c r="C92" s="7" t="s">
        <v>108</v>
      </c>
      <c r="D92" s="17">
        <v>40</v>
      </c>
      <c r="E92" s="37"/>
      <c r="F92" s="17">
        <f>D92*E92</f>
        <v>0</v>
      </c>
      <c r="G92" s="37"/>
      <c r="H92" s="17">
        <f>D92*G92</f>
        <v>0</v>
      </c>
      <c r="I92" s="17">
        <f>F92+H92</f>
        <v>0</v>
      </c>
      <c r="J92" s="3"/>
      <c r="K92" s="3"/>
    </row>
    <row r="93" spans="1:11" ht="15">
      <c r="A93" s="7" t="s">
        <v>189</v>
      </c>
      <c r="B93" s="7" t="s">
        <v>112</v>
      </c>
      <c r="C93" s="7" t="s">
        <v>108</v>
      </c>
      <c r="D93" s="17">
        <v>340</v>
      </c>
      <c r="E93" s="37"/>
      <c r="F93" s="17">
        <f>D93*E93</f>
        <v>0</v>
      </c>
      <c r="G93" s="37"/>
      <c r="H93" s="17">
        <f>D93*G93</f>
        <v>0</v>
      </c>
      <c r="I93" s="17">
        <f>F93+H93</f>
        <v>0</v>
      </c>
      <c r="J93" s="3"/>
      <c r="K93" s="3"/>
    </row>
    <row r="94" spans="1:11" ht="15">
      <c r="A94" s="13" t="s">
        <v>15</v>
      </c>
      <c r="B94" s="13" t="s">
        <v>190</v>
      </c>
      <c r="C94" s="13" t="s">
        <v>15</v>
      </c>
      <c r="D94" s="14"/>
      <c r="E94" s="38"/>
      <c r="F94" s="14"/>
      <c r="G94" s="38"/>
      <c r="H94" s="14"/>
      <c r="I94" s="14"/>
      <c r="J94" s="3"/>
      <c r="K94" s="3"/>
    </row>
    <row r="95" spans="1:11" ht="15">
      <c r="A95" s="7" t="s">
        <v>191</v>
      </c>
      <c r="B95" s="7" t="s">
        <v>192</v>
      </c>
      <c r="C95" s="7" t="s">
        <v>67</v>
      </c>
      <c r="D95" s="17">
        <v>12</v>
      </c>
      <c r="E95" s="37"/>
      <c r="F95" s="17">
        <f>D95*E95</f>
        <v>0</v>
      </c>
      <c r="G95" s="37"/>
      <c r="H95" s="17">
        <f>D95*G95</f>
        <v>0</v>
      </c>
      <c r="I95" s="17">
        <f>F95+H95</f>
        <v>0</v>
      </c>
      <c r="J95" s="3"/>
      <c r="K95" s="3"/>
    </row>
    <row r="96" spans="1:11" ht="15">
      <c r="A96" s="7" t="s">
        <v>193</v>
      </c>
      <c r="B96" s="7" t="s">
        <v>194</v>
      </c>
      <c r="C96" s="7" t="s">
        <v>67</v>
      </c>
      <c r="D96" s="17">
        <v>1</v>
      </c>
      <c r="E96" s="37"/>
      <c r="F96" s="17">
        <f>D96*E96</f>
        <v>0</v>
      </c>
      <c r="G96" s="37"/>
      <c r="H96" s="17">
        <f>D96*G96</f>
        <v>0</v>
      </c>
      <c r="I96" s="17">
        <f>F96+H96</f>
        <v>0</v>
      </c>
      <c r="J96" s="3"/>
      <c r="K96" s="3"/>
    </row>
    <row r="97" spans="1:11" ht="15">
      <c r="A97" s="7" t="s">
        <v>195</v>
      </c>
      <c r="B97" s="7" t="s">
        <v>116</v>
      </c>
      <c r="C97" s="7" t="s">
        <v>67</v>
      </c>
      <c r="D97" s="17">
        <v>2</v>
      </c>
      <c r="E97" s="37"/>
      <c r="F97" s="17">
        <f>D97*E97</f>
        <v>0</v>
      </c>
      <c r="G97" s="37"/>
      <c r="H97" s="17">
        <f>D97*G97</f>
        <v>0</v>
      </c>
      <c r="I97" s="17">
        <f>F97+H97</f>
        <v>0</v>
      </c>
      <c r="J97" s="3"/>
      <c r="K97" s="3"/>
    </row>
    <row r="98" spans="1:11" ht="15">
      <c r="A98" s="13" t="s">
        <v>15</v>
      </c>
      <c r="B98" s="13" t="s">
        <v>119</v>
      </c>
      <c r="C98" s="13" t="s">
        <v>15</v>
      </c>
      <c r="D98" s="14"/>
      <c r="E98" s="38"/>
      <c r="F98" s="14"/>
      <c r="G98" s="38"/>
      <c r="H98" s="14"/>
      <c r="I98" s="14"/>
      <c r="J98" s="3"/>
      <c r="K98" s="3"/>
    </row>
    <row r="99" spans="1:11" ht="15">
      <c r="A99" s="7" t="s">
        <v>196</v>
      </c>
      <c r="B99" s="7" t="s">
        <v>121</v>
      </c>
      <c r="C99" s="7" t="s">
        <v>67</v>
      </c>
      <c r="D99" s="17">
        <v>44</v>
      </c>
      <c r="E99" s="37"/>
      <c r="F99" s="17">
        <f>D99*E99</f>
        <v>0</v>
      </c>
      <c r="G99" s="37"/>
      <c r="H99" s="17">
        <f>D99*G99</f>
        <v>0</v>
      </c>
      <c r="I99" s="17">
        <f>F99+H99</f>
        <v>0</v>
      </c>
      <c r="J99" s="3"/>
      <c r="K99" s="3"/>
    </row>
    <row r="100" spans="1:11" ht="15">
      <c r="A100" s="13" t="s">
        <v>15</v>
      </c>
      <c r="B100" s="13" t="s">
        <v>197</v>
      </c>
      <c r="C100" s="13" t="s">
        <v>15</v>
      </c>
      <c r="D100" s="14"/>
      <c r="E100" s="38"/>
      <c r="F100" s="14"/>
      <c r="G100" s="38"/>
      <c r="H100" s="14"/>
      <c r="I100" s="14"/>
      <c r="J100" s="3"/>
      <c r="K100" s="3"/>
    </row>
    <row r="101" spans="1:11" ht="15">
      <c r="A101" s="7" t="s">
        <v>198</v>
      </c>
      <c r="B101" s="7" t="s">
        <v>199</v>
      </c>
      <c r="C101" s="7" t="s">
        <v>67</v>
      </c>
      <c r="D101" s="17">
        <v>2</v>
      </c>
      <c r="E101" s="37"/>
      <c r="F101" s="17">
        <f>D101*E101</f>
        <v>0</v>
      </c>
      <c r="G101" s="37"/>
      <c r="H101" s="17">
        <f>D101*G101</f>
        <v>0</v>
      </c>
      <c r="I101" s="17">
        <f>F101+H101</f>
        <v>0</v>
      </c>
      <c r="J101" s="3"/>
      <c r="K101" s="3"/>
    </row>
    <row r="102" spans="1:11" ht="15">
      <c r="A102" s="7" t="s">
        <v>200</v>
      </c>
      <c r="B102" s="7" t="s">
        <v>124</v>
      </c>
      <c r="C102" s="7" t="s">
        <v>67</v>
      </c>
      <c r="D102" s="17">
        <v>4</v>
      </c>
      <c r="E102" s="37"/>
      <c r="F102" s="17">
        <f>D102*E102</f>
        <v>0</v>
      </c>
      <c r="G102" s="37"/>
      <c r="H102" s="17">
        <f>D102*G102</f>
        <v>0</v>
      </c>
      <c r="I102" s="17">
        <f>F102+H102</f>
        <v>0</v>
      </c>
      <c r="J102" s="3"/>
      <c r="K102" s="3"/>
    </row>
    <row r="103" spans="1:11" ht="15">
      <c r="A103" s="7" t="s">
        <v>201</v>
      </c>
      <c r="B103" s="7" t="s">
        <v>202</v>
      </c>
      <c r="C103" s="7" t="s">
        <v>67</v>
      </c>
      <c r="D103" s="17">
        <v>12</v>
      </c>
      <c r="E103" s="37"/>
      <c r="F103" s="17">
        <f>D103*E103</f>
        <v>0</v>
      </c>
      <c r="G103" s="37"/>
      <c r="H103" s="17">
        <f>D103*G103</f>
        <v>0</v>
      </c>
      <c r="I103" s="17">
        <f>F103+H103</f>
        <v>0</v>
      </c>
      <c r="J103" s="3"/>
      <c r="K103" s="3"/>
    </row>
    <row r="104" spans="1:11" ht="15">
      <c r="A104" s="13" t="s">
        <v>15</v>
      </c>
      <c r="B104" s="13" t="s">
        <v>127</v>
      </c>
      <c r="C104" s="13" t="s">
        <v>15</v>
      </c>
      <c r="D104" s="14"/>
      <c r="E104" s="38"/>
      <c r="F104" s="14"/>
      <c r="G104" s="38"/>
      <c r="H104" s="14"/>
      <c r="I104" s="14"/>
      <c r="J104" s="3"/>
      <c r="K104" s="3"/>
    </row>
    <row r="105" spans="1:11" ht="15">
      <c r="A105" s="7" t="s">
        <v>203</v>
      </c>
      <c r="B105" s="7" t="s">
        <v>129</v>
      </c>
      <c r="C105" s="7" t="s">
        <v>67</v>
      </c>
      <c r="D105" s="17">
        <v>16</v>
      </c>
      <c r="E105" s="37"/>
      <c r="F105" s="17">
        <f>D105*E105</f>
        <v>0</v>
      </c>
      <c r="G105" s="37"/>
      <c r="H105" s="17">
        <f>D105*G105</f>
        <v>0</v>
      </c>
      <c r="I105" s="17">
        <f>F105+H105</f>
        <v>0</v>
      </c>
      <c r="J105" s="3"/>
      <c r="K105" s="3"/>
    </row>
    <row r="106" spans="1:11" ht="15">
      <c r="A106" s="7" t="s">
        <v>204</v>
      </c>
      <c r="B106" s="7" t="s">
        <v>131</v>
      </c>
      <c r="C106" s="7" t="s">
        <v>67</v>
      </c>
      <c r="D106" s="17">
        <v>36</v>
      </c>
      <c r="E106" s="37"/>
      <c r="F106" s="17">
        <f>D106*E106</f>
        <v>0</v>
      </c>
      <c r="G106" s="37"/>
      <c r="H106" s="17">
        <f>D106*G106</f>
        <v>0</v>
      </c>
      <c r="I106" s="17">
        <f>F106+H106</f>
        <v>0</v>
      </c>
      <c r="J106" s="3"/>
      <c r="K106" s="3"/>
    </row>
    <row r="107" spans="1:11" ht="15">
      <c r="A107" s="7" t="s">
        <v>205</v>
      </c>
      <c r="B107" s="7" t="s">
        <v>133</v>
      </c>
      <c r="C107" s="7" t="s">
        <v>67</v>
      </c>
      <c r="D107" s="17">
        <v>24</v>
      </c>
      <c r="E107" s="37"/>
      <c r="F107" s="17">
        <f>D107*E107</f>
        <v>0</v>
      </c>
      <c r="G107" s="37"/>
      <c r="H107" s="17">
        <f>D107*G107</f>
        <v>0</v>
      </c>
      <c r="I107" s="17">
        <f>F107+H107</f>
        <v>0</v>
      </c>
      <c r="J107" s="3"/>
      <c r="K107" s="3"/>
    </row>
    <row r="108" spans="1:11" ht="15">
      <c r="A108" s="7" t="s">
        <v>206</v>
      </c>
      <c r="B108" s="7" t="s">
        <v>135</v>
      </c>
      <c r="C108" s="7" t="s">
        <v>67</v>
      </c>
      <c r="D108" s="17">
        <v>6</v>
      </c>
      <c r="E108" s="37"/>
      <c r="F108" s="17">
        <f>D108*E108</f>
        <v>0</v>
      </c>
      <c r="G108" s="37"/>
      <c r="H108" s="17">
        <f>D108*G108</f>
        <v>0</v>
      </c>
      <c r="I108" s="17">
        <f>F108+H108</f>
        <v>0</v>
      </c>
      <c r="J108" s="3"/>
      <c r="K108" s="3"/>
    </row>
    <row r="109" spans="1:11" ht="15">
      <c r="A109" s="13" t="s">
        <v>15</v>
      </c>
      <c r="B109" s="13" t="s">
        <v>136</v>
      </c>
      <c r="C109" s="13" t="s">
        <v>15</v>
      </c>
      <c r="D109" s="14"/>
      <c r="E109" s="38"/>
      <c r="F109" s="14"/>
      <c r="G109" s="38"/>
      <c r="H109" s="14"/>
      <c r="I109" s="14"/>
      <c r="J109" s="3"/>
      <c r="K109" s="3"/>
    </row>
    <row r="110" spans="1:11" ht="15">
      <c r="A110" s="7" t="s">
        <v>207</v>
      </c>
      <c r="B110" s="7" t="s">
        <v>138</v>
      </c>
      <c r="C110" s="7" t="s">
        <v>67</v>
      </c>
      <c r="D110" s="17">
        <v>26</v>
      </c>
      <c r="E110" s="37"/>
      <c r="F110" s="17">
        <f>D110*E110</f>
        <v>0</v>
      </c>
      <c r="G110" s="37"/>
      <c r="H110" s="17">
        <f>D110*G110</f>
        <v>0</v>
      </c>
      <c r="I110" s="17">
        <f>F110+H110</f>
        <v>0</v>
      </c>
      <c r="J110" s="3"/>
      <c r="K110" s="3"/>
    </row>
    <row r="111" spans="1:11" ht="15">
      <c r="A111" s="7" t="s">
        <v>208</v>
      </c>
      <c r="B111" s="7" t="s">
        <v>140</v>
      </c>
      <c r="C111" s="7" t="s">
        <v>108</v>
      </c>
      <c r="D111" s="17">
        <v>5</v>
      </c>
      <c r="E111" s="37"/>
      <c r="F111" s="17">
        <f>D111*E111</f>
        <v>0</v>
      </c>
      <c r="G111" s="37"/>
      <c r="H111" s="17">
        <f>D111*G111</f>
        <v>0</v>
      </c>
      <c r="I111" s="17">
        <f>F111+H111</f>
        <v>0</v>
      </c>
      <c r="J111" s="3"/>
      <c r="K111" s="3"/>
    </row>
    <row r="112" spans="1:11" ht="15">
      <c r="A112" s="13" t="s">
        <v>15</v>
      </c>
      <c r="B112" s="13" t="s">
        <v>141</v>
      </c>
      <c r="C112" s="13" t="s">
        <v>15</v>
      </c>
      <c r="D112" s="14"/>
      <c r="E112" s="38"/>
      <c r="F112" s="14"/>
      <c r="G112" s="38"/>
      <c r="H112" s="14"/>
      <c r="I112" s="14"/>
      <c r="J112" s="3"/>
      <c r="K112" s="3"/>
    </row>
    <row r="113" spans="1:11" ht="15">
      <c r="A113" s="7" t="s">
        <v>209</v>
      </c>
      <c r="B113" s="7" t="s">
        <v>143</v>
      </c>
      <c r="C113" s="7" t="s">
        <v>108</v>
      </c>
      <c r="D113" s="17">
        <v>40</v>
      </c>
      <c r="E113" s="37"/>
      <c r="F113" s="17">
        <f>D113*E113</f>
        <v>0</v>
      </c>
      <c r="G113" s="37"/>
      <c r="H113" s="17">
        <f>D113*G113</f>
        <v>0</v>
      </c>
      <c r="I113" s="17">
        <f>F113+H113</f>
        <v>0</v>
      </c>
      <c r="J113" s="3"/>
      <c r="K113" s="3"/>
    </row>
    <row r="114" spans="1:11" ht="15">
      <c r="A114" s="7" t="s">
        <v>210</v>
      </c>
      <c r="B114" s="7" t="s">
        <v>145</v>
      </c>
      <c r="C114" s="7" t="s">
        <v>108</v>
      </c>
      <c r="D114" s="17">
        <v>12</v>
      </c>
      <c r="E114" s="37"/>
      <c r="F114" s="17">
        <f>D114*E114</f>
        <v>0</v>
      </c>
      <c r="G114" s="37"/>
      <c r="H114" s="17">
        <f>D114*G114</f>
        <v>0</v>
      </c>
      <c r="I114" s="17">
        <f>F114+H114</f>
        <v>0</v>
      </c>
      <c r="J114" s="3"/>
      <c r="K114" s="3"/>
    </row>
    <row r="115" spans="1:11" ht="15">
      <c r="A115" s="7" t="s">
        <v>211</v>
      </c>
      <c r="B115" s="7" t="s">
        <v>147</v>
      </c>
      <c r="C115" s="7" t="s">
        <v>108</v>
      </c>
      <c r="D115" s="17">
        <v>16</v>
      </c>
      <c r="E115" s="37"/>
      <c r="F115" s="17">
        <f>D115*E115</f>
        <v>0</v>
      </c>
      <c r="G115" s="37"/>
      <c r="H115" s="17">
        <f>D115*G115</f>
        <v>0</v>
      </c>
      <c r="I115" s="17">
        <f>F115+H115</f>
        <v>0</v>
      </c>
      <c r="J115" s="3"/>
      <c r="K115" s="3"/>
    </row>
    <row r="116" spans="1:11" ht="15">
      <c r="A116" s="7" t="s">
        <v>212</v>
      </c>
      <c r="B116" s="7" t="s">
        <v>213</v>
      </c>
      <c r="C116" s="7" t="s">
        <v>108</v>
      </c>
      <c r="D116" s="17">
        <v>5</v>
      </c>
      <c r="E116" s="37"/>
      <c r="F116" s="17">
        <f>D116*E116</f>
        <v>0</v>
      </c>
      <c r="G116" s="37"/>
      <c r="H116" s="17">
        <f>D116*G116</f>
        <v>0</v>
      </c>
      <c r="I116" s="17">
        <f>F116+H116</f>
        <v>0</v>
      </c>
      <c r="J116" s="3"/>
      <c r="K116" s="3"/>
    </row>
    <row r="117" spans="1:11" ht="15">
      <c r="A117" s="13" t="s">
        <v>15</v>
      </c>
      <c r="B117" s="13" t="s">
        <v>150</v>
      </c>
      <c r="C117" s="13" t="s">
        <v>15</v>
      </c>
      <c r="D117" s="14"/>
      <c r="E117" s="38"/>
      <c r="F117" s="14"/>
      <c r="G117" s="38"/>
      <c r="H117" s="14"/>
      <c r="I117" s="14"/>
      <c r="J117" s="3"/>
      <c r="K117" s="3"/>
    </row>
    <row r="118" spans="1:11" ht="15">
      <c r="A118" s="7" t="s">
        <v>214</v>
      </c>
      <c r="B118" s="7" t="s">
        <v>152</v>
      </c>
      <c r="C118" s="7" t="s">
        <v>67</v>
      </c>
      <c r="D118" s="17">
        <v>16</v>
      </c>
      <c r="E118" s="37"/>
      <c r="F118" s="17">
        <f>D118*E118</f>
        <v>0</v>
      </c>
      <c r="G118" s="37"/>
      <c r="H118" s="17">
        <f>D118*G118</f>
        <v>0</v>
      </c>
      <c r="I118" s="17">
        <f>F118+H118</f>
        <v>0</v>
      </c>
      <c r="J118" s="3"/>
      <c r="K118" s="3"/>
    </row>
    <row r="119" spans="1:11" ht="15">
      <c r="A119" s="7" t="s">
        <v>215</v>
      </c>
      <c r="B119" s="7" t="s">
        <v>154</v>
      </c>
      <c r="C119" s="7" t="s">
        <v>67</v>
      </c>
      <c r="D119" s="17">
        <v>16</v>
      </c>
      <c r="E119" s="37"/>
      <c r="F119" s="17">
        <f>D119*E119</f>
        <v>0</v>
      </c>
      <c r="G119" s="37"/>
      <c r="H119" s="17">
        <f>D119*G119</f>
        <v>0</v>
      </c>
      <c r="I119" s="17">
        <f>F119+H119</f>
        <v>0</v>
      </c>
      <c r="J119" s="3"/>
      <c r="K119" s="3"/>
    </row>
    <row r="120" spans="1:11" ht="15">
      <c r="A120" s="7" t="s">
        <v>216</v>
      </c>
      <c r="B120" s="7" t="s">
        <v>156</v>
      </c>
      <c r="C120" s="7" t="s">
        <v>67</v>
      </c>
      <c r="D120" s="17">
        <v>22</v>
      </c>
      <c r="E120" s="37"/>
      <c r="F120" s="17">
        <f>D120*E120</f>
        <v>0</v>
      </c>
      <c r="G120" s="37"/>
      <c r="H120" s="17">
        <f>D120*G120</f>
        <v>0</v>
      </c>
      <c r="I120" s="17">
        <f>F120+H120</f>
        <v>0</v>
      </c>
      <c r="J120" s="3"/>
      <c r="K120" s="3"/>
    </row>
    <row r="121" spans="1:11" ht="15">
      <c r="A121" s="13" t="s">
        <v>15</v>
      </c>
      <c r="B121" s="13" t="s">
        <v>157</v>
      </c>
      <c r="C121" s="13" t="s">
        <v>15</v>
      </c>
      <c r="D121" s="14"/>
      <c r="E121" s="38"/>
      <c r="F121" s="14"/>
      <c r="G121" s="38"/>
      <c r="H121" s="14"/>
      <c r="I121" s="14"/>
      <c r="J121" s="3"/>
      <c r="K121" s="3"/>
    </row>
    <row r="122" spans="1:11" ht="15">
      <c r="A122" s="7" t="s">
        <v>217</v>
      </c>
      <c r="B122" s="7" t="s">
        <v>159</v>
      </c>
      <c r="C122" s="7" t="s">
        <v>67</v>
      </c>
      <c r="D122" s="17">
        <v>1</v>
      </c>
      <c r="E122" s="37"/>
      <c r="F122" s="17">
        <f>D122*E122</f>
        <v>0</v>
      </c>
      <c r="G122" s="37"/>
      <c r="H122" s="17">
        <f>D122*G122</f>
        <v>0</v>
      </c>
      <c r="I122" s="17">
        <f>F122+H122</f>
        <v>0</v>
      </c>
      <c r="J122" s="3"/>
      <c r="K122" s="3"/>
    </row>
    <row r="123" spans="1:11" ht="15">
      <c r="A123" s="18" t="s">
        <v>15</v>
      </c>
      <c r="B123" s="18" t="s">
        <v>160</v>
      </c>
      <c r="C123" s="18" t="s">
        <v>15</v>
      </c>
      <c r="D123" s="19"/>
      <c r="E123" s="39"/>
      <c r="F123" s="19"/>
      <c r="G123" s="39"/>
      <c r="H123" s="19"/>
      <c r="I123" s="19"/>
      <c r="J123" s="3"/>
      <c r="K123" s="3"/>
    </row>
    <row r="124" spans="1:11" ht="15">
      <c r="A124" s="7" t="s">
        <v>218</v>
      </c>
      <c r="B124" s="7" t="s">
        <v>162</v>
      </c>
      <c r="C124" s="7" t="s">
        <v>163</v>
      </c>
      <c r="D124" s="17">
        <v>12</v>
      </c>
      <c r="E124" s="37"/>
      <c r="F124" s="17">
        <f>D124*E124</f>
        <v>0</v>
      </c>
      <c r="G124" s="37"/>
      <c r="H124" s="17">
        <f>D124*G124</f>
        <v>0</v>
      </c>
      <c r="I124" s="17">
        <f>F124+H124</f>
        <v>0</v>
      </c>
      <c r="J124" s="3"/>
      <c r="K124" s="3"/>
    </row>
    <row r="125" spans="1:11" ht="15">
      <c r="A125" s="7" t="s">
        <v>219</v>
      </c>
      <c r="B125" s="7" t="s">
        <v>165</v>
      </c>
      <c r="C125" s="7" t="s">
        <v>163</v>
      </c>
      <c r="D125" s="17">
        <v>6</v>
      </c>
      <c r="E125" s="37"/>
      <c r="F125" s="17">
        <f>D125*E125</f>
        <v>0</v>
      </c>
      <c r="G125" s="37"/>
      <c r="H125" s="17">
        <f>D125*G125</f>
        <v>0</v>
      </c>
      <c r="I125" s="17">
        <f>F125+H125</f>
        <v>0</v>
      </c>
      <c r="J125" s="3"/>
      <c r="K125" s="3"/>
    </row>
    <row r="126" spans="1:11" ht="15">
      <c r="A126" s="13" t="s">
        <v>15</v>
      </c>
      <c r="B126" s="13" t="s">
        <v>166</v>
      </c>
      <c r="C126" s="13" t="s">
        <v>15</v>
      </c>
      <c r="D126" s="14"/>
      <c r="E126" s="38"/>
      <c r="F126" s="14"/>
      <c r="G126" s="38"/>
      <c r="H126" s="14"/>
      <c r="I126" s="14"/>
      <c r="J126" s="3"/>
      <c r="K126" s="3"/>
    </row>
    <row r="127" spans="1:11" ht="15">
      <c r="A127" s="7" t="s">
        <v>220</v>
      </c>
      <c r="B127" s="7" t="s">
        <v>168</v>
      </c>
      <c r="C127" s="7" t="s">
        <v>67</v>
      </c>
      <c r="D127" s="17">
        <v>3</v>
      </c>
      <c r="E127" s="37"/>
      <c r="F127" s="17">
        <f>D127*E127</f>
        <v>0</v>
      </c>
      <c r="G127" s="37"/>
      <c r="H127" s="17">
        <f>D127*G127</f>
        <v>0</v>
      </c>
      <c r="I127" s="17">
        <f>F127+H127</f>
        <v>0</v>
      </c>
      <c r="J127" s="3"/>
      <c r="K127" s="3"/>
    </row>
    <row r="128" spans="1:11" ht="15">
      <c r="A128" s="6" t="s">
        <v>15</v>
      </c>
      <c r="B128" s="6" t="s">
        <v>221</v>
      </c>
      <c r="C128" s="6" t="s">
        <v>15</v>
      </c>
      <c r="D128" s="16"/>
      <c r="E128" s="40"/>
      <c r="F128" s="16">
        <f>SUM(F71:F127)</f>
        <v>0</v>
      </c>
      <c r="G128" s="40"/>
      <c r="H128" s="16">
        <f>SUM(H71:H127)</f>
        <v>0</v>
      </c>
      <c r="I128" s="16">
        <f>SUM(I71:I127)</f>
        <v>0</v>
      </c>
      <c r="J128" s="3"/>
      <c r="K128" s="3"/>
    </row>
    <row r="129" spans="1:11" ht="15">
      <c r="A129" s="6" t="s">
        <v>15</v>
      </c>
      <c r="B129" s="6" t="s">
        <v>222</v>
      </c>
      <c r="C129" s="6" t="s">
        <v>15</v>
      </c>
      <c r="D129" s="16"/>
      <c r="E129" s="40"/>
      <c r="F129" s="16"/>
      <c r="G129" s="40"/>
      <c r="H129" s="16"/>
      <c r="I129" s="16"/>
      <c r="J129" s="3"/>
      <c r="K129" s="3"/>
    </row>
    <row r="130" spans="1:11" ht="15">
      <c r="A130" s="13" t="s">
        <v>15</v>
      </c>
      <c r="B130" s="13" t="s">
        <v>94</v>
      </c>
      <c r="C130" s="13" t="s">
        <v>15</v>
      </c>
      <c r="D130" s="14"/>
      <c r="E130" s="38"/>
      <c r="F130" s="14"/>
      <c r="G130" s="38"/>
      <c r="H130" s="14"/>
      <c r="I130" s="14"/>
      <c r="J130" s="3"/>
      <c r="K130" s="3"/>
    </row>
    <row r="131" spans="1:11" ht="15">
      <c r="A131" s="7" t="s">
        <v>223</v>
      </c>
      <c r="B131" s="7" t="s">
        <v>224</v>
      </c>
      <c r="C131" s="7" t="s">
        <v>67</v>
      </c>
      <c r="D131" s="17">
        <v>1</v>
      </c>
      <c r="E131" s="37"/>
      <c r="F131" s="17">
        <f>D131*E131</f>
        <v>0</v>
      </c>
      <c r="G131" s="37"/>
      <c r="H131" s="17">
        <f>D131*G131</f>
        <v>0</v>
      </c>
      <c r="I131" s="17">
        <f>F131+H131</f>
        <v>0</v>
      </c>
      <c r="J131" s="3"/>
      <c r="K131" s="3"/>
    </row>
    <row r="132" spans="1:11" ht="15">
      <c r="A132" s="7" t="s">
        <v>225</v>
      </c>
      <c r="B132" s="7" t="s">
        <v>226</v>
      </c>
      <c r="C132" s="7" t="s">
        <v>67</v>
      </c>
      <c r="D132" s="17">
        <v>1</v>
      </c>
      <c r="E132" s="37"/>
      <c r="F132" s="17">
        <f>D132*E132</f>
        <v>0</v>
      </c>
      <c r="G132" s="37"/>
      <c r="H132" s="17">
        <f>D132*G132</f>
        <v>0</v>
      </c>
      <c r="I132" s="17">
        <f>F132+H132</f>
        <v>0</v>
      </c>
      <c r="J132" s="3"/>
      <c r="K132" s="3"/>
    </row>
    <row r="133" spans="1:11" ht="15">
      <c r="A133" s="7" t="s">
        <v>227</v>
      </c>
      <c r="B133" s="7" t="s">
        <v>183</v>
      </c>
      <c r="C133" s="7" t="s">
        <v>163</v>
      </c>
      <c r="D133" s="17">
        <v>12</v>
      </c>
      <c r="E133" s="37"/>
      <c r="F133" s="17">
        <f>D133*E133</f>
        <v>0</v>
      </c>
      <c r="G133" s="37"/>
      <c r="H133" s="17">
        <f>D133*G133</f>
        <v>0</v>
      </c>
      <c r="I133" s="17">
        <f>F133+H133</f>
        <v>0</v>
      </c>
      <c r="J133" s="3"/>
      <c r="K133" s="3"/>
    </row>
    <row r="134" spans="1:11" ht="15">
      <c r="A134" s="13" t="s">
        <v>15</v>
      </c>
      <c r="B134" s="13" t="s">
        <v>228</v>
      </c>
      <c r="C134" s="13" t="s">
        <v>15</v>
      </c>
      <c r="D134" s="14"/>
      <c r="E134" s="38"/>
      <c r="F134" s="14"/>
      <c r="G134" s="38"/>
      <c r="H134" s="14"/>
      <c r="I134" s="14"/>
      <c r="J134" s="3"/>
      <c r="K134" s="3"/>
    </row>
    <row r="135" spans="1:11" ht="15">
      <c r="A135" s="7" t="s">
        <v>229</v>
      </c>
      <c r="B135" s="7" t="s">
        <v>230</v>
      </c>
      <c r="C135" s="7" t="s">
        <v>163</v>
      </c>
      <c r="D135" s="17">
        <v>8</v>
      </c>
      <c r="E135" s="37"/>
      <c r="F135" s="17">
        <f>D135*E135</f>
        <v>0</v>
      </c>
      <c r="G135" s="37"/>
      <c r="H135" s="17">
        <f>D135*G135</f>
        <v>0</v>
      </c>
      <c r="I135" s="17">
        <f>F135+H135</f>
        <v>0</v>
      </c>
      <c r="J135" s="3"/>
      <c r="K135" s="3"/>
    </row>
    <row r="136" spans="1:11" ht="15">
      <c r="A136" s="13" t="s">
        <v>15</v>
      </c>
      <c r="B136" s="13" t="s">
        <v>231</v>
      </c>
      <c r="C136" s="13" t="s">
        <v>15</v>
      </c>
      <c r="D136" s="14"/>
      <c r="E136" s="38"/>
      <c r="F136" s="14"/>
      <c r="G136" s="38"/>
      <c r="H136" s="14"/>
      <c r="I136" s="14"/>
      <c r="J136" s="3"/>
      <c r="K136" s="3"/>
    </row>
    <row r="137" spans="1:11" ht="15">
      <c r="A137" s="13" t="s">
        <v>15</v>
      </c>
      <c r="B137" s="13" t="s">
        <v>232</v>
      </c>
      <c r="C137" s="13" t="s">
        <v>15</v>
      </c>
      <c r="D137" s="14"/>
      <c r="E137" s="38"/>
      <c r="F137" s="14"/>
      <c r="G137" s="38"/>
      <c r="H137" s="14"/>
      <c r="I137" s="14"/>
      <c r="J137" s="3"/>
      <c r="K137" s="3"/>
    </row>
    <row r="138" spans="1:11" ht="15">
      <c r="A138" s="13" t="s">
        <v>15</v>
      </c>
      <c r="B138" s="13" t="s">
        <v>233</v>
      </c>
      <c r="C138" s="13" t="s">
        <v>15</v>
      </c>
      <c r="D138" s="14"/>
      <c r="E138" s="38"/>
      <c r="F138" s="14"/>
      <c r="G138" s="38"/>
      <c r="H138" s="14"/>
      <c r="I138" s="14"/>
      <c r="J138" s="3"/>
      <c r="K138" s="3"/>
    </row>
    <row r="139" spans="1:11" ht="15">
      <c r="A139" s="6" t="s">
        <v>15</v>
      </c>
      <c r="B139" s="6" t="s">
        <v>234</v>
      </c>
      <c r="C139" s="6" t="s">
        <v>15</v>
      </c>
      <c r="D139" s="16"/>
      <c r="E139" s="40"/>
      <c r="F139" s="16">
        <f>SUM(F130:F138)</f>
        <v>0</v>
      </c>
      <c r="G139" s="40"/>
      <c r="H139" s="16">
        <f>SUM(H130:H138)</f>
        <v>0</v>
      </c>
      <c r="I139" s="16">
        <f>SUM(I130:I138)</f>
        <v>0</v>
      </c>
      <c r="J139" s="3"/>
      <c r="K139" s="3"/>
    </row>
    <row r="140" spans="1:11" ht="15">
      <c r="A140" s="7" t="s">
        <v>235</v>
      </c>
      <c r="B140" s="7" t="s">
        <v>236</v>
      </c>
      <c r="C140" s="7" t="s">
        <v>15</v>
      </c>
      <c r="D140" s="17"/>
      <c r="E140" s="37"/>
      <c r="F140" s="17">
        <f>L3+Parametry!B34/100*F107+Parametry!B34/100*F108+Parametry!B33/100*F110+Parametry!B33/100*F111+Parametry!B34/100*F113+Parametry!B34/100*F114+Parametry!B34/100*F115+Parametry!B34/100*F116+Parametry!B33/100*F118+Parametry!B34/100*F119+Parametry!B34/100*F120+Parametry!B33/100*F122+Parametry!B33/100*F124+Parametry!B33/100*F125+Parametry!B33/100*F127+Parametry!B33/100*F131+Parametry!B33/100*F132+Parametry!B33/100*F133+Parametry!B33/100*F135</f>
        <v>0</v>
      </c>
      <c r="G140" s="37"/>
      <c r="H140" s="17"/>
      <c r="I140" s="17">
        <f>F140+H140</f>
        <v>0</v>
      </c>
      <c r="J140" s="3"/>
      <c r="K140" s="3"/>
    </row>
    <row r="141" spans="1:11" ht="15">
      <c r="A141" s="4" t="s">
        <v>15</v>
      </c>
      <c r="B141" s="4" t="s">
        <v>237</v>
      </c>
      <c r="C141" s="4" t="s">
        <v>15</v>
      </c>
      <c r="D141" s="15"/>
      <c r="E141" s="41"/>
      <c r="F141" s="15">
        <f>SUM(F8:F68,F71:F127,F130:F138,F140:F140)</f>
        <v>0</v>
      </c>
      <c r="G141" s="41"/>
      <c r="H141" s="15">
        <f>SUM(H8:H68,H71:H127,H130:H138,H140:H140)</f>
        <v>0</v>
      </c>
      <c r="I141" s="15">
        <f>SUM(I8:I68,I71:I127,I130:I138,I140:I140)</f>
        <v>0</v>
      </c>
      <c r="J141" s="3"/>
      <c r="K141" s="3"/>
    </row>
    <row r="142" spans="1:11" ht="15">
      <c r="A142" s="4" t="s">
        <v>15</v>
      </c>
      <c r="B142" s="4" t="s">
        <v>238</v>
      </c>
      <c r="C142" s="4" t="s">
        <v>15</v>
      </c>
      <c r="D142" s="15"/>
      <c r="E142" s="41"/>
      <c r="F142" s="15"/>
      <c r="G142" s="41"/>
      <c r="H142" s="15"/>
      <c r="I142" s="15"/>
      <c r="J142" s="3"/>
      <c r="K142" s="3"/>
    </row>
    <row r="143" spans="1:11" ht="15">
      <c r="A143" s="6" t="s">
        <v>15</v>
      </c>
      <c r="B143" s="6" t="s">
        <v>63</v>
      </c>
      <c r="C143" s="6" t="s">
        <v>15</v>
      </c>
      <c r="D143" s="16"/>
      <c r="E143" s="40"/>
      <c r="F143" s="16"/>
      <c r="G143" s="40"/>
      <c r="H143" s="16"/>
      <c r="I143" s="16"/>
      <c r="J143" s="3"/>
      <c r="K143" s="3"/>
    </row>
    <row r="144" spans="1:11" ht="15">
      <c r="A144" s="7" t="s">
        <v>239</v>
      </c>
      <c r="B144" s="7" t="s">
        <v>240</v>
      </c>
      <c r="C144" s="7" t="s">
        <v>67</v>
      </c>
      <c r="D144" s="17">
        <v>38</v>
      </c>
      <c r="E144" s="37"/>
      <c r="F144" s="17">
        <f>D144*E144</f>
        <v>0</v>
      </c>
      <c r="G144" s="37"/>
      <c r="H144" s="17">
        <f>D144*G144</f>
        <v>0</v>
      </c>
      <c r="I144" s="17">
        <f>F144+H144</f>
        <v>0</v>
      </c>
      <c r="J144" s="3"/>
      <c r="K144" s="3"/>
    </row>
    <row r="145" spans="1:11" ht="15">
      <c r="A145" s="7" t="s">
        <v>241</v>
      </c>
      <c r="B145" s="7" t="s">
        <v>242</v>
      </c>
      <c r="C145" s="7" t="s">
        <v>67</v>
      </c>
      <c r="D145" s="17">
        <v>80</v>
      </c>
      <c r="E145" s="37"/>
      <c r="F145" s="17">
        <f>D145*E145</f>
        <v>0</v>
      </c>
      <c r="G145" s="37"/>
      <c r="H145" s="17">
        <f>D145*G145</f>
        <v>0</v>
      </c>
      <c r="I145" s="17">
        <f>F145+H145</f>
        <v>0</v>
      </c>
      <c r="J145" s="3"/>
      <c r="K145" s="3"/>
    </row>
    <row r="146" spans="1:11" ht="15">
      <c r="A146" s="18" t="s">
        <v>15</v>
      </c>
      <c r="B146" s="18" t="s">
        <v>463</v>
      </c>
      <c r="C146" s="18" t="s">
        <v>15</v>
      </c>
      <c r="D146" s="19"/>
      <c r="E146" s="39"/>
      <c r="F146" s="19"/>
      <c r="G146" s="39"/>
      <c r="H146" s="19"/>
      <c r="I146" s="19"/>
      <c r="J146" s="3"/>
      <c r="K146" s="3"/>
    </row>
    <row r="147" spans="1:11" ht="15">
      <c r="A147" s="7" t="s">
        <v>243</v>
      </c>
      <c r="B147" s="7" t="s">
        <v>244</v>
      </c>
      <c r="C147" s="7" t="s">
        <v>104</v>
      </c>
      <c r="D147" s="17">
        <v>696.5</v>
      </c>
      <c r="E147" s="37"/>
      <c r="F147" s="17">
        <f>D147*E147</f>
        <v>0</v>
      </c>
      <c r="G147" s="37"/>
      <c r="H147" s="17">
        <f>D147*G147</f>
        <v>0</v>
      </c>
      <c r="I147" s="17">
        <f>F147+H147</f>
        <v>0</v>
      </c>
      <c r="J147" s="3"/>
      <c r="K147" s="3"/>
    </row>
    <row r="148" spans="1:11" ht="15">
      <c r="A148" s="6" t="s">
        <v>15</v>
      </c>
      <c r="B148" s="6" t="s">
        <v>169</v>
      </c>
      <c r="C148" s="6" t="s">
        <v>15</v>
      </c>
      <c r="D148" s="16"/>
      <c r="E148" s="40"/>
      <c r="F148" s="16">
        <f>SUM(F144:F147)</f>
        <v>0</v>
      </c>
      <c r="G148" s="40"/>
      <c r="H148" s="16">
        <f>SUM(H144:H147)</f>
        <v>0</v>
      </c>
      <c r="I148" s="16">
        <f>SUM(I144:I147)</f>
        <v>0</v>
      </c>
      <c r="J148" s="3"/>
      <c r="K148" s="3"/>
    </row>
    <row r="149" spans="1:11" ht="15">
      <c r="A149" s="6" t="s">
        <v>15</v>
      </c>
      <c r="B149" s="6" t="s">
        <v>170</v>
      </c>
      <c r="C149" s="6" t="s">
        <v>15</v>
      </c>
      <c r="D149" s="16"/>
      <c r="E149" s="40"/>
      <c r="F149" s="16"/>
      <c r="G149" s="40"/>
      <c r="H149" s="16"/>
      <c r="I149" s="16"/>
      <c r="J149" s="3"/>
      <c r="K149" s="3"/>
    </row>
    <row r="150" spans="1:11" ht="15">
      <c r="A150" s="7" t="s">
        <v>245</v>
      </c>
      <c r="B150" s="7" t="s">
        <v>240</v>
      </c>
      <c r="C150" s="7" t="s">
        <v>67</v>
      </c>
      <c r="D150" s="17">
        <v>37</v>
      </c>
      <c r="E150" s="37"/>
      <c r="F150" s="17">
        <f>D150*E150</f>
        <v>0</v>
      </c>
      <c r="G150" s="37"/>
      <c r="H150" s="17">
        <f>D150*G150</f>
        <v>0</v>
      </c>
      <c r="I150" s="17">
        <f>F150+H150</f>
        <v>0</v>
      </c>
      <c r="J150" s="3"/>
      <c r="K150" s="3"/>
    </row>
    <row r="151" spans="1:11" ht="15">
      <c r="A151" s="18" t="s">
        <v>15</v>
      </c>
      <c r="B151" s="18" t="s">
        <v>463</v>
      </c>
      <c r="C151" s="18" t="s">
        <v>15</v>
      </c>
      <c r="D151" s="19"/>
      <c r="E151" s="39"/>
      <c r="F151" s="19"/>
      <c r="G151" s="39"/>
      <c r="H151" s="19"/>
      <c r="I151" s="19"/>
      <c r="J151" s="3"/>
      <c r="K151" s="3"/>
    </row>
    <row r="152" spans="1:11" ht="15">
      <c r="A152" s="7" t="s">
        <v>246</v>
      </c>
      <c r="B152" s="7" t="s">
        <v>244</v>
      </c>
      <c r="C152" s="7" t="s">
        <v>104</v>
      </c>
      <c r="D152" s="17">
        <v>305.5</v>
      </c>
      <c r="E152" s="37"/>
      <c r="F152" s="17">
        <f>D152*E152</f>
        <v>0</v>
      </c>
      <c r="G152" s="37"/>
      <c r="H152" s="17">
        <f>D152*G152</f>
        <v>0</v>
      </c>
      <c r="I152" s="17">
        <f>F152+H152</f>
        <v>0</v>
      </c>
      <c r="J152" s="3"/>
      <c r="K152" s="3"/>
    </row>
    <row r="153" spans="1:11" ht="15">
      <c r="A153" s="6" t="s">
        <v>15</v>
      </c>
      <c r="B153" s="6" t="s">
        <v>221</v>
      </c>
      <c r="C153" s="6" t="s">
        <v>15</v>
      </c>
      <c r="D153" s="16"/>
      <c r="E153" s="16"/>
      <c r="F153" s="16">
        <f>SUM(F150:F152)</f>
        <v>0</v>
      </c>
      <c r="G153" s="16"/>
      <c r="H153" s="16">
        <f>SUM(H150:H152)</f>
        <v>0</v>
      </c>
      <c r="I153" s="16">
        <f>SUM(I150:I152)</f>
        <v>0</v>
      </c>
      <c r="J153" s="3"/>
      <c r="K153" s="3"/>
    </row>
    <row r="154" spans="1:11" ht="15">
      <c r="A154" s="4" t="s">
        <v>15</v>
      </c>
      <c r="B154" s="4" t="s">
        <v>247</v>
      </c>
      <c r="C154" s="4" t="s">
        <v>15</v>
      </c>
      <c r="D154" s="15"/>
      <c r="E154" s="15"/>
      <c r="F154" s="15">
        <f>SUM(F143:F147,F150:F152)</f>
        <v>0</v>
      </c>
      <c r="G154" s="15"/>
      <c r="H154" s="15">
        <f>SUM(H143:H147,H150:H152)</f>
        <v>0</v>
      </c>
      <c r="I154" s="15">
        <f>SUM(I143:I147,I150:I152)</f>
        <v>0</v>
      </c>
      <c r="J154" s="3"/>
      <c r="K154" s="3"/>
    </row>
  </sheetData>
  <sheetProtection algorithmName="SHA-512" hashValue="vNrxgqILZv4yRqLnrYYwEGuzvM3fZ7nB8PJzW7sQmKPaUw7FYXW9ffC32P0TdJl6FoiAlVhNy4Td1Jaj+55/ig==" saltValue="8ZTTMVPMrpDt/unapOpF0g==" spinCount="100000" sheet="1" objects="1" scenarios="1" formatCells="0" formatColumns="0" formatRows="0"/>
  <printOptions/>
  <pageMargins left="0.7086614173228347" right="0.7086614173228347" top="0.62" bottom="0.44" header="0.31496062992125984" footer="0.21"/>
  <pageSetup fitToHeight="0" fitToWidth="1" horizontalDpi="600" verticalDpi="600" orientation="landscape" paperSize="9" scale="9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4"/>
  <sheetViews>
    <sheetView workbookViewId="0" topLeftCell="A1">
      <selection activeCell="A35" sqref="A35"/>
    </sheetView>
  </sheetViews>
  <sheetFormatPr defaultColWidth="9.140625" defaultRowHeight="15"/>
  <cols>
    <col min="1" max="1" width="28.851562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17</v>
      </c>
      <c r="C9" s="3"/>
    </row>
    <row r="10" spans="1:3" ht="15">
      <c r="A10" s="2" t="s">
        <v>18</v>
      </c>
      <c r="B10" s="6" t="s">
        <v>19</v>
      </c>
      <c r="C10" s="3"/>
    </row>
    <row r="11" spans="1:3" ht="15">
      <c r="A11" s="2" t="s">
        <v>20</v>
      </c>
      <c r="B11" s="6" t="s">
        <v>15</v>
      </c>
      <c r="C11" s="3"/>
    </row>
    <row r="12" spans="1:3" ht="15">
      <c r="A12" s="2" t="s">
        <v>21</v>
      </c>
      <c r="B12" s="6" t="s">
        <v>15</v>
      </c>
      <c r="C12" s="3"/>
    </row>
    <row r="13" spans="1:3" ht="15">
      <c r="A13" s="2" t="s">
        <v>22</v>
      </c>
      <c r="B13" s="6" t="s">
        <v>15</v>
      </c>
      <c r="C13" s="3"/>
    </row>
    <row r="14" spans="1:3" ht="15">
      <c r="A14" s="2" t="s">
        <v>23</v>
      </c>
      <c r="B14" s="6" t="s">
        <v>24</v>
      </c>
      <c r="C14" s="3"/>
    </row>
    <row r="15" spans="1:3" ht="15">
      <c r="A15" s="2" t="s">
        <v>15</v>
      </c>
      <c r="B15" s="7" t="s">
        <v>15</v>
      </c>
      <c r="C15" s="3"/>
    </row>
    <row r="16" spans="1:3" ht="15">
      <c r="A16" s="2" t="s">
        <v>25</v>
      </c>
      <c r="B16" s="35" t="s">
        <v>26</v>
      </c>
      <c r="C16" s="3"/>
    </row>
    <row r="17" spans="1:3" ht="15">
      <c r="A17" s="2" t="s">
        <v>27</v>
      </c>
      <c r="B17" s="35" t="s">
        <v>28</v>
      </c>
      <c r="C17" s="3"/>
    </row>
    <row r="18" spans="1:3" ht="15">
      <c r="A18" s="2" t="s">
        <v>29</v>
      </c>
      <c r="B18" s="35" t="s">
        <v>28</v>
      </c>
      <c r="C18" s="3"/>
    </row>
    <row r="19" spans="1:3" ht="15">
      <c r="A19" s="2" t="s">
        <v>30</v>
      </c>
      <c r="B19" s="35" t="s">
        <v>31</v>
      </c>
      <c r="C19" s="3"/>
    </row>
    <row r="20" spans="1:3" ht="15">
      <c r="A20" s="2" t="s">
        <v>32</v>
      </c>
      <c r="B20" s="35" t="s">
        <v>33</v>
      </c>
      <c r="C20" s="3"/>
    </row>
    <row r="21" spans="1:3" ht="15">
      <c r="A21" s="2" t="s">
        <v>34</v>
      </c>
      <c r="B21" s="35" t="s">
        <v>31</v>
      </c>
      <c r="C21" s="3"/>
    </row>
    <row r="22" spans="1:3" ht="15">
      <c r="A22" s="2" t="s">
        <v>35</v>
      </c>
      <c r="B22" s="35" t="s">
        <v>31</v>
      </c>
      <c r="C22" s="3"/>
    </row>
    <row r="23" spans="1:3" ht="15">
      <c r="A23" s="2" t="s">
        <v>36</v>
      </c>
      <c r="B23" s="35" t="s">
        <v>31</v>
      </c>
      <c r="C23" s="3"/>
    </row>
    <row r="24" spans="1:3" ht="15">
      <c r="A24" s="2" t="s">
        <v>37</v>
      </c>
      <c r="B24" s="35" t="s">
        <v>31</v>
      </c>
      <c r="C24" s="3"/>
    </row>
    <row r="25" spans="1:3" ht="15">
      <c r="A25" s="2" t="s">
        <v>38</v>
      </c>
      <c r="B25" s="35" t="s">
        <v>31</v>
      </c>
      <c r="C25" s="3"/>
    </row>
    <row r="26" spans="1:3" ht="15">
      <c r="A26" s="2" t="s">
        <v>39</v>
      </c>
      <c r="B26" s="35" t="s">
        <v>40</v>
      </c>
      <c r="C26" s="3"/>
    </row>
    <row r="27" spans="1:3" ht="15">
      <c r="A27" s="2" t="s">
        <v>41</v>
      </c>
      <c r="B27" s="35" t="s">
        <v>31</v>
      </c>
      <c r="C27" s="3"/>
    </row>
    <row r="28" spans="1:3" ht="15">
      <c r="A28" s="2" t="s">
        <v>42</v>
      </c>
      <c r="B28" s="35" t="s">
        <v>31</v>
      </c>
      <c r="C28" s="3"/>
    </row>
    <row r="29" spans="1:3" ht="15">
      <c r="A29" s="2" t="s">
        <v>43</v>
      </c>
      <c r="B29" s="35" t="s">
        <v>31</v>
      </c>
      <c r="C29" s="3"/>
    </row>
    <row r="30" spans="1:3" ht="15">
      <c r="A30" s="2" t="s">
        <v>44</v>
      </c>
      <c r="B30" s="35" t="s">
        <v>31</v>
      </c>
      <c r="C30" s="3"/>
    </row>
    <row r="31" spans="1:3" ht="24.75">
      <c r="A31" s="9" t="s">
        <v>45</v>
      </c>
      <c r="B31" s="35" t="s">
        <v>46</v>
      </c>
      <c r="C31" s="3"/>
    </row>
    <row r="32" spans="1:3" ht="15">
      <c r="A32" s="2" t="s">
        <v>47</v>
      </c>
      <c r="B32" s="35" t="s">
        <v>48</v>
      </c>
      <c r="C32" s="3"/>
    </row>
    <row r="33" spans="1:2" ht="15">
      <c r="A33" s="1" t="s">
        <v>461</v>
      </c>
      <c r="B33" s="36">
        <v>1</v>
      </c>
    </row>
    <row r="34" spans="1:2" ht="15">
      <c r="A34" s="1" t="s">
        <v>462</v>
      </c>
      <c r="B34" s="36">
        <v>5</v>
      </c>
    </row>
  </sheetData>
  <sheetProtection algorithmName="SHA-512" hashValue="K/twn2iUQUBaw+EAvoz2AlP1A1sHK05PE2rmmQSwveseDcNzH5vL5kBoqWiBkQEUTSTdunVbQ4bv4p6VPJLS6g==" saltValue="I9vJ+cPWiyq0N6Ua5+1n9A==" spinCount="100000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8099-CB7E-4838-8358-7C9A7F4C066F}">
  <sheetPr>
    <pageSetUpPr fitToPage="1"/>
  </sheetPr>
  <dimension ref="A1:L241"/>
  <sheetViews>
    <sheetView workbookViewId="0" topLeftCell="A1"/>
  </sheetViews>
  <sheetFormatPr defaultColWidth="9.140625" defaultRowHeight="15"/>
  <cols>
    <col min="1" max="1" width="9.140625" style="0" customWidth="1"/>
    <col min="11" max="11" width="3.00390625" style="0" customWidth="1"/>
    <col min="12" max="12" width="58.00390625" style="0" customWidth="1"/>
  </cols>
  <sheetData>
    <row r="1" ht="23.25">
      <c r="A1" s="28" t="s">
        <v>276</v>
      </c>
    </row>
    <row r="2" ht="15">
      <c r="A2" s="29"/>
    </row>
    <row r="3" ht="18">
      <c r="A3" s="30" t="s">
        <v>277</v>
      </c>
    </row>
    <row r="4" ht="15">
      <c r="A4" s="31"/>
    </row>
    <row r="5" spans="1:12" ht="55.5" customHeight="1">
      <c r="A5" s="44" t="s">
        <v>454</v>
      </c>
      <c r="B5" s="44"/>
      <c r="C5" s="44"/>
      <c r="D5" s="44"/>
      <c r="E5" s="44"/>
      <c r="F5" s="44"/>
      <c r="G5" s="44"/>
      <c r="H5" s="44"/>
      <c r="I5" s="44"/>
      <c r="J5" s="44"/>
      <c r="L5" s="32" t="s">
        <v>453</v>
      </c>
    </row>
    <row r="6" ht="15">
      <c r="A6" s="22"/>
    </row>
    <row r="7" ht="15.75" thickBot="1">
      <c r="A7" s="22"/>
    </row>
    <row r="8" spans="1:12" ht="15.75" thickBot="1">
      <c r="A8" s="23" t="s">
        <v>278</v>
      </c>
      <c r="L8" s="33"/>
    </row>
    <row r="9" ht="15">
      <c r="A9" s="22"/>
    </row>
    <row r="10" ht="15">
      <c r="A10" s="22" t="s">
        <v>279</v>
      </c>
    </row>
    <row r="11" ht="15">
      <c r="A11" s="22"/>
    </row>
    <row r="12" spans="1:10" ht="43.5" customHeight="1">
      <c r="A12" s="43" t="s">
        <v>280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3" ht="15">
      <c r="A13" s="22" t="s">
        <v>281</v>
      </c>
      <c r="C13" s="22" t="s">
        <v>282</v>
      </c>
    </row>
    <row r="14" spans="1:4" ht="15">
      <c r="A14" s="22" t="s">
        <v>283</v>
      </c>
      <c r="D14" s="22" t="s">
        <v>284</v>
      </c>
    </row>
    <row r="15" ht="15">
      <c r="A15" s="22" t="s">
        <v>285</v>
      </c>
    </row>
    <row r="16" ht="15">
      <c r="A16" s="22" t="s">
        <v>286</v>
      </c>
    </row>
    <row r="17" ht="15">
      <c r="A17" s="22"/>
    </row>
    <row r="18" ht="15">
      <c r="A18" s="22" t="s">
        <v>287</v>
      </c>
    </row>
    <row r="19" ht="15">
      <c r="A19" s="22" t="s">
        <v>288</v>
      </c>
    </row>
    <row r="20" ht="15">
      <c r="A20" s="22" t="s">
        <v>289</v>
      </c>
    </row>
    <row r="21" ht="15">
      <c r="A21" s="22" t="s">
        <v>290</v>
      </c>
    </row>
    <row r="22" spans="1:3" ht="15">
      <c r="A22" s="22" t="s">
        <v>291</v>
      </c>
      <c r="C22" s="22" t="s">
        <v>292</v>
      </c>
    </row>
    <row r="23" ht="15.75" thickBot="1">
      <c r="A23" s="22"/>
    </row>
    <row r="24" spans="1:12" ht="15.75" thickBot="1">
      <c r="A24" s="23" t="s">
        <v>293</v>
      </c>
      <c r="L24" s="33"/>
    </row>
    <row r="25" ht="15">
      <c r="A25" s="22"/>
    </row>
    <row r="26" ht="15">
      <c r="A26" s="22" t="s">
        <v>294</v>
      </c>
    </row>
    <row r="27" ht="15">
      <c r="A27" s="22"/>
    </row>
    <row r="28" spans="1:10" ht="58.5" customHeight="1">
      <c r="A28" s="42" t="s">
        <v>295</v>
      </c>
      <c r="B28" s="42"/>
      <c r="C28" s="42"/>
      <c r="D28" s="42"/>
      <c r="E28" s="42"/>
      <c r="F28" s="42"/>
      <c r="G28" s="42"/>
      <c r="H28" s="42"/>
      <c r="I28" s="42"/>
      <c r="J28" s="42"/>
    </row>
    <row r="29" ht="15">
      <c r="A29" s="22" t="s">
        <v>296</v>
      </c>
    </row>
    <row r="30" ht="15">
      <c r="A30" s="22" t="s">
        <v>297</v>
      </c>
    </row>
    <row r="31" ht="15">
      <c r="A31" s="22" t="s">
        <v>298</v>
      </c>
    </row>
    <row r="32" ht="15">
      <c r="A32" s="22"/>
    </row>
    <row r="33" spans="1:3" ht="15">
      <c r="A33" s="22" t="s">
        <v>299</v>
      </c>
      <c r="C33" s="22" t="s">
        <v>300</v>
      </c>
    </row>
    <row r="34" spans="1:2" ht="15">
      <c r="A34" s="22" t="s">
        <v>301</v>
      </c>
      <c r="B34" s="22" t="s">
        <v>302</v>
      </c>
    </row>
    <row r="35" spans="1:3" ht="15">
      <c r="A35" s="22" t="s">
        <v>303</v>
      </c>
      <c r="C35" s="22" t="s">
        <v>304</v>
      </c>
    </row>
    <row r="36" spans="1:2" ht="15">
      <c r="A36" s="22" t="s">
        <v>305</v>
      </c>
      <c r="B36" s="22" t="s">
        <v>306</v>
      </c>
    </row>
    <row r="37" spans="1:2" ht="15">
      <c r="A37" s="22" t="s">
        <v>307</v>
      </c>
      <c r="B37" s="22" t="s">
        <v>308</v>
      </c>
    </row>
    <row r="38" spans="1:2" ht="15">
      <c r="A38" s="22" t="s">
        <v>309</v>
      </c>
      <c r="B38" s="22" t="s">
        <v>310</v>
      </c>
    </row>
    <row r="39" ht="15">
      <c r="A39" s="24" t="s">
        <v>311</v>
      </c>
    </row>
    <row r="40" ht="15">
      <c r="A40" s="22" t="s">
        <v>312</v>
      </c>
    </row>
    <row r="41" ht="15">
      <c r="A41" s="25" t="s">
        <v>313</v>
      </c>
    </row>
    <row r="42" ht="15">
      <c r="A42" s="25" t="s">
        <v>314</v>
      </c>
    </row>
    <row r="43" spans="1:10" ht="30" customHeight="1">
      <c r="A43" s="45" t="s">
        <v>315</v>
      </c>
      <c r="B43" s="46"/>
      <c r="C43" s="46"/>
      <c r="D43" s="46"/>
      <c r="E43" s="46"/>
      <c r="F43" s="46"/>
      <c r="G43" s="46"/>
      <c r="H43" s="46"/>
      <c r="I43" s="46"/>
      <c r="J43" s="46"/>
    </row>
    <row r="44" ht="15">
      <c r="A44" s="25" t="s">
        <v>316</v>
      </c>
    </row>
    <row r="45" ht="15">
      <c r="A45" s="25" t="s">
        <v>317</v>
      </c>
    </row>
    <row r="46" ht="15">
      <c r="A46" s="25" t="s">
        <v>318</v>
      </c>
    </row>
    <row r="47" ht="15">
      <c r="A47" s="25" t="s">
        <v>319</v>
      </c>
    </row>
    <row r="48" ht="15">
      <c r="A48" s="25" t="s">
        <v>320</v>
      </c>
    </row>
    <row r="49" ht="15">
      <c r="A49" s="25" t="s">
        <v>321</v>
      </c>
    </row>
    <row r="50" ht="15">
      <c r="A50" s="25" t="s">
        <v>322</v>
      </c>
    </row>
    <row r="51" ht="15">
      <c r="A51" s="25" t="s">
        <v>323</v>
      </c>
    </row>
    <row r="52" ht="15">
      <c r="A52" s="25" t="s">
        <v>324</v>
      </c>
    </row>
    <row r="53" ht="15">
      <c r="A53" s="25" t="s">
        <v>325</v>
      </c>
    </row>
    <row r="54" ht="15">
      <c r="A54" s="22"/>
    </row>
    <row r="55" ht="15.75" thickBot="1"/>
    <row r="56" spans="1:12" ht="15.75" thickBot="1">
      <c r="A56" s="23" t="s">
        <v>326</v>
      </c>
      <c r="L56" s="33"/>
    </row>
    <row r="57" ht="15">
      <c r="A57" s="22"/>
    </row>
    <row r="58" ht="15">
      <c r="A58" s="22" t="s">
        <v>327</v>
      </c>
    </row>
    <row r="59" spans="1:10" ht="47.25" customHeight="1">
      <c r="A59" s="42" t="s">
        <v>328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5">
      <c r="A60" s="22"/>
    </row>
    <row r="61" ht="15">
      <c r="A61" s="22" t="s">
        <v>329</v>
      </c>
    </row>
    <row r="62" spans="1:10" ht="34.5" customHeight="1">
      <c r="A62" s="42" t="s">
        <v>330</v>
      </c>
      <c r="B62" s="42"/>
      <c r="C62" s="42"/>
      <c r="D62" s="42"/>
      <c r="E62" s="42"/>
      <c r="F62" s="42"/>
      <c r="G62" s="42"/>
      <c r="H62" s="42"/>
      <c r="I62" s="42"/>
      <c r="J62" s="42"/>
    </row>
    <row r="63" ht="15">
      <c r="A63" s="22" t="s">
        <v>331</v>
      </c>
    </row>
    <row r="64" ht="15">
      <c r="A64" s="22" t="s">
        <v>332</v>
      </c>
    </row>
    <row r="65" ht="15">
      <c r="A65" s="22" t="s">
        <v>333</v>
      </c>
    </row>
    <row r="66" spans="1:3" ht="15">
      <c r="A66" s="22" t="s">
        <v>299</v>
      </c>
      <c r="C66" s="22" t="s">
        <v>300</v>
      </c>
    </row>
    <row r="67" spans="1:2" ht="15">
      <c r="A67" s="22" t="s">
        <v>301</v>
      </c>
      <c r="B67" s="22" t="s">
        <v>292</v>
      </c>
    </row>
    <row r="68" ht="15.75" thickBot="1">
      <c r="A68" s="22"/>
    </row>
    <row r="69" spans="1:12" ht="15.75" thickBot="1">
      <c r="A69" s="23" t="s">
        <v>334</v>
      </c>
      <c r="L69" s="33"/>
    </row>
    <row r="70" ht="15">
      <c r="A70" s="22"/>
    </row>
    <row r="71" spans="1:10" ht="48.75" customHeight="1">
      <c r="A71" s="42" t="s">
        <v>335</v>
      </c>
      <c r="B71" s="42"/>
      <c r="C71" s="42"/>
      <c r="D71" s="42"/>
      <c r="E71" s="42"/>
      <c r="F71" s="42"/>
      <c r="G71" s="42"/>
      <c r="H71" s="42"/>
      <c r="I71" s="42"/>
      <c r="J71" s="42"/>
    </row>
    <row r="72" ht="15">
      <c r="A72" s="22" t="s">
        <v>336</v>
      </c>
    </row>
    <row r="73" ht="15">
      <c r="A73" s="22" t="s">
        <v>337</v>
      </c>
    </row>
    <row r="74" ht="15">
      <c r="A74" s="22" t="s">
        <v>338</v>
      </c>
    </row>
    <row r="75" spans="1:2" ht="15">
      <c r="A75" s="22" t="s">
        <v>339</v>
      </c>
      <c r="B75" s="22" t="s">
        <v>340</v>
      </c>
    </row>
    <row r="76" spans="1:2" ht="15">
      <c r="A76" s="22" t="s">
        <v>341</v>
      </c>
      <c r="B76" s="22" t="s">
        <v>300</v>
      </c>
    </row>
    <row r="77" spans="1:2" ht="15">
      <c r="A77" s="22" t="s">
        <v>342</v>
      </c>
      <c r="B77" s="22" t="s">
        <v>343</v>
      </c>
    </row>
    <row r="78" ht="15">
      <c r="A78" s="22" t="s">
        <v>344</v>
      </c>
    </row>
    <row r="79" spans="1:2" ht="15">
      <c r="A79" s="22" t="s">
        <v>345</v>
      </c>
      <c r="B79" s="22" t="s">
        <v>346</v>
      </c>
    </row>
    <row r="80" ht="15">
      <c r="A80" s="22" t="s">
        <v>347</v>
      </c>
    </row>
    <row r="81" ht="15">
      <c r="A81" s="22"/>
    </row>
    <row r="82" ht="15.75" thickBot="1"/>
    <row r="83" spans="1:12" ht="15.75" thickBot="1">
      <c r="A83" s="23" t="s">
        <v>348</v>
      </c>
      <c r="L83" s="33"/>
    </row>
    <row r="85" ht="15">
      <c r="A85" s="22" t="s">
        <v>349</v>
      </c>
    </row>
    <row r="86" ht="15">
      <c r="A86" s="22" t="s">
        <v>350</v>
      </c>
    </row>
    <row r="87" ht="15">
      <c r="A87" s="22" t="s">
        <v>351</v>
      </c>
    </row>
    <row r="88" ht="15">
      <c r="A88" s="22" t="s">
        <v>352</v>
      </c>
    </row>
    <row r="89" ht="15">
      <c r="A89" s="22" t="s">
        <v>353</v>
      </c>
    </row>
    <row r="90" ht="15">
      <c r="A90" s="22" t="s">
        <v>354</v>
      </c>
    </row>
    <row r="91" ht="15">
      <c r="A91" s="22" t="s">
        <v>355</v>
      </c>
    </row>
    <row r="92" ht="15">
      <c r="A92" s="22" t="s">
        <v>356</v>
      </c>
    </row>
    <row r="93" spans="1:2" ht="15">
      <c r="A93" s="22" t="s">
        <v>357</v>
      </c>
      <c r="B93" s="22" t="s">
        <v>358</v>
      </c>
    </row>
    <row r="94" spans="1:2" ht="15">
      <c r="A94" s="22" t="s">
        <v>359</v>
      </c>
      <c r="B94" s="22" t="s">
        <v>360</v>
      </c>
    </row>
    <row r="95" ht="15">
      <c r="A95" s="22" t="s">
        <v>361</v>
      </c>
    </row>
    <row r="96" spans="1:2" ht="15">
      <c r="A96" s="22" t="s">
        <v>362</v>
      </c>
      <c r="B96" s="22" t="s">
        <v>363</v>
      </c>
    </row>
    <row r="97" spans="1:2" ht="15">
      <c r="A97" s="22" t="s">
        <v>364</v>
      </c>
      <c r="B97" s="22" t="s">
        <v>365</v>
      </c>
    </row>
    <row r="98" spans="1:2" ht="15">
      <c r="A98" s="22" t="s">
        <v>366</v>
      </c>
      <c r="B98" s="22" t="s">
        <v>367</v>
      </c>
    </row>
    <row r="99" ht="15">
      <c r="A99" s="26" t="s">
        <v>368</v>
      </c>
    </row>
    <row r="100" ht="15">
      <c r="A100" s="26" t="s">
        <v>369</v>
      </c>
    </row>
    <row r="101" ht="15">
      <c r="A101" s="22" t="s">
        <v>370</v>
      </c>
    </row>
    <row r="102" ht="15">
      <c r="A102" s="22" t="s">
        <v>371</v>
      </c>
    </row>
    <row r="103" spans="1:2" ht="15">
      <c r="A103" s="22" t="s">
        <v>299</v>
      </c>
      <c r="B103" s="22" t="s">
        <v>372</v>
      </c>
    </row>
    <row r="104" spans="1:2" ht="15">
      <c r="A104" s="22" t="s">
        <v>373</v>
      </c>
      <c r="B104" s="22" t="s">
        <v>374</v>
      </c>
    </row>
    <row r="105" spans="1:2" ht="15">
      <c r="A105" s="22" t="s">
        <v>375</v>
      </c>
      <c r="B105" s="22" t="s">
        <v>376</v>
      </c>
    </row>
    <row r="106" ht="15">
      <c r="A106" s="24" t="s">
        <v>377</v>
      </c>
    </row>
    <row r="107" ht="15">
      <c r="A107" s="24" t="s">
        <v>378</v>
      </c>
    </row>
    <row r="108" ht="15">
      <c r="A108" s="24" t="s">
        <v>379</v>
      </c>
    </row>
    <row r="109" ht="15">
      <c r="A109" s="24" t="s">
        <v>380</v>
      </c>
    </row>
    <row r="111" ht="15.75" thickBot="1">
      <c r="A111" s="22"/>
    </row>
    <row r="112" spans="1:12" ht="15.75" thickBot="1">
      <c r="A112" s="23" t="s">
        <v>381</v>
      </c>
      <c r="L112" s="33"/>
    </row>
    <row r="113" ht="15">
      <c r="A113" s="22"/>
    </row>
    <row r="114" ht="15">
      <c r="A114" s="22" t="s">
        <v>382</v>
      </c>
    </row>
    <row r="115" spans="1:2" ht="15">
      <c r="A115" s="22" t="s">
        <v>359</v>
      </c>
      <c r="B115" s="22" t="s">
        <v>383</v>
      </c>
    </row>
    <row r="116" ht="15">
      <c r="A116" s="22" t="s">
        <v>361</v>
      </c>
    </row>
    <row r="117" spans="1:2" ht="15">
      <c r="A117" s="22" t="s">
        <v>366</v>
      </c>
      <c r="B117" s="22" t="s">
        <v>384</v>
      </c>
    </row>
    <row r="118" ht="15">
      <c r="A118" s="26" t="s">
        <v>385</v>
      </c>
    </row>
    <row r="119" ht="15">
      <c r="A119" s="26" t="s">
        <v>386</v>
      </c>
    </row>
    <row r="120" ht="15">
      <c r="A120" s="22" t="s">
        <v>387</v>
      </c>
    </row>
    <row r="121" ht="15">
      <c r="A121" s="22"/>
    </row>
    <row r="122" ht="15.75" thickBot="1"/>
    <row r="123" spans="1:12" ht="15.75" thickBot="1">
      <c r="A123" s="23" t="s">
        <v>388</v>
      </c>
      <c r="L123" s="33"/>
    </row>
    <row r="124" ht="15">
      <c r="A124" s="22"/>
    </row>
    <row r="125" ht="15">
      <c r="A125" s="22" t="s">
        <v>389</v>
      </c>
    </row>
    <row r="126" ht="15">
      <c r="A126" s="22" t="s">
        <v>390</v>
      </c>
    </row>
    <row r="127" ht="15">
      <c r="A127" s="22" t="s">
        <v>391</v>
      </c>
    </row>
    <row r="128" ht="15">
      <c r="A128" s="22" t="s">
        <v>392</v>
      </c>
    </row>
    <row r="129" spans="1:10" ht="36" customHeight="1">
      <c r="A129" s="42" t="s">
        <v>393</v>
      </c>
      <c r="B129" s="42"/>
      <c r="C129" s="42"/>
      <c r="D129" s="42"/>
      <c r="E129" s="42"/>
      <c r="F129" s="42"/>
      <c r="G129" s="42"/>
      <c r="H129" s="42"/>
      <c r="I129" s="42"/>
      <c r="J129" s="42"/>
    </row>
    <row r="130" ht="15">
      <c r="A130" s="22" t="s">
        <v>394</v>
      </c>
    </row>
    <row r="131" ht="15">
      <c r="A131" s="22" t="s">
        <v>395</v>
      </c>
    </row>
    <row r="132" ht="15">
      <c r="A132" s="22" t="s">
        <v>396</v>
      </c>
    </row>
    <row r="133" ht="15">
      <c r="A133" s="22" t="s">
        <v>397</v>
      </c>
    </row>
    <row r="134" spans="1:10" ht="33.75" customHeight="1">
      <c r="A134" s="42" t="s">
        <v>456</v>
      </c>
      <c r="B134" s="42"/>
      <c r="C134" s="42"/>
      <c r="D134" s="42"/>
      <c r="E134" s="42"/>
      <c r="F134" s="42"/>
      <c r="G134" s="42"/>
      <c r="H134" s="42"/>
      <c r="I134" s="42"/>
      <c r="J134" s="42"/>
    </row>
    <row r="135" ht="15">
      <c r="A135" s="22" t="s">
        <v>399</v>
      </c>
    </row>
    <row r="136" ht="15">
      <c r="A136" s="22" t="s">
        <v>400</v>
      </c>
    </row>
    <row r="137" ht="15">
      <c r="A137" s="22" t="s">
        <v>401</v>
      </c>
    </row>
    <row r="138" ht="15">
      <c r="A138" s="22" t="s">
        <v>402</v>
      </c>
    </row>
    <row r="139" ht="15">
      <c r="A139" s="22" t="s">
        <v>403</v>
      </c>
    </row>
    <row r="140" ht="15">
      <c r="A140" s="22" t="s">
        <v>404</v>
      </c>
    </row>
    <row r="141" ht="15">
      <c r="A141" s="22" t="s">
        <v>405</v>
      </c>
    </row>
    <row r="142" ht="15">
      <c r="A142" s="22" t="s">
        <v>406</v>
      </c>
    </row>
    <row r="143" ht="15">
      <c r="A143" s="22"/>
    </row>
    <row r="144" ht="15.75" thickBot="1"/>
    <row r="145" spans="1:12" ht="15.75" thickBot="1">
      <c r="A145" s="23" t="s">
        <v>407</v>
      </c>
      <c r="L145" s="33"/>
    </row>
    <row r="146" ht="15">
      <c r="A146" s="22"/>
    </row>
    <row r="147" ht="15">
      <c r="A147" s="22" t="s">
        <v>408</v>
      </c>
    </row>
    <row r="148" ht="15">
      <c r="A148" s="22" t="s">
        <v>409</v>
      </c>
    </row>
    <row r="149" ht="15">
      <c r="A149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.75" thickBot="1">
      <c r="A156" s="22"/>
    </row>
    <row r="157" spans="1:12" ht="15.75" thickBot="1">
      <c r="A157" s="23" t="s">
        <v>410</v>
      </c>
      <c r="L157" s="33"/>
    </row>
    <row r="158" ht="15">
      <c r="A158" s="22"/>
    </row>
    <row r="159" ht="15">
      <c r="A159" s="22" t="s">
        <v>411</v>
      </c>
    </row>
    <row r="160" ht="15">
      <c r="A160" s="22" t="s">
        <v>455</v>
      </c>
    </row>
    <row r="161" ht="15">
      <c r="A161" s="22"/>
    </row>
    <row r="162" ht="15.75" thickBot="1"/>
    <row r="163" spans="1:12" ht="15.75" thickBot="1">
      <c r="A163" s="23" t="s">
        <v>412</v>
      </c>
      <c r="L163" s="33"/>
    </row>
    <row r="164" ht="15">
      <c r="A164" s="22"/>
    </row>
    <row r="165" ht="15">
      <c r="A165" s="22" t="s">
        <v>413</v>
      </c>
    </row>
    <row r="166" ht="15">
      <c r="A166" s="22" t="s">
        <v>414</v>
      </c>
    </row>
    <row r="167" spans="1:3" ht="15">
      <c r="A167" s="22" t="s">
        <v>299</v>
      </c>
      <c r="C167" s="22" t="s">
        <v>415</v>
      </c>
    </row>
    <row r="168" spans="1:2" ht="15">
      <c r="A168" s="22" t="s">
        <v>416</v>
      </c>
      <c r="B168" s="22" t="s">
        <v>417</v>
      </c>
    </row>
    <row r="169" ht="15">
      <c r="A169" s="22" t="s">
        <v>418</v>
      </c>
    </row>
    <row r="170" ht="15">
      <c r="A170" s="22" t="s">
        <v>419</v>
      </c>
    </row>
    <row r="171" ht="15">
      <c r="A171" s="22" t="s">
        <v>420</v>
      </c>
    </row>
    <row r="172" ht="15">
      <c r="A172" s="22" t="s">
        <v>398</v>
      </c>
    </row>
    <row r="173" ht="15">
      <c r="A173" s="22" t="s">
        <v>421</v>
      </c>
    </row>
    <row r="174" ht="15">
      <c r="A174" s="22" t="s">
        <v>422</v>
      </c>
    </row>
    <row r="175" ht="15">
      <c r="A175" s="22" t="s">
        <v>397</v>
      </c>
    </row>
    <row r="176" ht="15">
      <c r="A176" s="22" t="s">
        <v>423</v>
      </c>
    </row>
    <row r="177" ht="15">
      <c r="A177" s="22" t="s">
        <v>424</v>
      </c>
    </row>
    <row r="178" ht="15">
      <c r="A178" s="22" t="s">
        <v>401</v>
      </c>
    </row>
    <row r="179" ht="15">
      <c r="A179" s="22" t="s">
        <v>425</v>
      </c>
    </row>
    <row r="180" ht="15">
      <c r="A180" s="22" t="s">
        <v>426</v>
      </c>
    </row>
    <row r="181" ht="15">
      <c r="A181" s="22" t="s">
        <v>427</v>
      </c>
    </row>
    <row r="182" ht="15">
      <c r="A182" s="22" t="s">
        <v>405</v>
      </c>
    </row>
    <row r="183" ht="15">
      <c r="A183" s="22" t="s">
        <v>406</v>
      </c>
    </row>
    <row r="184" ht="15.75" thickBot="1">
      <c r="A184" s="22"/>
    </row>
    <row r="185" spans="1:12" ht="15.75" thickBot="1">
      <c r="A185" s="23" t="s">
        <v>428</v>
      </c>
      <c r="L185" s="33"/>
    </row>
    <row r="186" ht="15">
      <c r="A186" s="22"/>
    </row>
    <row r="187" ht="15">
      <c r="A187" s="22" t="s">
        <v>429</v>
      </c>
    </row>
    <row r="188" ht="15">
      <c r="A188" s="22" t="s">
        <v>430</v>
      </c>
    </row>
    <row r="189" ht="15">
      <c r="A189" s="22" t="s">
        <v>431</v>
      </c>
    </row>
    <row r="190" ht="15">
      <c r="A190" s="22" t="s">
        <v>432</v>
      </c>
    </row>
    <row r="191" ht="15">
      <c r="A191" s="22" t="s">
        <v>433</v>
      </c>
    </row>
    <row r="192" ht="15">
      <c r="A192" s="22" t="s">
        <v>398</v>
      </c>
    </row>
    <row r="193" ht="15">
      <c r="A193" s="22" t="s">
        <v>434</v>
      </c>
    </row>
    <row r="194" ht="15">
      <c r="A194" s="22" t="s">
        <v>435</v>
      </c>
    </row>
    <row r="195" ht="15">
      <c r="A195" s="22" t="s">
        <v>397</v>
      </c>
    </row>
    <row r="196" ht="15">
      <c r="A196" s="22" t="s">
        <v>436</v>
      </c>
    </row>
    <row r="197" ht="15">
      <c r="A197" s="22" t="s">
        <v>437</v>
      </c>
    </row>
    <row r="198" ht="15">
      <c r="A198" s="22" t="s">
        <v>438</v>
      </c>
    </row>
    <row r="199" ht="15">
      <c r="A199" s="22" t="s">
        <v>439</v>
      </c>
    </row>
    <row r="200" ht="15">
      <c r="A200" s="22" t="s">
        <v>401</v>
      </c>
    </row>
    <row r="201" ht="15">
      <c r="A201" s="22" t="s">
        <v>440</v>
      </c>
    </row>
    <row r="202" ht="15">
      <c r="A202" s="22" t="s">
        <v>441</v>
      </c>
    </row>
    <row r="203" ht="15">
      <c r="A203" s="22" t="s">
        <v>442</v>
      </c>
    </row>
    <row r="204" ht="15">
      <c r="A204" s="22" t="s">
        <v>443</v>
      </c>
    </row>
    <row r="205" ht="15">
      <c r="A205" s="22" t="s">
        <v>406</v>
      </c>
    </row>
    <row r="206" ht="15">
      <c r="A206" s="22"/>
    </row>
    <row r="207" ht="15.75" thickBot="1">
      <c r="A207" s="22"/>
    </row>
    <row r="208" spans="1:12" ht="15.75" thickBot="1">
      <c r="A208" s="23" t="s">
        <v>444</v>
      </c>
      <c r="L208" s="33"/>
    </row>
    <row r="209" ht="15">
      <c r="A209" s="22"/>
    </row>
    <row r="210" ht="15">
      <c r="A210" s="22" t="s">
        <v>445</v>
      </c>
    </row>
    <row r="211" ht="15">
      <c r="A211" s="22" t="s">
        <v>446</v>
      </c>
    </row>
    <row r="212" ht="15">
      <c r="A212" s="22" t="s">
        <v>447</v>
      </c>
    </row>
    <row r="213" ht="15">
      <c r="A213" s="22" t="s">
        <v>448</v>
      </c>
    </row>
    <row r="214" ht="15">
      <c r="A214" s="22" t="s">
        <v>391</v>
      </c>
    </row>
    <row r="215" ht="15">
      <c r="A215" s="22" t="s">
        <v>457</v>
      </c>
    </row>
    <row r="216" ht="15">
      <c r="A216" s="22" t="s">
        <v>449</v>
      </c>
    </row>
    <row r="217" ht="15">
      <c r="A217" s="22" t="s">
        <v>450</v>
      </c>
    </row>
    <row r="218" ht="15">
      <c r="A218" s="22" t="s">
        <v>458</v>
      </c>
    </row>
    <row r="219" ht="15">
      <c r="A219" s="22" t="s">
        <v>401</v>
      </c>
    </row>
    <row r="220" ht="15">
      <c r="A220" s="22" t="s">
        <v>451</v>
      </c>
    </row>
    <row r="221" ht="15">
      <c r="A221" s="22" t="s">
        <v>459</v>
      </c>
    </row>
    <row r="222" ht="15">
      <c r="A222" s="22" t="s">
        <v>452</v>
      </c>
    </row>
    <row r="223" ht="15">
      <c r="A223" s="22" t="s">
        <v>406</v>
      </c>
    </row>
    <row r="224" ht="15">
      <c r="A224" s="22"/>
    </row>
    <row r="227" ht="15">
      <c r="A227" s="22"/>
    </row>
    <row r="228" ht="15">
      <c r="A228" s="22"/>
    </row>
    <row r="230" ht="15">
      <c r="A230" s="22"/>
    </row>
    <row r="231" ht="15">
      <c r="A231" s="22"/>
    </row>
    <row r="232" ht="15">
      <c r="A232" s="22"/>
    </row>
    <row r="233" ht="15">
      <c r="A233" s="22"/>
    </row>
    <row r="234" ht="15">
      <c r="A234" s="22"/>
    </row>
    <row r="235" ht="15">
      <c r="A235" s="22"/>
    </row>
    <row r="236" ht="15">
      <c r="A236" s="22"/>
    </row>
    <row r="237" ht="15">
      <c r="A237" s="22"/>
    </row>
    <row r="239" ht="15">
      <c r="A239" s="27"/>
    </row>
    <row r="240" ht="15">
      <c r="A240" s="22"/>
    </row>
    <row r="241" ht="15">
      <c r="A241" s="22"/>
    </row>
  </sheetData>
  <sheetProtection algorithmName="SHA-512" hashValue="Lv7NyxBUb4Qze+1q1SXECcyMYdwNaa0G6e+OhuYROLRVsJEZ3pWCvGWGotqw+aA8gYQxTcekdr9YVIzz8wWoFQ==" saltValue="UMBY6qbtg+npglz1wZx9Zw==" spinCount="100000" sheet="1" objects="1" scenarios="1" formatCells="0" formatColumns="0" formatRows="0"/>
  <mergeCells count="9">
    <mergeCell ref="A71:J71"/>
    <mergeCell ref="A129:J129"/>
    <mergeCell ref="A134:J134"/>
    <mergeCell ref="A12:J12"/>
    <mergeCell ref="A5:J5"/>
    <mergeCell ref="A28:J28"/>
    <mergeCell ref="A43:J43"/>
    <mergeCell ref="A59:J59"/>
    <mergeCell ref="A62:J62"/>
  </mergeCells>
  <printOptions/>
  <pageMargins left="0.6692913385826772" right="0.31496062992125984" top="0.5905511811023623" bottom="0.4724409448818898" header="0.31496062992125984" footer="0.2362204724409449"/>
  <pageSetup fitToHeight="0" fitToWidth="1" horizontalDpi="600" verticalDpi="600" orientation="landscape" paperSize="9" scale="89" r:id="rId2"/>
  <headerFooter>
    <oddFooter>&amp;C&amp;P</oddFooter>
  </headerFooter>
  <rowBreaks count="5" manualBreakCount="5">
    <brk id="23" max="16383" man="1"/>
    <brk id="55" max="16383" man="1"/>
    <brk id="82" max="16383" man="1"/>
    <brk id="156" max="16383" man="1"/>
    <brk id="1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Milada</cp:lastModifiedBy>
  <cp:lastPrinted>2020-02-06T10:24:08Z</cp:lastPrinted>
  <dcterms:created xsi:type="dcterms:W3CDTF">2020-02-05T18:52:12Z</dcterms:created>
  <dcterms:modified xsi:type="dcterms:W3CDTF">2020-04-24T12:09:03Z</dcterms:modified>
  <cp:category/>
  <cp:version/>
  <cp:contentType/>
  <cp:contentStatus/>
</cp:coreProperties>
</file>