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28" yWindow="65428" windowWidth="23256" windowHeight="12576" activeTab="1"/>
  </bookViews>
  <sheets>
    <sheet name="Rekapitulace stavby" sheetId="1" r:id="rId1"/>
    <sheet name="01 - Oblast 1" sheetId="2" r:id="rId2"/>
    <sheet name="Pokyny pro vyplnění" sheetId="3" r:id="rId3"/>
  </sheets>
  <definedNames>
    <definedName name="_xlnm._FilterDatabase" localSheetId="1" hidden="1">'01 - Oblast 1'!$C$87:$K$147</definedName>
    <definedName name="_xlnm.Print_Area" localSheetId="1">'01 - Oblast 1'!$C$4:$J$39,'01 - Oblast 1'!$C$45:$J$69,'01 - Oblast 1'!$C$75:$K$147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Oblast 1'!$87:$87</definedName>
  </definedNames>
  <calcPr calcId="191029"/>
  <extLst/>
</workbook>
</file>

<file path=xl/sharedStrings.xml><?xml version="1.0" encoding="utf-8"?>
<sst xmlns="http://schemas.openxmlformats.org/spreadsheetml/2006/main" count="1318" uniqueCount="422">
  <si>
    <t>Export Komplet</t>
  </si>
  <si>
    <t>VZ</t>
  </si>
  <si>
    <t>2.0</t>
  </si>
  <si>
    <t/>
  </si>
  <si>
    <t>False</t>
  </si>
  <si>
    <t>{9aec094e-1e73-404a-b489-79d07e2aa3fa}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</si>
  <si>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</si>
  <si>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</si>
  <si>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</si>
  <si>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</si>
  <si>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</si>
  <si>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</si>
  <si>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</si>
  <si>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</si>
  <si>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</si>
  <si>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</si>
  <si>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</si>
  <si>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</si>
  <si>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Sokolnice - ohradní zeď obory, obnova porušených míst</t>
  </si>
  <si>
    <t>KSO:</t>
  </si>
  <si>
    <t>CC-CZ:</t>
  </si>
  <si>
    <t>Místo:</t>
  </si>
  <si>
    <t>Sokolnice</t>
  </si>
  <si>
    <t>Datum:</t>
  </si>
  <si>
    <t>29. 1. 2019</t>
  </si>
  <si>
    <t>Zadavatel:</t>
  </si>
  <si>
    <t>IČ:</t>
  </si>
  <si>
    <t>44138814</t>
  </si>
  <si>
    <t>DIČ:</t>
  </si>
  <si>
    <t>Uchazeč:</t>
  </si>
  <si>
    <t>Vyplň údaj</t>
  </si>
  <si>
    <t>Projektant:</t>
  </si>
  <si>
    <t>True</t>
  </si>
  <si>
    <t>Zpracovatel:</t>
  </si>
  <si>
    <t>18141196</t>
  </si>
  <si>
    <t>ing. Zdeněk Šimoník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</si>
  <si>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</si>
  <si>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</si>
  <si>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</si>
  <si>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</si>
  <si>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</si>
  <si>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</si>
  <si>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</si>
  <si>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</si>
  <si>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</si>
  <si>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</si>
  <si>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</si>
  <si>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</si>
  <si>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</si>
  <si>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</si>
  <si>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</si>
  <si>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</si>
  <si>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</si>
  <si>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</si>
  <si>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</si>
  <si>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</si>
  <si>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</si>
  <si>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</si>
  <si>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</si>
  <si>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</si>
  <si>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</si>
  <si>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</si>
  <si>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</si>
  <si>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</si>
  <si>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</si>
  <si>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</si>
  <si>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</si>
  <si>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</si>
  <si>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</si>
  <si>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</si>
  <si>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</si>
  <si>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</si>
  <si>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</si>
  <si>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</si>
  <si>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</si>
  <si>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</si>
  <si>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</si>
  <si>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</si>
  <si>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Oblast 1</t>
  </si>
  <si>
    <t>STA</t>
  </si>
  <si>
    <t>1</t>
  </si>
  <si>
    <t>{df650221-3bc6-4eea-b12a-62cd0a55dc00}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</si>
  <si>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</si>
  <si>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</si>
  <si>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</si>
  <si>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</si>
  <si>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</si>
  <si>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</si>
  <si>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</si>
  <si>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</si>
  <si>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</si>
  <si>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</si>
  <si>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</si>
  <si>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</si>
  <si>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</si>
  <si>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</si>
  <si>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</si>
  <si>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</si>
  <si>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</si>
  <si>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</si>
  <si>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</si>
  <si>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</si>
  <si>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</si>
  <si>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</si>
  <si>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</si>
  <si>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</si>
  <si>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</si>
  <si>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</si>
  <si>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</si>
  <si>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</si>
  <si>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</si>
  <si>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</si>
  <si>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</si>
  <si>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</si>
  <si>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</si>
  <si>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</si>
  <si>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kus</t>
  </si>
  <si>
    <t>CS ÚRS 2019 01</t>
  </si>
  <si>
    <t>4</t>
  </si>
  <si>
    <t>3</t>
  </si>
  <si>
    <t>112201101</t>
  </si>
  <si>
    <t>Odstranění pařezů s jejich vykopáním, vytrháním nebo odstřelením, s přesekáním kořenů průměru přes 100 do 300 mm</t>
  </si>
  <si>
    <t>-1802165026</t>
  </si>
  <si>
    <t>112201102</t>
  </si>
  <si>
    <t>Odstranění pařezů s jejich vykopáním, vytrháním nebo odstřelením, s přesekáním kořenů průměru přes 300 do 500 mm</t>
  </si>
  <si>
    <t>-887952909</t>
  </si>
  <si>
    <t>5</t>
  </si>
  <si>
    <t>132312101</t>
  </si>
  <si>
    <t>Hloubení zapažených i nezapažených rýh šířky do 600 mm ručním nebo pneumatickým nářadím s urovnáním dna do předepsaného profilu a spádu v horninách tř. 4 soudržných</t>
  </si>
  <si>
    <t>m3</t>
  </si>
  <si>
    <t>1944748440</t>
  </si>
  <si>
    <t>VV</t>
  </si>
  <si>
    <t>22,05*(0,80-0,625)*0,50</t>
  </si>
  <si>
    <t>Rozšíření výkopu na 500 mm</t>
  </si>
  <si>
    <t>22,05*0,85*0,01</t>
  </si>
  <si>
    <t>Součet</t>
  </si>
  <si>
    <t>151101101</t>
  </si>
  <si>
    <t>Zřízení pažení a rozepření stěn rýh pro podzemní vedení pro všechny šířky rýhy příložné pro jakoukoliv mezerovitost, hloubky do 2 m</t>
  </si>
  <si>
    <t>m2</t>
  </si>
  <si>
    <t>-67498118</t>
  </si>
  <si>
    <t>22,05*0,85*2</t>
  </si>
  <si>
    <t>151101111</t>
  </si>
  <si>
    <t>Odstranění pažení a rozepření stěn rýh pro podzemní vedení s uložením materiálu na vzdálenost do 3 m od kraje výkopu příložné, hloubky do 2 m</t>
  </si>
  <si>
    <t>176661253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</si>
  <si>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</si>
  <si>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</si>
  <si>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1192720463</t>
  </si>
  <si>
    <t>2,116</t>
  </si>
  <si>
    <t>9</t>
  </si>
  <si>
    <t>162301421</t>
  </si>
  <si>
    <t>Vodorovné přemístění větví, kmenů nebo pařezů s naložením, složením a dopravou do 5000 m pařezů kmenů, průměru přes 100 do 300 mm</t>
  </si>
  <si>
    <t>-1807819112</t>
  </si>
  <si>
    <t>162301422</t>
  </si>
  <si>
    <t>Vodorovné přemístění větví, kmenů nebo pařezů s naložením, složením a dopravou do 5000 m pařezů kmenů, průměru přes 300 do 500 mm</t>
  </si>
  <si>
    <t>681741481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</si>
  <si>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</si>
  <si>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</si>
  <si>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-1834552312</t>
  </si>
  <si>
    <t>167101101</t>
  </si>
  <si>
    <t>Nakládání, skládání a překládání neulehlého výkopku nebo sypaniny nakládání, množství do 100 m3, z hornin tř. 1 až 4</t>
  </si>
  <si>
    <t>-1330169626</t>
  </si>
  <si>
    <t>171201201</t>
  </si>
  <si>
    <t>Uložení sypaniny na skládky</t>
  </si>
  <si>
    <t>-622587741</t>
  </si>
  <si>
    <t>2,116*1,8</t>
  </si>
  <si>
    <t>Zakládání</t>
  </si>
  <si>
    <t>274211411</t>
  </si>
  <si>
    <t>Zdivo základových pásů z lomového kamene nelícované na maltu cementovou</t>
  </si>
  <si>
    <t>-2049650864</t>
  </si>
  <si>
    <t>P</t>
  </si>
  <si>
    <t>Poznámka k položce:
Na základové zdivo bude použito 50 % kamene z vybouraných základů (předpoklad)</t>
  </si>
  <si>
    <t>22,05*1,055*0,50</t>
  </si>
  <si>
    <t>274211493</t>
  </si>
  <si>
    <t>Zdivo základových pásů z lomového kamene Příplatek k cenám za lícování zdiva oboustranné</t>
  </si>
  <si>
    <t>-1399792595</t>
  </si>
  <si>
    <t>22,05*0,225*0,50</t>
  </si>
  <si>
    <t>Svislé a kompletní konstrukce</t>
  </si>
  <si>
    <t>310901113</t>
  </si>
  <si>
    <t>Úprava líce při zdění režného zdiva bez spárování jakékoliv vazby, popř. předlohy, prováděná volně bez lišt (např. do šňůry)</t>
  </si>
  <si>
    <t>1591206564</t>
  </si>
  <si>
    <t>22,05*1,215*2</t>
  </si>
  <si>
    <t>311231126</t>
  </si>
  <si>
    <t>Zdivo z cihel pálených nosné z cihel plných dl. 290 mm P 20 až 25, na maltu MC-5 nebo MC-10</t>
  </si>
  <si>
    <t>-1691606969</t>
  </si>
  <si>
    <t>Poznámka k položce:
na zdění bude vzužito cca 50 % cihel z rozebraných částí zdí cca 2,65 m3
na doplnění budou použity kvalitní cihly z bouraček
na zdění bude použita kvalitní vápenná malta viz. TZ v PD
vceně je započtena i úprava poslední vrstvy cihel</t>
  </si>
  <si>
    <t>22,05*1,290*0,30</t>
  </si>
  <si>
    <t>rozšíření v místech pilířků</t>
  </si>
  <si>
    <t>0,45*0,15*4</t>
  </si>
  <si>
    <t>316231212</t>
  </si>
  <si>
    <t>Ukončující (nenosné - krycí) vrstvy vodorovné nebo šikmé z cihel pálených na maltu MVC nebo MC včetně spárování lícových pevnosti P 60, dl. 290 mm (český formát 290x140x65 mm) plných nastojato (tl. 140 mm)</t>
  </si>
  <si>
    <t>1405947629</t>
  </si>
  <si>
    <t>Poznámka k položce:
Do ceny  započítat řezání cihel</t>
  </si>
  <si>
    <t>8,6</t>
  </si>
  <si>
    <t>Ostatní konstrukce a práce, bourání</t>
  </si>
  <si>
    <t>961022311</t>
  </si>
  <si>
    <t>Bourání základů ze zdiva kamenného nebo smíšeného smíšeného</t>
  </si>
  <si>
    <t>-1313113682</t>
  </si>
  <si>
    <t>22,05*(0,625+0,175)*0,49</t>
  </si>
  <si>
    <t>985221023</t>
  </si>
  <si>
    <t>Postupné rozebírání zdiva pro další použití cihelného, objemu přes 3 m3</t>
  </si>
  <si>
    <t>-700852711</t>
  </si>
  <si>
    <t>Poznámka k položce:
v ceně je započítáno čistění cihel
předpoklad pro zpětné využití 50 %</t>
  </si>
  <si>
    <t>Objem je převzatý z VV z PD - PC 11 a PCk 11 (koruna)</t>
  </si>
  <si>
    <t>4,65+0,60</t>
  </si>
  <si>
    <t>997</t>
  </si>
  <si>
    <t>Přesun sutě</t>
  </si>
  <si>
    <t>997013501</t>
  </si>
  <si>
    <t>Odvoz suti a vybouraných hmot na skládku nebo meziskládku se složením, na vzdálenost do 1 km</t>
  </si>
  <si>
    <t>t</t>
  </si>
  <si>
    <t>-897160531</t>
  </si>
  <si>
    <t>Poznámka k položce:
Počítá se  s využitím 50 % materiálu do nových kcí základů a zdí</t>
  </si>
  <si>
    <t>29,859/2</t>
  </si>
  <si>
    <t>997013509</t>
  </si>
  <si>
    <t>Odvoz suti a vybouraných hmot na skládku nebo meziskládku se složením, na vzdálenost Příplatek k ceně za každý další i započatý 1 km přes 1 km</t>
  </si>
  <si>
    <t>990604073</t>
  </si>
  <si>
    <t>Poznámka k položce:
skládka do 10 km</t>
  </si>
  <si>
    <t>29,859/2*9</t>
  </si>
  <si>
    <t>997013807</t>
  </si>
  <si>
    <t>Poplatek za uložení stavebního odpadu na skládce (skládkovné) z tašek a keramických výrobků zatříděného do Katalogu odpadů pod kódem 170 103</t>
  </si>
  <si>
    <t>994374106</t>
  </si>
  <si>
    <t>29,859/2* 1,9</t>
  </si>
  <si>
    <t>998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</si>
  <si>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</si>
  <si>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</si>
  <si>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</si>
  <si>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660192974</t>
  </si>
  <si>
    <t>VRN</t>
  </si>
  <si>
    <t>Vedlejší rozpočtové náklady</t>
  </si>
  <si>
    <t>VRN3</t>
  </si>
  <si>
    <t>Zařízení staveniště</t>
  </si>
  <si>
    <t>030001000</t>
  </si>
  <si>
    <t>kpl.</t>
  </si>
  <si>
    <t>1024</t>
  </si>
  <si>
    <t>-517235648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</si>
  <si>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</si>
  <si>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</si>
  <si>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</si>
  <si>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</si>
  <si>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</si>
  <si>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</si>
  <si>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</si>
  <si>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</si>
  <si>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</si>
  <si>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</si>
  <si>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</si>
  <si>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</si>
  <si>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</si>
  <si>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</si>
  <si>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</si>
  <si>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</si>
  <si>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</si>
  <si>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</si>
  <si>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</si>
  <si>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</si>
  <si>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</si>
  <si>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</si>
  <si>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</si>
  <si>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</si>
  <si>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</si>
  <si>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</si>
  <si>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</si>
  <si>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</si>
  <si>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</si>
  <si>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</si>
  <si>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</si>
  <si>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</si>
  <si>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</si>
  <si>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</si>
  <si>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</si>
  <si>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</si>
  <si>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</si>
  <si>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</si>
  <si>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</si>
  <si>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</si>
  <si>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</si>
  <si>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</si>
  <si>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</si>
  <si>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</si>
  <si>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</si>
  <si>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</si>
  <si>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</si>
  <si>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</si>
  <si>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</si>
  <si>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</si>
  <si>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</si>
  <si>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</si>
  <si>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</si>
  <si>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</si>
  <si>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</si>
  <si>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</si>
  <si>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</si>
  <si>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</si>
  <si>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</si>
  <si>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</si>
  <si>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</si>
  <si>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</si>
  <si>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</si>
  <si>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</si>
  <si>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</si>
  <si>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</si>
  <si>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</si>
  <si>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</si>
  <si>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</si>
  <si>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</si>
  <si>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</si>
  <si>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</si>
  <si>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</si>
  <si>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</si>
  <si>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</si>
  <si>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</si>
  <si>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</si>
  <si>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</si>
  <si>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</si>
  <si>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</si>
  <si>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</si>
  <si>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</si>
  <si>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</si>
  <si>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</si>
  <si>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</si>
  <si>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</si>
  <si>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</si>
  <si>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</si>
  <si>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</si>
  <si>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</si>
  <si>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</si>
  <si>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</si>
  <si>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</si>
  <si>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</si>
  <si>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</si>
  <si>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</si>
  <si>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</si>
  <si>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</si>
  <si>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</si>
  <si>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</si>
  <si>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</si>
  <si>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</si>
  <si>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</si>
  <si>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</si>
  <si>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</si>
  <si>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</si>
  <si>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</si>
  <si>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</si>
  <si>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</si>
  <si>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</si>
  <si>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</si>
  <si>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</si>
  <si>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</si>
  <si>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</si>
  <si>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</si>
  <si>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</si>
  <si>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</si>
  <si>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</si>
  <si>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</si>
  <si>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</si>
  <si>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</si>
  <si>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</si>
  <si>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</si>
  <si>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</si>
  <si>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</si>
  <si>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</si>
  <si>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</si>
  <si>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</si>
  <si>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</si>
  <si>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</si>
  <si>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</si>
  <si>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</si>
  <si>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</si>
  <si>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</si>
  <si>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</si>
  <si>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</si>
  <si>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</si>
  <si>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</si>
  <si>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</si>
  <si>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</si>
  <si>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</si>
  <si>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</si>
  <si>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</si>
  <si>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</si>
  <si>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</si>
  <si>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</si>
  <si>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</si>
  <si>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</si>
  <si>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</si>
  <si>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</si>
  <si>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</si>
  <si>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</si>
  <si>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</si>
  <si>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</si>
  <si>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</si>
  <si>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</si>
  <si>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</si>
  <si>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</si>
  <si>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</si>
  <si>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</si>
  <si>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</si>
  <si>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</si>
  <si>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</si>
  <si>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</si>
  <si>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</si>
  <si>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</si>
  <si>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</si>
  <si>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</si>
  <si>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</si>
  <si>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</si>
  <si>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</si>
  <si>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</si>
  <si>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</si>
  <si>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</si>
  <si>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</si>
  <si>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</si>
  <si>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</si>
  <si>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</si>
  <si>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</si>
  <si>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</si>
  <si>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</si>
  <si>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</si>
  <si>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</si>
  <si>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</si>
  <si>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</si>
  <si>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</si>
  <si>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Ing. Radomír Veselý</t>
  </si>
  <si>
    <t>Mendelova univerzita v Brně, Zemědělská 1, 613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</si>
</sst>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>
      <alignment/>
    </xf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wrapText="1"/>
    </xf>
    <xf numFmtId="49" fontId="35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>
      <selection activeCell="AP16" sqref="AP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65" t="s">
        <v>6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267" t="s">
        <v>15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19"/>
      <c r="BE5" s="260" t="s">
        <v>16</v>
      </c>
      <c r="BS5" s="16" t="s">
        <v>7</v>
      </c>
    </row>
    <row r="6" spans="2:71" ht="36.9" customHeight="1">
      <c r="B6" s="19"/>
      <c r="D6" s="24" t="s">
        <v>17</v>
      </c>
      <c r="K6" s="268" t="s">
        <v>18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19"/>
      <c r="BE6" s="261"/>
      <c r="BS6" s="16" t="s">
        <v>7</v>
      </c>
    </row>
    <row r="7" spans="2:71" ht="12" customHeight="1">
      <c r="B7" s="19"/>
      <c r="D7" s="25" t="s">
        <v>19</v>
      </c>
      <c r="K7" s="16" t="s">
        <v>3</v>
      </c>
      <c r="AK7" s="25" t="s">
        <v>20</v>
      </c>
      <c r="AN7" s="16" t="s">
        <v>3</v>
      </c>
      <c r="AR7" s="19"/>
      <c r="BE7" s="261"/>
      <c r="BS7" s="16" t="s">
        <v>7</v>
      </c>
    </row>
    <row r="8" spans="2:71" ht="12" customHeight="1">
      <c r="B8" s="19"/>
      <c r="D8" s="25" t="s">
        <v>21</v>
      </c>
      <c r="K8" s="16" t="s">
        <v>22</v>
      </c>
      <c r="AK8" s="25" t="s">
        <v>23</v>
      </c>
      <c r="AN8" s="26" t="s">
        <v>24</v>
      </c>
      <c r="AR8" s="19"/>
      <c r="BE8" s="261"/>
      <c r="BS8" s="16" t="s">
        <v>7</v>
      </c>
    </row>
    <row r="9" spans="2:71" ht="14.4" customHeight="1">
      <c r="B9" s="19"/>
      <c r="AR9" s="19"/>
      <c r="BE9" s="261"/>
      <c r="BS9" s="16" t="s">
        <v>7</v>
      </c>
    </row>
    <row r="10" spans="2:71" ht="12" customHeight="1">
      <c r="B10" s="19"/>
      <c r="D10" s="25" t="s">
        <v>25</v>
      </c>
      <c r="AK10" s="25" t="s">
        <v>26</v>
      </c>
      <c r="AN10" s="16">
        <v>62156489</v>
      </c>
      <c r="AR10" s="19"/>
      <c r="BE10" s="261"/>
      <c r="BS10" s="16" t="s">
        <v>7</v>
      </c>
    </row>
    <row r="11" spans="2:71" ht="18.45" customHeight="1">
      <c r="B11" s="19"/>
      <c r="E11" s="16" t="s">
        <v>421</v>
      </c>
      <c r="AK11" s="25" t="s">
        <v>28</v>
      </c>
      <c r="AN11" s="16" t="s">
        <v>3</v>
      </c>
      <c r="AR11" s="19"/>
      <c r="BE11" s="261"/>
      <c r="BS11" s="16" t="s">
        <v>7</v>
      </c>
    </row>
    <row r="12" spans="2:71" ht="6.9" customHeight="1">
      <c r="B12" s="19"/>
      <c r="AR12" s="19"/>
      <c r="BE12" s="261"/>
      <c r="BS12" s="16" t="s">
        <v>7</v>
      </c>
    </row>
    <row r="13" spans="2:71" ht="12" customHeight="1">
      <c r="B13" s="19"/>
      <c r="D13" s="25" t="s">
        <v>29</v>
      </c>
      <c r="AK13" s="25" t="s">
        <v>26</v>
      </c>
      <c r="AN13" s="27" t="s">
        <v>30</v>
      </c>
      <c r="AR13" s="19"/>
      <c r="BE13" s="261"/>
      <c r="BS13" s="16" t="s">
        <v>7</v>
      </c>
    </row>
    <row r="14" spans="2:71" ht="12">
      <c r="B14" s="19"/>
      <c r="E14" s="269" t="s">
        <v>30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5" t="s">
        <v>28</v>
      </c>
      <c r="AN14" s="27" t="s">
        <v>30</v>
      </c>
      <c r="AR14" s="19"/>
      <c r="BE14" s="261"/>
      <c r="BS14" s="16" t="s">
        <v>7</v>
      </c>
    </row>
    <row r="15" spans="2:71" ht="6.9" customHeight="1">
      <c r="B15" s="19"/>
      <c r="AR15" s="19"/>
      <c r="BE15" s="261"/>
      <c r="BS15" s="16" t="s">
        <v>4</v>
      </c>
    </row>
    <row r="16" spans="2:71" ht="12" customHeight="1">
      <c r="B16" s="19"/>
      <c r="D16" s="25" t="s">
        <v>31</v>
      </c>
      <c r="AK16" s="25" t="s">
        <v>26</v>
      </c>
      <c r="AN16" s="256" t="s">
        <v>27</v>
      </c>
      <c r="AR16" s="19"/>
      <c r="BE16" s="261"/>
      <c r="BS16" s="16" t="s">
        <v>4</v>
      </c>
    </row>
    <row r="17" spans="2:71" ht="18.45" customHeight="1">
      <c r="B17" s="19"/>
      <c r="E17" s="256" t="s">
        <v>420</v>
      </c>
      <c r="AK17" s="25" t="s">
        <v>28</v>
      </c>
      <c r="AN17" s="16" t="s">
        <v>3</v>
      </c>
      <c r="AR17" s="19"/>
      <c r="BE17" s="261"/>
      <c r="BS17" s="16" t="s">
        <v>32</v>
      </c>
    </row>
    <row r="18" spans="2:71" ht="6.9" customHeight="1">
      <c r="B18" s="19"/>
      <c r="AR18" s="19"/>
      <c r="BE18" s="261"/>
      <c r="BS18" s="16" t="s">
        <v>7</v>
      </c>
    </row>
    <row r="19" spans="2:71" ht="12" customHeight="1">
      <c r="B19" s="19"/>
      <c r="D19" s="25" t="s">
        <v>33</v>
      </c>
      <c r="AK19" s="25" t="s">
        <v>26</v>
      </c>
      <c r="AN19" s="16" t="s">
        <v>34</v>
      </c>
      <c r="AR19" s="19"/>
      <c r="BE19" s="261"/>
      <c r="BS19" s="16" t="s">
        <v>7</v>
      </c>
    </row>
    <row r="20" spans="2:71" ht="18.45" customHeight="1">
      <c r="B20" s="19"/>
      <c r="E20" s="16" t="s">
        <v>35</v>
      </c>
      <c r="AK20" s="25" t="s">
        <v>28</v>
      </c>
      <c r="AN20" s="16" t="s">
        <v>3</v>
      </c>
      <c r="AR20" s="19"/>
      <c r="BE20" s="261"/>
      <c r="BS20" s="16" t="s">
        <v>4</v>
      </c>
    </row>
    <row r="21" spans="2:57" ht="6.9" customHeight="1">
      <c r="B21" s="19"/>
      <c r="AR21" s="19"/>
      <c r="BE21" s="261"/>
    </row>
    <row r="22" spans="2:57" ht="12" customHeight="1">
      <c r="B22" s="19"/>
      <c r="D22" s="25" t="s">
        <v>36</v>
      </c>
      <c r="AR22" s="19"/>
      <c r="BE22" s="261"/>
    </row>
    <row r="23" spans="2:57" ht="45" customHeight="1">
      <c r="B23" s="19"/>
      <c r="E23" s="271" t="s">
        <v>37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R23" s="19"/>
      <c r="BE23" s="261"/>
    </row>
    <row r="24" spans="2:57" ht="6.9" customHeight="1">
      <c r="B24" s="19"/>
      <c r="AR24" s="19"/>
      <c r="BE24" s="261"/>
    </row>
    <row r="25" spans="2:57" ht="6.9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61"/>
    </row>
    <row r="26" spans="2:57" s="1" customFormat="1" ht="25.95" customHeight="1">
      <c r="B26" s="30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62">
        <f>ROUND(AG54,2)</f>
        <v>0</v>
      </c>
      <c r="AL26" s="263"/>
      <c r="AM26" s="263"/>
      <c r="AN26" s="263"/>
      <c r="AO26" s="263"/>
      <c r="AR26" s="30"/>
      <c r="BE26" s="261"/>
    </row>
    <row r="27" spans="2:57" s="1" customFormat="1" ht="6.9" customHeight="1">
      <c r="B27" s="30"/>
      <c r="AR27" s="30"/>
      <c r="BE27" s="261"/>
    </row>
    <row r="28" spans="2:57" s="1" customFormat="1" ht="12">
      <c r="B28" s="30"/>
      <c r="L28" s="264" t="s">
        <v>39</v>
      </c>
      <c r="M28" s="264"/>
      <c r="N28" s="264"/>
      <c r="O28" s="264"/>
      <c r="P28" s="264"/>
      <c r="W28" s="264" t="s">
        <v>40</v>
      </c>
      <c r="X28" s="264"/>
      <c r="Y28" s="264"/>
      <c r="Z28" s="264"/>
      <c r="AA28" s="264"/>
      <c r="AB28" s="264"/>
      <c r="AC28" s="264"/>
      <c r="AD28" s="264"/>
      <c r="AE28" s="264"/>
      <c r="AK28" s="264" t="s">
        <v>41</v>
      </c>
      <c r="AL28" s="264"/>
      <c r="AM28" s="264"/>
      <c r="AN28" s="264"/>
      <c r="AO28" s="264"/>
      <c r="AR28" s="30"/>
      <c r="BE28" s="261"/>
    </row>
    <row r="29" spans="2:57" s="2" customFormat="1" ht="14.4" customHeight="1">
      <c r="B29" s="34"/>
      <c r="D29" s="25" t="s">
        <v>42</v>
      </c>
      <c r="F29" s="25" t="s">
        <v>43</v>
      </c>
      <c r="L29" s="257">
        <v>0.21</v>
      </c>
      <c r="M29" s="258"/>
      <c r="N29" s="258"/>
      <c r="O29" s="258"/>
      <c r="P29" s="258"/>
      <c r="W29" s="259">
        <f>ROUND(AZ54,2)</f>
        <v>0</v>
      </c>
      <c r="X29" s="258"/>
      <c r="Y29" s="258"/>
      <c r="Z29" s="258"/>
      <c r="AA29" s="258"/>
      <c r="AB29" s="258"/>
      <c r="AC29" s="258"/>
      <c r="AD29" s="258"/>
      <c r="AE29" s="258"/>
      <c r="AK29" s="259">
        <f>ROUND(AV54,2)</f>
        <v>0</v>
      </c>
      <c r="AL29" s="258"/>
      <c r="AM29" s="258"/>
      <c r="AN29" s="258"/>
      <c r="AO29" s="258"/>
      <c r="AR29" s="34"/>
      <c r="BE29" s="261"/>
    </row>
    <row r="30" spans="2:57" s="2" customFormat="1" ht="14.4" customHeight="1">
      <c r="B30" s="34"/>
      <c r="F30" s="25" t="s">
        <v>44</v>
      </c>
      <c r="L30" s="257">
        <v>0.15</v>
      </c>
      <c r="M30" s="258"/>
      <c r="N30" s="258"/>
      <c r="O30" s="258"/>
      <c r="P30" s="258"/>
      <c r="W30" s="259">
        <f>ROUND(BA54,2)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9">
        <f>ROUND(AW54,2)</f>
        <v>0</v>
      </c>
      <c r="AL30" s="258"/>
      <c r="AM30" s="258"/>
      <c r="AN30" s="258"/>
      <c r="AO30" s="258"/>
      <c r="AR30" s="34"/>
      <c r="BE30" s="261"/>
    </row>
    <row r="31" spans="2:57" s="2" customFormat="1" ht="14.4" customHeight="1" hidden="1">
      <c r="B31" s="34"/>
      <c r="F31" s="25" t="s">
        <v>45</v>
      </c>
      <c r="L31" s="257">
        <v>0.21</v>
      </c>
      <c r="M31" s="258"/>
      <c r="N31" s="258"/>
      <c r="O31" s="258"/>
      <c r="P31" s="258"/>
      <c r="W31" s="259">
        <f>ROUND(BB54,2)</f>
        <v>0</v>
      </c>
      <c r="X31" s="258"/>
      <c r="Y31" s="258"/>
      <c r="Z31" s="258"/>
      <c r="AA31" s="258"/>
      <c r="AB31" s="258"/>
      <c r="AC31" s="258"/>
      <c r="AD31" s="258"/>
      <c r="AE31" s="258"/>
      <c r="AK31" s="259">
        <v>0</v>
      </c>
      <c r="AL31" s="258"/>
      <c r="AM31" s="258"/>
      <c r="AN31" s="258"/>
      <c r="AO31" s="258"/>
      <c r="AR31" s="34"/>
      <c r="BE31" s="261"/>
    </row>
    <row r="32" spans="2:57" s="2" customFormat="1" ht="14.4" customHeight="1" hidden="1">
      <c r="B32" s="34"/>
      <c r="F32" s="25" t="s">
        <v>46</v>
      </c>
      <c r="L32" s="257">
        <v>0.15</v>
      </c>
      <c r="M32" s="258"/>
      <c r="N32" s="258"/>
      <c r="O32" s="258"/>
      <c r="P32" s="258"/>
      <c r="W32" s="259">
        <f>ROUND(BC54,2)</f>
        <v>0</v>
      </c>
      <c r="X32" s="258"/>
      <c r="Y32" s="258"/>
      <c r="Z32" s="258"/>
      <c r="AA32" s="258"/>
      <c r="AB32" s="258"/>
      <c r="AC32" s="258"/>
      <c r="AD32" s="258"/>
      <c r="AE32" s="258"/>
      <c r="AK32" s="259">
        <v>0</v>
      </c>
      <c r="AL32" s="258"/>
      <c r="AM32" s="258"/>
      <c r="AN32" s="258"/>
      <c r="AO32" s="258"/>
      <c r="AR32" s="34"/>
      <c r="BE32" s="261"/>
    </row>
    <row r="33" spans="2:44" s="2" customFormat="1" ht="14.4" customHeight="1" hidden="1">
      <c r="B33" s="34"/>
      <c r="F33" s="25" t="s">
        <v>47</v>
      </c>
      <c r="L33" s="257">
        <v>0</v>
      </c>
      <c r="M33" s="258"/>
      <c r="N33" s="258"/>
      <c r="O33" s="258"/>
      <c r="P33" s="258"/>
      <c r="W33" s="259">
        <f>ROUND(BD54,2)</f>
        <v>0</v>
      </c>
      <c r="X33" s="258"/>
      <c r="Y33" s="258"/>
      <c r="Z33" s="258"/>
      <c r="AA33" s="258"/>
      <c r="AB33" s="258"/>
      <c r="AC33" s="258"/>
      <c r="AD33" s="258"/>
      <c r="AE33" s="258"/>
      <c r="AK33" s="259">
        <v>0</v>
      </c>
      <c r="AL33" s="258"/>
      <c r="AM33" s="258"/>
      <c r="AN33" s="258"/>
      <c r="AO33" s="258"/>
      <c r="AR33" s="34"/>
    </row>
    <row r="34" spans="2:44" s="1" customFormat="1" ht="6.9" customHeight="1">
      <c r="B34" s="30"/>
      <c r="AR34" s="30"/>
    </row>
    <row r="35" spans="2:44" s="1" customFormat="1" ht="25.95" customHeight="1"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76" t="s">
        <v>50</v>
      </c>
      <c r="Y35" s="277"/>
      <c r="Z35" s="277"/>
      <c r="AA35" s="277"/>
      <c r="AB35" s="277"/>
      <c r="AC35" s="37"/>
      <c r="AD35" s="37"/>
      <c r="AE35" s="37"/>
      <c r="AF35" s="37"/>
      <c r="AG35" s="37"/>
      <c r="AH35" s="37"/>
      <c r="AI35" s="37"/>
      <c r="AJ35" s="37"/>
      <c r="AK35" s="278">
        <f>SUM(AK26:AK33)</f>
        <v>0</v>
      </c>
      <c r="AL35" s="277"/>
      <c r="AM35" s="277"/>
      <c r="AN35" s="277"/>
      <c r="AO35" s="279"/>
      <c r="AP35" s="35"/>
      <c r="AQ35" s="35"/>
      <c r="AR35" s="30"/>
    </row>
    <row r="36" spans="2:44" s="1" customFormat="1" ht="6.9" customHeight="1">
      <c r="B36" s="30"/>
      <c r="AR36" s="30"/>
    </row>
    <row r="37" spans="2:44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" customHeight="1">
      <c r="B42" s="30"/>
      <c r="C42" s="20" t="s">
        <v>51</v>
      </c>
      <c r="AR42" s="30"/>
    </row>
    <row r="43" spans="2:44" s="1" customFormat="1" ht="6.9" customHeight="1">
      <c r="B43" s="30"/>
      <c r="AR43" s="30"/>
    </row>
    <row r="44" spans="2:44" s="1" customFormat="1" ht="12" customHeight="1">
      <c r="B44" s="30"/>
      <c r="C44" s="25" t="s">
        <v>14</v>
      </c>
      <c r="L44" s="1" t="str">
        <f>K5</f>
        <v>19-02</v>
      </c>
      <c r="AR44" s="30"/>
    </row>
    <row r="45" spans="2:44" s="3" customFormat="1" ht="36.9" customHeight="1">
      <c r="B45" s="43"/>
      <c r="C45" s="44" t="s">
        <v>17</v>
      </c>
      <c r="L45" s="291" t="str">
        <f>K6</f>
        <v>Sokolnice - ohradní zeď obory, obnova porušených míst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3"/>
    </row>
    <row r="46" spans="2:44" s="1" customFormat="1" ht="6.9" customHeight="1">
      <c r="B46" s="30"/>
      <c r="AR46" s="30"/>
    </row>
    <row r="47" spans="2:44" s="1" customFormat="1" ht="12" customHeight="1">
      <c r="B47" s="30"/>
      <c r="C47" s="25" t="s">
        <v>21</v>
      </c>
      <c r="L47" s="45" t="str">
        <f>IF(K8="","",K8)</f>
        <v>Sokolnice</v>
      </c>
      <c r="AI47" s="25" t="s">
        <v>23</v>
      </c>
      <c r="AM47" s="293" t="str">
        <f>IF(AN8="","",AN8)</f>
        <v>29. 1. 2019</v>
      </c>
      <c r="AN47" s="293"/>
      <c r="AR47" s="30"/>
    </row>
    <row r="48" spans="2:44" s="1" customFormat="1" ht="6.9" customHeight="1">
      <c r="B48" s="30"/>
      <c r="AR48" s="30"/>
    </row>
    <row r="49" spans="2:56" s="1" customFormat="1" ht="13.65" customHeight="1">
      <c r="B49" s="30"/>
      <c r="C49" s="25" t="s">
        <v>25</v>
      </c>
      <c r="L49" s="1" t="str">
        <f>IF(E11="","",E11)</f>
        <v>Mendelova univerzita v Brně, Zemědělská 1, 613 00 Brno</v>
      </c>
      <c r="AI49" s="25" t="s">
        <v>31</v>
      </c>
      <c r="AM49" s="289" t="str">
        <f>IF(E17="","",E17)</f>
        <v>Ing. Radomír Veselý</v>
      </c>
      <c r="AN49" s="290"/>
      <c r="AO49" s="290"/>
      <c r="AP49" s="290"/>
      <c r="AR49" s="30"/>
      <c r="AS49" s="272" t="s">
        <v>52</v>
      </c>
      <c r="AT49" s="273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65" customHeight="1">
      <c r="B50" s="30"/>
      <c r="C50" s="25" t="s">
        <v>29</v>
      </c>
      <c r="L50" s="1" t="str">
        <f>IF(E14="Vyplň údaj","",E14)</f>
        <v/>
      </c>
      <c r="AI50" s="25" t="s">
        <v>33</v>
      </c>
      <c r="AM50" s="289" t="str">
        <f>IF(E20="","",E20)</f>
        <v>ing. Zdeněk Šimoník</v>
      </c>
      <c r="AN50" s="290"/>
      <c r="AO50" s="290"/>
      <c r="AP50" s="290"/>
      <c r="AR50" s="30"/>
      <c r="AS50" s="274"/>
      <c r="AT50" s="275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8" customHeight="1">
      <c r="B51" s="30"/>
      <c r="AR51" s="30"/>
      <c r="AS51" s="274"/>
      <c r="AT51" s="275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85" t="s">
        <v>53</v>
      </c>
      <c r="D52" s="286"/>
      <c r="E52" s="286"/>
      <c r="F52" s="286"/>
      <c r="G52" s="286"/>
      <c r="H52" s="51"/>
      <c r="I52" s="287" t="s">
        <v>54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55</v>
      </c>
      <c r="AH52" s="286"/>
      <c r="AI52" s="286"/>
      <c r="AJ52" s="286"/>
      <c r="AK52" s="286"/>
      <c r="AL52" s="286"/>
      <c r="AM52" s="286"/>
      <c r="AN52" s="287" t="s">
        <v>56</v>
      </c>
      <c r="AO52" s="286"/>
      <c r="AP52" s="286"/>
      <c r="AQ52" s="52" t="s">
        <v>57</v>
      </c>
      <c r="AR52" s="30"/>
      <c r="AS52" s="53" t="s">
        <v>58</v>
      </c>
      <c r="AT52" s="54" t="s">
        <v>59</v>
      </c>
      <c r="AU52" s="54" t="s">
        <v>60</v>
      </c>
      <c r="AV52" s="54" t="s">
        <v>61</v>
      </c>
      <c r="AW52" s="54" t="s">
        <v>62</v>
      </c>
      <c r="AX52" s="54" t="s">
        <v>63</v>
      </c>
      <c r="AY52" s="54" t="s">
        <v>64</v>
      </c>
      <c r="AZ52" s="54" t="s">
        <v>65</v>
      </c>
      <c r="BA52" s="54" t="s">
        <v>66</v>
      </c>
      <c r="BB52" s="54" t="s">
        <v>67</v>
      </c>
      <c r="BC52" s="54" t="s">
        <v>68</v>
      </c>
      <c r="BD52" s="55" t="s">
        <v>69</v>
      </c>
    </row>
    <row r="53" spans="2:56" s="1" customFormat="1" ht="10.8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" customHeight="1">
      <c r="B54" s="57"/>
      <c r="C54" s="58" t="s">
        <v>70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83">
        <f>ROUND(AG55,2)</f>
        <v>0</v>
      </c>
      <c r="AH54" s="283"/>
      <c r="AI54" s="283"/>
      <c r="AJ54" s="283"/>
      <c r="AK54" s="283"/>
      <c r="AL54" s="283"/>
      <c r="AM54" s="283"/>
      <c r="AN54" s="284">
        <f>SUM(AG54,AT54)</f>
        <v>0</v>
      </c>
      <c r="AO54" s="284"/>
      <c r="AP54" s="284"/>
      <c r="AQ54" s="61" t="s">
        <v>3</v>
      </c>
      <c r="AR54" s="57"/>
      <c r="AS54" s="62">
        <f>ROUND(AS55,2)</f>
        <v>0</v>
      </c>
      <c r="AT54" s="63">
        <f>ROUND(SUM(AV54:AW54),2)</f>
        <v>0</v>
      </c>
      <c r="AU54" s="64">
        <f>ROUND(AU55,5)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71</v>
      </c>
      <c r="BT54" s="66" t="s">
        <v>72</v>
      </c>
      <c r="BU54" s="67" t="s">
        <v>73</v>
      </c>
      <c r="BV54" s="66" t="s">
        <v>74</v>
      </c>
      <c r="BW54" s="66" t="s">
        <v>5</v>
      </c>
      <c r="BX54" s="66" t="s">
        <v>75</v>
      </c>
      <c r="CL54" s="66" t="s">
        <v>3</v>
      </c>
    </row>
    <row r="55" spans="1:91" s="5" customFormat="1" ht="16.5" customHeight="1">
      <c r="A55" s="68" t="s">
        <v>76</v>
      </c>
      <c r="B55" s="69"/>
      <c r="C55" s="70"/>
      <c r="D55" s="282" t="s">
        <v>77</v>
      </c>
      <c r="E55" s="282"/>
      <c r="F55" s="282"/>
      <c r="G55" s="282"/>
      <c r="H55" s="282"/>
      <c r="I55" s="71"/>
      <c r="J55" s="282" t="s">
        <v>78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0">
        <f>'01 - Oblast 1'!J30</f>
        <v>0</v>
      </c>
      <c r="AH55" s="281"/>
      <c r="AI55" s="281"/>
      <c r="AJ55" s="281"/>
      <c r="AK55" s="281"/>
      <c r="AL55" s="281"/>
      <c r="AM55" s="281"/>
      <c r="AN55" s="280">
        <f>SUM(AG55,AT55)</f>
        <v>0</v>
      </c>
      <c r="AO55" s="281"/>
      <c r="AP55" s="281"/>
      <c r="AQ55" s="72" t="s">
        <v>79</v>
      </c>
      <c r="AR55" s="69"/>
      <c r="AS55" s="73">
        <v>0</v>
      </c>
      <c r="AT55" s="74">
        <f>ROUND(SUM(AV55:AW55),2)</f>
        <v>0</v>
      </c>
      <c r="AU55" s="75">
        <f>'01 - Oblast 1'!P88</f>
        <v>0</v>
      </c>
      <c r="AV55" s="74">
        <f>'01 - Oblast 1'!J33</f>
        <v>0</v>
      </c>
      <c r="AW55" s="74">
        <f>'01 - Oblast 1'!J34</f>
        <v>0</v>
      </c>
      <c r="AX55" s="74">
        <f>'01 - Oblast 1'!J35</f>
        <v>0</v>
      </c>
      <c r="AY55" s="74">
        <f>'01 - Oblast 1'!J36</f>
        <v>0</v>
      </c>
      <c r="AZ55" s="74">
        <f>'01 - Oblast 1'!F33</f>
        <v>0</v>
      </c>
      <c r="BA55" s="74">
        <f>'01 - Oblast 1'!F34</f>
        <v>0</v>
      </c>
      <c r="BB55" s="74">
        <f>'01 - Oblast 1'!F35</f>
        <v>0</v>
      </c>
      <c r="BC55" s="74">
        <f>'01 - Oblast 1'!F36</f>
        <v>0</v>
      </c>
      <c r="BD55" s="76">
        <f>'01 - Oblast 1'!F37</f>
        <v>0</v>
      </c>
      <c r="BT55" s="77" t="s">
        <v>80</v>
      </c>
      <c r="BV55" s="77" t="s">
        <v>74</v>
      </c>
      <c r="BW55" s="77" t="s">
        <v>81</v>
      </c>
      <c r="BX55" s="77" t="s">
        <v>5</v>
      </c>
      <c r="CL55" s="77" t="s">
        <v>3</v>
      </c>
      <c r="CM55" s="77" t="s">
        <v>82</v>
      </c>
    </row>
    <row r="56" spans="2:44" s="1" customFormat="1" ht="30" customHeight="1">
      <c r="B56" s="30"/>
      <c r="AR56" s="30"/>
    </row>
    <row r="57" spans="2:44" s="1" customFormat="1" ht="6.9" customHeight="1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30"/>
    </row>
  </sheetData>
  <mergeCells count="42"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  <mergeCell ref="AN55:AP55"/>
    <mergeCell ref="AG55:AM55"/>
    <mergeCell ref="D55:H55"/>
    <mergeCell ref="J55:AF55"/>
    <mergeCell ref="AG54:AM54"/>
    <mergeCell ref="AN54:AP54"/>
    <mergeCell ref="AS49:AT51"/>
    <mergeCell ref="W33:AE33"/>
    <mergeCell ref="AK33:AO33"/>
    <mergeCell ref="X35:AB35"/>
    <mergeCell ref="AK35:AO35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01 - Oblast 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8"/>
  <sheetViews>
    <sheetView showGridLines="0" tabSelected="1" workbookViewId="0" topLeftCell="A1">
      <selection activeCell="F15" sqref="F1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5" t="s">
        <v>6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6" t="s">
        <v>81</v>
      </c>
    </row>
    <row r="3" spans="2:46" ht="6.9" customHeight="1">
      <c r="B3" s="17"/>
      <c r="C3" s="18"/>
      <c r="D3" s="18"/>
      <c r="E3" s="18"/>
      <c r="F3" s="18"/>
      <c r="G3" s="18"/>
      <c r="H3" s="18"/>
      <c r="I3" s="79"/>
      <c r="J3" s="18"/>
      <c r="K3" s="18"/>
      <c r="L3" s="19"/>
      <c r="AT3" s="16" t="s">
        <v>82</v>
      </c>
    </row>
    <row r="4" spans="2:46" ht="24.9" customHeight="1">
      <c r="B4" s="19"/>
      <c r="D4" s="20" t="s">
        <v>83</v>
      </c>
      <c r="L4" s="19"/>
      <c r="M4" s="21" t="s">
        <v>11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294" t="str">
        <f>'Rekapitulace stavby'!K6</f>
        <v>Sokolnice - ohradní zeď obory, obnova porušených míst</v>
      </c>
      <c r="F7" s="295"/>
      <c r="G7" s="295"/>
      <c r="H7" s="295"/>
      <c r="L7" s="19"/>
    </row>
    <row r="8" spans="2:12" s="1" customFormat="1" ht="12" customHeight="1">
      <c r="B8" s="30"/>
      <c r="D8" s="25" t="s">
        <v>84</v>
      </c>
      <c r="I8" s="80"/>
      <c r="L8" s="30"/>
    </row>
    <row r="9" spans="2:12" s="1" customFormat="1" ht="36.9" customHeight="1">
      <c r="B9" s="30"/>
      <c r="E9" s="291" t="s">
        <v>78</v>
      </c>
      <c r="F9" s="290"/>
      <c r="G9" s="290"/>
      <c r="H9" s="290"/>
      <c r="I9" s="80"/>
      <c r="L9" s="30"/>
    </row>
    <row r="10" spans="2:12" s="1" customFormat="1" ht="12">
      <c r="B10" s="30"/>
      <c r="I10" s="80"/>
      <c r="L10" s="30"/>
    </row>
    <row r="11" spans="2:12" s="1" customFormat="1" ht="12" customHeight="1">
      <c r="B11" s="30"/>
      <c r="D11" s="25" t="s">
        <v>19</v>
      </c>
      <c r="F11" s="16" t="s">
        <v>3</v>
      </c>
      <c r="I11" s="81" t="s">
        <v>20</v>
      </c>
      <c r="J11" s="16" t="s">
        <v>3</v>
      </c>
      <c r="L11" s="30"/>
    </row>
    <row r="12" spans="2:12" s="1" customFormat="1" ht="12" customHeight="1">
      <c r="B12" s="30"/>
      <c r="D12" s="25" t="s">
        <v>21</v>
      </c>
      <c r="F12" s="16" t="s">
        <v>22</v>
      </c>
      <c r="I12" s="81" t="s">
        <v>23</v>
      </c>
      <c r="J12" s="46" t="str">
        <f>'Rekapitulace stavby'!AN8</f>
        <v>29. 1. 2019</v>
      </c>
      <c r="L12" s="30"/>
    </row>
    <row r="13" spans="2:12" s="1" customFormat="1" ht="10.8" customHeight="1">
      <c r="B13" s="30"/>
      <c r="I13" s="80"/>
      <c r="L13" s="30"/>
    </row>
    <row r="14" spans="2:12" s="1" customFormat="1" ht="12" customHeight="1">
      <c r="B14" s="30"/>
      <c r="D14" s="25" t="s">
        <v>25</v>
      </c>
      <c r="I14" s="81" t="s">
        <v>26</v>
      </c>
      <c r="J14" s="16">
        <v>62156489</v>
      </c>
      <c r="L14" s="30"/>
    </row>
    <row r="15" spans="2:12" s="1" customFormat="1" ht="18" customHeight="1">
      <c r="B15" s="30"/>
      <c r="E15" s="16" t="s">
        <v>421</v>
      </c>
      <c r="I15" s="81" t="s">
        <v>28</v>
      </c>
      <c r="J15" s="16" t="s">
        <v>3</v>
      </c>
      <c r="L15" s="30"/>
    </row>
    <row r="16" spans="2:12" s="1" customFormat="1" ht="6.9" customHeight="1">
      <c r="B16" s="30"/>
      <c r="I16" s="80"/>
      <c r="L16" s="30"/>
    </row>
    <row r="17" spans="2:12" s="1" customFormat="1" ht="12" customHeight="1">
      <c r="B17" s="30"/>
      <c r="D17" s="25" t="s">
        <v>29</v>
      </c>
      <c r="I17" s="81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96" t="str">
        <f>'Rekapitulace stavby'!E14</f>
        <v>Vyplň údaj</v>
      </c>
      <c r="F18" s="267"/>
      <c r="G18" s="267"/>
      <c r="H18" s="267"/>
      <c r="I18" s="81" t="s">
        <v>28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0"/>
      <c r="L19" s="30"/>
    </row>
    <row r="20" spans="2:12" s="1" customFormat="1" ht="12" customHeight="1">
      <c r="B20" s="30"/>
      <c r="D20" s="25" t="s">
        <v>31</v>
      </c>
      <c r="I20" s="81" t="s">
        <v>26</v>
      </c>
      <c r="J20" s="16" t="str">
        <f>IF('Rekapitulace stavby'!AN16="","",'Rekapitulace stavby'!AN16)</f>
        <v>44138814</v>
      </c>
      <c r="L20" s="30"/>
    </row>
    <row r="21" spans="2:12" s="1" customFormat="1" ht="18" customHeight="1">
      <c r="B21" s="30"/>
      <c r="E21" s="16" t="str">
        <f>IF('Rekapitulace stavby'!E17="","",'Rekapitulace stavby'!E17)</f>
        <v>Ing. Radomír Veselý</v>
      </c>
      <c r="I21" s="81" t="s">
        <v>28</v>
      </c>
      <c r="J21" s="16" t="str">
        <f>IF('Rekapitulace stavby'!AN17="","",'Rekapitulace stavby'!AN17)</f>
        <v/>
      </c>
      <c r="L21" s="30"/>
    </row>
    <row r="22" spans="2:12" s="1" customFormat="1" ht="6.9" customHeight="1">
      <c r="B22" s="30"/>
      <c r="I22" s="80"/>
      <c r="L22" s="30"/>
    </row>
    <row r="23" spans="2:12" s="1" customFormat="1" ht="12" customHeight="1">
      <c r="B23" s="30"/>
      <c r="D23" s="25" t="s">
        <v>33</v>
      </c>
      <c r="I23" s="81" t="s">
        <v>26</v>
      </c>
      <c r="J23" s="16" t="s">
        <v>34</v>
      </c>
      <c r="L23" s="30"/>
    </row>
    <row r="24" spans="2:12" s="1" customFormat="1" ht="18" customHeight="1">
      <c r="B24" s="30"/>
      <c r="E24" s="16" t="s">
        <v>35</v>
      </c>
      <c r="I24" s="81" t="s">
        <v>28</v>
      </c>
      <c r="J24" s="16" t="s">
        <v>3</v>
      </c>
      <c r="L24" s="30"/>
    </row>
    <row r="25" spans="2:12" s="1" customFormat="1" ht="6.9" customHeight="1">
      <c r="B25" s="30"/>
      <c r="I25" s="80"/>
      <c r="L25" s="30"/>
    </row>
    <row r="26" spans="2:12" s="1" customFormat="1" ht="12" customHeight="1">
      <c r="B26" s="30"/>
      <c r="D26" s="25" t="s">
        <v>36</v>
      </c>
      <c r="I26" s="80"/>
      <c r="L26" s="30"/>
    </row>
    <row r="27" spans="2:12" s="6" customFormat="1" ht="16.5" customHeight="1">
      <c r="B27" s="82"/>
      <c r="E27" s="271" t="s">
        <v>3</v>
      </c>
      <c r="F27" s="271"/>
      <c r="G27" s="271"/>
      <c r="H27" s="271"/>
      <c r="I27" s="83"/>
      <c r="L27" s="82"/>
    </row>
    <row r="28" spans="2:12" s="1" customFormat="1" ht="6.9" customHeight="1">
      <c r="B28" s="30"/>
      <c r="I28" s="80"/>
      <c r="L28" s="30"/>
    </row>
    <row r="29" spans="2:12" s="1" customFormat="1" ht="6.9" customHeight="1">
      <c r="B29" s="30"/>
      <c r="D29" s="47"/>
      <c r="E29" s="47"/>
      <c r="F29" s="47"/>
      <c r="G29" s="47"/>
      <c r="H29" s="47"/>
      <c r="I29" s="84"/>
      <c r="J29" s="47"/>
      <c r="K29" s="47"/>
      <c r="L29" s="30"/>
    </row>
    <row r="30" spans="2:12" s="1" customFormat="1" ht="25.35" customHeight="1">
      <c r="B30" s="30"/>
      <c r="D30" s="85" t="s">
        <v>38</v>
      </c>
      <c r="I30" s="80"/>
      <c r="J30" s="60">
        <f>ROUND(J88,2)</f>
        <v>0</v>
      </c>
      <c r="L30" s="30"/>
    </row>
    <row r="31" spans="2:12" s="1" customFormat="1" ht="6.9" customHeight="1">
      <c r="B31" s="30"/>
      <c r="D31" s="47"/>
      <c r="E31" s="47"/>
      <c r="F31" s="47"/>
      <c r="G31" s="47"/>
      <c r="H31" s="47"/>
      <c r="I31" s="84"/>
      <c r="J31" s="47"/>
      <c r="K31" s="47"/>
      <c r="L31" s="30"/>
    </row>
    <row r="32" spans="2:12" s="1" customFormat="1" ht="14.4" customHeight="1">
      <c r="B32" s="30"/>
      <c r="F32" s="33" t="s">
        <v>40</v>
      </c>
      <c r="I32" s="86" t="s">
        <v>39</v>
      </c>
      <c r="J32" s="33" t="s">
        <v>41</v>
      </c>
      <c r="L32" s="30"/>
    </row>
    <row r="33" spans="2:12" s="1" customFormat="1" ht="14.4" customHeight="1">
      <c r="B33" s="30"/>
      <c r="D33" s="25" t="s">
        <v>42</v>
      </c>
      <c r="E33" s="25" t="s">
        <v>43</v>
      </c>
      <c r="F33" s="87">
        <f>ROUND((SUM(BE88:BE147)),2)</f>
        <v>0</v>
      </c>
      <c r="I33" s="88">
        <v>0.21</v>
      </c>
      <c r="J33" s="87">
        <f>ROUND(((SUM(BE88:BE147))*I33),2)</f>
        <v>0</v>
      </c>
      <c r="L33" s="30"/>
    </row>
    <row r="34" spans="2:12" s="1" customFormat="1" ht="14.4" customHeight="1">
      <c r="B34" s="30"/>
      <c r="E34" s="25" t="s">
        <v>44</v>
      </c>
      <c r="F34" s="87">
        <f>ROUND((SUM(BF88:BF147)),2)</f>
        <v>0</v>
      </c>
      <c r="I34" s="88">
        <v>0.15</v>
      </c>
      <c r="J34" s="87">
        <f>ROUND(((SUM(BF88:BF147))*I34),2)</f>
        <v>0</v>
      </c>
      <c r="L34" s="30"/>
    </row>
    <row r="35" spans="2:12" s="1" customFormat="1" ht="14.4" customHeight="1" hidden="1">
      <c r="B35" s="30"/>
      <c r="E35" s="25" t="s">
        <v>45</v>
      </c>
      <c r="F35" s="87">
        <f>ROUND((SUM(BG88:BG147)),2)</f>
        <v>0</v>
      </c>
      <c r="I35" s="88">
        <v>0.21</v>
      </c>
      <c r="J35" s="87">
        <f>0</f>
        <v>0</v>
      </c>
      <c r="L35" s="30"/>
    </row>
    <row r="36" spans="2:12" s="1" customFormat="1" ht="14.4" customHeight="1" hidden="1">
      <c r="B36" s="30"/>
      <c r="E36" s="25" t="s">
        <v>46</v>
      </c>
      <c r="F36" s="87">
        <f>ROUND((SUM(BH88:BH147)),2)</f>
        <v>0</v>
      </c>
      <c r="I36" s="88">
        <v>0.15</v>
      </c>
      <c r="J36" s="87">
        <f>0</f>
        <v>0</v>
      </c>
      <c r="L36" s="30"/>
    </row>
    <row r="37" spans="2:12" s="1" customFormat="1" ht="14.4" customHeight="1" hidden="1">
      <c r="B37" s="30"/>
      <c r="E37" s="25" t="s">
        <v>47</v>
      </c>
      <c r="F37" s="87">
        <f>ROUND((SUM(BI88:BI147)),2)</f>
        <v>0</v>
      </c>
      <c r="I37" s="88">
        <v>0</v>
      </c>
      <c r="J37" s="87">
        <f>0</f>
        <v>0</v>
      </c>
      <c r="L37" s="30"/>
    </row>
    <row r="38" spans="2:12" s="1" customFormat="1" ht="6.9" customHeight="1">
      <c r="B38" s="30"/>
      <c r="I38" s="80"/>
      <c r="L38" s="30"/>
    </row>
    <row r="39" spans="2:12" s="1" customFormat="1" ht="25.35" customHeight="1">
      <c r="B39" s="30"/>
      <c r="C39" s="89"/>
      <c r="D39" s="90" t="s">
        <v>48</v>
      </c>
      <c r="E39" s="51"/>
      <c r="F39" s="51"/>
      <c r="G39" s="91" t="s">
        <v>49</v>
      </c>
      <c r="H39" s="92" t="s">
        <v>50</v>
      </c>
      <c r="I39" s="93"/>
      <c r="J39" s="94">
        <f>SUM(J30:J37)</f>
        <v>0</v>
      </c>
      <c r="K39" s="95"/>
      <c r="L39" s="30"/>
    </row>
    <row r="40" spans="2:12" s="1" customFormat="1" ht="14.4" customHeight="1">
      <c r="B40" s="39"/>
      <c r="C40" s="40"/>
      <c r="D40" s="40"/>
      <c r="E40" s="40"/>
      <c r="F40" s="40"/>
      <c r="G40" s="40"/>
      <c r="H40" s="40"/>
      <c r="I40" s="96"/>
      <c r="J40" s="40"/>
      <c r="K40" s="40"/>
      <c r="L40" s="30"/>
    </row>
    <row r="44" spans="2:12" s="1" customFormat="1" ht="6.9" customHeight="1">
      <c r="B44" s="41"/>
      <c r="C44" s="42"/>
      <c r="D44" s="42"/>
      <c r="E44" s="42"/>
      <c r="F44" s="42"/>
      <c r="G44" s="42"/>
      <c r="H44" s="42"/>
      <c r="I44" s="97"/>
      <c r="J44" s="42"/>
      <c r="K44" s="42"/>
      <c r="L44" s="30"/>
    </row>
    <row r="45" spans="2:12" s="1" customFormat="1" ht="24.9" customHeight="1">
      <c r="B45" s="30"/>
      <c r="C45" s="20" t="s">
        <v>85</v>
      </c>
      <c r="I45" s="80"/>
      <c r="L45" s="30"/>
    </row>
    <row r="46" spans="2:12" s="1" customFormat="1" ht="6.9" customHeight="1">
      <c r="B46" s="30"/>
      <c r="I46" s="80"/>
      <c r="L46" s="30"/>
    </row>
    <row r="47" spans="2:12" s="1" customFormat="1" ht="12" customHeight="1">
      <c r="B47" s="30"/>
      <c r="C47" s="25" t="s">
        <v>17</v>
      </c>
      <c r="I47" s="80"/>
      <c r="L47" s="30"/>
    </row>
    <row r="48" spans="2:12" s="1" customFormat="1" ht="16.5" customHeight="1">
      <c r="B48" s="30"/>
      <c r="E48" s="294" t="str">
        <f>E7</f>
        <v>Sokolnice - ohradní zeď obory, obnova porušených míst</v>
      </c>
      <c r="F48" s="295"/>
      <c r="G48" s="295"/>
      <c r="H48" s="295"/>
      <c r="I48" s="80"/>
      <c r="L48" s="30"/>
    </row>
    <row r="49" spans="2:12" s="1" customFormat="1" ht="12" customHeight="1">
      <c r="B49" s="30"/>
      <c r="C49" s="25" t="s">
        <v>84</v>
      </c>
      <c r="I49" s="80"/>
      <c r="L49" s="30"/>
    </row>
    <row r="50" spans="2:12" s="1" customFormat="1" ht="16.5" customHeight="1">
      <c r="B50" s="30"/>
      <c r="E50" s="291" t="str">
        <f>E9</f>
        <v>Oblast 1</v>
      </c>
      <c r="F50" s="290"/>
      <c r="G50" s="290"/>
      <c r="H50" s="290"/>
      <c r="I50" s="80"/>
      <c r="L50" s="30"/>
    </row>
    <row r="51" spans="2:12" s="1" customFormat="1" ht="6.9" customHeight="1">
      <c r="B51" s="30"/>
      <c r="I51" s="80"/>
      <c r="L51" s="30"/>
    </row>
    <row r="52" spans="2:12" s="1" customFormat="1" ht="12" customHeight="1">
      <c r="B52" s="30"/>
      <c r="C52" s="25" t="s">
        <v>21</v>
      </c>
      <c r="F52" s="16" t="str">
        <f>F12</f>
        <v>Sokolnice</v>
      </c>
      <c r="I52" s="81" t="s">
        <v>23</v>
      </c>
      <c r="J52" s="46" t="str">
        <f>IF(J12="","",J12)</f>
        <v>29. 1. 2019</v>
      </c>
      <c r="L52" s="30"/>
    </row>
    <row r="53" spans="2:12" s="1" customFormat="1" ht="6.9" customHeight="1">
      <c r="B53" s="30"/>
      <c r="I53" s="80"/>
      <c r="L53" s="30"/>
    </row>
    <row r="54" spans="2:12" s="1" customFormat="1" ht="13.65" customHeight="1">
      <c r="B54" s="30"/>
      <c r="C54" s="25" t="s">
        <v>25</v>
      </c>
      <c r="F54" s="16" t="str">
        <f>E15</f>
        <v>Mendelova univerzita v Brně, Zemědělská 1, 613 00 Brno</v>
      </c>
      <c r="I54" s="81" t="s">
        <v>31</v>
      </c>
      <c r="J54" s="28" t="str">
        <f>E21</f>
        <v>Ing. Radomír Veselý</v>
      </c>
      <c r="L54" s="30"/>
    </row>
    <row r="55" spans="2:12" s="1" customFormat="1" ht="13.65" customHeight="1">
      <c r="B55" s="30"/>
      <c r="C55" s="25" t="s">
        <v>29</v>
      </c>
      <c r="F55" s="16" t="str">
        <f>IF(E18="","",E18)</f>
        <v>Vyplň údaj</v>
      </c>
      <c r="I55" s="81" t="s">
        <v>33</v>
      </c>
      <c r="J55" s="28" t="str">
        <f>E24</f>
        <v>ing. Zdeněk Šimoník</v>
      </c>
      <c r="L55" s="30"/>
    </row>
    <row r="56" spans="2:12" s="1" customFormat="1" ht="10.35" customHeight="1">
      <c r="B56" s="30"/>
      <c r="I56" s="80"/>
      <c r="L56" s="30"/>
    </row>
    <row r="57" spans="2:12" s="1" customFormat="1" ht="29.25" customHeight="1">
      <c r="B57" s="30"/>
      <c r="C57" s="98" t="s">
        <v>86</v>
      </c>
      <c r="D57" s="89"/>
      <c r="E57" s="89"/>
      <c r="F57" s="89"/>
      <c r="G57" s="89"/>
      <c r="H57" s="89"/>
      <c r="I57" s="99"/>
      <c r="J57" s="100" t="s">
        <v>87</v>
      </c>
      <c r="K57" s="89"/>
      <c r="L57" s="30"/>
    </row>
    <row r="58" spans="2:12" s="1" customFormat="1" ht="10.35" customHeight="1">
      <c r="B58" s="30"/>
      <c r="I58" s="80"/>
      <c r="L58" s="30"/>
    </row>
    <row r="59" spans="2:47" s="1" customFormat="1" ht="22.8" customHeight="1">
      <c r="B59" s="30"/>
      <c r="C59" s="101" t="s">
        <v>70</v>
      </c>
      <c r="I59" s="80"/>
      <c r="J59" s="60">
        <f>J88</f>
        <v>0</v>
      </c>
      <c r="L59" s="30"/>
      <c r="AU59" s="16" t="s">
        <v>88</v>
      </c>
    </row>
    <row r="60" spans="2:12" s="7" customFormat="1" ht="24.9" customHeight="1">
      <c r="B60" s="102"/>
      <c r="D60" s="103" t="s">
        <v>89</v>
      </c>
      <c r="E60" s="104"/>
      <c r="F60" s="104"/>
      <c r="G60" s="104"/>
      <c r="H60" s="104"/>
      <c r="I60" s="105"/>
      <c r="J60" s="106">
        <f>J89</f>
        <v>0</v>
      </c>
      <c r="L60" s="102"/>
    </row>
    <row r="61" spans="2:12" s="8" customFormat="1" ht="19.95" customHeight="1">
      <c r="B61" s="107"/>
      <c r="D61" s="108" t="s">
        <v>90</v>
      </c>
      <c r="E61" s="109"/>
      <c r="F61" s="109"/>
      <c r="G61" s="109"/>
      <c r="H61" s="109"/>
      <c r="I61" s="110"/>
      <c r="J61" s="111">
        <f>J90</f>
        <v>0</v>
      </c>
      <c r="L61" s="107"/>
    </row>
    <row r="62" spans="2:12" s="8" customFormat="1" ht="19.95" customHeight="1">
      <c r="B62" s="107"/>
      <c r="D62" s="108" t="s">
        <v>91</v>
      </c>
      <c r="E62" s="109"/>
      <c r="F62" s="109"/>
      <c r="G62" s="109"/>
      <c r="H62" s="109"/>
      <c r="I62" s="110"/>
      <c r="J62" s="111">
        <f>J109</f>
        <v>0</v>
      </c>
      <c r="L62" s="107"/>
    </row>
    <row r="63" spans="2:12" s="8" customFormat="1" ht="19.95" customHeight="1">
      <c r="B63" s="107"/>
      <c r="D63" s="108" t="s">
        <v>92</v>
      </c>
      <c r="E63" s="109"/>
      <c r="F63" s="109"/>
      <c r="G63" s="109"/>
      <c r="H63" s="109"/>
      <c r="I63" s="110"/>
      <c r="J63" s="111">
        <f>J115</f>
        <v>0</v>
      </c>
      <c r="L63" s="107"/>
    </row>
    <row r="64" spans="2:12" s="8" customFormat="1" ht="19.95" customHeight="1">
      <c r="B64" s="107"/>
      <c r="D64" s="108" t="s">
        <v>93</v>
      </c>
      <c r="E64" s="109"/>
      <c r="F64" s="109"/>
      <c r="G64" s="109"/>
      <c r="H64" s="109"/>
      <c r="I64" s="110"/>
      <c r="J64" s="111">
        <f>J127</f>
        <v>0</v>
      </c>
      <c r="L64" s="107"/>
    </row>
    <row r="65" spans="2:12" s="8" customFormat="1" ht="19.95" customHeight="1">
      <c r="B65" s="107"/>
      <c r="D65" s="108" t="s">
        <v>94</v>
      </c>
      <c r="E65" s="109"/>
      <c r="F65" s="109"/>
      <c r="G65" s="109"/>
      <c r="H65" s="109"/>
      <c r="I65" s="110"/>
      <c r="J65" s="111">
        <f>J134</f>
        <v>0</v>
      </c>
      <c r="L65" s="107"/>
    </row>
    <row r="66" spans="2:12" s="8" customFormat="1" ht="19.95" customHeight="1">
      <c r="B66" s="107"/>
      <c r="D66" s="108" t="s">
        <v>95</v>
      </c>
      <c r="E66" s="109"/>
      <c r="F66" s="109"/>
      <c r="G66" s="109"/>
      <c r="H66" s="109"/>
      <c r="I66" s="110"/>
      <c r="J66" s="111">
        <f>J143</f>
        <v>0</v>
      </c>
      <c r="L66" s="107"/>
    </row>
    <row r="67" spans="2:12" s="7" customFormat="1" ht="24.9" customHeight="1">
      <c r="B67" s="102"/>
      <c r="D67" s="103" t="s">
        <v>96</v>
      </c>
      <c r="E67" s="104"/>
      <c r="F67" s="104"/>
      <c r="G67" s="104"/>
      <c r="H67" s="104"/>
      <c r="I67" s="105"/>
      <c r="J67" s="106">
        <f>J145</f>
        <v>0</v>
      </c>
      <c r="L67" s="102"/>
    </row>
    <row r="68" spans="2:12" s="8" customFormat="1" ht="19.95" customHeight="1">
      <c r="B68" s="107"/>
      <c r="D68" s="108" t="s">
        <v>97</v>
      </c>
      <c r="E68" s="109"/>
      <c r="F68" s="109"/>
      <c r="G68" s="109"/>
      <c r="H68" s="109"/>
      <c r="I68" s="110"/>
      <c r="J68" s="111">
        <f>J146</f>
        <v>0</v>
      </c>
      <c r="L68" s="107"/>
    </row>
    <row r="69" spans="2:12" s="1" customFormat="1" ht="21.75" customHeight="1">
      <c r="B69" s="30"/>
      <c r="I69" s="80"/>
      <c r="L69" s="30"/>
    </row>
    <row r="70" spans="2:12" s="1" customFormat="1" ht="6.9" customHeight="1">
      <c r="B70" s="39"/>
      <c r="C70" s="40"/>
      <c r="D70" s="40"/>
      <c r="E70" s="40"/>
      <c r="F70" s="40"/>
      <c r="G70" s="40"/>
      <c r="H70" s="40"/>
      <c r="I70" s="96"/>
      <c r="J70" s="40"/>
      <c r="K70" s="40"/>
      <c r="L70" s="30"/>
    </row>
    <row r="74" spans="2:12" s="1" customFormat="1" ht="6.9" customHeight="1">
      <c r="B74" s="41"/>
      <c r="C74" s="42"/>
      <c r="D74" s="42"/>
      <c r="E74" s="42"/>
      <c r="F74" s="42"/>
      <c r="G74" s="42"/>
      <c r="H74" s="42"/>
      <c r="I74" s="97"/>
      <c r="J74" s="42"/>
      <c r="K74" s="42"/>
      <c r="L74" s="30"/>
    </row>
    <row r="75" spans="2:12" s="1" customFormat="1" ht="24.9" customHeight="1">
      <c r="B75" s="30"/>
      <c r="C75" s="20" t="s">
        <v>98</v>
      </c>
      <c r="I75" s="80"/>
      <c r="L75" s="30"/>
    </row>
    <row r="76" spans="2:12" s="1" customFormat="1" ht="6.9" customHeight="1">
      <c r="B76" s="30"/>
      <c r="I76" s="80"/>
      <c r="L76" s="30"/>
    </row>
    <row r="77" spans="2:12" s="1" customFormat="1" ht="12" customHeight="1">
      <c r="B77" s="30"/>
      <c r="C77" s="25" t="s">
        <v>17</v>
      </c>
      <c r="I77" s="80"/>
      <c r="L77" s="30"/>
    </row>
    <row r="78" spans="2:12" s="1" customFormat="1" ht="16.5" customHeight="1">
      <c r="B78" s="30"/>
      <c r="E78" s="294" t="str">
        <f>E7</f>
        <v>Sokolnice - ohradní zeď obory, obnova porušených míst</v>
      </c>
      <c r="F78" s="295"/>
      <c r="G78" s="295"/>
      <c r="H78" s="295"/>
      <c r="I78" s="80"/>
      <c r="L78" s="30"/>
    </row>
    <row r="79" spans="2:12" s="1" customFormat="1" ht="12" customHeight="1">
      <c r="B79" s="30"/>
      <c r="C79" s="25" t="s">
        <v>84</v>
      </c>
      <c r="I79" s="80"/>
      <c r="L79" s="30"/>
    </row>
    <row r="80" spans="2:12" s="1" customFormat="1" ht="16.5" customHeight="1">
      <c r="B80" s="30"/>
      <c r="E80" s="291" t="str">
        <f>E9</f>
        <v>Oblast 1</v>
      </c>
      <c r="F80" s="290"/>
      <c r="G80" s="290"/>
      <c r="H80" s="290"/>
      <c r="I80" s="80"/>
      <c r="L80" s="30"/>
    </row>
    <row r="81" spans="2:12" s="1" customFormat="1" ht="6.9" customHeight="1">
      <c r="B81" s="30"/>
      <c r="I81" s="80"/>
      <c r="L81" s="30"/>
    </row>
    <row r="82" spans="2:12" s="1" customFormat="1" ht="12" customHeight="1">
      <c r="B82" s="30"/>
      <c r="C82" s="25" t="s">
        <v>21</v>
      </c>
      <c r="F82" s="16" t="str">
        <f>F12</f>
        <v>Sokolnice</v>
      </c>
      <c r="I82" s="81" t="s">
        <v>23</v>
      </c>
      <c r="J82" s="46" t="str">
        <f>IF(J12="","",J12)</f>
        <v>29. 1. 2019</v>
      </c>
      <c r="L82" s="30"/>
    </row>
    <row r="83" spans="2:12" s="1" customFormat="1" ht="6.9" customHeight="1">
      <c r="B83" s="30"/>
      <c r="I83" s="80"/>
      <c r="L83" s="30"/>
    </row>
    <row r="84" spans="2:12" s="1" customFormat="1" ht="13.65" customHeight="1">
      <c r="B84" s="30"/>
      <c r="C84" s="25" t="s">
        <v>25</v>
      </c>
      <c r="F84" s="16" t="str">
        <f>E15</f>
        <v>Mendelova univerzita v Brně, Zemědělská 1, 613 00 Brno</v>
      </c>
      <c r="I84" s="81" t="s">
        <v>31</v>
      </c>
      <c r="J84" s="28" t="str">
        <f>E21</f>
        <v>Ing. Radomír Veselý</v>
      </c>
      <c r="L84" s="30"/>
    </row>
    <row r="85" spans="2:12" s="1" customFormat="1" ht="13.65" customHeight="1">
      <c r="B85" s="30"/>
      <c r="C85" s="25" t="s">
        <v>29</v>
      </c>
      <c r="F85" s="16" t="str">
        <f>IF(E18="","",E18)</f>
        <v>Vyplň údaj</v>
      </c>
      <c r="I85" s="81" t="s">
        <v>33</v>
      </c>
      <c r="J85" s="28" t="str">
        <f>E24</f>
        <v>ing. Zdeněk Šimoník</v>
      </c>
      <c r="L85" s="30"/>
    </row>
    <row r="86" spans="2:12" s="1" customFormat="1" ht="10.35" customHeight="1">
      <c r="B86" s="30"/>
      <c r="I86" s="80"/>
      <c r="L86" s="30"/>
    </row>
    <row r="87" spans="2:20" s="9" customFormat="1" ht="29.25" customHeight="1">
      <c r="B87" s="112"/>
      <c r="C87" s="113" t="s">
        <v>99</v>
      </c>
      <c r="D87" s="114" t="s">
        <v>57</v>
      </c>
      <c r="E87" s="114" t="s">
        <v>53</v>
      </c>
      <c r="F87" s="114" t="s">
        <v>54</v>
      </c>
      <c r="G87" s="114" t="s">
        <v>100</v>
      </c>
      <c r="H87" s="114" t="s">
        <v>101</v>
      </c>
      <c r="I87" s="115" t="s">
        <v>102</v>
      </c>
      <c r="J87" s="114" t="s">
        <v>87</v>
      </c>
      <c r="K87" s="116" t="s">
        <v>103</v>
      </c>
      <c r="L87" s="112"/>
      <c r="M87" s="53" t="s">
        <v>3</v>
      </c>
      <c r="N87" s="54" t="s">
        <v>42</v>
      </c>
      <c r="O87" s="54" t="s">
        <v>104</v>
      </c>
      <c r="P87" s="54" t="s">
        <v>105</v>
      </c>
      <c r="Q87" s="54" t="s">
        <v>106</v>
      </c>
      <c r="R87" s="54" t="s">
        <v>107</v>
      </c>
      <c r="S87" s="54" t="s">
        <v>108</v>
      </c>
      <c r="T87" s="55" t="s">
        <v>109</v>
      </c>
    </row>
    <row r="88" spans="2:63" s="1" customFormat="1" ht="22.8" customHeight="1">
      <c r="B88" s="30"/>
      <c r="C88" s="58" t="s">
        <v>110</v>
      </c>
      <c r="I88" s="80"/>
      <c r="J88" s="117">
        <f>BK88</f>
        <v>0</v>
      </c>
      <c r="L88" s="30"/>
      <c r="M88" s="56"/>
      <c r="N88" s="47"/>
      <c r="O88" s="47"/>
      <c r="P88" s="118">
        <f>P89+P145</f>
        <v>0</v>
      </c>
      <c r="Q88" s="47"/>
      <c r="R88" s="118">
        <f>R89+R145</f>
        <v>49.62790848</v>
      </c>
      <c r="S88" s="47"/>
      <c r="T88" s="119">
        <f>T89+T145</f>
        <v>29.85938</v>
      </c>
      <c r="AT88" s="16" t="s">
        <v>71</v>
      </c>
      <c r="AU88" s="16" t="s">
        <v>88</v>
      </c>
      <c r="BK88" s="120">
        <f>BK89+BK145</f>
        <v>0</v>
      </c>
    </row>
    <row r="89" spans="2:63" s="10" customFormat="1" ht="25.95" customHeight="1">
      <c r="B89" s="121"/>
      <c r="D89" s="122" t="s">
        <v>71</v>
      </c>
      <c r="E89" s="123" t="s">
        <v>111</v>
      </c>
      <c r="F89" s="123" t="s">
        <v>112</v>
      </c>
      <c r="I89" s="124"/>
      <c r="J89" s="125">
        <f>BK89</f>
        <v>0</v>
      </c>
      <c r="L89" s="121"/>
      <c r="M89" s="126"/>
      <c r="N89" s="127"/>
      <c r="O89" s="127"/>
      <c r="P89" s="128">
        <f>P90+P109+P115+P127+P134+P143</f>
        <v>0</v>
      </c>
      <c r="Q89" s="127"/>
      <c r="R89" s="128">
        <f>R90+R109+R115+R127+R134+R143</f>
        <v>49.62790848</v>
      </c>
      <c r="S89" s="127"/>
      <c r="T89" s="129">
        <f>T90+T109+T115+T127+T134+T143</f>
        <v>29.85938</v>
      </c>
      <c r="AR89" s="122" t="s">
        <v>80</v>
      </c>
      <c r="AT89" s="130" t="s">
        <v>71</v>
      </c>
      <c r="AU89" s="130" t="s">
        <v>72</v>
      </c>
      <c r="AY89" s="122" t="s">
        <v>113</v>
      </c>
      <c r="BK89" s="131">
        <f>BK90+BK109+BK115+BK127+BK134+BK143</f>
        <v>0</v>
      </c>
    </row>
    <row r="90" spans="2:63" s="10" customFormat="1" ht="22.8" customHeight="1">
      <c r="B90" s="121"/>
      <c r="D90" s="122" t="s">
        <v>71</v>
      </c>
      <c r="E90" s="132" t="s">
        <v>80</v>
      </c>
      <c r="F90" s="132" t="s">
        <v>114</v>
      </c>
      <c r="I90" s="124"/>
      <c r="J90" s="133">
        <f>BK90</f>
        <v>0</v>
      </c>
      <c r="L90" s="121"/>
      <c r="M90" s="126"/>
      <c r="N90" s="127"/>
      <c r="O90" s="127"/>
      <c r="P90" s="128">
        <f>SUM(P91:P108)</f>
        <v>0</v>
      </c>
      <c r="Q90" s="127"/>
      <c r="R90" s="128">
        <f>SUM(R91:R108)</f>
        <v>0.0317374</v>
      </c>
      <c r="S90" s="127"/>
      <c r="T90" s="129">
        <f>SUM(T91:T108)</f>
        <v>0</v>
      </c>
      <c r="AR90" s="122" t="s">
        <v>80</v>
      </c>
      <c r="AT90" s="130" t="s">
        <v>71</v>
      </c>
      <c r="AU90" s="130" t="s">
        <v>80</v>
      </c>
      <c r="AY90" s="122" t="s">
        <v>113</v>
      </c>
      <c r="BK90" s="131">
        <f>SUM(BK91:BK108)</f>
        <v>0</v>
      </c>
    </row>
    <row r="91" spans="2:65" s="1" customFormat="1" ht="16.5" customHeight="1">
      <c r="B91" s="134"/>
      <c r="C91" s="135" t="s">
        <v>119</v>
      </c>
      <c r="D91" s="135" t="s">
        <v>115</v>
      </c>
      <c r="E91" s="136" t="s">
        <v>120</v>
      </c>
      <c r="F91" s="137" t="s">
        <v>121</v>
      </c>
      <c r="G91" s="138" t="s">
        <v>116</v>
      </c>
      <c r="H91" s="139">
        <v>3</v>
      </c>
      <c r="I91" s="140"/>
      <c r="J91" s="141">
        <f>ROUND(I91*H91,2)</f>
        <v>0</v>
      </c>
      <c r="K91" s="137" t="s">
        <v>117</v>
      </c>
      <c r="L91" s="30"/>
      <c r="M91" s="142" t="s">
        <v>3</v>
      </c>
      <c r="N91" s="143" t="s">
        <v>43</v>
      </c>
      <c r="O91" s="49"/>
      <c r="P91" s="144">
        <f>O91*H91</f>
        <v>0</v>
      </c>
      <c r="Q91" s="144">
        <v>5E-05</v>
      </c>
      <c r="R91" s="144">
        <f>Q91*H91</f>
        <v>0.00015000000000000001</v>
      </c>
      <c r="S91" s="144">
        <v>0</v>
      </c>
      <c r="T91" s="145">
        <f>S91*H91</f>
        <v>0</v>
      </c>
      <c r="AR91" s="16" t="s">
        <v>118</v>
      </c>
      <c r="AT91" s="16" t="s">
        <v>115</v>
      </c>
      <c r="AU91" s="16" t="s">
        <v>82</v>
      </c>
      <c r="AY91" s="16" t="s">
        <v>113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6" t="s">
        <v>80</v>
      </c>
      <c r="BK91" s="146">
        <f>ROUND(I91*H91,2)</f>
        <v>0</v>
      </c>
      <c r="BL91" s="16" t="s">
        <v>118</v>
      </c>
      <c r="BM91" s="16" t="s">
        <v>122</v>
      </c>
    </row>
    <row r="92" spans="2:65" s="1" customFormat="1" ht="16.5" customHeight="1">
      <c r="B92" s="134"/>
      <c r="C92" s="135">
        <v>2</v>
      </c>
      <c r="D92" s="135" t="s">
        <v>115</v>
      </c>
      <c r="E92" s="136" t="s">
        <v>123</v>
      </c>
      <c r="F92" s="137" t="s">
        <v>124</v>
      </c>
      <c r="G92" s="138" t="s">
        <v>116</v>
      </c>
      <c r="H92" s="139">
        <v>2</v>
      </c>
      <c r="I92" s="140"/>
      <c r="J92" s="141">
        <f>ROUND(I92*H92,2)</f>
        <v>0</v>
      </c>
      <c r="K92" s="137" t="s">
        <v>117</v>
      </c>
      <c r="L92" s="30"/>
      <c r="M92" s="142" t="s">
        <v>3</v>
      </c>
      <c r="N92" s="143" t="s">
        <v>43</v>
      </c>
      <c r="O92" s="49"/>
      <c r="P92" s="144">
        <f>O92*H92</f>
        <v>0</v>
      </c>
      <c r="Q92" s="144">
        <v>5E-05</v>
      </c>
      <c r="R92" s="144">
        <f>Q92*H92</f>
        <v>0.0001</v>
      </c>
      <c r="S92" s="144">
        <v>0</v>
      </c>
      <c r="T92" s="145">
        <f>S92*H92</f>
        <v>0</v>
      </c>
      <c r="AR92" s="16" t="s">
        <v>118</v>
      </c>
      <c r="AT92" s="16" t="s">
        <v>115</v>
      </c>
      <c r="AU92" s="16" t="s">
        <v>82</v>
      </c>
      <c r="AY92" s="16" t="s">
        <v>113</v>
      </c>
      <c r="BE92" s="146">
        <f>IF(N92="základní",J92,0)</f>
        <v>0</v>
      </c>
      <c r="BF92" s="146">
        <f>IF(N92="snížená",J92,0)</f>
        <v>0</v>
      </c>
      <c r="BG92" s="146">
        <f>IF(N92="zákl. přenesená",J92,0)</f>
        <v>0</v>
      </c>
      <c r="BH92" s="146">
        <f>IF(N92="sníž. přenesená",J92,0)</f>
        <v>0</v>
      </c>
      <c r="BI92" s="146">
        <f>IF(N92="nulová",J92,0)</f>
        <v>0</v>
      </c>
      <c r="BJ92" s="16" t="s">
        <v>80</v>
      </c>
      <c r="BK92" s="146">
        <f>ROUND(I92*H92,2)</f>
        <v>0</v>
      </c>
      <c r="BL92" s="16" t="s">
        <v>118</v>
      </c>
      <c r="BM92" s="16" t="s">
        <v>125</v>
      </c>
    </row>
    <row r="93" spans="2:65" s="1" customFormat="1" ht="22.5" customHeight="1">
      <c r="B93" s="134"/>
      <c r="C93" s="135">
        <v>3</v>
      </c>
      <c r="D93" s="135" t="s">
        <v>115</v>
      </c>
      <c r="E93" s="136" t="s">
        <v>127</v>
      </c>
      <c r="F93" s="137" t="s">
        <v>128</v>
      </c>
      <c r="G93" s="138" t="s">
        <v>129</v>
      </c>
      <c r="H93" s="139">
        <v>2.116</v>
      </c>
      <c r="I93" s="140"/>
      <c r="J93" s="141">
        <f>ROUND(I93*H93,2)</f>
        <v>0</v>
      </c>
      <c r="K93" s="137" t="s">
        <v>117</v>
      </c>
      <c r="L93" s="30"/>
      <c r="M93" s="142" t="s">
        <v>3</v>
      </c>
      <c r="N93" s="143" t="s">
        <v>43</v>
      </c>
      <c r="O93" s="49"/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AR93" s="16" t="s">
        <v>118</v>
      </c>
      <c r="AT93" s="16" t="s">
        <v>115</v>
      </c>
      <c r="AU93" s="16" t="s">
        <v>82</v>
      </c>
      <c r="AY93" s="16" t="s">
        <v>113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6" t="s">
        <v>80</v>
      </c>
      <c r="BK93" s="146">
        <f>ROUND(I93*H93,2)</f>
        <v>0</v>
      </c>
      <c r="BL93" s="16" t="s">
        <v>118</v>
      </c>
      <c r="BM93" s="16" t="s">
        <v>130</v>
      </c>
    </row>
    <row r="94" spans="2:51" s="11" customFormat="1" ht="12">
      <c r="B94" s="147"/>
      <c r="D94" s="148" t="s">
        <v>131</v>
      </c>
      <c r="E94" s="149" t="s">
        <v>3</v>
      </c>
      <c r="F94" s="150" t="s">
        <v>132</v>
      </c>
      <c r="H94" s="151">
        <v>1.929</v>
      </c>
      <c r="I94" s="152"/>
      <c r="L94" s="147"/>
      <c r="M94" s="153"/>
      <c r="N94" s="154"/>
      <c r="O94" s="154"/>
      <c r="P94" s="154"/>
      <c r="Q94" s="154"/>
      <c r="R94" s="154"/>
      <c r="S94" s="154"/>
      <c r="T94" s="155"/>
      <c r="AT94" s="149" t="s">
        <v>131</v>
      </c>
      <c r="AU94" s="149" t="s">
        <v>82</v>
      </c>
      <c r="AV94" s="11" t="s">
        <v>82</v>
      </c>
      <c r="AW94" s="11" t="s">
        <v>32</v>
      </c>
      <c r="AX94" s="11" t="s">
        <v>72</v>
      </c>
      <c r="AY94" s="149" t="s">
        <v>113</v>
      </c>
    </row>
    <row r="95" spans="2:51" s="12" customFormat="1" ht="12">
      <c r="B95" s="156"/>
      <c r="D95" s="148" t="s">
        <v>131</v>
      </c>
      <c r="E95" s="157" t="s">
        <v>3</v>
      </c>
      <c r="F95" s="158" t="s">
        <v>133</v>
      </c>
      <c r="H95" s="157" t="s">
        <v>3</v>
      </c>
      <c r="I95" s="159"/>
      <c r="L95" s="156"/>
      <c r="M95" s="160"/>
      <c r="N95" s="161"/>
      <c r="O95" s="161"/>
      <c r="P95" s="161"/>
      <c r="Q95" s="161"/>
      <c r="R95" s="161"/>
      <c r="S95" s="161"/>
      <c r="T95" s="162"/>
      <c r="AT95" s="157" t="s">
        <v>131</v>
      </c>
      <c r="AU95" s="157" t="s">
        <v>82</v>
      </c>
      <c r="AV95" s="12" t="s">
        <v>80</v>
      </c>
      <c r="AW95" s="12" t="s">
        <v>32</v>
      </c>
      <c r="AX95" s="12" t="s">
        <v>72</v>
      </c>
      <c r="AY95" s="157" t="s">
        <v>113</v>
      </c>
    </row>
    <row r="96" spans="2:51" s="11" customFormat="1" ht="12">
      <c r="B96" s="147"/>
      <c r="D96" s="148" t="s">
        <v>131</v>
      </c>
      <c r="E96" s="149" t="s">
        <v>3</v>
      </c>
      <c r="F96" s="150" t="s">
        <v>134</v>
      </c>
      <c r="H96" s="151">
        <v>0.187</v>
      </c>
      <c r="I96" s="152"/>
      <c r="L96" s="147"/>
      <c r="M96" s="153"/>
      <c r="N96" s="154"/>
      <c r="O96" s="154"/>
      <c r="P96" s="154"/>
      <c r="Q96" s="154"/>
      <c r="R96" s="154"/>
      <c r="S96" s="154"/>
      <c r="T96" s="155"/>
      <c r="AT96" s="149" t="s">
        <v>131</v>
      </c>
      <c r="AU96" s="149" t="s">
        <v>82</v>
      </c>
      <c r="AV96" s="11" t="s">
        <v>82</v>
      </c>
      <c r="AW96" s="11" t="s">
        <v>32</v>
      </c>
      <c r="AX96" s="11" t="s">
        <v>72</v>
      </c>
      <c r="AY96" s="149" t="s">
        <v>113</v>
      </c>
    </row>
    <row r="97" spans="2:51" s="13" customFormat="1" ht="12">
      <c r="B97" s="163"/>
      <c r="D97" s="148" t="s">
        <v>131</v>
      </c>
      <c r="E97" s="164" t="s">
        <v>3</v>
      </c>
      <c r="F97" s="165" t="s">
        <v>135</v>
      </c>
      <c r="H97" s="166">
        <v>2.116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4" t="s">
        <v>131</v>
      </c>
      <c r="AU97" s="164" t="s">
        <v>82</v>
      </c>
      <c r="AV97" s="13" t="s">
        <v>118</v>
      </c>
      <c r="AW97" s="13" t="s">
        <v>32</v>
      </c>
      <c r="AX97" s="13" t="s">
        <v>80</v>
      </c>
      <c r="AY97" s="164" t="s">
        <v>113</v>
      </c>
    </row>
    <row r="98" spans="2:65" s="1" customFormat="1" ht="22.5" customHeight="1">
      <c r="B98" s="134"/>
      <c r="C98" s="135">
        <v>4</v>
      </c>
      <c r="D98" s="135" t="s">
        <v>115</v>
      </c>
      <c r="E98" s="136" t="s">
        <v>136</v>
      </c>
      <c r="F98" s="137" t="s">
        <v>137</v>
      </c>
      <c r="G98" s="138" t="s">
        <v>138</v>
      </c>
      <c r="H98" s="139">
        <v>37.485</v>
      </c>
      <c r="I98" s="140"/>
      <c r="J98" s="141">
        <f>ROUND(I98*H98,2)</f>
        <v>0</v>
      </c>
      <c r="K98" s="137" t="s">
        <v>117</v>
      </c>
      <c r="L98" s="30"/>
      <c r="M98" s="142" t="s">
        <v>3</v>
      </c>
      <c r="N98" s="143" t="s">
        <v>43</v>
      </c>
      <c r="O98" s="49"/>
      <c r="P98" s="144">
        <f>O98*H98</f>
        <v>0</v>
      </c>
      <c r="Q98" s="144">
        <v>0.00084</v>
      </c>
      <c r="R98" s="144">
        <f>Q98*H98</f>
        <v>0.0314874</v>
      </c>
      <c r="S98" s="144">
        <v>0</v>
      </c>
      <c r="T98" s="145">
        <f>S98*H98</f>
        <v>0</v>
      </c>
      <c r="AR98" s="16" t="s">
        <v>118</v>
      </c>
      <c r="AT98" s="16" t="s">
        <v>115</v>
      </c>
      <c r="AU98" s="16" t="s">
        <v>82</v>
      </c>
      <c r="AY98" s="16" t="s">
        <v>113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6" t="s">
        <v>80</v>
      </c>
      <c r="BK98" s="146">
        <f>ROUND(I98*H98,2)</f>
        <v>0</v>
      </c>
      <c r="BL98" s="16" t="s">
        <v>118</v>
      </c>
      <c r="BM98" s="16" t="s">
        <v>139</v>
      </c>
    </row>
    <row r="99" spans="2:51" s="11" customFormat="1" ht="12">
      <c r="B99" s="147"/>
      <c r="D99" s="148" t="s">
        <v>131</v>
      </c>
      <c r="E99" s="149" t="s">
        <v>3</v>
      </c>
      <c r="F99" s="150" t="s">
        <v>140</v>
      </c>
      <c r="H99" s="151">
        <v>37.485</v>
      </c>
      <c r="I99" s="152"/>
      <c r="L99" s="147"/>
      <c r="M99" s="153"/>
      <c r="N99" s="154"/>
      <c r="O99" s="154"/>
      <c r="P99" s="154"/>
      <c r="Q99" s="154"/>
      <c r="R99" s="154"/>
      <c r="S99" s="154"/>
      <c r="T99" s="155"/>
      <c r="AT99" s="149" t="s">
        <v>131</v>
      </c>
      <c r="AU99" s="149" t="s">
        <v>82</v>
      </c>
      <c r="AV99" s="11" t="s">
        <v>82</v>
      </c>
      <c r="AW99" s="11" t="s">
        <v>32</v>
      </c>
      <c r="AX99" s="11" t="s">
        <v>80</v>
      </c>
      <c r="AY99" s="149" t="s">
        <v>113</v>
      </c>
    </row>
    <row r="100" spans="2:65" s="1" customFormat="1" ht="22.5" customHeight="1">
      <c r="B100" s="134"/>
      <c r="C100" s="135">
        <v>5</v>
      </c>
      <c r="D100" s="135" t="s">
        <v>115</v>
      </c>
      <c r="E100" s="136" t="s">
        <v>141</v>
      </c>
      <c r="F100" s="137" t="s">
        <v>142</v>
      </c>
      <c r="G100" s="138" t="s">
        <v>138</v>
      </c>
      <c r="H100" s="139">
        <v>37.485</v>
      </c>
      <c r="I100" s="140"/>
      <c r="J100" s="141">
        <f>ROUND(I100*H100,2)</f>
        <v>0</v>
      </c>
      <c r="K100" s="137" t="s">
        <v>117</v>
      </c>
      <c r="L100" s="30"/>
      <c r="M100" s="142" t="s">
        <v>3</v>
      </c>
      <c r="N100" s="143" t="s">
        <v>43</v>
      </c>
      <c r="O100" s="49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AR100" s="16" t="s">
        <v>118</v>
      </c>
      <c r="AT100" s="16" t="s">
        <v>115</v>
      </c>
      <c r="AU100" s="16" t="s">
        <v>82</v>
      </c>
      <c r="AY100" s="16" t="s">
        <v>113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6" t="s">
        <v>80</v>
      </c>
      <c r="BK100" s="146">
        <f>ROUND(I100*H100,2)</f>
        <v>0</v>
      </c>
      <c r="BL100" s="16" t="s">
        <v>118</v>
      </c>
      <c r="BM100" s="16" t="s">
        <v>143</v>
      </c>
    </row>
    <row r="101" spans="2:65" s="1" customFormat="1" ht="22.5" customHeight="1">
      <c r="B101" s="134"/>
      <c r="C101" s="135">
        <v>6</v>
      </c>
      <c r="D101" s="135" t="s">
        <v>115</v>
      </c>
      <c r="E101" s="136" t="s">
        <v>144</v>
      </c>
      <c r="F101" s="137" t="s">
        <v>145</v>
      </c>
      <c r="G101" s="138" t="s">
        <v>129</v>
      </c>
      <c r="H101" s="139">
        <v>2.116</v>
      </c>
      <c r="I101" s="140"/>
      <c r="J101" s="141">
        <f>ROUND(I101*H101,2)</f>
        <v>0</v>
      </c>
      <c r="K101" s="137" t="s">
        <v>117</v>
      </c>
      <c r="L101" s="30"/>
      <c r="M101" s="142" t="s">
        <v>3</v>
      </c>
      <c r="N101" s="143" t="s">
        <v>43</v>
      </c>
      <c r="O101" s="49"/>
      <c r="P101" s="144">
        <f>O101*H101</f>
        <v>0</v>
      </c>
      <c r="Q101" s="144">
        <v>0</v>
      </c>
      <c r="R101" s="144">
        <f>Q101*H101</f>
        <v>0</v>
      </c>
      <c r="S101" s="144">
        <v>0</v>
      </c>
      <c r="T101" s="145">
        <f>S101*H101</f>
        <v>0</v>
      </c>
      <c r="AR101" s="16" t="s">
        <v>118</v>
      </c>
      <c r="AT101" s="16" t="s">
        <v>115</v>
      </c>
      <c r="AU101" s="16" t="s">
        <v>82</v>
      </c>
      <c r="AY101" s="16" t="s">
        <v>113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6" t="s">
        <v>80</v>
      </c>
      <c r="BK101" s="146">
        <f>ROUND(I101*H101,2)</f>
        <v>0</v>
      </c>
      <c r="BL101" s="16" t="s">
        <v>118</v>
      </c>
      <c r="BM101" s="16" t="s">
        <v>146</v>
      </c>
    </row>
    <row r="102" spans="2:51" s="11" customFormat="1" ht="12">
      <c r="B102" s="147"/>
      <c r="D102" s="148" t="s">
        <v>131</v>
      </c>
      <c r="E102" s="149" t="s">
        <v>3</v>
      </c>
      <c r="F102" s="150" t="s">
        <v>147</v>
      </c>
      <c r="H102" s="151">
        <v>2.116</v>
      </c>
      <c r="I102" s="152"/>
      <c r="L102" s="147"/>
      <c r="M102" s="153"/>
      <c r="N102" s="154"/>
      <c r="O102" s="154"/>
      <c r="P102" s="154"/>
      <c r="Q102" s="154"/>
      <c r="R102" s="154"/>
      <c r="S102" s="154"/>
      <c r="T102" s="155"/>
      <c r="AT102" s="149" t="s">
        <v>131</v>
      </c>
      <c r="AU102" s="149" t="s">
        <v>82</v>
      </c>
      <c r="AV102" s="11" t="s">
        <v>82</v>
      </c>
      <c r="AW102" s="11" t="s">
        <v>32</v>
      </c>
      <c r="AX102" s="11" t="s">
        <v>80</v>
      </c>
      <c r="AY102" s="149" t="s">
        <v>113</v>
      </c>
    </row>
    <row r="103" spans="2:65" s="1" customFormat="1" ht="22.5" customHeight="1">
      <c r="B103" s="134"/>
      <c r="C103" s="135">
        <v>7</v>
      </c>
      <c r="D103" s="135" t="s">
        <v>115</v>
      </c>
      <c r="E103" s="136" t="s">
        <v>149</v>
      </c>
      <c r="F103" s="137" t="s">
        <v>150</v>
      </c>
      <c r="G103" s="138" t="s">
        <v>116</v>
      </c>
      <c r="H103" s="139">
        <v>3</v>
      </c>
      <c r="I103" s="140"/>
      <c r="J103" s="141">
        <f aca="true" t="shared" si="0" ref="J103:J107">ROUND(I103*H103,2)</f>
        <v>0</v>
      </c>
      <c r="K103" s="137" t="s">
        <v>117</v>
      </c>
      <c r="L103" s="30"/>
      <c r="M103" s="142" t="s">
        <v>3</v>
      </c>
      <c r="N103" s="143" t="s">
        <v>43</v>
      </c>
      <c r="O103" s="49"/>
      <c r="P103" s="144">
        <f aca="true" t="shared" si="1" ref="P103:P107">O103*H103</f>
        <v>0</v>
      </c>
      <c r="Q103" s="144">
        <v>0</v>
      </c>
      <c r="R103" s="144">
        <f aca="true" t="shared" si="2" ref="R103:R107">Q103*H103</f>
        <v>0</v>
      </c>
      <c r="S103" s="144">
        <v>0</v>
      </c>
      <c r="T103" s="145">
        <f aca="true" t="shared" si="3" ref="T103:T107">S103*H103</f>
        <v>0</v>
      </c>
      <c r="AR103" s="16" t="s">
        <v>118</v>
      </c>
      <c r="AT103" s="16" t="s">
        <v>115</v>
      </c>
      <c r="AU103" s="16" t="s">
        <v>82</v>
      </c>
      <c r="AY103" s="16" t="s">
        <v>113</v>
      </c>
      <c r="BE103" s="146">
        <f aca="true" t="shared" si="4" ref="BE103:BE107">IF(N103="základní",J103,0)</f>
        <v>0</v>
      </c>
      <c r="BF103" s="146">
        <f aca="true" t="shared" si="5" ref="BF103:BF107">IF(N103="snížená",J103,0)</f>
        <v>0</v>
      </c>
      <c r="BG103" s="146">
        <f aca="true" t="shared" si="6" ref="BG103:BG107">IF(N103="zákl. přenesená",J103,0)</f>
        <v>0</v>
      </c>
      <c r="BH103" s="146">
        <f aca="true" t="shared" si="7" ref="BH103:BH107">IF(N103="sníž. přenesená",J103,0)</f>
        <v>0</v>
      </c>
      <c r="BI103" s="146">
        <f aca="true" t="shared" si="8" ref="BI103:BI107">IF(N103="nulová",J103,0)</f>
        <v>0</v>
      </c>
      <c r="BJ103" s="16" t="s">
        <v>80</v>
      </c>
      <c r="BK103" s="146">
        <f aca="true" t="shared" si="9" ref="BK103:BK107">ROUND(I103*H103,2)</f>
        <v>0</v>
      </c>
      <c r="BL103" s="16" t="s">
        <v>118</v>
      </c>
      <c r="BM103" s="16" t="s">
        <v>151</v>
      </c>
    </row>
    <row r="104" spans="2:65" s="1" customFormat="1" ht="22.5" customHeight="1">
      <c r="B104" s="134"/>
      <c r="C104" s="135">
        <v>8</v>
      </c>
      <c r="D104" s="135" t="s">
        <v>115</v>
      </c>
      <c r="E104" s="136" t="s">
        <v>152</v>
      </c>
      <c r="F104" s="137" t="s">
        <v>153</v>
      </c>
      <c r="G104" s="138" t="s">
        <v>116</v>
      </c>
      <c r="H104" s="139">
        <v>2</v>
      </c>
      <c r="I104" s="140"/>
      <c r="J104" s="141">
        <f t="shared" si="0"/>
        <v>0</v>
      </c>
      <c r="K104" s="137" t="s">
        <v>117</v>
      </c>
      <c r="L104" s="30"/>
      <c r="M104" s="142" t="s">
        <v>3</v>
      </c>
      <c r="N104" s="143" t="s">
        <v>43</v>
      </c>
      <c r="O104" s="49"/>
      <c r="P104" s="144">
        <f t="shared" si="1"/>
        <v>0</v>
      </c>
      <c r="Q104" s="144">
        <v>0</v>
      </c>
      <c r="R104" s="144">
        <f t="shared" si="2"/>
        <v>0</v>
      </c>
      <c r="S104" s="144">
        <v>0</v>
      </c>
      <c r="T104" s="145">
        <f t="shared" si="3"/>
        <v>0</v>
      </c>
      <c r="AR104" s="16" t="s">
        <v>118</v>
      </c>
      <c r="AT104" s="16" t="s">
        <v>115</v>
      </c>
      <c r="AU104" s="16" t="s">
        <v>82</v>
      </c>
      <c r="AY104" s="16" t="s">
        <v>113</v>
      </c>
      <c r="BE104" s="146">
        <f t="shared" si="4"/>
        <v>0</v>
      </c>
      <c r="BF104" s="146">
        <f t="shared" si="5"/>
        <v>0</v>
      </c>
      <c r="BG104" s="146">
        <f t="shared" si="6"/>
        <v>0</v>
      </c>
      <c r="BH104" s="146">
        <f t="shared" si="7"/>
        <v>0</v>
      </c>
      <c r="BI104" s="146">
        <f t="shared" si="8"/>
        <v>0</v>
      </c>
      <c r="BJ104" s="16" t="s">
        <v>80</v>
      </c>
      <c r="BK104" s="146">
        <f t="shared" si="9"/>
        <v>0</v>
      </c>
      <c r="BL104" s="16" t="s">
        <v>118</v>
      </c>
      <c r="BM104" s="16" t="s">
        <v>154</v>
      </c>
    </row>
    <row r="105" spans="2:65" s="1" customFormat="1" ht="22.5" customHeight="1">
      <c r="B105" s="134"/>
      <c r="C105" s="135">
        <v>9</v>
      </c>
      <c r="D105" s="135" t="s">
        <v>115</v>
      </c>
      <c r="E105" s="136" t="s">
        <v>155</v>
      </c>
      <c r="F105" s="137" t="s">
        <v>156</v>
      </c>
      <c r="G105" s="138" t="s">
        <v>129</v>
      </c>
      <c r="H105" s="139">
        <v>2.116</v>
      </c>
      <c r="I105" s="140"/>
      <c r="J105" s="141">
        <f t="shared" si="0"/>
        <v>0</v>
      </c>
      <c r="K105" s="137" t="s">
        <v>117</v>
      </c>
      <c r="L105" s="30"/>
      <c r="M105" s="142" t="s">
        <v>3</v>
      </c>
      <c r="N105" s="143" t="s">
        <v>43</v>
      </c>
      <c r="O105" s="49"/>
      <c r="P105" s="144">
        <f t="shared" si="1"/>
        <v>0</v>
      </c>
      <c r="Q105" s="144">
        <v>0</v>
      </c>
      <c r="R105" s="144">
        <f t="shared" si="2"/>
        <v>0</v>
      </c>
      <c r="S105" s="144">
        <v>0</v>
      </c>
      <c r="T105" s="145">
        <f t="shared" si="3"/>
        <v>0</v>
      </c>
      <c r="AR105" s="16" t="s">
        <v>118</v>
      </c>
      <c r="AT105" s="16" t="s">
        <v>115</v>
      </c>
      <c r="AU105" s="16" t="s">
        <v>82</v>
      </c>
      <c r="AY105" s="16" t="s">
        <v>113</v>
      </c>
      <c r="BE105" s="146">
        <f t="shared" si="4"/>
        <v>0</v>
      </c>
      <c r="BF105" s="146">
        <f t="shared" si="5"/>
        <v>0</v>
      </c>
      <c r="BG105" s="146">
        <f t="shared" si="6"/>
        <v>0</v>
      </c>
      <c r="BH105" s="146">
        <f t="shared" si="7"/>
        <v>0</v>
      </c>
      <c r="BI105" s="146">
        <f t="shared" si="8"/>
        <v>0</v>
      </c>
      <c r="BJ105" s="16" t="s">
        <v>80</v>
      </c>
      <c r="BK105" s="146">
        <f t="shared" si="9"/>
        <v>0</v>
      </c>
      <c r="BL105" s="16" t="s">
        <v>118</v>
      </c>
      <c r="BM105" s="16" t="s">
        <v>157</v>
      </c>
    </row>
    <row r="106" spans="2:65" s="1" customFormat="1" ht="16.5" customHeight="1">
      <c r="B106" s="134"/>
      <c r="C106" s="135">
        <v>10</v>
      </c>
      <c r="D106" s="135" t="s">
        <v>115</v>
      </c>
      <c r="E106" s="136" t="s">
        <v>158</v>
      </c>
      <c r="F106" s="137" t="s">
        <v>159</v>
      </c>
      <c r="G106" s="138" t="s">
        <v>129</v>
      </c>
      <c r="H106" s="139">
        <v>2.116</v>
      </c>
      <c r="I106" s="140"/>
      <c r="J106" s="141">
        <f t="shared" si="0"/>
        <v>0</v>
      </c>
      <c r="K106" s="137" t="s">
        <v>117</v>
      </c>
      <c r="L106" s="30"/>
      <c r="M106" s="142" t="s">
        <v>3</v>
      </c>
      <c r="N106" s="143" t="s">
        <v>43</v>
      </c>
      <c r="O106" s="49"/>
      <c r="P106" s="144">
        <f t="shared" si="1"/>
        <v>0</v>
      </c>
      <c r="Q106" s="144">
        <v>0</v>
      </c>
      <c r="R106" s="144">
        <f t="shared" si="2"/>
        <v>0</v>
      </c>
      <c r="S106" s="144">
        <v>0</v>
      </c>
      <c r="T106" s="145">
        <f t="shared" si="3"/>
        <v>0</v>
      </c>
      <c r="AR106" s="16" t="s">
        <v>118</v>
      </c>
      <c r="AT106" s="16" t="s">
        <v>115</v>
      </c>
      <c r="AU106" s="16" t="s">
        <v>82</v>
      </c>
      <c r="AY106" s="16" t="s">
        <v>113</v>
      </c>
      <c r="BE106" s="146">
        <f t="shared" si="4"/>
        <v>0</v>
      </c>
      <c r="BF106" s="146">
        <f t="shared" si="5"/>
        <v>0</v>
      </c>
      <c r="BG106" s="146">
        <f t="shared" si="6"/>
        <v>0</v>
      </c>
      <c r="BH106" s="146">
        <f t="shared" si="7"/>
        <v>0</v>
      </c>
      <c r="BI106" s="146">
        <f t="shared" si="8"/>
        <v>0</v>
      </c>
      <c r="BJ106" s="16" t="s">
        <v>80</v>
      </c>
      <c r="BK106" s="146">
        <f t="shared" si="9"/>
        <v>0</v>
      </c>
      <c r="BL106" s="16" t="s">
        <v>118</v>
      </c>
      <c r="BM106" s="16" t="s">
        <v>160</v>
      </c>
    </row>
    <row r="107" spans="2:65" s="1" customFormat="1" ht="16.5" customHeight="1">
      <c r="B107" s="134"/>
      <c r="C107" s="135">
        <v>11</v>
      </c>
      <c r="D107" s="135" t="s">
        <v>115</v>
      </c>
      <c r="E107" s="136" t="s">
        <v>161</v>
      </c>
      <c r="F107" s="137" t="s">
        <v>162</v>
      </c>
      <c r="G107" s="138" t="s">
        <v>129</v>
      </c>
      <c r="H107" s="139">
        <v>3.809</v>
      </c>
      <c r="I107" s="140"/>
      <c r="J107" s="141">
        <f t="shared" si="0"/>
        <v>0</v>
      </c>
      <c r="K107" s="137" t="s">
        <v>117</v>
      </c>
      <c r="L107" s="30"/>
      <c r="M107" s="142" t="s">
        <v>3</v>
      </c>
      <c r="N107" s="143" t="s">
        <v>43</v>
      </c>
      <c r="O107" s="49"/>
      <c r="P107" s="144">
        <f t="shared" si="1"/>
        <v>0</v>
      </c>
      <c r="Q107" s="144">
        <v>0</v>
      </c>
      <c r="R107" s="144">
        <f t="shared" si="2"/>
        <v>0</v>
      </c>
      <c r="S107" s="144">
        <v>0</v>
      </c>
      <c r="T107" s="145">
        <f t="shared" si="3"/>
        <v>0</v>
      </c>
      <c r="AR107" s="16" t="s">
        <v>118</v>
      </c>
      <c r="AT107" s="16" t="s">
        <v>115</v>
      </c>
      <c r="AU107" s="16" t="s">
        <v>82</v>
      </c>
      <c r="AY107" s="16" t="s">
        <v>113</v>
      </c>
      <c r="BE107" s="146">
        <f t="shared" si="4"/>
        <v>0</v>
      </c>
      <c r="BF107" s="146">
        <f t="shared" si="5"/>
        <v>0</v>
      </c>
      <c r="BG107" s="146">
        <f t="shared" si="6"/>
        <v>0</v>
      </c>
      <c r="BH107" s="146">
        <f t="shared" si="7"/>
        <v>0</v>
      </c>
      <c r="BI107" s="146">
        <f t="shared" si="8"/>
        <v>0</v>
      </c>
      <c r="BJ107" s="16" t="s">
        <v>80</v>
      </c>
      <c r="BK107" s="146">
        <f t="shared" si="9"/>
        <v>0</v>
      </c>
      <c r="BL107" s="16" t="s">
        <v>118</v>
      </c>
      <c r="BM107" s="16" t="s">
        <v>163</v>
      </c>
    </row>
    <row r="108" spans="2:51" s="11" customFormat="1" ht="12">
      <c r="B108" s="147"/>
      <c r="D108" s="148" t="s">
        <v>131</v>
      </c>
      <c r="E108" s="149" t="s">
        <v>3</v>
      </c>
      <c r="F108" s="150" t="s">
        <v>164</v>
      </c>
      <c r="H108" s="151">
        <v>3.809</v>
      </c>
      <c r="I108" s="152"/>
      <c r="L108" s="147"/>
      <c r="M108" s="153"/>
      <c r="N108" s="154"/>
      <c r="O108" s="154"/>
      <c r="P108" s="154"/>
      <c r="Q108" s="154"/>
      <c r="R108" s="154"/>
      <c r="S108" s="154"/>
      <c r="T108" s="155"/>
      <c r="AT108" s="149" t="s">
        <v>131</v>
      </c>
      <c r="AU108" s="149" t="s">
        <v>82</v>
      </c>
      <c r="AV108" s="11" t="s">
        <v>82</v>
      </c>
      <c r="AW108" s="11" t="s">
        <v>32</v>
      </c>
      <c r="AX108" s="11" t="s">
        <v>80</v>
      </c>
      <c r="AY108" s="149" t="s">
        <v>113</v>
      </c>
    </row>
    <row r="109" spans="2:63" s="10" customFormat="1" ht="22.8" customHeight="1">
      <c r="B109" s="121"/>
      <c r="D109" s="122" t="s">
        <v>71</v>
      </c>
      <c r="E109" s="132" t="s">
        <v>82</v>
      </c>
      <c r="F109" s="132" t="s">
        <v>165</v>
      </c>
      <c r="I109" s="124"/>
      <c r="J109" s="133">
        <f>BK109</f>
        <v>0</v>
      </c>
      <c r="L109" s="121"/>
      <c r="M109" s="126"/>
      <c r="N109" s="127"/>
      <c r="O109" s="127"/>
      <c r="P109" s="128">
        <f>SUM(P110:P114)</f>
        <v>0</v>
      </c>
      <c r="Q109" s="127"/>
      <c r="R109" s="128">
        <f>SUM(R110:R114)</f>
        <v>30.961721999999998</v>
      </c>
      <c r="S109" s="127"/>
      <c r="T109" s="129">
        <f>SUM(T110:T114)</f>
        <v>0</v>
      </c>
      <c r="AR109" s="122" t="s">
        <v>80</v>
      </c>
      <c r="AT109" s="130" t="s">
        <v>71</v>
      </c>
      <c r="AU109" s="130" t="s">
        <v>80</v>
      </c>
      <c r="AY109" s="122" t="s">
        <v>113</v>
      </c>
      <c r="BK109" s="131">
        <f>SUM(BK110:BK114)</f>
        <v>0</v>
      </c>
    </row>
    <row r="110" spans="2:65" s="1" customFormat="1" ht="16.5" customHeight="1">
      <c r="B110" s="134"/>
      <c r="C110" s="135">
        <v>12</v>
      </c>
      <c r="D110" s="135" t="s">
        <v>115</v>
      </c>
      <c r="E110" s="136" t="s">
        <v>166</v>
      </c>
      <c r="F110" s="137" t="s">
        <v>167</v>
      </c>
      <c r="G110" s="138" t="s">
        <v>129</v>
      </c>
      <c r="H110" s="139">
        <v>11.631</v>
      </c>
      <c r="I110" s="140"/>
      <c r="J110" s="141">
        <f>ROUND(I110*H110,2)</f>
        <v>0</v>
      </c>
      <c r="K110" s="137" t="s">
        <v>117</v>
      </c>
      <c r="L110" s="30"/>
      <c r="M110" s="142" t="s">
        <v>3</v>
      </c>
      <c r="N110" s="143" t="s">
        <v>43</v>
      </c>
      <c r="O110" s="49"/>
      <c r="P110" s="144">
        <f>O110*H110</f>
        <v>0</v>
      </c>
      <c r="Q110" s="144">
        <v>2.662</v>
      </c>
      <c r="R110" s="144">
        <f>Q110*H110</f>
        <v>30.961721999999998</v>
      </c>
      <c r="S110" s="144">
        <v>0</v>
      </c>
      <c r="T110" s="145">
        <f>S110*H110</f>
        <v>0</v>
      </c>
      <c r="AR110" s="16" t="s">
        <v>118</v>
      </c>
      <c r="AT110" s="16" t="s">
        <v>115</v>
      </c>
      <c r="AU110" s="16" t="s">
        <v>82</v>
      </c>
      <c r="AY110" s="16" t="s">
        <v>113</v>
      </c>
      <c r="BE110" s="146">
        <f>IF(N110="základní",J110,0)</f>
        <v>0</v>
      </c>
      <c r="BF110" s="146">
        <f>IF(N110="snížená",J110,0)</f>
        <v>0</v>
      </c>
      <c r="BG110" s="146">
        <f>IF(N110="zákl. přenesená",J110,0)</f>
        <v>0</v>
      </c>
      <c r="BH110" s="146">
        <f>IF(N110="sníž. přenesená",J110,0)</f>
        <v>0</v>
      </c>
      <c r="BI110" s="146">
        <f>IF(N110="nulová",J110,0)</f>
        <v>0</v>
      </c>
      <c r="BJ110" s="16" t="s">
        <v>80</v>
      </c>
      <c r="BK110" s="146">
        <f>ROUND(I110*H110,2)</f>
        <v>0</v>
      </c>
      <c r="BL110" s="16" t="s">
        <v>118</v>
      </c>
      <c r="BM110" s="16" t="s">
        <v>168</v>
      </c>
    </row>
    <row r="111" spans="2:47" s="1" customFormat="1" ht="19.2">
      <c r="B111" s="30"/>
      <c r="D111" s="148" t="s">
        <v>169</v>
      </c>
      <c r="F111" s="171" t="s">
        <v>170</v>
      </c>
      <c r="I111" s="80"/>
      <c r="L111" s="30"/>
      <c r="M111" s="172"/>
      <c r="N111" s="49"/>
      <c r="O111" s="49"/>
      <c r="P111" s="49"/>
      <c r="Q111" s="49"/>
      <c r="R111" s="49"/>
      <c r="S111" s="49"/>
      <c r="T111" s="50"/>
      <c r="AT111" s="16" t="s">
        <v>169</v>
      </c>
      <c r="AU111" s="16" t="s">
        <v>82</v>
      </c>
    </row>
    <row r="112" spans="2:51" s="11" customFormat="1" ht="12">
      <c r="B112" s="147"/>
      <c r="D112" s="148" t="s">
        <v>131</v>
      </c>
      <c r="E112" s="149" t="s">
        <v>3</v>
      </c>
      <c r="F112" s="150" t="s">
        <v>171</v>
      </c>
      <c r="H112" s="151">
        <v>11.631</v>
      </c>
      <c r="I112" s="152"/>
      <c r="L112" s="147"/>
      <c r="M112" s="153"/>
      <c r="N112" s="154"/>
      <c r="O112" s="154"/>
      <c r="P112" s="154"/>
      <c r="Q112" s="154"/>
      <c r="R112" s="154"/>
      <c r="S112" s="154"/>
      <c r="T112" s="155"/>
      <c r="AT112" s="149" t="s">
        <v>131</v>
      </c>
      <c r="AU112" s="149" t="s">
        <v>82</v>
      </c>
      <c r="AV112" s="11" t="s">
        <v>82</v>
      </c>
      <c r="AW112" s="11" t="s">
        <v>32</v>
      </c>
      <c r="AX112" s="11" t="s">
        <v>80</v>
      </c>
      <c r="AY112" s="149" t="s">
        <v>113</v>
      </c>
    </row>
    <row r="113" spans="2:65" s="1" customFormat="1" ht="16.5" customHeight="1">
      <c r="B113" s="134"/>
      <c r="C113" s="135">
        <v>13</v>
      </c>
      <c r="D113" s="135" t="s">
        <v>115</v>
      </c>
      <c r="E113" s="136" t="s">
        <v>172</v>
      </c>
      <c r="F113" s="137" t="s">
        <v>173</v>
      </c>
      <c r="G113" s="138" t="s">
        <v>129</v>
      </c>
      <c r="H113" s="139">
        <v>2.481</v>
      </c>
      <c r="I113" s="140"/>
      <c r="J113" s="141">
        <f>ROUND(I113*H113,2)</f>
        <v>0</v>
      </c>
      <c r="K113" s="137" t="s">
        <v>117</v>
      </c>
      <c r="L113" s="30"/>
      <c r="M113" s="142" t="s">
        <v>3</v>
      </c>
      <c r="N113" s="143" t="s">
        <v>43</v>
      </c>
      <c r="O113" s="49"/>
      <c r="P113" s="144">
        <f>O113*H113</f>
        <v>0</v>
      </c>
      <c r="Q113" s="144">
        <v>0</v>
      </c>
      <c r="R113" s="144">
        <f>Q113*H113</f>
        <v>0</v>
      </c>
      <c r="S113" s="144">
        <v>0</v>
      </c>
      <c r="T113" s="145">
        <f>S113*H113</f>
        <v>0</v>
      </c>
      <c r="AR113" s="16" t="s">
        <v>118</v>
      </c>
      <c r="AT113" s="16" t="s">
        <v>115</v>
      </c>
      <c r="AU113" s="16" t="s">
        <v>82</v>
      </c>
      <c r="AY113" s="16" t="s">
        <v>113</v>
      </c>
      <c r="BE113" s="146">
        <f>IF(N113="základní",J113,0)</f>
        <v>0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16" t="s">
        <v>80</v>
      </c>
      <c r="BK113" s="146">
        <f>ROUND(I113*H113,2)</f>
        <v>0</v>
      </c>
      <c r="BL113" s="16" t="s">
        <v>118</v>
      </c>
      <c r="BM113" s="16" t="s">
        <v>174</v>
      </c>
    </row>
    <row r="114" spans="2:51" s="11" customFormat="1" ht="12">
      <c r="B114" s="147"/>
      <c r="D114" s="148" t="s">
        <v>131</v>
      </c>
      <c r="E114" s="149" t="s">
        <v>3</v>
      </c>
      <c r="F114" s="150" t="s">
        <v>175</v>
      </c>
      <c r="H114" s="151">
        <v>2.481</v>
      </c>
      <c r="I114" s="152"/>
      <c r="L114" s="147"/>
      <c r="M114" s="153"/>
      <c r="N114" s="154"/>
      <c r="O114" s="154"/>
      <c r="P114" s="154"/>
      <c r="Q114" s="154"/>
      <c r="R114" s="154"/>
      <c r="S114" s="154"/>
      <c r="T114" s="155"/>
      <c r="AT114" s="149" t="s">
        <v>131</v>
      </c>
      <c r="AU114" s="149" t="s">
        <v>82</v>
      </c>
      <c r="AV114" s="11" t="s">
        <v>82</v>
      </c>
      <c r="AW114" s="11" t="s">
        <v>32</v>
      </c>
      <c r="AX114" s="11" t="s">
        <v>80</v>
      </c>
      <c r="AY114" s="149" t="s">
        <v>113</v>
      </c>
    </row>
    <row r="115" spans="2:63" s="10" customFormat="1" ht="22.8" customHeight="1">
      <c r="B115" s="121"/>
      <c r="D115" s="122" t="s">
        <v>71</v>
      </c>
      <c r="E115" s="132" t="s">
        <v>119</v>
      </c>
      <c r="F115" s="132" t="s">
        <v>176</v>
      </c>
      <c r="I115" s="124"/>
      <c r="J115" s="133">
        <f>BK115</f>
        <v>0</v>
      </c>
      <c r="L115" s="121"/>
      <c r="M115" s="126"/>
      <c r="N115" s="127"/>
      <c r="O115" s="127"/>
      <c r="P115" s="128">
        <f>SUM(P116:P126)</f>
        <v>0</v>
      </c>
      <c r="Q115" s="127"/>
      <c r="R115" s="128">
        <f>SUM(R116:R126)</f>
        <v>18.634449080000003</v>
      </c>
      <c r="S115" s="127"/>
      <c r="T115" s="129">
        <f>SUM(T116:T126)</f>
        <v>0</v>
      </c>
      <c r="AR115" s="122" t="s">
        <v>80</v>
      </c>
      <c r="AT115" s="130" t="s">
        <v>71</v>
      </c>
      <c r="AU115" s="130" t="s">
        <v>80</v>
      </c>
      <c r="AY115" s="122" t="s">
        <v>113</v>
      </c>
      <c r="BK115" s="131">
        <f>SUM(BK116:BK126)</f>
        <v>0</v>
      </c>
    </row>
    <row r="116" spans="2:65" s="1" customFormat="1" ht="22.5" customHeight="1">
      <c r="B116" s="134"/>
      <c r="C116" s="135">
        <v>14</v>
      </c>
      <c r="D116" s="135" t="s">
        <v>115</v>
      </c>
      <c r="E116" s="136" t="s">
        <v>177</v>
      </c>
      <c r="F116" s="137" t="s">
        <v>178</v>
      </c>
      <c r="G116" s="138" t="s">
        <v>138</v>
      </c>
      <c r="H116" s="139">
        <v>53.582</v>
      </c>
      <c r="I116" s="140"/>
      <c r="J116" s="141">
        <f>ROUND(I116*H116,2)</f>
        <v>0</v>
      </c>
      <c r="K116" s="137" t="s">
        <v>117</v>
      </c>
      <c r="L116" s="30"/>
      <c r="M116" s="142" t="s">
        <v>3</v>
      </c>
      <c r="N116" s="143" t="s">
        <v>43</v>
      </c>
      <c r="O116" s="49"/>
      <c r="P116" s="144">
        <f>O116*H116</f>
        <v>0</v>
      </c>
      <c r="Q116" s="144">
        <v>0</v>
      </c>
      <c r="R116" s="144">
        <f>Q116*H116</f>
        <v>0</v>
      </c>
      <c r="S116" s="144">
        <v>0</v>
      </c>
      <c r="T116" s="145">
        <f>S116*H116</f>
        <v>0</v>
      </c>
      <c r="AR116" s="16" t="s">
        <v>118</v>
      </c>
      <c r="AT116" s="16" t="s">
        <v>115</v>
      </c>
      <c r="AU116" s="16" t="s">
        <v>82</v>
      </c>
      <c r="AY116" s="16" t="s">
        <v>113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6" t="s">
        <v>80</v>
      </c>
      <c r="BK116" s="146">
        <f>ROUND(I116*H116,2)</f>
        <v>0</v>
      </c>
      <c r="BL116" s="16" t="s">
        <v>118</v>
      </c>
      <c r="BM116" s="16" t="s">
        <v>179</v>
      </c>
    </row>
    <row r="117" spans="2:51" s="11" customFormat="1" ht="12">
      <c r="B117" s="147"/>
      <c r="D117" s="148" t="s">
        <v>131</v>
      </c>
      <c r="E117" s="149" t="s">
        <v>3</v>
      </c>
      <c r="F117" s="150" t="s">
        <v>180</v>
      </c>
      <c r="H117" s="151">
        <v>53.582</v>
      </c>
      <c r="I117" s="152"/>
      <c r="L117" s="147"/>
      <c r="M117" s="153"/>
      <c r="N117" s="154"/>
      <c r="O117" s="154"/>
      <c r="P117" s="154"/>
      <c r="Q117" s="154"/>
      <c r="R117" s="154"/>
      <c r="S117" s="154"/>
      <c r="T117" s="155"/>
      <c r="AT117" s="149" t="s">
        <v>131</v>
      </c>
      <c r="AU117" s="149" t="s">
        <v>82</v>
      </c>
      <c r="AV117" s="11" t="s">
        <v>82</v>
      </c>
      <c r="AW117" s="11" t="s">
        <v>32</v>
      </c>
      <c r="AX117" s="11" t="s">
        <v>80</v>
      </c>
      <c r="AY117" s="149" t="s">
        <v>113</v>
      </c>
    </row>
    <row r="118" spans="2:65" s="1" customFormat="1" ht="16.5" customHeight="1">
      <c r="B118" s="134"/>
      <c r="C118" s="135">
        <v>15</v>
      </c>
      <c r="D118" s="135" t="s">
        <v>115</v>
      </c>
      <c r="E118" s="136" t="s">
        <v>181</v>
      </c>
      <c r="F118" s="137" t="s">
        <v>182</v>
      </c>
      <c r="G118" s="138" t="s">
        <v>129</v>
      </c>
      <c r="H118" s="139">
        <v>8.803</v>
      </c>
      <c r="I118" s="140"/>
      <c r="J118" s="141">
        <f>ROUND(I118*H118,2)</f>
        <v>0</v>
      </c>
      <c r="K118" s="137" t="s">
        <v>117</v>
      </c>
      <c r="L118" s="30"/>
      <c r="M118" s="142" t="s">
        <v>3</v>
      </c>
      <c r="N118" s="143" t="s">
        <v>43</v>
      </c>
      <c r="O118" s="49"/>
      <c r="P118" s="144">
        <f>O118*H118</f>
        <v>0</v>
      </c>
      <c r="Q118" s="144">
        <v>1.78636</v>
      </c>
      <c r="R118" s="144">
        <f>Q118*H118</f>
        <v>15.725327080000001</v>
      </c>
      <c r="S118" s="144">
        <v>0</v>
      </c>
      <c r="T118" s="145">
        <f>S118*H118</f>
        <v>0</v>
      </c>
      <c r="AR118" s="16" t="s">
        <v>118</v>
      </c>
      <c r="AT118" s="16" t="s">
        <v>115</v>
      </c>
      <c r="AU118" s="16" t="s">
        <v>82</v>
      </c>
      <c r="AY118" s="16" t="s">
        <v>113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6" t="s">
        <v>80</v>
      </c>
      <c r="BK118" s="146">
        <f>ROUND(I118*H118,2)</f>
        <v>0</v>
      </c>
      <c r="BL118" s="16" t="s">
        <v>118</v>
      </c>
      <c r="BM118" s="16" t="s">
        <v>183</v>
      </c>
    </row>
    <row r="119" spans="2:47" s="1" customFormat="1" ht="48">
      <c r="B119" s="30"/>
      <c r="D119" s="148" t="s">
        <v>169</v>
      </c>
      <c r="F119" s="171" t="s">
        <v>184</v>
      </c>
      <c r="I119" s="80"/>
      <c r="L119" s="30"/>
      <c r="M119" s="172"/>
      <c r="N119" s="49"/>
      <c r="O119" s="49"/>
      <c r="P119" s="49"/>
      <c r="Q119" s="49"/>
      <c r="R119" s="49"/>
      <c r="S119" s="49"/>
      <c r="T119" s="50"/>
      <c r="AT119" s="16" t="s">
        <v>169</v>
      </c>
      <c r="AU119" s="16" t="s">
        <v>82</v>
      </c>
    </row>
    <row r="120" spans="2:51" s="11" customFormat="1" ht="12">
      <c r="B120" s="147"/>
      <c r="D120" s="148" t="s">
        <v>131</v>
      </c>
      <c r="E120" s="149" t="s">
        <v>3</v>
      </c>
      <c r="F120" s="150" t="s">
        <v>185</v>
      </c>
      <c r="H120" s="151">
        <v>8.533</v>
      </c>
      <c r="I120" s="152"/>
      <c r="L120" s="147"/>
      <c r="M120" s="153"/>
      <c r="N120" s="154"/>
      <c r="O120" s="154"/>
      <c r="P120" s="154"/>
      <c r="Q120" s="154"/>
      <c r="R120" s="154"/>
      <c r="S120" s="154"/>
      <c r="T120" s="155"/>
      <c r="AT120" s="149" t="s">
        <v>131</v>
      </c>
      <c r="AU120" s="149" t="s">
        <v>82</v>
      </c>
      <c r="AV120" s="11" t="s">
        <v>82</v>
      </c>
      <c r="AW120" s="11" t="s">
        <v>32</v>
      </c>
      <c r="AX120" s="11" t="s">
        <v>72</v>
      </c>
      <c r="AY120" s="149" t="s">
        <v>113</v>
      </c>
    </row>
    <row r="121" spans="2:51" s="12" customFormat="1" ht="12">
      <c r="B121" s="156"/>
      <c r="D121" s="148" t="s">
        <v>131</v>
      </c>
      <c r="E121" s="157" t="s">
        <v>3</v>
      </c>
      <c r="F121" s="158" t="s">
        <v>186</v>
      </c>
      <c r="H121" s="157" t="s">
        <v>3</v>
      </c>
      <c r="I121" s="159"/>
      <c r="L121" s="156"/>
      <c r="M121" s="160"/>
      <c r="N121" s="161"/>
      <c r="O121" s="161"/>
      <c r="P121" s="161"/>
      <c r="Q121" s="161"/>
      <c r="R121" s="161"/>
      <c r="S121" s="161"/>
      <c r="T121" s="162"/>
      <c r="AT121" s="157" t="s">
        <v>131</v>
      </c>
      <c r="AU121" s="157" t="s">
        <v>82</v>
      </c>
      <c r="AV121" s="12" t="s">
        <v>80</v>
      </c>
      <c r="AW121" s="12" t="s">
        <v>32</v>
      </c>
      <c r="AX121" s="12" t="s">
        <v>72</v>
      </c>
      <c r="AY121" s="157" t="s">
        <v>113</v>
      </c>
    </row>
    <row r="122" spans="2:51" s="11" customFormat="1" ht="12">
      <c r="B122" s="147"/>
      <c r="D122" s="148" t="s">
        <v>131</v>
      </c>
      <c r="E122" s="149" t="s">
        <v>3</v>
      </c>
      <c r="F122" s="150" t="s">
        <v>187</v>
      </c>
      <c r="H122" s="151">
        <v>0.27</v>
      </c>
      <c r="I122" s="152"/>
      <c r="L122" s="147"/>
      <c r="M122" s="153"/>
      <c r="N122" s="154"/>
      <c r="O122" s="154"/>
      <c r="P122" s="154"/>
      <c r="Q122" s="154"/>
      <c r="R122" s="154"/>
      <c r="S122" s="154"/>
      <c r="T122" s="155"/>
      <c r="AT122" s="149" t="s">
        <v>131</v>
      </c>
      <c r="AU122" s="149" t="s">
        <v>82</v>
      </c>
      <c r="AV122" s="11" t="s">
        <v>82</v>
      </c>
      <c r="AW122" s="11" t="s">
        <v>32</v>
      </c>
      <c r="AX122" s="11" t="s">
        <v>72</v>
      </c>
      <c r="AY122" s="149" t="s">
        <v>113</v>
      </c>
    </row>
    <row r="123" spans="2:51" s="13" customFormat="1" ht="12">
      <c r="B123" s="163"/>
      <c r="D123" s="148" t="s">
        <v>131</v>
      </c>
      <c r="E123" s="164" t="s">
        <v>3</v>
      </c>
      <c r="F123" s="165" t="s">
        <v>135</v>
      </c>
      <c r="H123" s="166">
        <v>8.802999999999999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4" t="s">
        <v>131</v>
      </c>
      <c r="AU123" s="164" t="s">
        <v>82</v>
      </c>
      <c r="AV123" s="13" t="s">
        <v>118</v>
      </c>
      <c r="AW123" s="13" t="s">
        <v>32</v>
      </c>
      <c r="AX123" s="13" t="s">
        <v>80</v>
      </c>
      <c r="AY123" s="164" t="s">
        <v>113</v>
      </c>
    </row>
    <row r="124" spans="2:65" s="1" customFormat="1" ht="22.5" customHeight="1">
      <c r="B124" s="134"/>
      <c r="C124" s="135">
        <v>16</v>
      </c>
      <c r="D124" s="135" t="s">
        <v>115</v>
      </c>
      <c r="E124" s="136" t="s">
        <v>188</v>
      </c>
      <c r="F124" s="137" t="s">
        <v>189</v>
      </c>
      <c r="G124" s="138" t="s">
        <v>138</v>
      </c>
      <c r="H124" s="139">
        <v>8.6</v>
      </c>
      <c r="I124" s="140"/>
      <c r="J124" s="141">
        <f>ROUND(I124*H124,2)</f>
        <v>0</v>
      </c>
      <c r="K124" s="137" t="s">
        <v>117</v>
      </c>
      <c r="L124" s="30"/>
      <c r="M124" s="142" t="s">
        <v>3</v>
      </c>
      <c r="N124" s="143" t="s">
        <v>43</v>
      </c>
      <c r="O124" s="49"/>
      <c r="P124" s="144">
        <f>O124*H124</f>
        <v>0</v>
      </c>
      <c r="Q124" s="144">
        <v>0.33827</v>
      </c>
      <c r="R124" s="144">
        <f>Q124*H124</f>
        <v>2.909122</v>
      </c>
      <c r="S124" s="144">
        <v>0</v>
      </c>
      <c r="T124" s="145">
        <f>S124*H124</f>
        <v>0</v>
      </c>
      <c r="AR124" s="16" t="s">
        <v>118</v>
      </c>
      <c r="AT124" s="16" t="s">
        <v>115</v>
      </c>
      <c r="AU124" s="16" t="s">
        <v>82</v>
      </c>
      <c r="AY124" s="16" t="s">
        <v>113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6" t="s">
        <v>80</v>
      </c>
      <c r="BK124" s="146">
        <f>ROUND(I124*H124,2)</f>
        <v>0</v>
      </c>
      <c r="BL124" s="16" t="s">
        <v>118</v>
      </c>
      <c r="BM124" s="16" t="s">
        <v>190</v>
      </c>
    </row>
    <row r="125" spans="2:47" s="1" customFormat="1" ht="19.2">
      <c r="B125" s="30"/>
      <c r="D125" s="148" t="s">
        <v>169</v>
      </c>
      <c r="F125" s="171" t="s">
        <v>191</v>
      </c>
      <c r="I125" s="80"/>
      <c r="L125" s="30"/>
      <c r="M125" s="172"/>
      <c r="N125" s="49"/>
      <c r="O125" s="49"/>
      <c r="P125" s="49"/>
      <c r="Q125" s="49"/>
      <c r="R125" s="49"/>
      <c r="S125" s="49"/>
      <c r="T125" s="50"/>
      <c r="AT125" s="16" t="s">
        <v>169</v>
      </c>
      <c r="AU125" s="16" t="s">
        <v>82</v>
      </c>
    </row>
    <row r="126" spans="2:51" s="11" customFormat="1" ht="12">
      <c r="B126" s="147"/>
      <c r="D126" s="148" t="s">
        <v>131</v>
      </c>
      <c r="E126" s="149" t="s">
        <v>3</v>
      </c>
      <c r="F126" s="150" t="s">
        <v>192</v>
      </c>
      <c r="H126" s="151">
        <v>8.6</v>
      </c>
      <c r="I126" s="152"/>
      <c r="L126" s="147"/>
      <c r="M126" s="153"/>
      <c r="N126" s="154"/>
      <c r="O126" s="154"/>
      <c r="P126" s="154"/>
      <c r="Q126" s="154"/>
      <c r="R126" s="154"/>
      <c r="S126" s="154"/>
      <c r="T126" s="155"/>
      <c r="AT126" s="149" t="s">
        <v>131</v>
      </c>
      <c r="AU126" s="149" t="s">
        <v>82</v>
      </c>
      <c r="AV126" s="11" t="s">
        <v>82</v>
      </c>
      <c r="AW126" s="11" t="s">
        <v>32</v>
      </c>
      <c r="AX126" s="11" t="s">
        <v>80</v>
      </c>
      <c r="AY126" s="149" t="s">
        <v>113</v>
      </c>
    </row>
    <row r="127" spans="2:63" s="10" customFormat="1" ht="22.8" customHeight="1">
      <c r="B127" s="121"/>
      <c r="D127" s="122" t="s">
        <v>71</v>
      </c>
      <c r="E127" s="132" t="s">
        <v>148</v>
      </c>
      <c r="F127" s="132" t="s">
        <v>193</v>
      </c>
      <c r="I127" s="124"/>
      <c r="J127" s="133">
        <f>BK127</f>
        <v>0</v>
      </c>
      <c r="L127" s="121"/>
      <c r="M127" s="126"/>
      <c r="N127" s="127"/>
      <c r="O127" s="127"/>
      <c r="P127" s="128">
        <f>SUM(P128:P133)</f>
        <v>0</v>
      </c>
      <c r="Q127" s="127"/>
      <c r="R127" s="128">
        <f>SUM(R128:R133)</f>
        <v>0</v>
      </c>
      <c r="S127" s="127"/>
      <c r="T127" s="129">
        <f>SUM(T128:T133)</f>
        <v>29.85938</v>
      </c>
      <c r="AR127" s="122" t="s">
        <v>80</v>
      </c>
      <c r="AT127" s="130" t="s">
        <v>71</v>
      </c>
      <c r="AU127" s="130" t="s">
        <v>80</v>
      </c>
      <c r="AY127" s="122" t="s">
        <v>113</v>
      </c>
      <c r="BK127" s="131">
        <f>SUM(BK128:BK133)</f>
        <v>0</v>
      </c>
    </row>
    <row r="128" spans="2:65" s="1" customFormat="1" ht="16.5" customHeight="1">
      <c r="B128" s="134"/>
      <c r="C128" s="135">
        <v>17</v>
      </c>
      <c r="D128" s="135" t="s">
        <v>115</v>
      </c>
      <c r="E128" s="136" t="s">
        <v>194</v>
      </c>
      <c r="F128" s="137" t="s">
        <v>195</v>
      </c>
      <c r="G128" s="138" t="s">
        <v>129</v>
      </c>
      <c r="H128" s="139">
        <v>8.644</v>
      </c>
      <c r="I128" s="140"/>
      <c r="J128" s="141">
        <f>ROUND(I128*H128,2)</f>
        <v>0</v>
      </c>
      <c r="K128" s="137" t="s">
        <v>117</v>
      </c>
      <c r="L128" s="30"/>
      <c r="M128" s="142" t="s">
        <v>3</v>
      </c>
      <c r="N128" s="143" t="s">
        <v>43</v>
      </c>
      <c r="O128" s="49"/>
      <c r="P128" s="144">
        <f>O128*H128</f>
        <v>0</v>
      </c>
      <c r="Q128" s="144">
        <v>0</v>
      </c>
      <c r="R128" s="144">
        <f>Q128*H128</f>
        <v>0</v>
      </c>
      <c r="S128" s="144">
        <v>2.27</v>
      </c>
      <c r="T128" s="145">
        <f>S128*H128</f>
        <v>19.62188</v>
      </c>
      <c r="AR128" s="16" t="s">
        <v>118</v>
      </c>
      <c r="AT128" s="16" t="s">
        <v>115</v>
      </c>
      <c r="AU128" s="16" t="s">
        <v>82</v>
      </c>
      <c r="AY128" s="16" t="s">
        <v>113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6" t="s">
        <v>80</v>
      </c>
      <c r="BK128" s="146">
        <f>ROUND(I128*H128,2)</f>
        <v>0</v>
      </c>
      <c r="BL128" s="16" t="s">
        <v>118</v>
      </c>
      <c r="BM128" s="16" t="s">
        <v>196</v>
      </c>
    </row>
    <row r="129" spans="2:51" s="11" customFormat="1" ht="12">
      <c r="B129" s="147"/>
      <c r="D129" s="148" t="s">
        <v>131</v>
      </c>
      <c r="E129" s="149" t="s">
        <v>3</v>
      </c>
      <c r="F129" s="150" t="s">
        <v>197</v>
      </c>
      <c r="H129" s="151">
        <v>8.644</v>
      </c>
      <c r="I129" s="152"/>
      <c r="L129" s="147"/>
      <c r="M129" s="153"/>
      <c r="N129" s="154"/>
      <c r="O129" s="154"/>
      <c r="P129" s="154"/>
      <c r="Q129" s="154"/>
      <c r="R129" s="154"/>
      <c r="S129" s="154"/>
      <c r="T129" s="155"/>
      <c r="AT129" s="149" t="s">
        <v>131</v>
      </c>
      <c r="AU129" s="149" t="s">
        <v>82</v>
      </c>
      <c r="AV129" s="11" t="s">
        <v>82</v>
      </c>
      <c r="AW129" s="11" t="s">
        <v>32</v>
      </c>
      <c r="AX129" s="11" t="s">
        <v>80</v>
      </c>
      <c r="AY129" s="149" t="s">
        <v>113</v>
      </c>
    </row>
    <row r="130" spans="2:65" s="1" customFormat="1" ht="16.5" customHeight="1">
      <c r="B130" s="134"/>
      <c r="C130" s="135">
        <v>18</v>
      </c>
      <c r="D130" s="135" t="s">
        <v>115</v>
      </c>
      <c r="E130" s="136" t="s">
        <v>198</v>
      </c>
      <c r="F130" s="137" t="s">
        <v>199</v>
      </c>
      <c r="G130" s="138" t="s">
        <v>129</v>
      </c>
      <c r="H130" s="139">
        <v>5.25</v>
      </c>
      <c r="I130" s="140"/>
      <c r="J130" s="141">
        <f>ROUND(I130*H130,2)</f>
        <v>0</v>
      </c>
      <c r="K130" s="137" t="s">
        <v>117</v>
      </c>
      <c r="L130" s="30"/>
      <c r="M130" s="142" t="s">
        <v>3</v>
      </c>
      <c r="N130" s="143" t="s">
        <v>43</v>
      </c>
      <c r="O130" s="49"/>
      <c r="P130" s="144">
        <f>O130*H130</f>
        <v>0</v>
      </c>
      <c r="Q130" s="144">
        <v>0</v>
      </c>
      <c r="R130" s="144">
        <f>Q130*H130</f>
        <v>0</v>
      </c>
      <c r="S130" s="144">
        <v>1.95</v>
      </c>
      <c r="T130" s="145">
        <f>S130*H130</f>
        <v>10.237499999999999</v>
      </c>
      <c r="AR130" s="16" t="s">
        <v>118</v>
      </c>
      <c r="AT130" s="16" t="s">
        <v>115</v>
      </c>
      <c r="AU130" s="16" t="s">
        <v>82</v>
      </c>
      <c r="AY130" s="16" t="s">
        <v>113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6" t="s">
        <v>80</v>
      </c>
      <c r="BK130" s="146">
        <f>ROUND(I130*H130,2)</f>
        <v>0</v>
      </c>
      <c r="BL130" s="16" t="s">
        <v>118</v>
      </c>
      <c r="BM130" s="16" t="s">
        <v>200</v>
      </c>
    </row>
    <row r="131" spans="2:47" s="1" customFormat="1" ht="28.8">
      <c r="B131" s="30"/>
      <c r="D131" s="148" t="s">
        <v>169</v>
      </c>
      <c r="F131" s="171" t="s">
        <v>201</v>
      </c>
      <c r="I131" s="80"/>
      <c r="L131" s="30"/>
      <c r="M131" s="172"/>
      <c r="N131" s="49"/>
      <c r="O131" s="49"/>
      <c r="P131" s="49"/>
      <c r="Q131" s="49"/>
      <c r="R131" s="49"/>
      <c r="S131" s="49"/>
      <c r="T131" s="50"/>
      <c r="AT131" s="16" t="s">
        <v>169</v>
      </c>
      <c r="AU131" s="16" t="s">
        <v>82</v>
      </c>
    </row>
    <row r="132" spans="2:51" s="12" customFormat="1" ht="12">
      <c r="B132" s="156"/>
      <c r="D132" s="148" t="s">
        <v>131</v>
      </c>
      <c r="E132" s="157" t="s">
        <v>3</v>
      </c>
      <c r="F132" s="158" t="s">
        <v>202</v>
      </c>
      <c r="H132" s="157" t="s">
        <v>3</v>
      </c>
      <c r="I132" s="159"/>
      <c r="L132" s="156"/>
      <c r="M132" s="160"/>
      <c r="N132" s="161"/>
      <c r="O132" s="161"/>
      <c r="P132" s="161"/>
      <c r="Q132" s="161"/>
      <c r="R132" s="161"/>
      <c r="S132" s="161"/>
      <c r="T132" s="162"/>
      <c r="AT132" s="157" t="s">
        <v>131</v>
      </c>
      <c r="AU132" s="157" t="s">
        <v>82</v>
      </c>
      <c r="AV132" s="12" t="s">
        <v>80</v>
      </c>
      <c r="AW132" s="12" t="s">
        <v>32</v>
      </c>
      <c r="AX132" s="12" t="s">
        <v>72</v>
      </c>
      <c r="AY132" s="157" t="s">
        <v>113</v>
      </c>
    </row>
    <row r="133" spans="2:51" s="11" customFormat="1" ht="12">
      <c r="B133" s="147"/>
      <c r="D133" s="148" t="s">
        <v>131</v>
      </c>
      <c r="E133" s="149" t="s">
        <v>3</v>
      </c>
      <c r="F133" s="150" t="s">
        <v>203</v>
      </c>
      <c r="H133" s="151">
        <v>5.25</v>
      </c>
      <c r="I133" s="152"/>
      <c r="L133" s="147"/>
      <c r="M133" s="153"/>
      <c r="N133" s="154"/>
      <c r="O133" s="154"/>
      <c r="P133" s="154"/>
      <c r="Q133" s="154"/>
      <c r="R133" s="154"/>
      <c r="S133" s="154"/>
      <c r="T133" s="155"/>
      <c r="AT133" s="149" t="s">
        <v>131</v>
      </c>
      <c r="AU133" s="149" t="s">
        <v>82</v>
      </c>
      <c r="AV133" s="11" t="s">
        <v>82</v>
      </c>
      <c r="AW133" s="11" t="s">
        <v>32</v>
      </c>
      <c r="AX133" s="11" t="s">
        <v>80</v>
      </c>
      <c r="AY133" s="149" t="s">
        <v>113</v>
      </c>
    </row>
    <row r="134" spans="2:63" s="10" customFormat="1" ht="22.8" customHeight="1">
      <c r="B134" s="121"/>
      <c r="D134" s="122" t="s">
        <v>71</v>
      </c>
      <c r="E134" s="132" t="s">
        <v>204</v>
      </c>
      <c r="F134" s="132" t="s">
        <v>205</v>
      </c>
      <c r="I134" s="124"/>
      <c r="J134" s="133">
        <f>BK134</f>
        <v>0</v>
      </c>
      <c r="L134" s="121"/>
      <c r="M134" s="126"/>
      <c r="N134" s="127"/>
      <c r="O134" s="127"/>
      <c r="P134" s="128">
        <f>SUM(P135:P142)</f>
        <v>0</v>
      </c>
      <c r="Q134" s="127"/>
      <c r="R134" s="128">
        <f>SUM(R135:R142)</f>
        <v>0</v>
      </c>
      <c r="S134" s="127"/>
      <c r="T134" s="129">
        <f>SUM(T135:T142)</f>
        <v>0</v>
      </c>
      <c r="AR134" s="122" t="s">
        <v>80</v>
      </c>
      <c r="AT134" s="130" t="s">
        <v>71</v>
      </c>
      <c r="AU134" s="130" t="s">
        <v>80</v>
      </c>
      <c r="AY134" s="122" t="s">
        <v>113</v>
      </c>
      <c r="BK134" s="131">
        <f>SUM(BK135:BK142)</f>
        <v>0</v>
      </c>
    </row>
    <row r="135" spans="2:65" s="1" customFormat="1" ht="16.5" customHeight="1">
      <c r="B135" s="134"/>
      <c r="C135" s="135">
        <v>19</v>
      </c>
      <c r="D135" s="135" t="s">
        <v>115</v>
      </c>
      <c r="E135" s="136" t="s">
        <v>206</v>
      </c>
      <c r="F135" s="137" t="s">
        <v>207</v>
      </c>
      <c r="G135" s="138" t="s">
        <v>208</v>
      </c>
      <c r="H135" s="139">
        <v>14.93</v>
      </c>
      <c r="I135" s="140"/>
      <c r="J135" s="141">
        <f>ROUND(I135*H135,2)</f>
        <v>0</v>
      </c>
      <c r="K135" s="137" t="s">
        <v>117</v>
      </c>
      <c r="L135" s="30"/>
      <c r="M135" s="142" t="s">
        <v>3</v>
      </c>
      <c r="N135" s="143" t="s">
        <v>43</v>
      </c>
      <c r="O135" s="49"/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6" t="s">
        <v>118</v>
      </c>
      <c r="AT135" s="16" t="s">
        <v>115</v>
      </c>
      <c r="AU135" s="16" t="s">
        <v>82</v>
      </c>
      <c r="AY135" s="16" t="s">
        <v>113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80</v>
      </c>
      <c r="BK135" s="146">
        <f>ROUND(I135*H135,2)</f>
        <v>0</v>
      </c>
      <c r="BL135" s="16" t="s">
        <v>118</v>
      </c>
      <c r="BM135" s="16" t="s">
        <v>209</v>
      </c>
    </row>
    <row r="136" spans="2:47" s="1" customFormat="1" ht="19.2">
      <c r="B136" s="30"/>
      <c r="D136" s="148" t="s">
        <v>169</v>
      </c>
      <c r="F136" s="171" t="s">
        <v>210</v>
      </c>
      <c r="I136" s="80"/>
      <c r="L136" s="30"/>
      <c r="M136" s="172"/>
      <c r="N136" s="49"/>
      <c r="O136" s="49"/>
      <c r="P136" s="49"/>
      <c r="Q136" s="49"/>
      <c r="R136" s="49"/>
      <c r="S136" s="49"/>
      <c r="T136" s="50"/>
      <c r="AT136" s="16" t="s">
        <v>169</v>
      </c>
      <c r="AU136" s="16" t="s">
        <v>82</v>
      </c>
    </row>
    <row r="137" spans="2:51" s="11" customFormat="1" ht="12">
      <c r="B137" s="147"/>
      <c r="D137" s="148" t="s">
        <v>131</v>
      </c>
      <c r="E137" s="149" t="s">
        <v>3</v>
      </c>
      <c r="F137" s="150" t="s">
        <v>211</v>
      </c>
      <c r="H137" s="151">
        <v>14.93</v>
      </c>
      <c r="I137" s="152"/>
      <c r="L137" s="147"/>
      <c r="M137" s="153"/>
      <c r="N137" s="154"/>
      <c r="O137" s="154"/>
      <c r="P137" s="154"/>
      <c r="Q137" s="154"/>
      <c r="R137" s="154"/>
      <c r="S137" s="154"/>
      <c r="T137" s="155"/>
      <c r="AT137" s="149" t="s">
        <v>131</v>
      </c>
      <c r="AU137" s="149" t="s">
        <v>82</v>
      </c>
      <c r="AV137" s="11" t="s">
        <v>82</v>
      </c>
      <c r="AW137" s="11" t="s">
        <v>32</v>
      </c>
      <c r="AX137" s="11" t="s">
        <v>80</v>
      </c>
      <c r="AY137" s="149" t="s">
        <v>113</v>
      </c>
    </row>
    <row r="138" spans="2:65" s="1" customFormat="1" ht="22.5" customHeight="1">
      <c r="B138" s="134"/>
      <c r="C138" s="135">
        <v>20</v>
      </c>
      <c r="D138" s="135" t="s">
        <v>115</v>
      </c>
      <c r="E138" s="136" t="s">
        <v>212</v>
      </c>
      <c r="F138" s="137" t="s">
        <v>213</v>
      </c>
      <c r="G138" s="138" t="s">
        <v>208</v>
      </c>
      <c r="H138" s="139">
        <v>134.366</v>
      </c>
      <c r="I138" s="140"/>
      <c r="J138" s="141">
        <f>ROUND(I138*H138,2)</f>
        <v>0</v>
      </c>
      <c r="K138" s="137" t="s">
        <v>117</v>
      </c>
      <c r="L138" s="30"/>
      <c r="M138" s="142" t="s">
        <v>3</v>
      </c>
      <c r="N138" s="143" t="s">
        <v>43</v>
      </c>
      <c r="O138" s="49"/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6" t="s">
        <v>118</v>
      </c>
      <c r="AT138" s="16" t="s">
        <v>115</v>
      </c>
      <c r="AU138" s="16" t="s">
        <v>82</v>
      </c>
      <c r="AY138" s="16" t="s">
        <v>113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6" t="s">
        <v>80</v>
      </c>
      <c r="BK138" s="146">
        <f>ROUND(I138*H138,2)</f>
        <v>0</v>
      </c>
      <c r="BL138" s="16" t="s">
        <v>118</v>
      </c>
      <c r="BM138" s="16" t="s">
        <v>214</v>
      </c>
    </row>
    <row r="139" spans="2:47" s="1" customFormat="1" ht="19.2">
      <c r="B139" s="30"/>
      <c r="D139" s="148" t="s">
        <v>169</v>
      </c>
      <c r="F139" s="171" t="s">
        <v>215</v>
      </c>
      <c r="I139" s="80"/>
      <c r="L139" s="30"/>
      <c r="M139" s="172"/>
      <c r="N139" s="49"/>
      <c r="O139" s="49"/>
      <c r="P139" s="49"/>
      <c r="Q139" s="49"/>
      <c r="R139" s="49"/>
      <c r="S139" s="49"/>
      <c r="T139" s="50"/>
      <c r="AT139" s="16" t="s">
        <v>169</v>
      </c>
      <c r="AU139" s="16" t="s">
        <v>82</v>
      </c>
    </row>
    <row r="140" spans="2:51" s="11" customFormat="1" ht="12">
      <c r="B140" s="147"/>
      <c r="D140" s="148" t="s">
        <v>131</v>
      </c>
      <c r="E140" s="149" t="s">
        <v>3</v>
      </c>
      <c r="F140" s="150" t="s">
        <v>216</v>
      </c>
      <c r="H140" s="151">
        <v>134.366</v>
      </c>
      <c r="I140" s="152"/>
      <c r="L140" s="147"/>
      <c r="M140" s="153"/>
      <c r="N140" s="154"/>
      <c r="O140" s="154"/>
      <c r="P140" s="154"/>
      <c r="Q140" s="154"/>
      <c r="R140" s="154"/>
      <c r="S140" s="154"/>
      <c r="T140" s="155"/>
      <c r="AT140" s="149" t="s">
        <v>131</v>
      </c>
      <c r="AU140" s="149" t="s">
        <v>82</v>
      </c>
      <c r="AV140" s="11" t="s">
        <v>82</v>
      </c>
      <c r="AW140" s="11" t="s">
        <v>32</v>
      </c>
      <c r="AX140" s="11" t="s">
        <v>80</v>
      </c>
      <c r="AY140" s="149" t="s">
        <v>113</v>
      </c>
    </row>
    <row r="141" spans="2:65" s="1" customFormat="1" ht="22.5" customHeight="1">
      <c r="B141" s="134"/>
      <c r="C141" s="135">
        <v>21</v>
      </c>
      <c r="D141" s="135" t="s">
        <v>115</v>
      </c>
      <c r="E141" s="136" t="s">
        <v>217</v>
      </c>
      <c r="F141" s="137" t="s">
        <v>218</v>
      </c>
      <c r="G141" s="138" t="s">
        <v>208</v>
      </c>
      <c r="H141" s="139">
        <v>28.366</v>
      </c>
      <c r="I141" s="140"/>
      <c r="J141" s="141">
        <f>ROUND(I141*H141,2)</f>
        <v>0</v>
      </c>
      <c r="K141" s="137" t="s">
        <v>117</v>
      </c>
      <c r="L141" s="30"/>
      <c r="M141" s="142" t="s">
        <v>3</v>
      </c>
      <c r="N141" s="143" t="s">
        <v>43</v>
      </c>
      <c r="O141" s="49"/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6" t="s">
        <v>118</v>
      </c>
      <c r="AT141" s="16" t="s">
        <v>115</v>
      </c>
      <c r="AU141" s="16" t="s">
        <v>82</v>
      </c>
      <c r="AY141" s="16" t="s">
        <v>113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6" t="s">
        <v>80</v>
      </c>
      <c r="BK141" s="146">
        <f>ROUND(I141*H141,2)</f>
        <v>0</v>
      </c>
      <c r="BL141" s="16" t="s">
        <v>118</v>
      </c>
      <c r="BM141" s="16" t="s">
        <v>219</v>
      </c>
    </row>
    <row r="142" spans="2:51" s="11" customFormat="1" ht="12">
      <c r="B142" s="147"/>
      <c r="D142" s="148" t="s">
        <v>131</v>
      </c>
      <c r="E142" s="149" t="s">
        <v>3</v>
      </c>
      <c r="F142" s="150" t="s">
        <v>220</v>
      </c>
      <c r="H142" s="151">
        <v>28.366</v>
      </c>
      <c r="I142" s="152"/>
      <c r="L142" s="147"/>
      <c r="M142" s="153"/>
      <c r="N142" s="154"/>
      <c r="O142" s="154"/>
      <c r="P142" s="154"/>
      <c r="Q142" s="154"/>
      <c r="R142" s="154"/>
      <c r="S142" s="154"/>
      <c r="T142" s="155"/>
      <c r="AT142" s="149" t="s">
        <v>131</v>
      </c>
      <c r="AU142" s="149" t="s">
        <v>82</v>
      </c>
      <c r="AV142" s="11" t="s">
        <v>82</v>
      </c>
      <c r="AW142" s="11" t="s">
        <v>32</v>
      </c>
      <c r="AX142" s="11" t="s">
        <v>80</v>
      </c>
      <c r="AY142" s="149" t="s">
        <v>113</v>
      </c>
    </row>
    <row r="143" spans="2:63" s="10" customFormat="1" ht="22.8" customHeight="1">
      <c r="B143" s="121"/>
      <c r="D143" s="122" t="s">
        <v>71</v>
      </c>
      <c r="E143" s="132" t="s">
        <v>221</v>
      </c>
      <c r="F143" s="132" t="s">
        <v>222</v>
      </c>
      <c r="I143" s="124"/>
      <c r="J143" s="133">
        <f>BK143</f>
        <v>0</v>
      </c>
      <c r="L143" s="121"/>
      <c r="M143" s="126"/>
      <c r="N143" s="127"/>
      <c r="O143" s="127"/>
      <c r="P143" s="128">
        <f>P144</f>
        <v>0</v>
      </c>
      <c r="Q143" s="127"/>
      <c r="R143" s="128">
        <f>R144</f>
        <v>0</v>
      </c>
      <c r="S143" s="127"/>
      <c r="T143" s="129">
        <f>T144</f>
        <v>0</v>
      </c>
      <c r="AR143" s="122" t="s">
        <v>80</v>
      </c>
      <c r="AT143" s="130" t="s">
        <v>71</v>
      </c>
      <c r="AU143" s="130" t="s">
        <v>80</v>
      </c>
      <c r="AY143" s="122" t="s">
        <v>113</v>
      </c>
      <c r="BK143" s="131">
        <f>BK144</f>
        <v>0</v>
      </c>
    </row>
    <row r="144" spans="2:65" s="1" customFormat="1" ht="22.5" customHeight="1">
      <c r="B144" s="134"/>
      <c r="C144" s="135">
        <v>22</v>
      </c>
      <c r="D144" s="135" t="s">
        <v>115</v>
      </c>
      <c r="E144" s="136" t="s">
        <v>223</v>
      </c>
      <c r="F144" s="137" t="s">
        <v>224</v>
      </c>
      <c r="G144" s="138" t="s">
        <v>208</v>
      </c>
      <c r="H144" s="139">
        <v>49.628</v>
      </c>
      <c r="I144" s="140"/>
      <c r="J144" s="141">
        <f>ROUND(I144*H144,2)</f>
        <v>0</v>
      </c>
      <c r="K144" s="137" t="s">
        <v>117</v>
      </c>
      <c r="L144" s="30"/>
      <c r="M144" s="142" t="s">
        <v>3</v>
      </c>
      <c r="N144" s="143" t="s">
        <v>43</v>
      </c>
      <c r="O144" s="49"/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6" t="s">
        <v>118</v>
      </c>
      <c r="AT144" s="16" t="s">
        <v>115</v>
      </c>
      <c r="AU144" s="16" t="s">
        <v>82</v>
      </c>
      <c r="AY144" s="16" t="s">
        <v>113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80</v>
      </c>
      <c r="BK144" s="146">
        <f>ROUND(I144*H144,2)</f>
        <v>0</v>
      </c>
      <c r="BL144" s="16" t="s">
        <v>118</v>
      </c>
      <c r="BM144" s="16" t="s">
        <v>225</v>
      </c>
    </row>
    <row r="145" spans="2:63" s="10" customFormat="1" ht="25.95" customHeight="1">
      <c r="B145" s="121"/>
      <c r="D145" s="122" t="s">
        <v>71</v>
      </c>
      <c r="E145" s="123" t="s">
        <v>226</v>
      </c>
      <c r="F145" s="123" t="s">
        <v>227</v>
      </c>
      <c r="I145" s="124"/>
      <c r="J145" s="125">
        <f>BK145</f>
        <v>0</v>
      </c>
      <c r="L145" s="121"/>
      <c r="M145" s="126"/>
      <c r="N145" s="127"/>
      <c r="O145" s="127"/>
      <c r="P145" s="128">
        <f>P146</f>
        <v>0</v>
      </c>
      <c r="Q145" s="127"/>
      <c r="R145" s="128">
        <f>R146</f>
        <v>0</v>
      </c>
      <c r="S145" s="127"/>
      <c r="T145" s="129">
        <f>T146</f>
        <v>0</v>
      </c>
      <c r="AR145" s="122" t="s">
        <v>126</v>
      </c>
      <c r="AT145" s="130" t="s">
        <v>71</v>
      </c>
      <c r="AU145" s="130" t="s">
        <v>72</v>
      </c>
      <c r="AY145" s="122" t="s">
        <v>113</v>
      </c>
      <c r="BK145" s="131">
        <f>BK146</f>
        <v>0</v>
      </c>
    </row>
    <row r="146" spans="2:63" s="10" customFormat="1" ht="22.8" customHeight="1">
      <c r="B146" s="121"/>
      <c r="D146" s="122" t="s">
        <v>71</v>
      </c>
      <c r="E146" s="132" t="s">
        <v>228</v>
      </c>
      <c r="F146" s="132" t="s">
        <v>229</v>
      </c>
      <c r="I146" s="124"/>
      <c r="J146" s="133">
        <f>BK146</f>
        <v>0</v>
      </c>
      <c r="L146" s="121"/>
      <c r="M146" s="126"/>
      <c r="N146" s="127"/>
      <c r="O146" s="127"/>
      <c r="P146" s="128">
        <f>P147</f>
        <v>0</v>
      </c>
      <c r="Q146" s="127"/>
      <c r="R146" s="128">
        <f>R147</f>
        <v>0</v>
      </c>
      <c r="S146" s="127"/>
      <c r="T146" s="129">
        <f>T147</f>
        <v>0</v>
      </c>
      <c r="AR146" s="122" t="s">
        <v>126</v>
      </c>
      <c r="AT146" s="130" t="s">
        <v>71</v>
      </c>
      <c r="AU146" s="130" t="s">
        <v>80</v>
      </c>
      <c r="AY146" s="122" t="s">
        <v>113</v>
      </c>
      <c r="BK146" s="131">
        <f>BK147</f>
        <v>0</v>
      </c>
    </row>
    <row r="147" spans="2:65" s="1" customFormat="1" ht="16.5" customHeight="1">
      <c r="B147" s="134"/>
      <c r="C147" s="135">
        <v>23</v>
      </c>
      <c r="D147" s="135" t="s">
        <v>115</v>
      </c>
      <c r="E147" s="136" t="s">
        <v>230</v>
      </c>
      <c r="F147" s="137" t="s">
        <v>229</v>
      </c>
      <c r="G147" s="138" t="s">
        <v>231</v>
      </c>
      <c r="H147" s="139">
        <v>1</v>
      </c>
      <c r="I147" s="140"/>
      <c r="J147" s="141">
        <f>ROUND(I147*H147,2)</f>
        <v>0</v>
      </c>
      <c r="K147" s="137" t="s">
        <v>117</v>
      </c>
      <c r="L147" s="30"/>
      <c r="M147" s="173" t="s">
        <v>3</v>
      </c>
      <c r="N147" s="174" t="s">
        <v>43</v>
      </c>
      <c r="O147" s="175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AR147" s="16" t="s">
        <v>232</v>
      </c>
      <c r="AT147" s="16" t="s">
        <v>115</v>
      </c>
      <c r="AU147" s="16" t="s">
        <v>82</v>
      </c>
      <c r="AY147" s="16" t="s">
        <v>113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6" t="s">
        <v>80</v>
      </c>
      <c r="BK147" s="146">
        <f>ROUND(I147*H147,2)</f>
        <v>0</v>
      </c>
      <c r="BL147" s="16" t="s">
        <v>232</v>
      </c>
      <c r="BM147" s="16" t="s">
        <v>233</v>
      </c>
    </row>
    <row r="148" spans="2:12" s="1" customFormat="1" ht="6.9" customHeight="1">
      <c r="B148" s="39"/>
      <c r="C148" s="40"/>
      <c r="D148" s="40"/>
      <c r="E148" s="40"/>
      <c r="F148" s="40"/>
      <c r="G148" s="40"/>
      <c r="H148" s="40"/>
      <c r="I148" s="96"/>
      <c r="J148" s="40"/>
      <c r="K148" s="40"/>
      <c r="L148" s="30"/>
    </row>
  </sheetData>
  <autoFilter ref="C87:K14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78" customWidth="1"/>
    <col min="2" max="2" width="1.7109375" style="178" customWidth="1"/>
    <col min="3" max="4" width="5.00390625" style="178" customWidth="1"/>
    <col min="5" max="5" width="11.7109375" style="178" customWidth="1"/>
    <col min="6" max="6" width="9.140625" style="178" customWidth="1"/>
    <col min="7" max="7" width="5.00390625" style="178" customWidth="1"/>
    <col min="8" max="8" width="77.8515625" style="178" customWidth="1"/>
    <col min="9" max="10" width="20.00390625" style="178" customWidth="1"/>
    <col min="11" max="11" width="1.7109375" style="178" customWidth="1"/>
  </cols>
  <sheetData>
    <row r="1" ht="37.5" customHeight="1"/>
    <row r="2" spans="2:11" ht="7.5" customHeight="1">
      <c r="B2" s="179"/>
      <c r="C2" s="180"/>
      <c r="D2" s="180"/>
      <c r="E2" s="180"/>
      <c r="F2" s="180"/>
      <c r="G2" s="180"/>
      <c r="H2" s="180"/>
      <c r="I2" s="180"/>
      <c r="J2" s="180"/>
      <c r="K2" s="181"/>
    </row>
    <row r="3" spans="2:11" s="14" customFormat="1" ht="45" customHeight="1">
      <c r="B3" s="182"/>
      <c r="C3" s="300" t="s">
        <v>234</v>
      </c>
      <c r="D3" s="300"/>
      <c r="E3" s="300"/>
      <c r="F3" s="300"/>
      <c r="G3" s="300"/>
      <c r="H3" s="300"/>
      <c r="I3" s="300"/>
      <c r="J3" s="300"/>
      <c r="K3" s="183"/>
    </row>
    <row r="4" spans="2:11" ht="25.5" customHeight="1">
      <c r="B4" s="184"/>
      <c r="C4" s="303" t="s">
        <v>235</v>
      </c>
      <c r="D4" s="303"/>
      <c r="E4" s="303"/>
      <c r="F4" s="303"/>
      <c r="G4" s="303"/>
      <c r="H4" s="303"/>
      <c r="I4" s="303"/>
      <c r="J4" s="303"/>
      <c r="K4" s="185"/>
    </row>
    <row r="5" spans="2:11" ht="5.25" customHeight="1">
      <c r="B5" s="184"/>
      <c r="C5" s="186"/>
      <c r="D5" s="186"/>
      <c r="E5" s="186"/>
      <c r="F5" s="186"/>
      <c r="G5" s="186"/>
      <c r="H5" s="186"/>
      <c r="I5" s="186"/>
      <c r="J5" s="186"/>
      <c r="K5" s="185"/>
    </row>
    <row r="6" spans="2:11" ht="15" customHeight="1">
      <c r="B6" s="184"/>
      <c r="C6" s="301" t="s">
        <v>236</v>
      </c>
      <c r="D6" s="301"/>
      <c r="E6" s="301"/>
      <c r="F6" s="301"/>
      <c r="G6" s="301"/>
      <c r="H6" s="301"/>
      <c r="I6" s="301"/>
      <c r="J6" s="301"/>
      <c r="K6" s="185"/>
    </row>
    <row r="7" spans="2:11" ht="15" customHeight="1">
      <c r="B7" s="188"/>
      <c r="C7" s="301" t="s">
        <v>237</v>
      </c>
      <c r="D7" s="301"/>
      <c r="E7" s="301"/>
      <c r="F7" s="301"/>
      <c r="G7" s="301"/>
      <c r="H7" s="301"/>
      <c r="I7" s="301"/>
      <c r="J7" s="301"/>
      <c r="K7" s="185"/>
    </row>
    <row r="8" spans="2:11" ht="12.75" customHeight="1">
      <c r="B8" s="188"/>
      <c r="C8" s="187"/>
      <c r="D8" s="187"/>
      <c r="E8" s="187"/>
      <c r="F8" s="187"/>
      <c r="G8" s="187"/>
      <c r="H8" s="187"/>
      <c r="I8" s="187"/>
      <c r="J8" s="187"/>
      <c r="K8" s="185"/>
    </row>
    <row r="9" spans="2:11" ht="15" customHeight="1">
      <c r="B9" s="188"/>
      <c r="C9" s="301" t="s">
        <v>238</v>
      </c>
      <c r="D9" s="301"/>
      <c r="E9" s="301"/>
      <c r="F9" s="301"/>
      <c r="G9" s="301"/>
      <c r="H9" s="301"/>
      <c r="I9" s="301"/>
      <c r="J9" s="301"/>
      <c r="K9" s="185"/>
    </row>
    <row r="10" spans="2:11" ht="15" customHeight="1">
      <c r="B10" s="188"/>
      <c r="C10" s="187"/>
      <c r="D10" s="301" t="s">
        <v>239</v>
      </c>
      <c r="E10" s="301"/>
      <c r="F10" s="301"/>
      <c r="G10" s="301"/>
      <c r="H10" s="301"/>
      <c r="I10" s="301"/>
      <c r="J10" s="301"/>
      <c r="K10" s="185"/>
    </row>
    <row r="11" spans="2:11" ht="15" customHeight="1">
      <c r="B11" s="188"/>
      <c r="C11" s="189"/>
      <c r="D11" s="301" t="s">
        <v>240</v>
      </c>
      <c r="E11" s="301"/>
      <c r="F11" s="301"/>
      <c r="G11" s="301"/>
      <c r="H11" s="301"/>
      <c r="I11" s="301"/>
      <c r="J11" s="301"/>
      <c r="K11" s="185"/>
    </row>
    <row r="12" spans="2:11" ht="15" customHeight="1">
      <c r="B12" s="188"/>
      <c r="C12" s="189"/>
      <c r="D12" s="187"/>
      <c r="E12" s="187"/>
      <c r="F12" s="187"/>
      <c r="G12" s="187"/>
      <c r="H12" s="187"/>
      <c r="I12" s="187"/>
      <c r="J12" s="187"/>
      <c r="K12" s="185"/>
    </row>
    <row r="13" spans="2:11" ht="15" customHeight="1">
      <c r="B13" s="188"/>
      <c r="C13" s="189"/>
      <c r="D13" s="190" t="s">
        <v>241</v>
      </c>
      <c r="E13" s="187"/>
      <c r="F13" s="187"/>
      <c r="G13" s="187"/>
      <c r="H13" s="187"/>
      <c r="I13" s="187"/>
      <c r="J13" s="187"/>
      <c r="K13" s="185"/>
    </row>
    <row r="14" spans="2:11" ht="12.75" customHeight="1">
      <c r="B14" s="188"/>
      <c r="C14" s="189"/>
      <c r="D14" s="189"/>
      <c r="E14" s="189"/>
      <c r="F14" s="189"/>
      <c r="G14" s="189"/>
      <c r="H14" s="189"/>
      <c r="I14" s="189"/>
      <c r="J14" s="189"/>
      <c r="K14" s="185"/>
    </row>
    <row r="15" spans="2:11" ht="15" customHeight="1">
      <c r="B15" s="188"/>
      <c r="C15" s="189"/>
      <c r="D15" s="301" t="s">
        <v>242</v>
      </c>
      <c r="E15" s="301"/>
      <c r="F15" s="301"/>
      <c r="G15" s="301"/>
      <c r="H15" s="301"/>
      <c r="I15" s="301"/>
      <c r="J15" s="301"/>
      <c r="K15" s="185"/>
    </row>
    <row r="16" spans="2:11" ht="15" customHeight="1">
      <c r="B16" s="188"/>
      <c r="C16" s="189"/>
      <c r="D16" s="301" t="s">
        <v>243</v>
      </c>
      <c r="E16" s="301"/>
      <c r="F16" s="301"/>
      <c r="G16" s="301"/>
      <c r="H16" s="301"/>
      <c r="I16" s="301"/>
      <c r="J16" s="301"/>
      <c r="K16" s="185"/>
    </row>
    <row r="17" spans="2:11" ht="15" customHeight="1">
      <c r="B17" s="188"/>
      <c r="C17" s="189"/>
      <c r="D17" s="301" t="s">
        <v>244</v>
      </c>
      <c r="E17" s="301"/>
      <c r="F17" s="301"/>
      <c r="G17" s="301"/>
      <c r="H17" s="301"/>
      <c r="I17" s="301"/>
      <c r="J17" s="301"/>
      <c r="K17" s="185"/>
    </row>
    <row r="18" spans="2:11" ht="15" customHeight="1">
      <c r="B18" s="188"/>
      <c r="C18" s="189"/>
      <c r="D18" s="189"/>
      <c r="E18" s="191" t="s">
        <v>79</v>
      </c>
      <c r="F18" s="301" t="s">
        <v>245</v>
      </c>
      <c r="G18" s="301"/>
      <c r="H18" s="301"/>
      <c r="I18" s="301"/>
      <c r="J18" s="301"/>
      <c r="K18" s="185"/>
    </row>
    <row r="19" spans="2:11" ht="15" customHeight="1">
      <c r="B19" s="188"/>
      <c r="C19" s="189"/>
      <c r="D19" s="189"/>
      <c r="E19" s="191" t="s">
        <v>246</v>
      </c>
      <c r="F19" s="301" t="s">
        <v>247</v>
      </c>
      <c r="G19" s="301"/>
      <c r="H19" s="301"/>
      <c r="I19" s="301"/>
      <c r="J19" s="301"/>
      <c r="K19" s="185"/>
    </row>
    <row r="20" spans="2:11" ht="15" customHeight="1">
      <c r="B20" s="188"/>
      <c r="C20" s="189"/>
      <c r="D20" s="189"/>
      <c r="E20" s="191" t="s">
        <v>248</v>
      </c>
      <c r="F20" s="301" t="s">
        <v>249</v>
      </c>
      <c r="G20" s="301"/>
      <c r="H20" s="301"/>
      <c r="I20" s="301"/>
      <c r="J20" s="301"/>
      <c r="K20" s="185"/>
    </row>
    <row r="21" spans="2:11" ht="15" customHeight="1">
      <c r="B21" s="188"/>
      <c r="C21" s="189"/>
      <c r="D21" s="189"/>
      <c r="E21" s="191" t="s">
        <v>250</v>
      </c>
      <c r="F21" s="301" t="s">
        <v>251</v>
      </c>
      <c r="G21" s="301"/>
      <c r="H21" s="301"/>
      <c r="I21" s="301"/>
      <c r="J21" s="301"/>
      <c r="K21" s="185"/>
    </row>
    <row r="22" spans="2:11" ht="15" customHeight="1">
      <c r="B22" s="188"/>
      <c r="C22" s="189"/>
      <c r="D22" s="189"/>
      <c r="E22" s="191" t="s">
        <v>252</v>
      </c>
      <c r="F22" s="301" t="s">
        <v>253</v>
      </c>
      <c r="G22" s="301"/>
      <c r="H22" s="301"/>
      <c r="I22" s="301"/>
      <c r="J22" s="301"/>
      <c r="K22" s="185"/>
    </row>
    <row r="23" spans="2:11" ht="15" customHeight="1">
      <c r="B23" s="188"/>
      <c r="C23" s="189"/>
      <c r="D23" s="189"/>
      <c r="E23" s="191" t="s">
        <v>254</v>
      </c>
      <c r="F23" s="301" t="s">
        <v>255</v>
      </c>
      <c r="G23" s="301"/>
      <c r="H23" s="301"/>
      <c r="I23" s="301"/>
      <c r="J23" s="301"/>
      <c r="K23" s="185"/>
    </row>
    <row r="24" spans="2:11" ht="12.75" customHeight="1">
      <c r="B24" s="188"/>
      <c r="C24" s="189"/>
      <c r="D24" s="189"/>
      <c r="E24" s="189"/>
      <c r="F24" s="189"/>
      <c r="G24" s="189"/>
      <c r="H24" s="189"/>
      <c r="I24" s="189"/>
      <c r="J24" s="189"/>
      <c r="K24" s="185"/>
    </row>
    <row r="25" spans="2:11" ht="15" customHeight="1">
      <c r="B25" s="188"/>
      <c r="C25" s="301" t="s">
        <v>256</v>
      </c>
      <c r="D25" s="301"/>
      <c r="E25" s="301"/>
      <c r="F25" s="301"/>
      <c r="G25" s="301"/>
      <c r="H25" s="301"/>
      <c r="I25" s="301"/>
      <c r="J25" s="301"/>
      <c r="K25" s="185"/>
    </row>
    <row r="26" spans="2:11" ht="15" customHeight="1">
      <c r="B26" s="188"/>
      <c r="C26" s="301" t="s">
        <v>257</v>
      </c>
      <c r="D26" s="301"/>
      <c r="E26" s="301"/>
      <c r="F26" s="301"/>
      <c r="G26" s="301"/>
      <c r="H26" s="301"/>
      <c r="I26" s="301"/>
      <c r="J26" s="301"/>
      <c r="K26" s="185"/>
    </row>
    <row r="27" spans="2:11" ht="15" customHeight="1">
      <c r="B27" s="188"/>
      <c r="C27" s="187"/>
      <c r="D27" s="301" t="s">
        <v>258</v>
      </c>
      <c r="E27" s="301"/>
      <c r="F27" s="301"/>
      <c r="G27" s="301"/>
      <c r="H27" s="301"/>
      <c r="I27" s="301"/>
      <c r="J27" s="301"/>
      <c r="K27" s="185"/>
    </row>
    <row r="28" spans="2:11" ht="15" customHeight="1">
      <c r="B28" s="188"/>
      <c r="C28" s="189"/>
      <c r="D28" s="301" t="s">
        <v>259</v>
      </c>
      <c r="E28" s="301"/>
      <c r="F28" s="301"/>
      <c r="G28" s="301"/>
      <c r="H28" s="301"/>
      <c r="I28" s="301"/>
      <c r="J28" s="301"/>
      <c r="K28" s="185"/>
    </row>
    <row r="29" spans="2:11" ht="12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5"/>
    </row>
    <row r="30" spans="2:11" ht="15" customHeight="1">
      <c r="B30" s="188"/>
      <c r="C30" s="189"/>
      <c r="D30" s="301" t="s">
        <v>260</v>
      </c>
      <c r="E30" s="301"/>
      <c r="F30" s="301"/>
      <c r="G30" s="301"/>
      <c r="H30" s="301"/>
      <c r="I30" s="301"/>
      <c r="J30" s="301"/>
      <c r="K30" s="185"/>
    </row>
    <row r="31" spans="2:11" ht="15" customHeight="1">
      <c r="B31" s="188"/>
      <c r="C31" s="189"/>
      <c r="D31" s="301" t="s">
        <v>261</v>
      </c>
      <c r="E31" s="301"/>
      <c r="F31" s="301"/>
      <c r="G31" s="301"/>
      <c r="H31" s="301"/>
      <c r="I31" s="301"/>
      <c r="J31" s="301"/>
      <c r="K31" s="185"/>
    </row>
    <row r="32" spans="2:11" ht="12.75" customHeight="1">
      <c r="B32" s="188"/>
      <c r="C32" s="189"/>
      <c r="D32" s="189"/>
      <c r="E32" s="189"/>
      <c r="F32" s="189"/>
      <c r="G32" s="189"/>
      <c r="H32" s="189"/>
      <c r="I32" s="189"/>
      <c r="J32" s="189"/>
      <c r="K32" s="185"/>
    </row>
    <row r="33" spans="2:11" ht="15" customHeight="1">
      <c r="B33" s="188"/>
      <c r="C33" s="189"/>
      <c r="D33" s="301" t="s">
        <v>262</v>
      </c>
      <c r="E33" s="301"/>
      <c r="F33" s="301"/>
      <c r="G33" s="301"/>
      <c r="H33" s="301"/>
      <c r="I33" s="301"/>
      <c r="J33" s="301"/>
      <c r="K33" s="185"/>
    </row>
    <row r="34" spans="2:11" ht="15" customHeight="1">
      <c r="B34" s="188"/>
      <c r="C34" s="189"/>
      <c r="D34" s="301" t="s">
        <v>263</v>
      </c>
      <c r="E34" s="301"/>
      <c r="F34" s="301"/>
      <c r="G34" s="301"/>
      <c r="H34" s="301"/>
      <c r="I34" s="301"/>
      <c r="J34" s="301"/>
      <c r="K34" s="185"/>
    </row>
    <row r="35" spans="2:11" ht="15" customHeight="1">
      <c r="B35" s="188"/>
      <c r="C35" s="189"/>
      <c r="D35" s="301" t="s">
        <v>264</v>
      </c>
      <c r="E35" s="301"/>
      <c r="F35" s="301"/>
      <c r="G35" s="301"/>
      <c r="H35" s="301"/>
      <c r="I35" s="301"/>
      <c r="J35" s="301"/>
      <c r="K35" s="185"/>
    </row>
    <row r="36" spans="2:11" ht="15" customHeight="1">
      <c r="B36" s="188"/>
      <c r="C36" s="189"/>
      <c r="D36" s="187"/>
      <c r="E36" s="190" t="s">
        <v>99</v>
      </c>
      <c r="F36" s="187"/>
      <c r="G36" s="301" t="s">
        <v>265</v>
      </c>
      <c r="H36" s="301"/>
      <c r="I36" s="301"/>
      <c r="J36" s="301"/>
      <c r="K36" s="185"/>
    </row>
    <row r="37" spans="2:11" ht="30.75" customHeight="1">
      <c r="B37" s="188"/>
      <c r="C37" s="189"/>
      <c r="D37" s="187"/>
      <c r="E37" s="190" t="s">
        <v>266</v>
      </c>
      <c r="F37" s="187"/>
      <c r="G37" s="301" t="s">
        <v>267</v>
      </c>
      <c r="H37" s="301"/>
      <c r="I37" s="301"/>
      <c r="J37" s="301"/>
      <c r="K37" s="185"/>
    </row>
    <row r="38" spans="2:11" ht="15" customHeight="1">
      <c r="B38" s="188"/>
      <c r="C38" s="189"/>
      <c r="D38" s="187"/>
      <c r="E38" s="190" t="s">
        <v>53</v>
      </c>
      <c r="F38" s="187"/>
      <c r="G38" s="301" t="s">
        <v>268</v>
      </c>
      <c r="H38" s="301"/>
      <c r="I38" s="301"/>
      <c r="J38" s="301"/>
      <c r="K38" s="185"/>
    </row>
    <row r="39" spans="2:11" ht="15" customHeight="1">
      <c r="B39" s="188"/>
      <c r="C39" s="189"/>
      <c r="D39" s="187"/>
      <c r="E39" s="190" t="s">
        <v>54</v>
      </c>
      <c r="F39" s="187"/>
      <c r="G39" s="301" t="s">
        <v>269</v>
      </c>
      <c r="H39" s="301"/>
      <c r="I39" s="301"/>
      <c r="J39" s="301"/>
      <c r="K39" s="185"/>
    </row>
    <row r="40" spans="2:11" ht="15" customHeight="1">
      <c r="B40" s="188"/>
      <c r="C40" s="189"/>
      <c r="D40" s="187"/>
      <c r="E40" s="190" t="s">
        <v>100</v>
      </c>
      <c r="F40" s="187"/>
      <c r="G40" s="301" t="s">
        <v>270</v>
      </c>
      <c r="H40" s="301"/>
      <c r="I40" s="301"/>
      <c r="J40" s="301"/>
      <c r="K40" s="185"/>
    </row>
    <row r="41" spans="2:11" ht="15" customHeight="1">
      <c r="B41" s="188"/>
      <c r="C41" s="189"/>
      <c r="D41" s="187"/>
      <c r="E41" s="190" t="s">
        <v>101</v>
      </c>
      <c r="F41" s="187"/>
      <c r="G41" s="301" t="s">
        <v>271</v>
      </c>
      <c r="H41" s="301"/>
      <c r="I41" s="301"/>
      <c r="J41" s="301"/>
      <c r="K41" s="185"/>
    </row>
    <row r="42" spans="2:11" ht="15" customHeight="1">
      <c r="B42" s="188"/>
      <c r="C42" s="189"/>
      <c r="D42" s="187"/>
      <c r="E42" s="190" t="s">
        <v>272</v>
      </c>
      <c r="F42" s="187"/>
      <c r="G42" s="301" t="s">
        <v>273</v>
      </c>
      <c r="H42" s="301"/>
      <c r="I42" s="301"/>
      <c r="J42" s="301"/>
      <c r="K42" s="185"/>
    </row>
    <row r="43" spans="2:11" ht="15" customHeight="1">
      <c r="B43" s="188"/>
      <c r="C43" s="189"/>
      <c r="D43" s="187"/>
      <c r="E43" s="190"/>
      <c r="F43" s="187"/>
      <c r="G43" s="301" t="s">
        <v>274</v>
      </c>
      <c r="H43" s="301"/>
      <c r="I43" s="301"/>
      <c r="J43" s="301"/>
      <c r="K43" s="185"/>
    </row>
    <row r="44" spans="2:11" ht="15" customHeight="1">
      <c r="B44" s="188"/>
      <c r="C44" s="189"/>
      <c r="D44" s="187"/>
      <c r="E44" s="190" t="s">
        <v>275</v>
      </c>
      <c r="F44" s="187"/>
      <c r="G44" s="301" t="s">
        <v>276</v>
      </c>
      <c r="H44" s="301"/>
      <c r="I44" s="301"/>
      <c r="J44" s="301"/>
      <c r="K44" s="185"/>
    </row>
    <row r="45" spans="2:11" ht="15" customHeight="1">
      <c r="B45" s="188"/>
      <c r="C45" s="189"/>
      <c r="D45" s="187"/>
      <c r="E45" s="190" t="s">
        <v>103</v>
      </c>
      <c r="F45" s="187"/>
      <c r="G45" s="301" t="s">
        <v>277</v>
      </c>
      <c r="H45" s="301"/>
      <c r="I45" s="301"/>
      <c r="J45" s="301"/>
      <c r="K45" s="185"/>
    </row>
    <row r="46" spans="2:11" ht="12.75" customHeight="1">
      <c r="B46" s="188"/>
      <c r="C46" s="189"/>
      <c r="D46" s="187"/>
      <c r="E46" s="187"/>
      <c r="F46" s="187"/>
      <c r="G46" s="187"/>
      <c r="H46" s="187"/>
      <c r="I46" s="187"/>
      <c r="J46" s="187"/>
      <c r="K46" s="185"/>
    </row>
    <row r="47" spans="2:11" ht="15" customHeight="1">
      <c r="B47" s="188"/>
      <c r="C47" s="189"/>
      <c r="D47" s="301" t="s">
        <v>278</v>
      </c>
      <c r="E47" s="301"/>
      <c r="F47" s="301"/>
      <c r="G47" s="301"/>
      <c r="H47" s="301"/>
      <c r="I47" s="301"/>
      <c r="J47" s="301"/>
      <c r="K47" s="185"/>
    </row>
    <row r="48" spans="2:11" ht="15" customHeight="1">
      <c r="B48" s="188"/>
      <c r="C48" s="189"/>
      <c r="D48" s="189"/>
      <c r="E48" s="301" t="s">
        <v>279</v>
      </c>
      <c r="F48" s="301"/>
      <c r="G48" s="301"/>
      <c r="H48" s="301"/>
      <c r="I48" s="301"/>
      <c r="J48" s="301"/>
      <c r="K48" s="185"/>
    </row>
    <row r="49" spans="2:11" ht="15" customHeight="1">
      <c r="B49" s="188"/>
      <c r="C49" s="189"/>
      <c r="D49" s="189"/>
      <c r="E49" s="301" t="s">
        <v>280</v>
      </c>
      <c r="F49" s="301"/>
      <c r="G49" s="301"/>
      <c r="H49" s="301"/>
      <c r="I49" s="301"/>
      <c r="J49" s="301"/>
      <c r="K49" s="185"/>
    </row>
    <row r="50" spans="2:11" ht="15" customHeight="1">
      <c r="B50" s="188"/>
      <c r="C50" s="189"/>
      <c r="D50" s="189"/>
      <c r="E50" s="301" t="s">
        <v>281</v>
      </c>
      <c r="F50" s="301"/>
      <c r="G50" s="301"/>
      <c r="H50" s="301"/>
      <c r="I50" s="301"/>
      <c r="J50" s="301"/>
      <c r="K50" s="185"/>
    </row>
    <row r="51" spans="2:11" ht="15" customHeight="1">
      <c r="B51" s="188"/>
      <c r="C51" s="189"/>
      <c r="D51" s="301" t="s">
        <v>282</v>
      </c>
      <c r="E51" s="301"/>
      <c r="F51" s="301"/>
      <c r="G51" s="301"/>
      <c r="H51" s="301"/>
      <c r="I51" s="301"/>
      <c r="J51" s="301"/>
      <c r="K51" s="185"/>
    </row>
    <row r="52" spans="2:11" ht="25.5" customHeight="1">
      <c r="B52" s="184"/>
      <c r="C52" s="303" t="s">
        <v>283</v>
      </c>
      <c r="D52" s="303"/>
      <c r="E52" s="303"/>
      <c r="F52" s="303"/>
      <c r="G52" s="303"/>
      <c r="H52" s="303"/>
      <c r="I52" s="303"/>
      <c r="J52" s="303"/>
      <c r="K52" s="185"/>
    </row>
    <row r="53" spans="2:11" ht="5.25" customHeight="1">
      <c r="B53" s="184"/>
      <c r="C53" s="186"/>
      <c r="D53" s="186"/>
      <c r="E53" s="186"/>
      <c r="F53" s="186"/>
      <c r="G53" s="186"/>
      <c r="H53" s="186"/>
      <c r="I53" s="186"/>
      <c r="J53" s="186"/>
      <c r="K53" s="185"/>
    </row>
    <row r="54" spans="2:11" ht="15" customHeight="1">
      <c r="B54" s="184"/>
      <c r="C54" s="301" t="s">
        <v>284</v>
      </c>
      <c r="D54" s="301"/>
      <c r="E54" s="301"/>
      <c r="F54" s="301"/>
      <c r="G54" s="301"/>
      <c r="H54" s="301"/>
      <c r="I54" s="301"/>
      <c r="J54" s="301"/>
      <c r="K54" s="185"/>
    </row>
    <row r="55" spans="2:11" ht="15" customHeight="1">
      <c r="B55" s="184"/>
      <c r="C55" s="301" t="s">
        <v>285</v>
      </c>
      <c r="D55" s="301"/>
      <c r="E55" s="301"/>
      <c r="F55" s="301"/>
      <c r="G55" s="301"/>
      <c r="H55" s="301"/>
      <c r="I55" s="301"/>
      <c r="J55" s="301"/>
      <c r="K55" s="185"/>
    </row>
    <row r="56" spans="2:11" ht="12.75" customHeight="1">
      <c r="B56" s="184"/>
      <c r="C56" s="187"/>
      <c r="D56" s="187"/>
      <c r="E56" s="187"/>
      <c r="F56" s="187"/>
      <c r="G56" s="187"/>
      <c r="H56" s="187"/>
      <c r="I56" s="187"/>
      <c r="J56" s="187"/>
      <c r="K56" s="185"/>
    </row>
    <row r="57" spans="2:11" ht="15" customHeight="1">
      <c r="B57" s="184"/>
      <c r="C57" s="301" t="s">
        <v>286</v>
      </c>
      <c r="D57" s="301"/>
      <c r="E57" s="301"/>
      <c r="F57" s="301"/>
      <c r="G57" s="301"/>
      <c r="H57" s="301"/>
      <c r="I57" s="301"/>
      <c r="J57" s="301"/>
      <c r="K57" s="185"/>
    </row>
    <row r="58" spans="2:11" ht="15" customHeight="1">
      <c r="B58" s="184"/>
      <c r="C58" s="189"/>
      <c r="D58" s="301" t="s">
        <v>287</v>
      </c>
      <c r="E58" s="301"/>
      <c r="F58" s="301"/>
      <c r="G58" s="301"/>
      <c r="H58" s="301"/>
      <c r="I58" s="301"/>
      <c r="J58" s="301"/>
      <c r="K58" s="185"/>
    </row>
    <row r="59" spans="2:11" ht="15" customHeight="1">
      <c r="B59" s="184"/>
      <c r="C59" s="189"/>
      <c r="D59" s="301" t="s">
        <v>288</v>
      </c>
      <c r="E59" s="301"/>
      <c r="F59" s="301"/>
      <c r="G59" s="301"/>
      <c r="H59" s="301"/>
      <c r="I59" s="301"/>
      <c r="J59" s="301"/>
      <c r="K59" s="185"/>
    </row>
    <row r="60" spans="2:11" ht="15" customHeight="1">
      <c r="B60" s="184"/>
      <c r="C60" s="189"/>
      <c r="D60" s="301" t="s">
        <v>289</v>
      </c>
      <c r="E60" s="301"/>
      <c r="F60" s="301"/>
      <c r="G60" s="301"/>
      <c r="H60" s="301"/>
      <c r="I60" s="301"/>
      <c r="J60" s="301"/>
      <c r="K60" s="185"/>
    </row>
    <row r="61" spans="2:11" ht="15" customHeight="1">
      <c r="B61" s="184"/>
      <c r="C61" s="189"/>
      <c r="D61" s="301" t="s">
        <v>290</v>
      </c>
      <c r="E61" s="301"/>
      <c r="F61" s="301"/>
      <c r="G61" s="301"/>
      <c r="H61" s="301"/>
      <c r="I61" s="301"/>
      <c r="J61" s="301"/>
      <c r="K61" s="185"/>
    </row>
    <row r="62" spans="2:11" ht="15" customHeight="1">
      <c r="B62" s="184"/>
      <c r="C62" s="189"/>
      <c r="D62" s="304" t="s">
        <v>291</v>
      </c>
      <c r="E62" s="304"/>
      <c r="F62" s="304"/>
      <c r="G62" s="304"/>
      <c r="H62" s="304"/>
      <c r="I62" s="304"/>
      <c r="J62" s="304"/>
      <c r="K62" s="185"/>
    </row>
    <row r="63" spans="2:11" ht="15" customHeight="1">
      <c r="B63" s="184"/>
      <c r="C63" s="189"/>
      <c r="D63" s="301" t="s">
        <v>292</v>
      </c>
      <c r="E63" s="301"/>
      <c r="F63" s="301"/>
      <c r="G63" s="301"/>
      <c r="H63" s="301"/>
      <c r="I63" s="301"/>
      <c r="J63" s="301"/>
      <c r="K63" s="185"/>
    </row>
    <row r="64" spans="2:11" ht="12.75" customHeight="1">
      <c r="B64" s="184"/>
      <c r="C64" s="189"/>
      <c r="D64" s="189"/>
      <c r="E64" s="192"/>
      <c r="F64" s="189"/>
      <c r="G64" s="189"/>
      <c r="H64" s="189"/>
      <c r="I64" s="189"/>
      <c r="J64" s="189"/>
      <c r="K64" s="185"/>
    </row>
    <row r="65" spans="2:11" ht="15" customHeight="1">
      <c r="B65" s="184"/>
      <c r="C65" s="189"/>
      <c r="D65" s="301" t="s">
        <v>293</v>
      </c>
      <c r="E65" s="301"/>
      <c r="F65" s="301"/>
      <c r="G65" s="301"/>
      <c r="H65" s="301"/>
      <c r="I65" s="301"/>
      <c r="J65" s="301"/>
      <c r="K65" s="185"/>
    </row>
    <row r="66" spans="2:11" ht="15" customHeight="1">
      <c r="B66" s="184"/>
      <c r="C66" s="189"/>
      <c r="D66" s="304" t="s">
        <v>294</v>
      </c>
      <c r="E66" s="304"/>
      <c r="F66" s="304"/>
      <c r="G66" s="304"/>
      <c r="H66" s="304"/>
      <c r="I66" s="304"/>
      <c r="J66" s="304"/>
      <c r="K66" s="185"/>
    </row>
    <row r="67" spans="2:11" ht="15" customHeight="1">
      <c r="B67" s="184"/>
      <c r="C67" s="189"/>
      <c r="D67" s="301" t="s">
        <v>295</v>
      </c>
      <c r="E67" s="301"/>
      <c r="F67" s="301"/>
      <c r="G67" s="301"/>
      <c r="H67" s="301"/>
      <c r="I67" s="301"/>
      <c r="J67" s="301"/>
      <c r="K67" s="185"/>
    </row>
    <row r="68" spans="2:11" ht="15" customHeight="1">
      <c r="B68" s="184"/>
      <c r="C68" s="189"/>
      <c r="D68" s="301" t="s">
        <v>296</v>
      </c>
      <c r="E68" s="301"/>
      <c r="F68" s="301"/>
      <c r="G68" s="301"/>
      <c r="H68" s="301"/>
      <c r="I68" s="301"/>
      <c r="J68" s="301"/>
      <c r="K68" s="185"/>
    </row>
    <row r="69" spans="2:11" ht="15" customHeight="1">
      <c r="B69" s="184"/>
      <c r="C69" s="189"/>
      <c r="D69" s="301" t="s">
        <v>297</v>
      </c>
      <c r="E69" s="301"/>
      <c r="F69" s="301"/>
      <c r="G69" s="301"/>
      <c r="H69" s="301"/>
      <c r="I69" s="301"/>
      <c r="J69" s="301"/>
      <c r="K69" s="185"/>
    </row>
    <row r="70" spans="2:11" ht="15" customHeight="1">
      <c r="B70" s="184"/>
      <c r="C70" s="189"/>
      <c r="D70" s="301" t="s">
        <v>298</v>
      </c>
      <c r="E70" s="301"/>
      <c r="F70" s="301"/>
      <c r="G70" s="301"/>
      <c r="H70" s="301"/>
      <c r="I70" s="301"/>
      <c r="J70" s="301"/>
      <c r="K70" s="185"/>
    </row>
    <row r="71" spans="2:11" ht="12.75" customHeight="1">
      <c r="B71" s="193"/>
      <c r="C71" s="194"/>
      <c r="D71" s="194"/>
      <c r="E71" s="194"/>
      <c r="F71" s="194"/>
      <c r="G71" s="194"/>
      <c r="H71" s="194"/>
      <c r="I71" s="194"/>
      <c r="J71" s="194"/>
      <c r="K71" s="195"/>
    </row>
    <row r="72" spans="2:11" ht="18.75" customHeight="1">
      <c r="B72" s="196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18.75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7"/>
    </row>
    <row r="74" spans="2:11" ht="7.5" customHeight="1">
      <c r="B74" s="198"/>
      <c r="C74" s="199"/>
      <c r="D74" s="199"/>
      <c r="E74" s="199"/>
      <c r="F74" s="199"/>
      <c r="G74" s="199"/>
      <c r="H74" s="199"/>
      <c r="I74" s="199"/>
      <c r="J74" s="199"/>
      <c r="K74" s="200"/>
    </row>
    <row r="75" spans="2:11" ht="45" customHeight="1">
      <c r="B75" s="201"/>
      <c r="C75" s="302" t="s">
        <v>299</v>
      </c>
      <c r="D75" s="302"/>
      <c r="E75" s="302"/>
      <c r="F75" s="302"/>
      <c r="G75" s="302"/>
      <c r="H75" s="302"/>
      <c r="I75" s="302"/>
      <c r="J75" s="302"/>
      <c r="K75" s="202"/>
    </row>
    <row r="76" spans="2:11" ht="17.25" customHeight="1">
      <c r="B76" s="201"/>
      <c r="C76" s="203" t="s">
        <v>300</v>
      </c>
      <c r="D76" s="203"/>
      <c r="E76" s="203"/>
      <c r="F76" s="203" t="s">
        <v>301</v>
      </c>
      <c r="G76" s="204"/>
      <c r="H76" s="203" t="s">
        <v>54</v>
      </c>
      <c r="I76" s="203" t="s">
        <v>57</v>
      </c>
      <c r="J76" s="203" t="s">
        <v>302</v>
      </c>
      <c r="K76" s="202"/>
    </row>
    <row r="77" spans="2:11" ht="17.25" customHeight="1">
      <c r="B77" s="201"/>
      <c r="C77" s="205" t="s">
        <v>303</v>
      </c>
      <c r="D77" s="205"/>
      <c r="E77" s="205"/>
      <c r="F77" s="206" t="s">
        <v>304</v>
      </c>
      <c r="G77" s="207"/>
      <c r="H77" s="205"/>
      <c r="I77" s="205"/>
      <c r="J77" s="205" t="s">
        <v>305</v>
      </c>
      <c r="K77" s="202"/>
    </row>
    <row r="78" spans="2:11" ht="5.25" customHeight="1">
      <c r="B78" s="201"/>
      <c r="C78" s="208"/>
      <c r="D78" s="208"/>
      <c r="E78" s="208"/>
      <c r="F78" s="208"/>
      <c r="G78" s="209"/>
      <c r="H78" s="208"/>
      <c r="I78" s="208"/>
      <c r="J78" s="208"/>
      <c r="K78" s="202"/>
    </row>
    <row r="79" spans="2:11" ht="15" customHeight="1">
      <c r="B79" s="201"/>
      <c r="C79" s="190" t="s">
        <v>53</v>
      </c>
      <c r="D79" s="208"/>
      <c r="E79" s="208"/>
      <c r="F79" s="210" t="s">
        <v>306</v>
      </c>
      <c r="G79" s="209"/>
      <c r="H79" s="190" t="s">
        <v>307</v>
      </c>
      <c r="I79" s="190" t="s">
        <v>308</v>
      </c>
      <c r="J79" s="190">
        <v>20</v>
      </c>
      <c r="K79" s="202"/>
    </row>
    <row r="80" spans="2:11" ht="15" customHeight="1">
      <c r="B80" s="201"/>
      <c r="C80" s="190" t="s">
        <v>309</v>
      </c>
      <c r="D80" s="190"/>
      <c r="E80" s="190"/>
      <c r="F80" s="210" t="s">
        <v>306</v>
      </c>
      <c r="G80" s="209"/>
      <c r="H80" s="190" t="s">
        <v>310</v>
      </c>
      <c r="I80" s="190" t="s">
        <v>308</v>
      </c>
      <c r="J80" s="190">
        <v>120</v>
      </c>
      <c r="K80" s="202"/>
    </row>
    <row r="81" spans="2:11" ht="15" customHeight="1">
      <c r="B81" s="211"/>
      <c r="C81" s="190" t="s">
        <v>311</v>
      </c>
      <c r="D81" s="190"/>
      <c r="E81" s="190"/>
      <c r="F81" s="210" t="s">
        <v>312</v>
      </c>
      <c r="G81" s="209"/>
      <c r="H81" s="190" t="s">
        <v>313</v>
      </c>
      <c r="I81" s="190" t="s">
        <v>308</v>
      </c>
      <c r="J81" s="190">
        <v>50</v>
      </c>
      <c r="K81" s="202"/>
    </row>
    <row r="82" spans="2:11" ht="15" customHeight="1">
      <c r="B82" s="211"/>
      <c r="C82" s="190" t="s">
        <v>314</v>
      </c>
      <c r="D82" s="190"/>
      <c r="E82" s="190"/>
      <c r="F82" s="210" t="s">
        <v>306</v>
      </c>
      <c r="G82" s="209"/>
      <c r="H82" s="190" t="s">
        <v>315</v>
      </c>
      <c r="I82" s="190" t="s">
        <v>316</v>
      </c>
      <c r="J82" s="190"/>
      <c r="K82" s="202"/>
    </row>
    <row r="83" spans="2:11" ht="15" customHeight="1">
      <c r="B83" s="211"/>
      <c r="C83" s="212" t="s">
        <v>317</v>
      </c>
      <c r="D83" s="212"/>
      <c r="E83" s="212"/>
      <c r="F83" s="213" t="s">
        <v>312</v>
      </c>
      <c r="G83" s="212"/>
      <c r="H83" s="212" t="s">
        <v>318</v>
      </c>
      <c r="I83" s="212" t="s">
        <v>308</v>
      </c>
      <c r="J83" s="212">
        <v>15</v>
      </c>
      <c r="K83" s="202"/>
    </row>
    <row r="84" spans="2:11" ht="15" customHeight="1">
      <c r="B84" s="211"/>
      <c r="C84" s="212" t="s">
        <v>319</v>
      </c>
      <c r="D84" s="212"/>
      <c r="E84" s="212"/>
      <c r="F84" s="213" t="s">
        <v>312</v>
      </c>
      <c r="G84" s="212"/>
      <c r="H84" s="212" t="s">
        <v>320</v>
      </c>
      <c r="I84" s="212" t="s">
        <v>308</v>
      </c>
      <c r="J84" s="212">
        <v>15</v>
      </c>
      <c r="K84" s="202"/>
    </row>
    <row r="85" spans="2:11" ht="15" customHeight="1">
      <c r="B85" s="211"/>
      <c r="C85" s="212" t="s">
        <v>321</v>
      </c>
      <c r="D85" s="212"/>
      <c r="E85" s="212"/>
      <c r="F85" s="213" t="s">
        <v>312</v>
      </c>
      <c r="G85" s="212"/>
      <c r="H85" s="212" t="s">
        <v>322</v>
      </c>
      <c r="I85" s="212" t="s">
        <v>308</v>
      </c>
      <c r="J85" s="212">
        <v>20</v>
      </c>
      <c r="K85" s="202"/>
    </row>
    <row r="86" spans="2:11" ht="15" customHeight="1">
      <c r="B86" s="211"/>
      <c r="C86" s="212" t="s">
        <v>323</v>
      </c>
      <c r="D86" s="212"/>
      <c r="E86" s="212"/>
      <c r="F86" s="213" t="s">
        <v>312</v>
      </c>
      <c r="G86" s="212"/>
      <c r="H86" s="212" t="s">
        <v>324</v>
      </c>
      <c r="I86" s="212" t="s">
        <v>308</v>
      </c>
      <c r="J86" s="212">
        <v>20</v>
      </c>
      <c r="K86" s="202"/>
    </row>
    <row r="87" spans="2:11" ht="15" customHeight="1">
      <c r="B87" s="211"/>
      <c r="C87" s="190" t="s">
        <v>325</v>
      </c>
      <c r="D87" s="190"/>
      <c r="E87" s="190"/>
      <c r="F87" s="210" t="s">
        <v>312</v>
      </c>
      <c r="G87" s="209"/>
      <c r="H87" s="190" t="s">
        <v>326</v>
      </c>
      <c r="I87" s="190" t="s">
        <v>308</v>
      </c>
      <c r="J87" s="190">
        <v>50</v>
      </c>
      <c r="K87" s="202"/>
    </row>
    <row r="88" spans="2:11" ht="15" customHeight="1">
      <c r="B88" s="211"/>
      <c r="C88" s="190" t="s">
        <v>327</v>
      </c>
      <c r="D88" s="190"/>
      <c r="E88" s="190"/>
      <c r="F88" s="210" t="s">
        <v>312</v>
      </c>
      <c r="G88" s="209"/>
      <c r="H88" s="190" t="s">
        <v>328</v>
      </c>
      <c r="I88" s="190" t="s">
        <v>308</v>
      </c>
      <c r="J88" s="190">
        <v>20</v>
      </c>
      <c r="K88" s="202"/>
    </row>
    <row r="89" spans="2:11" ht="15" customHeight="1">
      <c r="B89" s="211"/>
      <c r="C89" s="190" t="s">
        <v>329</v>
      </c>
      <c r="D89" s="190"/>
      <c r="E89" s="190"/>
      <c r="F89" s="210" t="s">
        <v>312</v>
      </c>
      <c r="G89" s="209"/>
      <c r="H89" s="190" t="s">
        <v>330</v>
      </c>
      <c r="I89" s="190" t="s">
        <v>308</v>
      </c>
      <c r="J89" s="190">
        <v>20</v>
      </c>
      <c r="K89" s="202"/>
    </row>
    <row r="90" spans="2:11" ht="15" customHeight="1">
      <c r="B90" s="211"/>
      <c r="C90" s="190" t="s">
        <v>331</v>
      </c>
      <c r="D90" s="190"/>
      <c r="E90" s="190"/>
      <c r="F90" s="210" t="s">
        <v>312</v>
      </c>
      <c r="G90" s="209"/>
      <c r="H90" s="190" t="s">
        <v>332</v>
      </c>
      <c r="I90" s="190" t="s">
        <v>308</v>
      </c>
      <c r="J90" s="190">
        <v>50</v>
      </c>
      <c r="K90" s="202"/>
    </row>
    <row r="91" spans="2:11" ht="15" customHeight="1">
      <c r="B91" s="211"/>
      <c r="C91" s="190" t="s">
        <v>333</v>
      </c>
      <c r="D91" s="190"/>
      <c r="E91" s="190"/>
      <c r="F91" s="210" t="s">
        <v>312</v>
      </c>
      <c r="G91" s="209"/>
      <c r="H91" s="190" t="s">
        <v>333</v>
      </c>
      <c r="I91" s="190" t="s">
        <v>308</v>
      </c>
      <c r="J91" s="190">
        <v>50</v>
      </c>
      <c r="K91" s="202"/>
    </row>
    <row r="92" spans="2:11" ht="15" customHeight="1">
      <c r="B92" s="211"/>
      <c r="C92" s="190" t="s">
        <v>334</v>
      </c>
      <c r="D92" s="190"/>
      <c r="E92" s="190"/>
      <c r="F92" s="210" t="s">
        <v>312</v>
      </c>
      <c r="G92" s="209"/>
      <c r="H92" s="190" t="s">
        <v>335</v>
      </c>
      <c r="I92" s="190" t="s">
        <v>308</v>
      </c>
      <c r="J92" s="190">
        <v>255</v>
      </c>
      <c r="K92" s="202"/>
    </row>
    <row r="93" spans="2:11" ht="15" customHeight="1">
      <c r="B93" s="211"/>
      <c r="C93" s="190" t="s">
        <v>336</v>
      </c>
      <c r="D93" s="190"/>
      <c r="E93" s="190"/>
      <c r="F93" s="210" t="s">
        <v>306</v>
      </c>
      <c r="G93" s="209"/>
      <c r="H93" s="190" t="s">
        <v>337</v>
      </c>
      <c r="I93" s="190" t="s">
        <v>338</v>
      </c>
      <c r="J93" s="190"/>
      <c r="K93" s="202"/>
    </row>
    <row r="94" spans="2:11" ht="15" customHeight="1">
      <c r="B94" s="211"/>
      <c r="C94" s="190" t="s">
        <v>339</v>
      </c>
      <c r="D94" s="190"/>
      <c r="E94" s="190"/>
      <c r="F94" s="210" t="s">
        <v>306</v>
      </c>
      <c r="G94" s="209"/>
      <c r="H94" s="190" t="s">
        <v>340</v>
      </c>
      <c r="I94" s="190" t="s">
        <v>341</v>
      </c>
      <c r="J94" s="190"/>
      <c r="K94" s="202"/>
    </row>
    <row r="95" spans="2:11" ht="15" customHeight="1">
      <c r="B95" s="211"/>
      <c r="C95" s="190" t="s">
        <v>342</v>
      </c>
      <c r="D95" s="190"/>
      <c r="E95" s="190"/>
      <c r="F95" s="210" t="s">
        <v>306</v>
      </c>
      <c r="G95" s="209"/>
      <c r="H95" s="190" t="s">
        <v>342</v>
      </c>
      <c r="I95" s="190" t="s">
        <v>341</v>
      </c>
      <c r="J95" s="190"/>
      <c r="K95" s="202"/>
    </row>
    <row r="96" spans="2:11" ht="15" customHeight="1">
      <c r="B96" s="211"/>
      <c r="C96" s="190" t="s">
        <v>38</v>
      </c>
      <c r="D96" s="190"/>
      <c r="E96" s="190"/>
      <c r="F96" s="210" t="s">
        <v>306</v>
      </c>
      <c r="G96" s="209"/>
      <c r="H96" s="190" t="s">
        <v>343</v>
      </c>
      <c r="I96" s="190" t="s">
        <v>341</v>
      </c>
      <c r="J96" s="190"/>
      <c r="K96" s="202"/>
    </row>
    <row r="97" spans="2:11" ht="15" customHeight="1">
      <c r="B97" s="211"/>
      <c r="C97" s="190" t="s">
        <v>48</v>
      </c>
      <c r="D97" s="190"/>
      <c r="E97" s="190"/>
      <c r="F97" s="210" t="s">
        <v>306</v>
      </c>
      <c r="G97" s="209"/>
      <c r="H97" s="190" t="s">
        <v>344</v>
      </c>
      <c r="I97" s="190" t="s">
        <v>341</v>
      </c>
      <c r="J97" s="190"/>
      <c r="K97" s="202"/>
    </row>
    <row r="98" spans="2:11" ht="15" customHeight="1">
      <c r="B98" s="214"/>
      <c r="C98" s="215"/>
      <c r="D98" s="215"/>
      <c r="E98" s="215"/>
      <c r="F98" s="215"/>
      <c r="G98" s="215"/>
      <c r="H98" s="215"/>
      <c r="I98" s="215"/>
      <c r="J98" s="215"/>
      <c r="K98" s="216"/>
    </row>
    <row r="99" spans="2:11" ht="18.7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7"/>
    </row>
    <row r="100" spans="2:11" ht="18.75" customHeight="1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</row>
    <row r="101" spans="2:11" ht="7.5" customHeight="1">
      <c r="B101" s="198"/>
      <c r="C101" s="199"/>
      <c r="D101" s="199"/>
      <c r="E101" s="199"/>
      <c r="F101" s="199"/>
      <c r="G101" s="199"/>
      <c r="H101" s="199"/>
      <c r="I101" s="199"/>
      <c r="J101" s="199"/>
      <c r="K101" s="200"/>
    </row>
    <row r="102" spans="2:11" ht="45" customHeight="1">
      <c r="B102" s="201"/>
      <c r="C102" s="302" t="s">
        <v>345</v>
      </c>
      <c r="D102" s="302"/>
      <c r="E102" s="302"/>
      <c r="F102" s="302"/>
      <c r="G102" s="302"/>
      <c r="H102" s="302"/>
      <c r="I102" s="302"/>
      <c r="J102" s="302"/>
      <c r="K102" s="202"/>
    </row>
    <row r="103" spans="2:11" ht="17.25" customHeight="1">
      <c r="B103" s="201"/>
      <c r="C103" s="203" t="s">
        <v>300</v>
      </c>
      <c r="D103" s="203"/>
      <c r="E103" s="203"/>
      <c r="F103" s="203" t="s">
        <v>301</v>
      </c>
      <c r="G103" s="204"/>
      <c r="H103" s="203" t="s">
        <v>54</v>
      </c>
      <c r="I103" s="203" t="s">
        <v>57</v>
      </c>
      <c r="J103" s="203" t="s">
        <v>302</v>
      </c>
      <c r="K103" s="202"/>
    </row>
    <row r="104" spans="2:11" ht="17.25" customHeight="1">
      <c r="B104" s="201"/>
      <c r="C104" s="205" t="s">
        <v>303</v>
      </c>
      <c r="D104" s="205"/>
      <c r="E104" s="205"/>
      <c r="F104" s="206" t="s">
        <v>304</v>
      </c>
      <c r="G104" s="207"/>
      <c r="H104" s="205"/>
      <c r="I104" s="205"/>
      <c r="J104" s="205" t="s">
        <v>305</v>
      </c>
      <c r="K104" s="202"/>
    </row>
    <row r="105" spans="2:11" ht="5.25" customHeight="1">
      <c r="B105" s="201"/>
      <c r="C105" s="203"/>
      <c r="D105" s="203"/>
      <c r="E105" s="203"/>
      <c r="F105" s="203"/>
      <c r="G105" s="219"/>
      <c r="H105" s="203"/>
      <c r="I105" s="203"/>
      <c r="J105" s="203"/>
      <c r="K105" s="202"/>
    </row>
    <row r="106" spans="2:11" ht="15" customHeight="1">
      <c r="B106" s="201"/>
      <c r="C106" s="190" t="s">
        <v>53</v>
      </c>
      <c r="D106" s="208"/>
      <c r="E106" s="208"/>
      <c r="F106" s="210" t="s">
        <v>306</v>
      </c>
      <c r="G106" s="219"/>
      <c r="H106" s="190" t="s">
        <v>346</v>
      </c>
      <c r="I106" s="190" t="s">
        <v>308</v>
      </c>
      <c r="J106" s="190">
        <v>20</v>
      </c>
      <c r="K106" s="202"/>
    </row>
    <row r="107" spans="2:11" ht="15" customHeight="1">
      <c r="B107" s="201"/>
      <c r="C107" s="190" t="s">
        <v>309</v>
      </c>
      <c r="D107" s="190"/>
      <c r="E107" s="190"/>
      <c r="F107" s="210" t="s">
        <v>306</v>
      </c>
      <c r="G107" s="190"/>
      <c r="H107" s="190" t="s">
        <v>346</v>
      </c>
      <c r="I107" s="190" t="s">
        <v>308</v>
      </c>
      <c r="J107" s="190">
        <v>120</v>
      </c>
      <c r="K107" s="202"/>
    </row>
    <row r="108" spans="2:11" ht="15" customHeight="1">
      <c r="B108" s="211"/>
      <c r="C108" s="190" t="s">
        <v>311</v>
      </c>
      <c r="D108" s="190"/>
      <c r="E108" s="190"/>
      <c r="F108" s="210" t="s">
        <v>312</v>
      </c>
      <c r="G108" s="190"/>
      <c r="H108" s="190" t="s">
        <v>346</v>
      </c>
      <c r="I108" s="190" t="s">
        <v>308</v>
      </c>
      <c r="J108" s="190">
        <v>50</v>
      </c>
      <c r="K108" s="202"/>
    </row>
    <row r="109" spans="2:11" ht="15" customHeight="1">
      <c r="B109" s="211"/>
      <c r="C109" s="190" t="s">
        <v>314</v>
      </c>
      <c r="D109" s="190"/>
      <c r="E109" s="190"/>
      <c r="F109" s="210" t="s">
        <v>306</v>
      </c>
      <c r="G109" s="190"/>
      <c r="H109" s="190" t="s">
        <v>346</v>
      </c>
      <c r="I109" s="190" t="s">
        <v>316</v>
      </c>
      <c r="J109" s="190"/>
      <c r="K109" s="202"/>
    </row>
    <row r="110" spans="2:11" ht="15" customHeight="1">
      <c r="B110" s="211"/>
      <c r="C110" s="190" t="s">
        <v>325</v>
      </c>
      <c r="D110" s="190"/>
      <c r="E110" s="190"/>
      <c r="F110" s="210" t="s">
        <v>312</v>
      </c>
      <c r="G110" s="190"/>
      <c r="H110" s="190" t="s">
        <v>346</v>
      </c>
      <c r="I110" s="190" t="s">
        <v>308</v>
      </c>
      <c r="J110" s="190">
        <v>50</v>
      </c>
      <c r="K110" s="202"/>
    </row>
    <row r="111" spans="2:11" ht="15" customHeight="1">
      <c r="B111" s="211"/>
      <c r="C111" s="190" t="s">
        <v>333</v>
      </c>
      <c r="D111" s="190"/>
      <c r="E111" s="190"/>
      <c r="F111" s="210" t="s">
        <v>312</v>
      </c>
      <c r="G111" s="190"/>
      <c r="H111" s="190" t="s">
        <v>346</v>
      </c>
      <c r="I111" s="190" t="s">
        <v>308</v>
      </c>
      <c r="J111" s="190">
        <v>50</v>
      </c>
      <c r="K111" s="202"/>
    </row>
    <row r="112" spans="2:11" ht="15" customHeight="1">
      <c r="B112" s="211"/>
      <c r="C112" s="190" t="s">
        <v>331</v>
      </c>
      <c r="D112" s="190"/>
      <c r="E112" s="190"/>
      <c r="F112" s="210" t="s">
        <v>312</v>
      </c>
      <c r="G112" s="190"/>
      <c r="H112" s="190" t="s">
        <v>346</v>
      </c>
      <c r="I112" s="190" t="s">
        <v>308</v>
      </c>
      <c r="J112" s="190">
        <v>50</v>
      </c>
      <c r="K112" s="202"/>
    </row>
    <row r="113" spans="2:11" ht="15" customHeight="1">
      <c r="B113" s="211"/>
      <c r="C113" s="190" t="s">
        <v>53</v>
      </c>
      <c r="D113" s="190"/>
      <c r="E113" s="190"/>
      <c r="F113" s="210" t="s">
        <v>306</v>
      </c>
      <c r="G113" s="190"/>
      <c r="H113" s="190" t="s">
        <v>347</v>
      </c>
      <c r="I113" s="190" t="s">
        <v>308</v>
      </c>
      <c r="J113" s="190">
        <v>20</v>
      </c>
      <c r="K113" s="202"/>
    </row>
    <row r="114" spans="2:11" ht="15" customHeight="1">
      <c r="B114" s="211"/>
      <c r="C114" s="190" t="s">
        <v>348</v>
      </c>
      <c r="D114" s="190"/>
      <c r="E114" s="190"/>
      <c r="F114" s="210" t="s">
        <v>306</v>
      </c>
      <c r="G114" s="190"/>
      <c r="H114" s="190" t="s">
        <v>349</v>
      </c>
      <c r="I114" s="190" t="s">
        <v>308</v>
      </c>
      <c r="J114" s="190">
        <v>120</v>
      </c>
      <c r="K114" s="202"/>
    </row>
    <row r="115" spans="2:11" ht="15" customHeight="1">
      <c r="B115" s="211"/>
      <c r="C115" s="190" t="s">
        <v>38</v>
      </c>
      <c r="D115" s="190"/>
      <c r="E115" s="190"/>
      <c r="F115" s="210" t="s">
        <v>306</v>
      </c>
      <c r="G115" s="190"/>
      <c r="H115" s="190" t="s">
        <v>350</v>
      </c>
      <c r="I115" s="190" t="s">
        <v>341</v>
      </c>
      <c r="J115" s="190"/>
      <c r="K115" s="202"/>
    </row>
    <row r="116" spans="2:11" ht="15" customHeight="1">
      <c r="B116" s="211"/>
      <c r="C116" s="190" t="s">
        <v>48</v>
      </c>
      <c r="D116" s="190"/>
      <c r="E116" s="190"/>
      <c r="F116" s="210" t="s">
        <v>306</v>
      </c>
      <c r="G116" s="190"/>
      <c r="H116" s="190" t="s">
        <v>351</v>
      </c>
      <c r="I116" s="190" t="s">
        <v>341</v>
      </c>
      <c r="J116" s="190"/>
      <c r="K116" s="202"/>
    </row>
    <row r="117" spans="2:11" ht="15" customHeight="1">
      <c r="B117" s="211"/>
      <c r="C117" s="190" t="s">
        <v>57</v>
      </c>
      <c r="D117" s="190"/>
      <c r="E117" s="190"/>
      <c r="F117" s="210" t="s">
        <v>306</v>
      </c>
      <c r="G117" s="190"/>
      <c r="H117" s="190" t="s">
        <v>352</v>
      </c>
      <c r="I117" s="190" t="s">
        <v>353</v>
      </c>
      <c r="J117" s="190"/>
      <c r="K117" s="202"/>
    </row>
    <row r="118" spans="2:11" ht="15" customHeight="1">
      <c r="B118" s="214"/>
      <c r="C118" s="220"/>
      <c r="D118" s="220"/>
      <c r="E118" s="220"/>
      <c r="F118" s="220"/>
      <c r="G118" s="220"/>
      <c r="H118" s="220"/>
      <c r="I118" s="220"/>
      <c r="J118" s="220"/>
      <c r="K118" s="216"/>
    </row>
    <row r="119" spans="2:11" ht="18.75" customHeight="1">
      <c r="B119" s="221"/>
      <c r="C119" s="187"/>
      <c r="D119" s="187"/>
      <c r="E119" s="187"/>
      <c r="F119" s="222"/>
      <c r="G119" s="187"/>
      <c r="H119" s="187"/>
      <c r="I119" s="187"/>
      <c r="J119" s="187"/>
      <c r="K119" s="221"/>
    </row>
    <row r="120" spans="2:11" ht="18.75" customHeight="1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2:11" ht="7.5" customHeight="1">
      <c r="B121" s="223"/>
      <c r="C121" s="224"/>
      <c r="D121" s="224"/>
      <c r="E121" s="224"/>
      <c r="F121" s="224"/>
      <c r="G121" s="224"/>
      <c r="H121" s="224"/>
      <c r="I121" s="224"/>
      <c r="J121" s="224"/>
      <c r="K121" s="225"/>
    </row>
    <row r="122" spans="2:11" ht="45" customHeight="1">
      <c r="B122" s="226"/>
      <c r="C122" s="300" t="s">
        <v>354</v>
      </c>
      <c r="D122" s="300"/>
      <c r="E122" s="300"/>
      <c r="F122" s="300"/>
      <c r="G122" s="300"/>
      <c r="H122" s="300"/>
      <c r="I122" s="300"/>
      <c r="J122" s="300"/>
      <c r="K122" s="227"/>
    </row>
    <row r="123" spans="2:11" ht="17.25" customHeight="1">
      <c r="B123" s="228"/>
      <c r="C123" s="203" t="s">
        <v>300</v>
      </c>
      <c r="D123" s="203"/>
      <c r="E123" s="203"/>
      <c r="F123" s="203" t="s">
        <v>301</v>
      </c>
      <c r="G123" s="204"/>
      <c r="H123" s="203" t="s">
        <v>54</v>
      </c>
      <c r="I123" s="203" t="s">
        <v>57</v>
      </c>
      <c r="J123" s="203" t="s">
        <v>302</v>
      </c>
      <c r="K123" s="229"/>
    </row>
    <row r="124" spans="2:11" ht="17.25" customHeight="1">
      <c r="B124" s="228"/>
      <c r="C124" s="205" t="s">
        <v>303</v>
      </c>
      <c r="D124" s="205"/>
      <c r="E124" s="205"/>
      <c r="F124" s="206" t="s">
        <v>304</v>
      </c>
      <c r="G124" s="207"/>
      <c r="H124" s="205"/>
      <c r="I124" s="205"/>
      <c r="J124" s="205" t="s">
        <v>305</v>
      </c>
      <c r="K124" s="229"/>
    </row>
    <row r="125" spans="2:11" ht="5.25" customHeight="1">
      <c r="B125" s="230"/>
      <c r="C125" s="208"/>
      <c r="D125" s="208"/>
      <c r="E125" s="208"/>
      <c r="F125" s="208"/>
      <c r="G125" s="190"/>
      <c r="H125" s="208"/>
      <c r="I125" s="208"/>
      <c r="J125" s="208"/>
      <c r="K125" s="231"/>
    </row>
    <row r="126" spans="2:11" ht="15" customHeight="1">
      <c r="B126" s="230"/>
      <c r="C126" s="190" t="s">
        <v>309</v>
      </c>
      <c r="D126" s="208"/>
      <c r="E126" s="208"/>
      <c r="F126" s="210" t="s">
        <v>306</v>
      </c>
      <c r="G126" s="190"/>
      <c r="H126" s="190" t="s">
        <v>346</v>
      </c>
      <c r="I126" s="190" t="s">
        <v>308</v>
      </c>
      <c r="J126" s="190">
        <v>120</v>
      </c>
      <c r="K126" s="232"/>
    </row>
    <row r="127" spans="2:11" ht="15" customHeight="1">
      <c r="B127" s="230"/>
      <c r="C127" s="190" t="s">
        <v>355</v>
      </c>
      <c r="D127" s="190"/>
      <c r="E127" s="190"/>
      <c r="F127" s="210" t="s">
        <v>306</v>
      </c>
      <c r="G127" s="190"/>
      <c r="H127" s="190" t="s">
        <v>356</v>
      </c>
      <c r="I127" s="190" t="s">
        <v>308</v>
      </c>
      <c r="J127" s="190" t="s">
        <v>357</v>
      </c>
      <c r="K127" s="232"/>
    </row>
    <row r="128" spans="2:11" ht="15" customHeight="1">
      <c r="B128" s="230"/>
      <c r="C128" s="190" t="s">
        <v>254</v>
      </c>
      <c r="D128" s="190"/>
      <c r="E128" s="190"/>
      <c r="F128" s="210" t="s">
        <v>306</v>
      </c>
      <c r="G128" s="190"/>
      <c r="H128" s="190" t="s">
        <v>358</v>
      </c>
      <c r="I128" s="190" t="s">
        <v>308</v>
      </c>
      <c r="J128" s="190" t="s">
        <v>357</v>
      </c>
      <c r="K128" s="232"/>
    </row>
    <row r="129" spans="2:11" ht="15" customHeight="1">
      <c r="B129" s="230"/>
      <c r="C129" s="190" t="s">
        <v>317</v>
      </c>
      <c r="D129" s="190"/>
      <c r="E129" s="190"/>
      <c r="F129" s="210" t="s">
        <v>312</v>
      </c>
      <c r="G129" s="190"/>
      <c r="H129" s="190" t="s">
        <v>318</v>
      </c>
      <c r="I129" s="190" t="s">
        <v>308</v>
      </c>
      <c r="J129" s="190">
        <v>15</v>
      </c>
      <c r="K129" s="232"/>
    </row>
    <row r="130" spans="2:11" ht="15" customHeight="1">
      <c r="B130" s="230"/>
      <c r="C130" s="212" t="s">
        <v>319</v>
      </c>
      <c r="D130" s="212"/>
      <c r="E130" s="212"/>
      <c r="F130" s="213" t="s">
        <v>312</v>
      </c>
      <c r="G130" s="212"/>
      <c r="H130" s="212" t="s">
        <v>320</v>
      </c>
      <c r="I130" s="212" t="s">
        <v>308</v>
      </c>
      <c r="J130" s="212">
        <v>15</v>
      </c>
      <c r="K130" s="232"/>
    </row>
    <row r="131" spans="2:11" ht="15" customHeight="1">
      <c r="B131" s="230"/>
      <c r="C131" s="212" t="s">
        <v>321</v>
      </c>
      <c r="D131" s="212"/>
      <c r="E131" s="212"/>
      <c r="F131" s="213" t="s">
        <v>312</v>
      </c>
      <c r="G131" s="212"/>
      <c r="H131" s="212" t="s">
        <v>322</v>
      </c>
      <c r="I131" s="212" t="s">
        <v>308</v>
      </c>
      <c r="J131" s="212">
        <v>20</v>
      </c>
      <c r="K131" s="232"/>
    </row>
    <row r="132" spans="2:11" ht="15" customHeight="1">
      <c r="B132" s="230"/>
      <c r="C132" s="212" t="s">
        <v>323</v>
      </c>
      <c r="D132" s="212"/>
      <c r="E132" s="212"/>
      <c r="F132" s="213" t="s">
        <v>312</v>
      </c>
      <c r="G132" s="212"/>
      <c r="H132" s="212" t="s">
        <v>324</v>
      </c>
      <c r="I132" s="212" t="s">
        <v>308</v>
      </c>
      <c r="J132" s="212">
        <v>20</v>
      </c>
      <c r="K132" s="232"/>
    </row>
    <row r="133" spans="2:11" ht="15" customHeight="1">
      <c r="B133" s="230"/>
      <c r="C133" s="190" t="s">
        <v>311</v>
      </c>
      <c r="D133" s="190"/>
      <c r="E133" s="190"/>
      <c r="F133" s="210" t="s">
        <v>312</v>
      </c>
      <c r="G133" s="190"/>
      <c r="H133" s="190" t="s">
        <v>346</v>
      </c>
      <c r="I133" s="190" t="s">
        <v>308</v>
      </c>
      <c r="J133" s="190">
        <v>50</v>
      </c>
      <c r="K133" s="232"/>
    </row>
    <row r="134" spans="2:11" ht="15" customHeight="1">
      <c r="B134" s="230"/>
      <c r="C134" s="190" t="s">
        <v>325</v>
      </c>
      <c r="D134" s="190"/>
      <c r="E134" s="190"/>
      <c r="F134" s="210" t="s">
        <v>312</v>
      </c>
      <c r="G134" s="190"/>
      <c r="H134" s="190" t="s">
        <v>346</v>
      </c>
      <c r="I134" s="190" t="s">
        <v>308</v>
      </c>
      <c r="J134" s="190">
        <v>50</v>
      </c>
      <c r="K134" s="232"/>
    </row>
    <row r="135" spans="2:11" ht="15" customHeight="1">
      <c r="B135" s="230"/>
      <c r="C135" s="190" t="s">
        <v>331</v>
      </c>
      <c r="D135" s="190"/>
      <c r="E135" s="190"/>
      <c r="F135" s="210" t="s">
        <v>312</v>
      </c>
      <c r="G135" s="190"/>
      <c r="H135" s="190" t="s">
        <v>346</v>
      </c>
      <c r="I135" s="190" t="s">
        <v>308</v>
      </c>
      <c r="J135" s="190">
        <v>50</v>
      </c>
      <c r="K135" s="232"/>
    </row>
    <row r="136" spans="2:11" ht="15" customHeight="1">
      <c r="B136" s="230"/>
      <c r="C136" s="190" t="s">
        <v>333</v>
      </c>
      <c r="D136" s="190"/>
      <c r="E136" s="190"/>
      <c r="F136" s="210" t="s">
        <v>312</v>
      </c>
      <c r="G136" s="190"/>
      <c r="H136" s="190" t="s">
        <v>346</v>
      </c>
      <c r="I136" s="190" t="s">
        <v>308</v>
      </c>
      <c r="J136" s="190">
        <v>50</v>
      </c>
      <c r="K136" s="232"/>
    </row>
    <row r="137" spans="2:11" ht="15" customHeight="1">
      <c r="B137" s="230"/>
      <c r="C137" s="190" t="s">
        <v>334</v>
      </c>
      <c r="D137" s="190"/>
      <c r="E137" s="190"/>
      <c r="F137" s="210" t="s">
        <v>312</v>
      </c>
      <c r="G137" s="190"/>
      <c r="H137" s="190" t="s">
        <v>359</v>
      </c>
      <c r="I137" s="190" t="s">
        <v>308</v>
      </c>
      <c r="J137" s="190">
        <v>255</v>
      </c>
      <c r="K137" s="232"/>
    </row>
    <row r="138" spans="2:11" ht="15" customHeight="1">
      <c r="B138" s="230"/>
      <c r="C138" s="190" t="s">
        <v>336</v>
      </c>
      <c r="D138" s="190"/>
      <c r="E138" s="190"/>
      <c r="F138" s="210" t="s">
        <v>306</v>
      </c>
      <c r="G138" s="190"/>
      <c r="H138" s="190" t="s">
        <v>360</v>
      </c>
      <c r="I138" s="190" t="s">
        <v>338</v>
      </c>
      <c r="J138" s="190"/>
      <c r="K138" s="232"/>
    </row>
    <row r="139" spans="2:11" ht="15" customHeight="1">
      <c r="B139" s="230"/>
      <c r="C139" s="190" t="s">
        <v>339</v>
      </c>
      <c r="D139" s="190"/>
      <c r="E139" s="190"/>
      <c r="F139" s="210" t="s">
        <v>306</v>
      </c>
      <c r="G139" s="190"/>
      <c r="H139" s="190" t="s">
        <v>361</v>
      </c>
      <c r="I139" s="190" t="s">
        <v>341</v>
      </c>
      <c r="J139" s="190"/>
      <c r="K139" s="232"/>
    </row>
    <row r="140" spans="2:11" ht="15" customHeight="1">
      <c r="B140" s="230"/>
      <c r="C140" s="190" t="s">
        <v>342</v>
      </c>
      <c r="D140" s="190"/>
      <c r="E140" s="190"/>
      <c r="F140" s="210" t="s">
        <v>306</v>
      </c>
      <c r="G140" s="190"/>
      <c r="H140" s="190" t="s">
        <v>342</v>
      </c>
      <c r="I140" s="190" t="s">
        <v>341</v>
      </c>
      <c r="J140" s="190"/>
      <c r="K140" s="232"/>
    </row>
    <row r="141" spans="2:11" ht="15" customHeight="1">
      <c r="B141" s="230"/>
      <c r="C141" s="190" t="s">
        <v>38</v>
      </c>
      <c r="D141" s="190"/>
      <c r="E141" s="190"/>
      <c r="F141" s="210" t="s">
        <v>306</v>
      </c>
      <c r="G141" s="190"/>
      <c r="H141" s="190" t="s">
        <v>362</v>
      </c>
      <c r="I141" s="190" t="s">
        <v>341</v>
      </c>
      <c r="J141" s="190"/>
      <c r="K141" s="232"/>
    </row>
    <row r="142" spans="2:11" ht="15" customHeight="1">
      <c r="B142" s="230"/>
      <c r="C142" s="190" t="s">
        <v>363</v>
      </c>
      <c r="D142" s="190"/>
      <c r="E142" s="190"/>
      <c r="F142" s="210" t="s">
        <v>306</v>
      </c>
      <c r="G142" s="190"/>
      <c r="H142" s="190" t="s">
        <v>364</v>
      </c>
      <c r="I142" s="190" t="s">
        <v>341</v>
      </c>
      <c r="J142" s="190"/>
      <c r="K142" s="232"/>
    </row>
    <row r="143" spans="2:1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ht="18.75" customHeight="1">
      <c r="B144" s="187"/>
      <c r="C144" s="187"/>
      <c r="D144" s="187"/>
      <c r="E144" s="187"/>
      <c r="F144" s="222"/>
      <c r="G144" s="187"/>
      <c r="H144" s="187"/>
      <c r="I144" s="187"/>
      <c r="J144" s="187"/>
      <c r="K144" s="187"/>
    </row>
    <row r="145" spans="2:11" ht="18.75" customHeight="1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</row>
    <row r="146" spans="2:11" ht="7.5" customHeight="1">
      <c r="B146" s="198"/>
      <c r="C146" s="199"/>
      <c r="D146" s="199"/>
      <c r="E146" s="199"/>
      <c r="F146" s="199"/>
      <c r="G146" s="199"/>
      <c r="H146" s="199"/>
      <c r="I146" s="199"/>
      <c r="J146" s="199"/>
      <c r="K146" s="200"/>
    </row>
    <row r="147" spans="2:11" ht="45" customHeight="1">
      <c r="B147" s="201"/>
      <c r="C147" s="302" t="s">
        <v>365</v>
      </c>
      <c r="D147" s="302"/>
      <c r="E147" s="302"/>
      <c r="F147" s="302"/>
      <c r="G147" s="302"/>
      <c r="H147" s="302"/>
      <c r="I147" s="302"/>
      <c r="J147" s="302"/>
      <c r="K147" s="202"/>
    </row>
    <row r="148" spans="2:11" ht="17.25" customHeight="1">
      <c r="B148" s="201"/>
      <c r="C148" s="203" t="s">
        <v>300</v>
      </c>
      <c r="D148" s="203"/>
      <c r="E148" s="203"/>
      <c r="F148" s="203" t="s">
        <v>301</v>
      </c>
      <c r="G148" s="204"/>
      <c r="H148" s="203" t="s">
        <v>54</v>
      </c>
      <c r="I148" s="203" t="s">
        <v>57</v>
      </c>
      <c r="J148" s="203" t="s">
        <v>302</v>
      </c>
      <c r="K148" s="202"/>
    </row>
    <row r="149" spans="2:11" ht="17.25" customHeight="1">
      <c r="B149" s="201"/>
      <c r="C149" s="205" t="s">
        <v>303</v>
      </c>
      <c r="D149" s="205"/>
      <c r="E149" s="205"/>
      <c r="F149" s="206" t="s">
        <v>304</v>
      </c>
      <c r="G149" s="207"/>
      <c r="H149" s="205"/>
      <c r="I149" s="205"/>
      <c r="J149" s="205" t="s">
        <v>305</v>
      </c>
      <c r="K149" s="202"/>
    </row>
    <row r="150" spans="2:11" ht="5.25" customHeight="1">
      <c r="B150" s="211"/>
      <c r="C150" s="208"/>
      <c r="D150" s="208"/>
      <c r="E150" s="208"/>
      <c r="F150" s="208"/>
      <c r="G150" s="209"/>
      <c r="H150" s="208"/>
      <c r="I150" s="208"/>
      <c r="J150" s="208"/>
      <c r="K150" s="232"/>
    </row>
    <row r="151" spans="2:11" ht="15" customHeight="1">
      <c r="B151" s="211"/>
      <c r="C151" s="236" t="s">
        <v>309</v>
      </c>
      <c r="D151" s="190"/>
      <c r="E151" s="190"/>
      <c r="F151" s="237" t="s">
        <v>306</v>
      </c>
      <c r="G151" s="190"/>
      <c r="H151" s="236" t="s">
        <v>346</v>
      </c>
      <c r="I151" s="236" t="s">
        <v>308</v>
      </c>
      <c r="J151" s="236">
        <v>120</v>
      </c>
      <c r="K151" s="232"/>
    </row>
    <row r="152" spans="2:11" ht="15" customHeight="1">
      <c r="B152" s="211"/>
      <c r="C152" s="236" t="s">
        <v>355</v>
      </c>
      <c r="D152" s="190"/>
      <c r="E152" s="190"/>
      <c r="F152" s="237" t="s">
        <v>306</v>
      </c>
      <c r="G152" s="190"/>
      <c r="H152" s="236" t="s">
        <v>366</v>
      </c>
      <c r="I152" s="236" t="s">
        <v>308</v>
      </c>
      <c r="J152" s="236" t="s">
        <v>357</v>
      </c>
      <c r="K152" s="232"/>
    </row>
    <row r="153" spans="2:11" ht="15" customHeight="1">
      <c r="B153" s="211"/>
      <c r="C153" s="236" t="s">
        <v>254</v>
      </c>
      <c r="D153" s="190"/>
      <c r="E153" s="190"/>
      <c r="F153" s="237" t="s">
        <v>306</v>
      </c>
      <c r="G153" s="190"/>
      <c r="H153" s="236" t="s">
        <v>367</v>
      </c>
      <c r="I153" s="236" t="s">
        <v>308</v>
      </c>
      <c r="J153" s="236" t="s">
        <v>357</v>
      </c>
      <c r="K153" s="232"/>
    </row>
    <row r="154" spans="2:11" ht="15" customHeight="1">
      <c r="B154" s="211"/>
      <c r="C154" s="236" t="s">
        <v>311</v>
      </c>
      <c r="D154" s="190"/>
      <c r="E154" s="190"/>
      <c r="F154" s="237" t="s">
        <v>312</v>
      </c>
      <c r="G154" s="190"/>
      <c r="H154" s="236" t="s">
        <v>346</v>
      </c>
      <c r="I154" s="236" t="s">
        <v>308</v>
      </c>
      <c r="J154" s="236">
        <v>50</v>
      </c>
      <c r="K154" s="232"/>
    </row>
    <row r="155" spans="2:11" ht="15" customHeight="1">
      <c r="B155" s="211"/>
      <c r="C155" s="236" t="s">
        <v>314</v>
      </c>
      <c r="D155" s="190"/>
      <c r="E155" s="190"/>
      <c r="F155" s="237" t="s">
        <v>306</v>
      </c>
      <c r="G155" s="190"/>
      <c r="H155" s="236" t="s">
        <v>346</v>
      </c>
      <c r="I155" s="236" t="s">
        <v>316</v>
      </c>
      <c r="J155" s="236"/>
      <c r="K155" s="232"/>
    </row>
    <row r="156" spans="2:11" ht="15" customHeight="1">
      <c r="B156" s="211"/>
      <c r="C156" s="236" t="s">
        <v>325</v>
      </c>
      <c r="D156" s="190"/>
      <c r="E156" s="190"/>
      <c r="F156" s="237" t="s">
        <v>312</v>
      </c>
      <c r="G156" s="190"/>
      <c r="H156" s="236" t="s">
        <v>346</v>
      </c>
      <c r="I156" s="236" t="s">
        <v>308</v>
      </c>
      <c r="J156" s="236">
        <v>50</v>
      </c>
      <c r="K156" s="232"/>
    </row>
    <row r="157" spans="2:11" ht="15" customHeight="1">
      <c r="B157" s="211"/>
      <c r="C157" s="236" t="s">
        <v>333</v>
      </c>
      <c r="D157" s="190"/>
      <c r="E157" s="190"/>
      <c r="F157" s="237" t="s">
        <v>312</v>
      </c>
      <c r="G157" s="190"/>
      <c r="H157" s="236" t="s">
        <v>346</v>
      </c>
      <c r="I157" s="236" t="s">
        <v>308</v>
      </c>
      <c r="J157" s="236">
        <v>50</v>
      </c>
      <c r="K157" s="232"/>
    </row>
    <row r="158" spans="2:11" ht="15" customHeight="1">
      <c r="B158" s="211"/>
      <c r="C158" s="236" t="s">
        <v>331</v>
      </c>
      <c r="D158" s="190"/>
      <c r="E158" s="190"/>
      <c r="F158" s="237" t="s">
        <v>312</v>
      </c>
      <c r="G158" s="190"/>
      <c r="H158" s="236" t="s">
        <v>346</v>
      </c>
      <c r="I158" s="236" t="s">
        <v>308</v>
      </c>
      <c r="J158" s="236">
        <v>50</v>
      </c>
      <c r="K158" s="232"/>
    </row>
    <row r="159" spans="2:11" ht="15" customHeight="1">
      <c r="B159" s="211"/>
      <c r="C159" s="236" t="s">
        <v>86</v>
      </c>
      <c r="D159" s="190"/>
      <c r="E159" s="190"/>
      <c r="F159" s="237" t="s">
        <v>306</v>
      </c>
      <c r="G159" s="190"/>
      <c r="H159" s="236" t="s">
        <v>368</v>
      </c>
      <c r="I159" s="236" t="s">
        <v>308</v>
      </c>
      <c r="J159" s="236" t="s">
        <v>369</v>
      </c>
      <c r="K159" s="232"/>
    </row>
    <row r="160" spans="2:11" ht="15" customHeight="1">
      <c r="B160" s="211"/>
      <c r="C160" s="236" t="s">
        <v>370</v>
      </c>
      <c r="D160" s="190"/>
      <c r="E160" s="190"/>
      <c r="F160" s="237" t="s">
        <v>306</v>
      </c>
      <c r="G160" s="190"/>
      <c r="H160" s="236" t="s">
        <v>371</v>
      </c>
      <c r="I160" s="236" t="s">
        <v>341</v>
      </c>
      <c r="J160" s="236"/>
      <c r="K160" s="232"/>
    </row>
    <row r="161" spans="2:11" ht="15" customHeight="1">
      <c r="B161" s="238"/>
      <c r="C161" s="220"/>
      <c r="D161" s="220"/>
      <c r="E161" s="220"/>
      <c r="F161" s="220"/>
      <c r="G161" s="220"/>
      <c r="H161" s="220"/>
      <c r="I161" s="220"/>
      <c r="J161" s="220"/>
      <c r="K161" s="239"/>
    </row>
    <row r="162" spans="2:11" ht="18.75" customHeight="1">
      <c r="B162" s="187"/>
      <c r="C162" s="190"/>
      <c r="D162" s="190"/>
      <c r="E162" s="190"/>
      <c r="F162" s="210"/>
      <c r="G162" s="190"/>
      <c r="H162" s="190"/>
      <c r="I162" s="190"/>
      <c r="J162" s="190"/>
      <c r="K162" s="187"/>
    </row>
    <row r="163" spans="2:11" ht="18.75" customHeight="1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</row>
    <row r="164" spans="2:11" ht="7.5" customHeight="1">
      <c r="B164" s="179"/>
      <c r="C164" s="180"/>
      <c r="D164" s="180"/>
      <c r="E164" s="180"/>
      <c r="F164" s="180"/>
      <c r="G164" s="180"/>
      <c r="H164" s="180"/>
      <c r="I164" s="180"/>
      <c r="J164" s="180"/>
      <c r="K164" s="181"/>
    </row>
    <row r="165" spans="2:11" ht="45" customHeight="1">
      <c r="B165" s="182"/>
      <c r="C165" s="300" t="s">
        <v>372</v>
      </c>
      <c r="D165" s="300"/>
      <c r="E165" s="300"/>
      <c r="F165" s="300"/>
      <c r="G165" s="300"/>
      <c r="H165" s="300"/>
      <c r="I165" s="300"/>
      <c r="J165" s="300"/>
      <c r="K165" s="183"/>
    </row>
    <row r="166" spans="2:11" ht="17.25" customHeight="1">
      <c r="B166" s="182"/>
      <c r="C166" s="203" t="s">
        <v>300</v>
      </c>
      <c r="D166" s="203"/>
      <c r="E166" s="203"/>
      <c r="F166" s="203" t="s">
        <v>301</v>
      </c>
      <c r="G166" s="240"/>
      <c r="H166" s="241" t="s">
        <v>54</v>
      </c>
      <c r="I166" s="241" t="s">
        <v>57</v>
      </c>
      <c r="J166" s="203" t="s">
        <v>302</v>
      </c>
      <c r="K166" s="183"/>
    </row>
    <row r="167" spans="2:11" ht="17.25" customHeight="1">
      <c r="B167" s="184"/>
      <c r="C167" s="205" t="s">
        <v>303</v>
      </c>
      <c r="D167" s="205"/>
      <c r="E167" s="205"/>
      <c r="F167" s="206" t="s">
        <v>304</v>
      </c>
      <c r="G167" s="242"/>
      <c r="H167" s="243"/>
      <c r="I167" s="243"/>
      <c r="J167" s="205" t="s">
        <v>305</v>
      </c>
      <c r="K167" s="185"/>
    </row>
    <row r="168" spans="2:11" ht="5.25" customHeight="1">
      <c r="B168" s="211"/>
      <c r="C168" s="208"/>
      <c r="D168" s="208"/>
      <c r="E168" s="208"/>
      <c r="F168" s="208"/>
      <c r="G168" s="209"/>
      <c r="H168" s="208"/>
      <c r="I168" s="208"/>
      <c r="J168" s="208"/>
      <c r="K168" s="232"/>
    </row>
    <row r="169" spans="2:11" ht="15" customHeight="1">
      <c r="B169" s="211"/>
      <c r="C169" s="190" t="s">
        <v>309</v>
      </c>
      <c r="D169" s="190"/>
      <c r="E169" s="190"/>
      <c r="F169" s="210" t="s">
        <v>306</v>
      </c>
      <c r="G169" s="190"/>
      <c r="H169" s="190" t="s">
        <v>346</v>
      </c>
      <c r="I169" s="190" t="s">
        <v>308</v>
      </c>
      <c r="J169" s="190">
        <v>120</v>
      </c>
      <c r="K169" s="232"/>
    </row>
    <row r="170" spans="2:11" ht="15" customHeight="1">
      <c r="B170" s="211"/>
      <c r="C170" s="190" t="s">
        <v>355</v>
      </c>
      <c r="D170" s="190"/>
      <c r="E170" s="190"/>
      <c r="F170" s="210" t="s">
        <v>306</v>
      </c>
      <c r="G170" s="190"/>
      <c r="H170" s="190" t="s">
        <v>356</v>
      </c>
      <c r="I170" s="190" t="s">
        <v>308</v>
      </c>
      <c r="J170" s="190" t="s">
        <v>357</v>
      </c>
      <c r="K170" s="232"/>
    </row>
    <row r="171" spans="2:11" ht="15" customHeight="1">
      <c r="B171" s="211"/>
      <c r="C171" s="190" t="s">
        <v>254</v>
      </c>
      <c r="D171" s="190"/>
      <c r="E171" s="190"/>
      <c r="F171" s="210" t="s">
        <v>306</v>
      </c>
      <c r="G171" s="190"/>
      <c r="H171" s="190" t="s">
        <v>373</v>
      </c>
      <c r="I171" s="190" t="s">
        <v>308</v>
      </c>
      <c r="J171" s="190" t="s">
        <v>357</v>
      </c>
      <c r="K171" s="232"/>
    </row>
    <row r="172" spans="2:11" ht="15" customHeight="1">
      <c r="B172" s="211"/>
      <c r="C172" s="190" t="s">
        <v>311</v>
      </c>
      <c r="D172" s="190"/>
      <c r="E172" s="190"/>
      <c r="F172" s="210" t="s">
        <v>312</v>
      </c>
      <c r="G172" s="190"/>
      <c r="H172" s="190" t="s">
        <v>373</v>
      </c>
      <c r="I172" s="190" t="s">
        <v>308</v>
      </c>
      <c r="J172" s="190">
        <v>50</v>
      </c>
      <c r="K172" s="232"/>
    </row>
    <row r="173" spans="2:11" ht="15" customHeight="1">
      <c r="B173" s="211"/>
      <c r="C173" s="190" t="s">
        <v>314</v>
      </c>
      <c r="D173" s="190"/>
      <c r="E173" s="190"/>
      <c r="F173" s="210" t="s">
        <v>306</v>
      </c>
      <c r="G173" s="190"/>
      <c r="H173" s="190" t="s">
        <v>373</v>
      </c>
      <c r="I173" s="190" t="s">
        <v>316</v>
      </c>
      <c r="J173" s="190"/>
      <c r="K173" s="232"/>
    </row>
    <row r="174" spans="2:11" ht="15" customHeight="1">
      <c r="B174" s="211"/>
      <c r="C174" s="190" t="s">
        <v>325</v>
      </c>
      <c r="D174" s="190"/>
      <c r="E174" s="190"/>
      <c r="F174" s="210" t="s">
        <v>312</v>
      </c>
      <c r="G174" s="190"/>
      <c r="H174" s="190" t="s">
        <v>373</v>
      </c>
      <c r="I174" s="190" t="s">
        <v>308</v>
      </c>
      <c r="J174" s="190">
        <v>50</v>
      </c>
      <c r="K174" s="232"/>
    </row>
    <row r="175" spans="2:11" ht="15" customHeight="1">
      <c r="B175" s="211"/>
      <c r="C175" s="190" t="s">
        <v>333</v>
      </c>
      <c r="D175" s="190"/>
      <c r="E175" s="190"/>
      <c r="F175" s="210" t="s">
        <v>312</v>
      </c>
      <c r="G175" s="190"/>
      <c r="H175" s="190" t="s">
        <v>373</v>
      </c>
      <c r="I175" s="190" t="s">
        <v>308</v>
      </c>
      <c r="J175" s="190">
        <v>50</v>
      </c>
      <c r="K175" s="232"/>
    </row>
    <row r="176" spans="2:11" ht="15" customHeight="1">
      <c r="B176" s="211"/>
      <c r="C176" s="190" t="s">
        <v>331</v>
      </c>
      <c r="D176" s="190"/>
      <c r="E176" s="190"/>
      <c r="F176" s="210" t="s">
        <v>312</v>
      </c>
      <c r="G176" s="190"/>
      <c r="H176" s="190" t="s">
        <v>373</v>
      </c>
      <c r="I176" s="190" t="s">
        <v>308</v>
      </c>
      <c r="J176" s="190">
        <v>50</v>
      </c>
      <c r="K176" s="232"/>
    </row>
    <row r="177" spans="2:11" ht="15" customHeight="1">
      <c r="B177" s="211"/>
      <c r="C177" s="190" t="s">
        <v>99</v>
      </c>
      <c r="D177" s="190"/>
      <c r="E177" s="190"/>
      <c r="F177" s="210" t="s">
        <v>306</v>
      </c>
      <c r="G177" s="190"/>
      <c r="H177" s="190" t="s">
        <v>374</v>
      </c>
      <c r="I177" s="190" t="s">
        <v>375</v>
      </c>
      <c r="J177" s="190"/>
      <c r="K177" s="232"/>
    </row>
    <row r="178" spans="2:11" ht="15" customHeight="1">
      <c r="B178" s="211"/>
      <c r="C178" s="190" t="s">
        <v>57</v>
      </c>
      <c r="D178" s="190"/>
      <c r="E178" s="190"/>
      <c r="F178" s="210" t="s">
        <v>306</v>
      </c>
      <c r="G178" s="190"/>
      <c r="H178" s="190" t="s">
        <v>376</v>
      </c>
      <c r="I178" s="190" t="s">
        <v>377</v>
      </c>
      <c r="J178" s="190">
        <v>1</v>
      </c>
      <c r="K178" s="232"/>
    </row>
    <row r="179" spans="2:11" ht="15" customHeight="1">
      <c r="B179" s="211"/>
      <c r="C179" s="190" t="s">
        <v>53</v>
      </c>
      <c r="D179" s="190"/>
      <c r="E179" s="190"/>
      <c r="F179" s="210" t="s">
        <v>306</v>
      </c>
      <c r="G179" s="190"/>
      <c r="H179" s="190" t="s">
        <v>378</v>
      </c>
      <c r="I179" s="190" t="s">
        <v>308</v>
      </c>
      <c r="J179" s="190">
        <v>20</v>
      </c>
      <c r="K179" s="232"/>
    </row>
    <row r="180" spans="2:11" ht="15" customHeight="1">
      <c r="B180" s="211"/>
      <c r="C180" s="190" t="s">
        <v>54</v>
      </c>
      <c r="D180" s="190"/>
      <c r="E180" s="190"/>
      <c r="F180" s="210" t="s">
        <v>306</v>
      </c>
      <c r="G180" s="190"/>
      <c r="H180" s="190" t="s">
        <v>379</v>
      </c>
      <c r="I180" s="190" t="s">
        <v>308</v>
      </c>
      <c r="J180" s="190">
        <v>255</v>
      </c>
      <c r="K180" s="232"/>
    </row>
    <row r="181" spans="2:11" ht="15" customHeight="1">
      <c r="B181" s="211"/>
      <c r="C181" s="190" t="s">
        <v>100</v>
      </c>
      <c r="D181" s="190"/>
      <c r="E181" s="190"/>
      <c r="F181" s="210" t="s">
        <v>306</v>
      </c>
      <c r="G181" s="190"/>
      <c r="H181" s="190" t="s">
        <v>270</v>
      </c>
      <c r="I181" s="190" t="s">
        <v>308</v>
      </c>
      <c r="J181" s="190">
        <v>10</v>
      </c>
      <c r="K181" s="232"/>
    </row>
    <row r="182" spans="2:11" ht="15" customHeight="1">
      <c r="B182" s="211"/>
      <c r="C182" s="190" t="s">
        <v>101</v>
      </c>
      <c r="D182" s="190"/>
      <c r="E182" s="190"/>
      <c r="F182" s="210" t="s">
        <v>306</v>
      </c>
      <c r="G182" s="190"/>
      <c r="H182" s="190" t="s">
        <v>380</v>
      </c>
      <c r="I182" s="190" t="s">
        <v>341</v>
      </c>
      <c r="J182" s="190"/>
      <c r="K182" s="232"/>
    </row>
    <row r="183" spans="2:11" ht="15" customHeight="1">
      <c r="B183" s="211"/>
      <c r="C183" s="190" t="s">
        <v>381</v>
      </c>
      <c r="D183" s="190"/>
      <c r="E183" s="190"/>
      <c r="F183" s="210" t="s">
        <v>306</v>
      </c>
      <c r="G183" s="190"/>
      <c r="H183" s="190" t="s">
        <v>382</v>
      </c>
      <c r="I183" s="190" t="s">
        <v>341</v>
      </c>
      <c r="J183" s="190"/>
      <c r="K183" s="232"/>
    </row>
    <row r="184" spans="2:11" ht="15" customHeight="1">
      <c r="B184" s="211"/>
      <c r="C184" s="190" t="s">
        <v>370</v>
      </c>
      <c r="D184" s="190"/>
      <c r="E184" s="190"/>
      <c r="F184" s="210" t="s">
        <v>306</v>
      </c>
      <c r="G184" s="190"/>
      <c r="H184" s="190" t="s">
        <v>383</v>
      </c>
      <c r="I184" s="190" t="s">
        <v>341</v>
      </c>
      <c r="J184" s="190"/>
      <c r="K184" s="232"/>
    </row>
    <row r="185" spans="2:11" ht="15" customHeight="1">
      <c r="B185" s="211"/>
      <c r="C185" s="190" t="s">
        <v>103</v>
      </c>
      <c r="D185" s="190"/>
      <c r="E185" s="190"/>
      <c r="F185" s="210" t="s">
        <v>312</v>
      </c>
      <c r="G185" s="190"/>
      <c r="H185" s="190" t="s">
        <v>384</v>
      </c>
      <c r="I185" s="190" t="s">
        <v>308</v>
      </c>
      <c r="J185" s="190">
        <v>50</v>
      </c>
      <c r="K185" s="232"/>
    </row>
    <row r="186" spans="2:11" ht="15" customHeight="1">
      <c r="B186" s="211"/>
      <c r="C186" s="190" t="s">
        <v>385</v>
      </c>
      <c r="D186" s="190"/>
      <c r="E186" s="190"/>
      <c r="F186" s="210" t="s">
        <v>312</v>
      </c>
      <c r="G186" s="190"/>
      <c r="H186" s="190" t="s">
        <v>386</v>
      </c>
      <c r="I186" s="190" t="s">
        <v>387</v>
      </c>
      <c r="J186" s="190"/>
      <c r="K186" s="232"/>
    </row>
    <row r="187" spans="2:11" ht="15" customHeight="1">
      <c r="B187" s="211"/>
      <c r="C187" s="190" t="s">
        <v>388</v>
      </c>
      <c r="D187" s="190"/>
      <c r="E187" s="190"/>
      <c r="F187" s="210" t="s">
        <v>312</v>
      </c>
      <c r="G187" s="190"/>
      <c r="H187" s="190" t="s">
        <v>389</v>
      </c>
      <c r="I187" s="190" t="s">
        <v>387</v>
      </c>
      <c r="J187" s="190"/>
      <c r="K187" s="232"/>
    </row>
    <row r="188" spans="2:11" ht="15" customHeight="1">
      <c r="B188" s="211"/>
      <c r="C188" s="190" t="s">
        <v>390</v>
      </c>
      <c r="D188" s="190"/>
      <c r="E188" s="190"/>
      <c r="F188" s="210" t="s">
        <v>312</v>
      </c>
      <c r="G188" s="190"/>
      <c r="H188" s="190" t="s">
        <v>391</v>
      </c>
      <c r="I188" s="190" t="s">
        <v>387</v>
      </c>
      <c r="J188" s="190"/>
      <c r="K188" s="232"/>
    </row>
    <row r="189" spans="2:11" ht="15" customHeight="1">
      <c r="B189" s="211"/>
      <c r="C189" s="244" t="s">
        <v>392</v>
      </c>
      <c r="D189" s="190"/>
      <c r="E189" s="190"/>
      <c r="F189" s="210" t="s">
        <v>312</v>
      </c>
      <c r="G189" s="190"/>
      <c r="H189" s="190" t="s">
        <v>393</v>
      </c>
      <c r="I189" s="190" t="s">
        <v>394</v>
      </c>
      <c r="J189" s="245" t="s">
        <v>395</v>
      </c>
      <c r="K189" s="232"/>
    </row>
    <row r="190" spans="2:11" ht="15" customHeight="1">
      <c r="B190" s="211"/>
      <c r="C190" s="196" t="s">
        <v>42</v>
      </c>
      <c r="D190" s="190"/>
      <c r="E190" s="190"/>
      <c r="F190" s="210" t="s">
        <v>306</v>
      </c>
      <c r="G190" s="190"/>
      <c r="H190" s="187" t="s">
        <v>396</v>
      </c>
      <c r="I190" s="190" t="s">
        <v>397</v>
      </c>
      <c r="J190" s="190"/>
      <c r="K190" s="232"/>
    </row>
    <row r="191" spans="2:11" ht="15" customHeight="1">
      <c r="B191" s="211"/>
      <c r="C191" s="196" t="s">
        <v>398</v>
      </c>
      <c r="D191" s="190"/>
      <c r="E191" s="190"/>
      <c r="F191" s="210" t="s">
        <v>306</v>
      </c>
      <c r="G191" s="190"/>
      <c r="H191" s="190" t="s">
        <v>399</v>
      </c>
      <c r="I191" s="190" t="s">
        <v>341</v>
      </c>
      <c r="J191" s="190"/>
      <c r="K191" s="232"/>
    </row>
    <row r="192" spans="2:11" ht="15" customHeight="1">
      <c r="B192" s="211"/>
      <c r="C192" s="196" t="s">
        <v>400</v>
      </c>
      <c r="D192" s="190"/>
      <c r="E192" s="190"/>
      <c r="F192" s="210" t="s">
        <v>306</v>
      </c>
      <c r="G192" s="190"/>
      <c r="H192" s="190" t="s">
        <v>401</v>
      </c>
      <c r="I192" s="190" t="s">
        <v>341</v>
      </c>
      <c r="J192" s="190"/>
      <c r="K192" s="232"/>
    </row>
    <row r="193" spans="2:11" ht="15" customHeight="1">
      <c r="B193" s="211"/>
      <c r="C193" s="196" t="s">
        <v>402</v>
      </c>
      <c r="D193" s="190"/>
      <c r="E193" s="190"/>
      <c r="F193" s="210" t="s">
        <v>312</v>
      </c>
      <c r="G193" s="190"/>
      <c r="H193" s="190" t="s">
        <v>403</v>
      </c>
      <c r="I193" s="190" t="s">
        <v>341</v>
      </c>
      <c r="J193" s="190"/>
      <c r="K193" s="232"/>
    </row>
    <row r="194" spans="2:11" ht="15" customHeight="1">
      <c r="B194" s="238"/>
      <c r="C194" s="246"/>
      <c r="D194" s="220"/>
      <c r="E194" s="220"/>
      <c r="F194" s="220"/>
      <c r="G194" s="220"/>
      <c r="H194" s="220"/>
      <c r="I194" s="220"/>
      <c r="J194" s="220"/>
      <c r="K194" s="239"/>
    </row>
    <row r="195" spans="2:11" ht="18.75" customHeight="1">
      <c r="B195" s="187"/>
      <c r="C195" s="190"/>
      <c r="D195" s="190"/>
      <c r="E195" s="190"/>
      <c r="F195" s="210"/>
      <c r="G195" s="190"/>
      <c r="H195" s="190"/>
      <c r="I195" s="190"/>
      <c r="J195" s="190"/>
      <c r="K195" s="187"/>
    </row>
    <row r="196" spans="2:11" ht="18.75" customHeight="1">
      <c r="B196" s="187"/>
      <c r="C196" s="190"/>
      <c r="D196" s="190"/>
      <c r="E196" s="190"/>
      <c r="F196" s="210"/>
      <c r="G196" s="190"/>
      <c r="H196" s="190"/>
      <c r="I196" s="190"/>
      <c r="J196" s="190"/>
      <c r="K196" s="187"/>
    </row>
    <row r="197" spans="2:11" ht="18.75" customHeight="1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</row>
    <row r="198" spans="2:11" ht="12">
      <c r="B198" s="179"/>
      <c r="C198" s="180"/>
      <c r="D198" s="180"/>
      <c r="E198" s="180"/>
      <c r="F198" s="180"/>
      <c r="G198" s="180"/>
      <c r="H198" s="180"/>
      <c r="I198" s="180"/>
      <c r="J198" s="180"/>
      <c r="K198" s="181"/>
    </row>
    <row r="199" spans="2:11" ht="22.2">
      <c r="B199" s="182"/>
      <c r="C199" s="300" t="s">
        <v>404</v>
      </c>
      <c r="D199" s="300"/>
      <c r="E199" s="300"/>
      <c r="F199" s="300"/>
      <c r="G199" s="300"/>
      <c r="H199" s="300"/>
      <c r="I199" s="300"/>
      <c r="J199" s="300"/>
      <c r="K199" s="183"/>
    </row>
    <row r="200" spans="2:11" ht="25.5" customHeight="1">
      <c r="B200" s="182"/>
      <c r="C200" s="247" t="s">
        <v>405</v>
      </c>
      <c r="D200" s="247"/>
      <c r="E200" s="247"/>
      <c r="F200" s="247" t="s">
        <v>406</v>
      </c>
      <c r="G200" s="248"/>
      <c r="H200" s="299" t="s">
        <v>407</v>
      </c>
      <c r="I200" s="299"/>
      <c r="J200" s="299"/>
      <c r="K200" s="183"/>
    </row>
    <row r="201" spans="2:11" ht="5.25" customHeight="1">
      <c r="B201" s="211"/>
      <c r="C201" s="208"/>
      <c r="D201" s="208"/>
      <c r="E201" s="208"/>
      <c r="F201" s="208"/>
      <c r="G201" s="190"/>
      <c r="H201" s="208"/>
      <c r="I201" s="208"/>
      <c r="J201" s="208"/>
      <c r="K201" s="232"/>
    </row>
    <row r="202" spans="2:11" ht="15" customHeight="1">
      <c r="B202" s="211"/>
      <c r="C202" s="190" t="s">
        <v>397</v>
      </c>
      <c r="D202" s="190"/>
      <c r="E202" s="190"/>
      <c r="F202" s="210" t="s">
        <v>43</v>
      </c>
      <c r="G202" s="190"/>
      <c r="H202" s="298" t="s">
        <v>408</v>
      </c>
      <c r="I202" s="298"/>
      <c r="J202" s="298"/>
      <c r="K202" s="232"/>
    </row>
    <row r="203" spans="2:11" ht="15" customHeight="1">
      <c r="B203" s="211"/>
      <c r="C203" s="217"/>
      <c r="D203" s="190"/>
      <c r="E203" s="190"/>
      <c r="F203" s="210" t="s">
        <v>44</v>
      </c>
      <c r="G203" s="190"/>
      <c r="H203" s="298" t="s">
        <v>409</v>
      </c>
      <c r="I203" s="298"/>
      <c r="J203" s="298"/>
      <c r="K203" s="232"/>
    </row>
    <row r="204" spans="2:11" ht="15" customHeight="1">
      <c r="B204" s="211"/>
      <c r="C204" s="217"/>
      <c r="D204" s="190"/>
      <c r="E204" s="190"/>
      <c r="F204" s="210" t="s">
        <v>47</v>
      </c>
      <c r="G204" s="190"/>
      <c r="H204" s="298" t="s">
        <v>410</v>
      </c>
      <c r="I204" s="298"/>
      <c r="J204" s="298"/>
      <c r="K204" s="232"/>
    </row>
    <row r="205" spans="2:11" ht="15" customHeight="1">
      <c r="B205" s="211"/>
      <c r="C205" s="190"/>
      <c r="D205" s="190"/>
      <c r="E205" s="190"/>
      <c r="F205" s="210" t="s">
        <v>45</v>
      </c>
      <c r="G205" s="190"/>
      <c r="H205" s="298" t="s">
        <v>411</v>
      </c>
      <c r="I205" s="298"/>
      <c r="J205" s="298"/>
      <c r="K205" s="232"/>
    </row>
    <row r="206" spans="2:11" ht="15" customHeight="1">
      <c r="B206" s="211"/>
      <c r="C206" s="190"/>
      <c r="D206" s="190"/>
      <c r="E206" s="190"/>
      <c r="F206" s="210" t="s">
        <v>46</v>
      </c>
      <c r="G206" s="190"/>
      <c r="H206" s="298" t="s">
        <v>412</v>
      </c>
      <c r="I206" s="298"/>
      <c r="J206" s="298"/>
      <c r="K206" s="232"/>
    </row>
    <row r="207" spans="2:11" ht="15" customHeight="1">
      <c r="B207" s="211"/>
      <c r="C207" s="190"/>
      <c r="D207" s="190"/>
      <c r="E207" s="190"/>
      <c r="F207" s="210"/>
      <c r="G207" s="190"/>
      <c r="H207" s="190"/>
      <c r="I207" s="190"/>
      <c r="J207" s="190"/>
      <c r="K207" s="232"/>
    </row>
    <row r="208" spans="2:11" ht="15" customHeight="1">
      <c r="B208" s="211"/>
      <c r="C208" s="190" t="s">
        <v>353</v>
      </c>
      <c r="D208" s="190"/>
      <c r="E208" s="190"/>
      <c r="F208" s="210" t="s">
        <v>79</v>
      </c>
      <c r="G208" s="190"/>
      <c r="H208" s="298" t="s">
        <v>413</v>
      </c>
      <c r="I208" s="298"/>
      <c r="J208" s="298"/>
      <c r="K208" s="232"/>
    </row>
    <row r="209" spans="2:11" ht="15" customHeight="1">
      <c r="B209" s="211"/>
      <c r="C209" s="217"/>
      <c r="D209" s="190"/>
      <c r="E209" s="190"/>
      <c r="F209" s="210" t="s">
        <v>248</v>
      </c>
      <c r="G209" s="190"/>
      <c r="H209" s="298" t="s">
        <v>249</v>
      </c>
      <c r="I209" s="298"/>
      <c r="J209" s="298"/>
      <c r="K209" s="232"/>
    </row>
    <row r="210" spans="2:11" ht="15" customHeight="1">
      <c r="B210" s="211"/>
      <c r="C210" s="190"/>
      <c r="D210" s="190"/>
      <c r="E210" s="190"/>
      <c r="F210" s="210" t="s">
        <v>246</v>
      </c>
      <c r="G210" s="190"/>
      <c r="H210" s="298" t="s">
        <v>414</v>
      </c>
      <c r="I210" s="298"/>
      <c r="J210" s="298"/>
      <c r="K210" s="232"/>
    </row>
    <row r="211" spans="2:11" ht="15" customHeight="1">
      <c r="B211" s="249"/>
      <c r="C211" s="217"/>
      <c r="D211" s="217"/>
      <c r="E211" s="217"/>
      <c r="F211" s="210" t="s">
        <v>250</v>
      </c>
      <c r="G211" s="196"/>
      <c r="H211" s="297" t="s">
        <v>251</v>
      </c>
      <c r="I211" s="297"/>
      <c r="J211" s="297"/>
      <c r="K211" s="250"/>
    </row>
    <row r="212" spans="2:11" ht="15" customHeight="1">
      <c r="B212" s="249"/>
      <c r="C212" s="217"/>
      <c r="D212" s="217"/>
      <c r="E212" s="217"/>
      <c r="F212" s="210" t="s">
        <v>252</v>
      </c>
      <c r="G212" s="196"/>
      <c r="H212" s="297" t="s">
        <v>415</v>
      </c>
      <c r="I212" s="297"/>
      <c r="J212" s="297"/>
      <c r="K212" s="250"/>
    </row>
    <row r="213" spans="2:11" ht="15" customHeight="1">
      <c r="B213" s="249"/>
      <c r="C213" s="217"/>
      <c r="D213" s="217"/>
      <c r="E213" s="217"/>
      <c r="F213" s="251"/>
      <c r="G213" s="196"/>
      <c r="H213" s="252"/>
      <c r="I213" s="252"/>
      <c r="J213" s="252"/>
      <c r="K213" s="250"/>
    </row>
    <row r="214" spans="2:11" ht="15" customHeight="1">
      <c r="B214" s="249"/>
      <c r="C214" s="190" t="s">
        <v>377</v>
      </c>
      <c r="D214" s="217"/>
      <c r="E214" s="217"/>
      <c r="F214" s="210">
        <v>1</v>
      </c>
      <c r="G214" s="196"/>
      <c r="H214" s="297" t="s">
        <v>416</v>
      </c>
      <c r="I214" s="297"/>
      <c r="J214" s="297"/>
      <c r="K214" s="250"/>
    </row>
    <row r="215" spans="2:11" ht="15" customHeight="1">
      <c r="B215" s="249"/>
      <c r="C215" s="217"/>
      <c r="D215" s="217"/>
      <c r="E215" s="217"/>
      <c r="F215" s="210">
        <v>2</v>
      </c>
      <c r="G215" s="196"/>
      <c r="H215" s="297" t="s">
        <v>417</v>
      </c>
      <c r="I215" s="297"/>
      <c r="J215" s="297"/>
      <c r="K215" s="250"/>
    </row>
    <row r="216" spans="2:11" ht="15" customHeight="1">
      <c r="B216" s="249"/>
      <c r="C216" s="217"/>
      <c r="D216" s="217"/>
      <c r="E216" s="217"/>
      <c r="F216" s="210">
        <v>3</v>
      </c>
      <c r="G216" s="196"/>
      <c r="H216" s="297" t="s">
        <v>418</v>
      </c>
      <c r="I216" s="297"/>
      <c r="J216" s="297"/>
      <c r="K216" s="250"/>
    </row>
    <row r="217" spans="2:11" ht="15" customHeight="1">
      <c r="B217" s="249"/>
      <c r="C217" s="217"/>
      <c r="D217" s="217"/>
      <c r="E217" s="217"/>
      <c r="F217" s="210">
        <v>4</v>
      </c>
      <c r="G217" s="196"/>
      <c r="H217" s="297" t="s">
        <v>419</v>
      </c>
      <c r="I217" s="297"/>
      <c r="J217" s="297"/>
      <c r="K217" s="250"/>
    </row>
    <row r="218" spans="2:11" ht="12.75" customHeight="1">
      <c r="B218" s="253"/>
      <c r="C218" s="254"/>
      <c r="D218" s="254"/>
      <c r="E218" s="254"/>
      <c r="F218" s="254"/>
      <c r="G218" s="254"/>
      <c r="H218" s="254"/>
      <c r="I218" s="254"/>
      <c r="J218" s="254"/>
      <c r="K218" s="255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C3:J3"/>
    <mergeCell ref="C9:J9"/>
    <mergeCell ref="D10:J10"/>
    <mergeCell ref="D15:J15"/>
    <mergeCell ref="C4:J4"/>
    <mergeCell ref="C6:J6"/>
    <mergeCell ref="C7:J7"/>
    <mergeCell ref="D11:J11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DESKTOP-4ABB1TB\Intel</dc:creator>
  <cp:keywords/>
  <dc:description/>
  <cp:lastModifiedBy>Levá Petra</cp:lastModifiedBy>
  <dcterms:created xsi:type="dcterms:W3CDTF">2019-01-31T07:23:08Z</dcterms:created>
  <dcterms:modified xsi:type="dcterms:W3CDTF">2019-11-11T12:53:45Z</dcterms:modified>
  <cp:category/>
  <cp:version/>
  <cp:contentType/>
  <cp:contentStatus/>
</cp:coreProperties>
</file>