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520" windowHeight="13380"/>
  </bookViews>
  <sheets>
    <sheet name="Stavba" sheetId="1" r:id="rId1"/>
    <sheet name="VzorPolozky" sheetId="10" state="hidden" r:id="rId2"/>
    <sheet name="VN+ON" sheetId="13" r:id="rId3"/>
    <sheet name="Pol" sheetId="12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3">Pol!$1:$7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Pol!$A$1:$K$227</definedName>
    <definedName name="_xlnm.Print_Area" localSheetId="0">Stavba!$A$1:$J$60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2" i="13"/>
  <c r="G31"/>
  <c r="G30"/>
  <c r="G29"/>
  <c r="G28"/>
  <c r="G27"/>
  <c r="G26"/>
  <c r="G25"/>
  <c r="G24"/>
  <c r="G23"/>
  <c r="G22"/>
  <c r="G21"/>
  <c r="G19"/>
  <c r="G18"/>
  <c r="G16"/>
  <c r="G14"/>
  <c r="G11"/>
  <c r="G9"/>
  <c r="G7"/>
  <c r="G5"/>
  <c r="G4"/>
  <c r="I223" i="12"/>
  <c r="I222"/>
  <c r="I127"/>
  <c r="I126"/>
  <c r="I125"/>
  <c r="I123"/>
  <c r="I122"/>
  <c r="I121"/>
  <c r="I119"/>
  <c r="I118"/>
  <c r="I117"/>
  <c r="I114"/>
  <c r="I113"/>
  <c r="I111"/>
  <c r="I110"/>
  <c r="I108"/>
  <c r="I107"/>
  <c r="I103"/>
  <c r="I102"/>
  <c r="I100"/>
  <c r="I98"/>
  <c r="I96"/>
  <c r="I94"/>
  <c r="I90"/>
  <c r="I88"/>
  <c r="I86"/>
  <c r="I84"/>
  <c r="I82"/>
  <c r="I80"/>
  <c r="I77"/>
  <c r="I74"/>
  <c r="I72"/>
  <c r="I70"/>
  <c r="I68"/>
  <c r="I66"/>
  <c r="I64"/>
  <c r="I62"/>
  <c r="I60"/>
  <c r="I58"/>
  <c r="I56"/>
  <c r="I54"/>
  <c r="I52"/>
  <c r="I50"/>
  <c r="I48"/>
  <c r="I47"/>
  <c r="I45"/>
  <c r="I43"/>
  <c r="I40"/>
  <c r="I38"/>
  <c r="I35"/>
  <c r="I33"/>
  <c r="I31"/>
  <c r="I29"/>
  <c r="I26"/>
  <c r="I24"/>
  <c r="I22"/>
  <c r="I20"/>
  <c r="I18"/>
  <c r="I15"/>
  <c r="I12"/>
  <c r="I10"/>
  <c r="G225"/>
  <c r="I225" s="1"/>
  <c r="G224"/>
  <c r="I224" s="1"/>
  <c r="G129"/>
  <c r="I129" s="1"/>
  <c r="G130"/>
  <c r="I130" s="1"/>
  <c r="G131"/>
  <c r="I131" s="1"/>
  <c r="G132"/>
  <c r="I132" s="1"/>
  <c r="G133"/>
  <c r="I133" s="1"/>
  <c r="G134"/>
  <c r="I134" s="1"/>
  <c r="G135"/>
  <c r="I135" s="1"/>
  <c r="G136"/>
  <c r="I136" s="1"/>
  <c r="G137"/>
  <c r="I137" s="1"/>
  <c r="G138"/>
  <c r="I138" s="1"/>
  <c r="G139"/>
  <c r="I139" s="1"/>
  <c r="G140"/>
  <c r="I140" s="1"/>
  <c r="G141"/>
  <c r="I141" s="1"/>
  <c r="G142"/>
  <c r="I142" s="1"/>
  <c r="G143"/>
  <c r="I143" s="1"/>
  <c r="G144"/>
  <c r="I144" s="1"/>
  <c r="G145"/>
  <c r="I145" s="1"/>
  <c r="G146"/>
  <c r="I146" s="1"/>
  <c r="G147"/>
  <c r="I147" s="1"/>
  <c r="G148"/>
  <c r="I148" s="1"/>
  <c r="G149"/>
  <c r="I149" s="1"/>
  <c r="G150"/>
  <c r="I150" s="1"/>
  <c r="G151"/>
  <c r="I151" s="1"/>
  <c r="G152"/>
  <c r="I152" s="1"/>
  <c r="G153"/>
  <c r="I153" s="1"/>
  <c r="G154"/>
  <c r="I154" s="1"/>
  <c r="G155"/>
  <c r="I155" s="1"/>
  <c r="G156"/>
  <c r="I156" s="1"/>
  <c r="G157"/>
  <c r="I157" s="1"/>
  <c r="G158"/>
  <c r="I158" s="1"/>
  <c r="G159"/>
  <c r="I159" s="1"/>
  <c r="G160"/>
  <c r="I160" s="1"/>
  <c r="G161"/>
  <c r="I161" s="1"/>
  <c r="G162"/>
  <c r="I162" s="1"/>
  <c r="G163"/>
  <c r="I163" s="1"/>
  <c r="G164"/>
  <c r="I164" s="1"/>
  <c r="G165"/>
  <c r="I165" s="1"/>
  <c r="G166"/>
  <c r="I166" s="1"/>
  <c r="G167"/>
  <c r="I167" s="1"/>
  <c r="G168"/>
  <c r="I168" s="1"/>
  <c r="G169"/>
  <c r="I169" s="1"/>
  <c r="G170"/>
  <c r="I170" s="1"/>
  <c r="G171"/>
  <c r="I171" s="1"/>
  <c r="G172"/>
  <c r="I172" s="1"/>
  <c r="G173"/>
  <c r="I173" s="1"/>
  <c r="G174"/>
  <c r="I174" s="1"/>
  <c r="G175"/>
  <c r="I175" s="1"/>
  <c r="G176"/>
  <c r="I176" s="1"/>
  <c r="G177"/>
  <c r="I177" s="1"/>
  <c r="G178"/>
  <c r="I178" s="1"/>
  <c r="G179"/>
  <c r="I179" s="1"/>
  <c r="G180"/>
  <c r="I180" s="1"/>
  <c r="G181"/>
  <c r="I181" s="1"/>
  <c r="G182"/>
  <c r="I182" s="1"/>
  <c r="G183"/>
  <c r="I183" s="1"/>
  <c r="G184"/>
  <c r="I184" s="1"/>
  <c r="G185"/>
  <c r="I185" s="1"/>
  <c r="G186"/>
  <c r="I186" s="1"/>
  <c r="G187"/>
  <c r="I187" s="1"/>
  <c r="G188"/>
  <c r="I188" s="1"/>
  <c r="G189"/>
  <c r="I189" s="1"/>
  <c r="G190"/>
  <c r="I190" s="1"/>
  <c r="G191"/>
  <c r="I191" s="1"/>
  <c r="G192"/>
  <c r="I192" s="1"/>
  <c r="G193"/>
  <c r="I193" s="1"/>
  <c r="G194"/>
  <c r="I194" s="1"/>
  <c r="G195"/>
  <c r="I195" s="1"/>
  <c r="G196"/>
  <c r="I196" s="1"/>
  <c r="G197"/>
  <c r="I197" s="1"/>
  <c r="G198"/>
  <c r="I198" s="1"/>
  <c r="G199"/>
  <c r="I199" s="1"/>
  <c r="G200"/>
  <c r="I200" s="1"/>
  <c r="G201"/>
  <c r="I201" s="1"/>
  <c r="G202"/>
  <c r="I202" s="1"/>
  <c r="G203"/>
  <c r="I203" s="1"/>
  <c r="G204"/>
  <c r="I204" s="1"/>
  <c r="G205"/>
  <c r="I205" s="1"/>
  <c r="G206"/>
  <c r="I206" s="1"/>
  <c r="G207"/>
  <c r="I207" s="1"/>
  <c r="G208"/>
  <c r="I208" s="1"/>
  <c r="G209"/>
  <c r="I209" s="1"/>
  <c r="G210"/>
  <c r="I210" s="1"/>
  <c r="G211"/>
  <c r="I211" s="1"/>
  <c r="G212"/>
  <c r="I212" s="1"/>
  <c r="G213"/>
  <c r="I213" s="1"/>
  <c r="G214"/>
  <c r="I214" s="1"/>
  <c r="G215"/>
  <c r="I215" s="1"/>
  <c r="G216"/>
  <c r="I216" s="1"/>
  <c r="G217"/>
  <c r="I217" s="1"/>
  <c r="G218"/>
  <c r="I218" s="1"/>
  <c r="G219"/>
  <c r="I219" s="1"/>
  <c r="G220"/>
  <c r="I220" s="1"/>
  <c r="G221"/>
  <c r="I221" s="1"/>
  <c r="G128"/>
  <c r="I128" s="1"/>
  <c r="P227"/>
  <c r="F39" i="1" s="1"/>
  <c r="Q227" i="12"/>
  <c r="G39" i="1" s="1"/>
  <c r="G9" i="12"/>
  <c r="I9" s="1"/>
  <c r="G11"/>
  <c r="I11" s="1"/>
  <c r="G14"/>
  <c r="G13" s="1"/>
  <c r="I48" i="1" s="1"/>
  <c r="G17" i="12"/>
  <c r="I17" s="1"/>
  <c r="G19"/>
  <c r="I19" s="1"/>
  <c r="G21"/>
  <c r="I21" s="1"/>
  <c r="G23"/>
  <c r="I23" s="1"/>
  <c r="G25"/>
  <c r="I25" s="1"/>
  <c r="G28"/>
  <c r="I28" s="1"/>
  <c r="G30"/>
  <c r="I30" s="1"/>
  <c r="G32"/>
  <c r="I32" s="1"/>
  <c r="G34"/>
  <c r="I34" s="1"/>
  <c r="G37"/>
  <c r="I37" s="1"/>
  <c r="G39"/>
  <c r="I39" s="1"/>
  <c r="G42"/>
  <c r="I42" s="1"/>
  <c r="G44"/>
  <c r="I44" s="1"/>
  <c r="G46"/>
  <c r="I46" s="1"/>
  <c r="G49"/>
  <c r="I49" s="1"/>
  <c r="G51"/>
  <c r="I51" s="1"/>
  <c r="G53"/>
  <c r="I53" s="1"/>
  <c r="G55"/>
  <c r="I55" s="1"/>
  <c r="G57"/>
  <c r="I57" s="1"/>
  <c r="G59"/>
  <c r="I59" s="1"/>
  <c r="G61"/>
  <c r="I61" s="1"/>
  <c r="G63"/>
  <c r="I63" s="1"/>
  <c r="G65"/>
  <c r="I65" s="1"/>
  <c r="G67"/>
  <c r="I67" s="1"/>
  <c r="G69"/>
  <c r="I69" s="1"/>
  <c r="G71"/>
  <c r="I71" s="1"/>
  <c r="G73"/>
  <c r="I73" s="1"/>
  <c r="G76"/>
  <c r="G75" s="1"/>
  <c r="I53" i="1" s="1"/>
  <c r="G79" i="12"/>
  <c r="I79" s="1"/>
  <c r="G81"/>
  <c r="I81" s="1"/>
  <c r="G83"/>
  <c r="I83" s="1"/>
  <c r="G85"/>
  <c r="I85" s="1"/>
  <c r="G87"/>
  <c r="I87" s="1"/>
  <c r="G89"/>
  <c r="I89" s="1"/>
  <c r="G91"/>
  <c r="I91" s="1"/>
  <c r="G93"/>
  <c r="I93" s="1"/>
  <c r="G95"/>
  <c r="I95" s="1"/>
  <c r="G97"/>
  <c r="I97" s="1"/>
  <c r="G99"/>
  <c r="I99" s="1"/>
  <c r="G101"/>
  <c r="I101" s="1"/>
  <c r="G104"/>
  <c r="I104" s="1"/>
  <c r="G106"/>
  <c r="I106" s="1"/>
  <c r="G109"/>
  <c r="I109" s="1"/>
  <c r="G112"/>
  <c r="I112" s="1"/>
  <c r="G116"/>
  <c r="I116" s="1"/>
  <c r="G120"/>
  <c r="I120" s="1"/>
  <c r="G27" i="1"/>
  <c r="F40"/>
  <c r="G40"/>
  <c r="H40"/>
  <c r="I40"/>
  <c r="J39" s="1"/>
  <c r="J40"/>
  <c r="J28"/>
  <c r="J26"/>
  <c r="G38"/>
  <c r="F38"/>
  <c r="H32"/>
  <c r="J23"/>
  <c r="J24"/>
  <c r="J25"/>
  <c r="J27"/>
  <c r="E24"/>
  <c r="E26"/>
  <c r="I13" i="12" l="1"/>
  <c r="I75"/>
  <c r="G124"/>
  <c r="I124" s="1"/>
  <c r="I14"/>
  <c r="I76"/>
  <c r="F13" i="13"/>
  <c r="I20" i="1" s="1"/>
  <c r="F3" i="13"/>
  <c r="I19" i="1" s="1"/>
  <c r="G115" i="12"/>
  <c r="H39" i="1"/>
  <c r="I39" s="1"/>
  <c r="G41" i="12"/>
  <c r="G27"/>
  <c r="G105"/>
  <c r="G16"/>
  <c r="G28" i="1"/>
  <c r="G23"/>
  <c r="G92" i="12"/>
  <c r="G78"/>
  <c r="G36"/>
  <c r="G8"/>
  <c r="I8" s="1"/>
  <c r="I51" i="1" l="1"/>
  <c r="I36" i="12"/>
  <c r="I55" i="1"/>
  <c r="I92" i="12"/>
  <c r="I56" i="1"/>
  <c r="I105" i="12"/>
  <c r="I52" i="1"/>
  <c r="I41" i="12"/>
  <c r="I57" i="1"/>
  <c r="I115" i="12"/>
  <c r="I54" i="1"/>
  <c r="I78" i="12"/>
  <c r="I49" i="1"/>
  <c r="I16" i="12"/>
  <c r="I50" i="1"/>
  <c r="I27" i="12"/>
  <c r="I58" i="1"/>
  <c r="I18" s="1"/>
  <c r="F34" i="13"/>
  <c r="I59" i="1" s="1"/>
  <c r="G227" i="12"/>
  <c r="I47" i="1"/>
  <c r="I17"/>
  <c r="G24"/>
  <c r="I60" l="1"/>
  <c r="I16"/>
  <c r="I21" s="1"/>
  <c r="G25" s="1"/>
  <c r="G26" s="1"/>
  <c r="G29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<sst xmlns="http://schemas.openxmlformats.org/spreadsheetml/2006/main" count="873" uniqueCount="382">
  <si>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</si>
  <si>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</si>
  <si>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</si>
  <si>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</si>
  <si>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</si>
  <si>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</si>
  <si>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</si>
  <si>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</si>
  <si>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</si>
  <si>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</si>
  <si>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</si>
  <si>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</si>
  <si>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</si>
  <si>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</si>
  <si>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</si>
  <si>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</si>
  <si>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</si>
  <si>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</si>
  <si>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</si>
  <si>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</si>
  <si>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</si>
  <si>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</si>
  <si>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</si>
  <si>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</si>
  <si>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</si>
  <si>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</si>
  <si>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</si>
  <si>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</si>
  <si>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</si>
  <si>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</si>
  <si>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</si>
  <si>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</si>
  <si>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</si>
  <si>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</si>
  <si>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</si>
  <si>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</si>
  <si>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</si>
  <si>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</si>
  <si>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</si>
  <si>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</si>
  <si>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Mendelu stavební úpravy místnosti N2020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</si>
  <si>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</si>
  <si>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</si>
  <si>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</si>
  <si>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</si>
  <si>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</si>
  <si>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</si>
  <si>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</si>
  <si>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311</t>
  </si>
  <si>
    <t>Sádrokartonové konstrukce</t>
  </si>
  <si>
    <t>61</t>
  </si>
  <si>
    <t>Upravy povrchů vnitřní</t>
  </si>
  <si>
    <t>63</t>
  </si>
  <si>
    <t>Podlahy a podlahové konstrukce</t>
  </si>
  <si>
    <t>95</t>
  </si>
  <si>
    <t>Dokončovací kce na pozem.stav.</t>
  </si>
  <si>
    <t>96</t>
  </si>
  <si>
    <t>Bourání konstrukcí</t>
  </si>
  <si>
    <t>99</t>
  </si>
  <si>
    <t>Staveništní přesun hmot</t>
  </si>
  <si>
    <t>766</t>
  </si>
  <si>
    <t>Konstrukce truhlářské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</si>
  <si>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</si>
  <si>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</si>
  <si>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</si>
  <si>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</si>
  <si>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</si>
  <si>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</si>
  <si>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</si>
  <si>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</si>
  <si>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</si>
  <si>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</si>
  <si>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</si>
  <si>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</si>
  <si>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</si>
  <si>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</si>
  <si>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</si>
  <si>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</si>
  <si>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</si>
  <si>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</si>
  <si>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</si>
  <si>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</si>
  <si>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</si>
  <si>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</si>
  <si>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</si>
  <si>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</si>
  <si>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</si>
  <si>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</si>
  <si>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</si>
  <si>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Ochrana a zakrývání stávajících konstrukcí, proti zničení při výstavbě</t>
  </si>
  <si>
    <t>hod</t>
  </si>
  <si>
    <t>POL1_0</t>
  </si>
  <si>
    <t>16+10</t>
  </si>
  <si>
    <t>VV</t>
  </si>
  <si>
    <t>0.02</t>
  </si>
  <si>
    <t>Průběžný úklid v průběhu výstavby</t>
  </si>
  <si>
    <t>21+11</t>
  </si>
  <si>
    <t>347016131R0X</t>
  </si>
  <si>
    <t>Předstěna SDK,tl.125mm,oc.kce CW,1xRB 12,5mm,-izol</t>
  </si>
  <si>
    <t>m2</t>
  </si>
  <si>
    <t>předstěna:2,495*1,835-0,8*2,1</t>
  </si>
  <si>
    <t>612409991RT2</t>
  </si>
  <si>
    <t>Začištění omítek kolem oken,dveří apod., s použitím suché maltové směsi</t>
  </si>
  <si>
    <t>m</t>
  </si>
  <si>
    <t>okna:2*(1,05*2+2,55*2)</t>
  </si>
  <si>
    <t>612481113R00</t>
  </si>
  <si>
    <t>Potažení vnitř. stěn sklotex. pletivem s vypnutím</t>
  </si>
  <si>
    <t>lokální opravy:10*1</t>
  </si>
  <si>
    <t>612473182R00</t>
  </si>
  <si>
    <t>Omítka vnitřního zdiva ze suché směsi, štuková</t>
  </si>
  <si>
    <t>612473185R00</t>
  </si>
  <si>
    <t>Příplatek za zabudované omítníky v ploše stěn</t>
  </si>
  <si>
    <t>612473186R00</t>
  </si>
  <si>
    <t>Příplatek za zabudované rohovníky</t>
  </si>
  <si>
    <t>3*1</t>
  </si>
  <si>
    <t>632411904R00</t>
  </si>
  <si>
    <t>Penetrace savých podkladů akrylátová</t>
  </si>
  <si>
    <t>podlaha:29,5*2</t>
  </si>
  <si>
    <t>632478122RT1</t>
  </si>
  <si>
    <t>Reprofilace-cement.hmota  tl.do 5 mm</t>
  </si>
  <si>
    <t>podlaha:29,5*1</t>
  </si>
  <si>
    <t>632415104R00</t>
  </si>
  <si>
    <t>Potěr  samonivelační ručně tl. do 4 mm</t>
  </si>
  <si>
    <t>632441491R00</t>
  </si>
  <si>
    <t>Broušení anhydritových potěrů - odstranění šlemu</t>
  </si>
  <si>
    <t>952901111R00</t>
  </si>
  <si>
    <t>Vyčištění budov o výšce podlaží do 4 m</t>
  </si>
  <si>
    <t>95.1</t>
  </si>
  <si>
    <t>Stavební přípomoce pro profese</t>
  </si>
  <si>
    <t>3+2</t>
  </si>
  <si>
    <t>776511820R00</t>
  </si>
  <si>
    <t>Odstranění PVC a koberců lepených s podložkou</t>
  </si>
  <si>
    <t>podlaha:24,3*1</t>
  </si>
  <si>
    <t>776401800R00</t>
  </si>
  <si>
    <t>Demontáž soklíků nebo lišt, pryžových nebo z PVC</t>
  </si>
  <si>
    <t>podlaha-sokl:22,8*1</t>
  </si>
  <si>
    <t>784900010RAB</t>
  </si>
  <si>
    <t>Odstranění stávajících maleb, oškrábáním</t>
  </si>
  <si>
    <t>POL2_0</t>
  </si>
  <si>
    <t>strop:24,3*1</t>
  </si>
  <si>
    <t>stěny:3,7*25,4</t>
  </si>
  <si>
    <t>968095002R00</t>
  </si>
  <si>
    <t>Bourání parapetů dřevěných š. do 50 cm</t>
  </si>
  <si>
    <t>u oken:1,13*2</t>
  </si>
  <si>
    <t>968061125R00</t>
  </si>
  <si>
    <t>Vyvěšení dřevěných dveřních křídel pl. do 2 m2, pro další použití</t>
  </si>
  <si>
    <t>kus</t>
  </si>
  <si>
    <t>1+1</t>
  </si>
  <si>
    <t>96.1</t>
  </si>
  <si>
    <t>Přebroušení podlahy,odstranění lepidla,vysátí</t>
  </si>
  <si>
    <t>96.2</t>
  </si>
  <si>
    <t>Demontáž stolu,600/4630mm, v. 780mm, kotvení,doplňky,pro další použití,uskladnění</t>
  </si>
  <si>
    <t>1*1</t>
  </si>
  <si>
    <t>96.3</t>
  </si>
  <si>
    <t>Přesun židlí, uskladnění k dalšímu použití</t>
  </si>
  <si>
    <t>2+3</t>
  </si>
  <si>
    <t>96.4</t>
  </si>
  <si>
    <t>Demontáž vitríny,1715/2710mm,nosné rámy, dřevěné a skleněné díly,kotvení,doplňky</t>
  </si>
  <si>
    <t>96.5</t>
  </si>
  <si>
    <t>Vyklizení stávajících interiérových prvků, vybavení, nástěnek apod.</t>
  </si>
  <si>
    <t>979082111R00</t>
  </si>
  <si>
    <t>Vnitrostaveništní doprava suti do 10 m</t>
  </si>
  <si>
    <t>t</t>
  </si>
  <si>
    <t>3,95*1</t>
  </si>
  <si>
    <t>979082121R00</t>
  </si>
  <si>
    <t>Příplatek k vnitrost. dopravě suti za dalších 5 m</t>
  </si>
  <si>
    <t>3,95*11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</si>
  <si>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</si>
  <si>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</si>
  <si>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</si>
  <si>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</si>
  <si>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</si>
  <si>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</si>
  <si>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3,95*10</t>
  </si>
  <si>
    <t>979999999R00</t>
  </si>
  <si>
    <t>Poplatek za skladku 10 % příměsí</t>
  </si>
  <si>
    <t>999281108R00</t>
  </si>
  <si>
    <t>Přesun hmot pro opravy a údržbu do výšky 12 m</t>
  </si>
  <si>
    <t>0,797*1</t>
  </si>
  <si>
    <t>766.1</t>
  </si>
  <si>
    <t>Zpětná montáž dveří do zárubně, kotvení,doplňky</t>
  </si>
  <si>
    <t>766.2</t>
  </si>
  <si>
    <t>Dveře vnitřní 800/2100,hladké,plné,CPL,polodráž., skrytá zárubeň,b.zámek,kování,doplňky,detaily,D+M</t>
  </si>
  <si>
    <t>766.3</t>
  </si>
  <si>
    <t>Nová vitrína,1710/2690mm,atypický výrobek,skleněná, dveře+zámek,sokl a horní díl,police,lanka,D+M</t>
  </si>
  <si>
    <t>766.4</t>
  </si>
  <si>
    <t>Nová židle,interiérová,stohovatelná,opěradlo+sedák, vrstvená,lepená dýha,podnož ocel chrom,D+M</t>
  </si>
  <si>
    <t>6*1</t>
  </si>
  <si>
    <t>766.5</t>
  </si>
  <si>
    <t>Nový stůl atypický 600-1120/4630,korpus LTD, nohy ocel rektif.,mřížky,zásuvky,doplňky,D+M</t>
  </si>
  <si>
    <t>766.6</t>
  </si>
  <si>
    <t>Stolní lampa na desku stolu,pohyblivé rameno 30cm, otočná hlava,kov,vypínač,v.50cm,šedá,zdroj 11W,D+M</t>
  </si>
  <si>
    <t>1*3</t>
  </si>
  <si>
    <t>998766202R00</t>
  </si>
  <si>
    <t>Přesun hmot pro truhlářské konstr., výšky do 12 m</t>
  </si>
  <si>
    <t>776101121R00</t>
  </si>
  <si>
    <t>Provedení penetrace podkladu pod.povlak.podlahy, vč. dodávky penetr. laku</t>
  </si>
  <si>
    <t>776.1</t>
  </si>
  <si>
    <t>Lepení podlahových soklíků, typový soklík AL, v.40mm,barva inox,vč. dodávky typ. prvků,D+M</t>
  </si>
  <si>
    <t>podlaha-sokl:24,5*1</t>
  </si>
  <si>
    <t>776521100RT1</t>
  </si>
  <si>
    <t>Lepení povlak.podlah z pásů PVC na lepidlo, pouze položení - PVC ve specifikaci</t>
  </si>
  <si>
    <t>776996110R00</t>
  </si>
  <si>
    <t>Napuštění povlakových podlah pastou</t>
  </si>
  <si>
    <t>776.2</t>
  </si>
  <si>
    <t>Podlahovina PVC tl. 2mm,nášlap 0,7mm,světlý okr, protiskluz DS,omezení skluzu R10,š.4m</t>
  </si>
  <si>
    <t>specifikace viz popis nové podlahy!!:</t>
  </si>
  <si>
    <t>podlaha:29,5*1,1</t>
  </si>
  <si>
    <t>998776202R00</t>
  </si>
  <si>
    <t>Přesun hmot pro podlahy povlakové, výšky do 12 m</t>
  </si>
  <si>
    <t>783201811R00</t>
  </si>
  <si>
    <t>Odstranění nátěrů z kovových konstrukcí oškrábáním</t>
  </si>
  <si>
    <t>otopná tělesa:2*(0,6*1*2)</t>
  </si>
  <si>
    <t>rozvody:1,5</t>
  </si>
  <si>
    <t>783903811R00</t>
  </si>
  <si>
    <t>Odmaštění chemickými rozpouštědly</t>
  </si>
  <si>
    <t>783322320R00</t>
  </si>
  <si>
    <t>Nátěr syntetický ocel. radiát. článků 2x +2x email</t>
  </si>
  <si>
    <t>784191201R00</t>
  </si>
  <si>
    <t>Penetrace podkladu hloubková 1x</t>
  </si>
  <si>
    <t>stěny:3,7*25,4-42</t>
  </si>
  <si>
    <t>nové prvky:42</t>
  </si>
  <si>
    <t>784195412R00</t>
  </si>
  <si>
    <t>Malba tekutá malířská, bílá, 2 x, bez penetrace</t>
  </si>
  <si>
    <t>POL3_0</t>
  </si>
  <si>
    <t/>
  </si>
  <si>
    <t>SUM</t>
  </si>
  <si>
    <t xml:space="preserve">Mendelu </t>
  </si>
  <si>
    <t>Stavební úpravy místnosti N2020</t>
  </si>
  <si>
    <t>Investice</t>
  </si>
  <si>
    <t>Inv evid</t>
  </si>
  <si>
    <t>Neinv.</t>
  </si>
  <si>
    <t>Vedlejší a ostatní náklady</t>
  </si>
  <si>
    <t>Mendelu</t>
  </si>
  <si>
    <t>Při vyplňování výkazu výměr je nutné respektovat dále uvedené
pokyny:
1) Při zpracování nabídky je nutné využít všech částí (dílů) projektu
pro provádění stavby, tj. technické zprávy vč. příloh a knihy výrobků,
všechny výkresy, tabulky a specifikace materiálů.
2) Součástí nabídkové ceny musí být veškeré náklady, aby cena byla
konečná a zahrnovala celou dodávku a montáž
3) Každá účastníkem zadávacího řízení vyplněná položka musí
cenově obsahovat veškeré technicky a logicky dovoditelné součásti
dodávky a montáže (včetně údajů o podmínkách a úhradě licencí
potřebných SW).
4) Dodávky a montáže uvedené v nabídce musí být naceněny včetně
veškerého souvisejícího doplňkového, podružného a montážního
materiálu tak, aby celé zařízení bylo funkční a splňovalo všechny
předpisy, které se na ně vztahují</t>
  </si>
  <si>
    <t>Dodávka rozvaděče R2020</t>
  </si>
  <si>
    <t>Rozvaděč R2020 pro místnost N2020 dle v.č. E5</t>
  </si>
  <si>
    <t>ÚPRAVY V ROZVADĚČI R10 DLE VÝKRESU E6</t>
  </si>
  <si>
    <t>jistič 3f, 80/C/3, 15kA, viz Kniha výrobků (náhrada za hl. vypínač)</t>
  </si>
  <si>
    <t>jistič 3f, 40/C/3, 10kA, viz Kniha výrobků</t>
  </si>
  <si>
    <t>DIN lišta, hřeben pro 90A, propojení</t>
  </si>
  <si>
    <t>Úprava krycí desky</t>
  </si>
  <si>
    <t>Úprava v rozvaděči, číslování, provnání kabeláže</t>
  </si>
  <si>
    <t>Popisné štítky kabelů, popisy, bužírky</t>
  </si>
  <si>
    <t>Demontáž a odpojení stáv. přívodů a vývodů v rozvaděčích</t>
  </si>
  <si>
    <t>likvidace, úprava prostoru po vývodech</t>
  </si>
  <si>
    <t>POMOCNÝ A KOTVÍCÍ MATERIÁL</t>
  </si>
  <si>
    <t>Hmoždinka 8 vč. vrutu</t>
  </si>
  <si>
    <t>Hmoždinka 6 vč. vrutu</t>
  </si>
  <si>
    <t>20 STAHOVACÍ PÁSEK plast</t>
  </si>
  <si>
    <t>35 STAHOVACÍ PÁSEK plast</t>
  </si>
  <si>
    <t>TRUBKA OHEBNÁ, VNITŘNÍ POVRCH TURBO, PEVNÉ ULOŽENÍ</t>
  </si>
  <si>
    <t>D 25 (∅25) PVC-U, šedá, turbo, min. -15°C až +90°C, 750N</t>
  </si>
  <si>
    <t>KRABICE, LIŠTY</t>
  </si>
  <si>
    <t>Krabice přístrojová - pod omítku D68, kapsa</t>
  </si>
  <si>
    <t>Krabice odbočná 68 pod.o. se svorkovnicí, kapsa</t>
  </si>
  <si>
    <t>Krabice odbočná se svorkovnicí na povrch 72x72 s průchodkami</t>
  </si>
  <si>
    <t>Lišta vkládací, dvojitý zámek 20x20</t>
  </si>
  <si>
    <t>Lišta vkládací, dvojitý zámek 40x40</t>
  </si>
  <si>
    <t>PŘÍSTROJE KOMPLETNÍ BÍLÁ BARVA</t>
  </si>
  <si>
    <t>Spínač řazení 5</t>
  </si>
  <si>
    <t>ZÁSUVKY VČETNĚ RÁMEČKŮ BÍLÁ</t>
  </si>
  <si>
    <t>Zás.jednonás.,</t>
  </si>
  <si>
    <t>Zás.dvojnás., natočená dutina</t>
  </si>
  <si>
    <t>VÝKLOPNÁ ZÁSUVKOVÁ LIŠTA PRO ZAPUŠTĚNÍ DO STOLU</t>
  </si>
  <si>
    <t>3x 230V, osazení do desky, zapojení, specifikace viz. Kniha výrobků</t>
  </si>
  <si>
    <t>Montáž rozváděčů, příprava,</t>
  </si>
  <si>
    <t>Plastových do 50 kg vestavná do SDK</t>
  </si>
  <si>
    <t>UTĚSŇOVACÍ HMOTY, IZOLAČNÍ MATERIÁLY</t>
  </si>
  <si>
    <t>Silikonový tmel, kartuš 330ml</t>
  </si>
  <si>
    <t>Silikonový tmel transparentní, kartuš 330ml</t>
  </si>
  <si>
    <t>Sádra štukatérská bílá</t>
  </si>
  <si>
    <t>PROTIPOŽÁRNÍ MATERIÁL ODOLNOST EI45</t>
  </si>
  <si>
    <t>Pěna cartouche 700 ml</t>
  </si>
  <si>
    <t>Výplňová hmota průstupů, cartouche 310 ml</t>
  </si>
  <si>
    <t>KABEL FLEXIBILNÍ, IZOLACE PVC, TRANSPARENTNÍ</t>
  </si>
  <si>
    <t>YCY-JZ 3Gx2,5 stíněný, pevně</t>
  </si>
  <si>
    <t>SCY 2x1,5 pevně</t>
  </si>
  <si>
    <t>KABEL SILOVÝ,IZOLACE PVC</t>
  </si>
  <si>
    <t>CYKY-J 3x1.5, pevně</t>
  </si>
  <si>
    <t>CYKY-J 4x1.5, pevně</t>
  </si>
  <si>
    <t>CYKY-J 3x2.5, pevně</t>
  </si>
  <si>
    <t>kg</t>
  </si>
  <si>
    <t>UKONČENÍ KABELŮ DO</t>
  </si>
  <si>
    <t>UKONČENÍ STÍNĚNÝCH KABELŮ DO</t>
  </si>
  <si>
    <t>ZÁŘIVKOVÉ SVÍTIDLO Z POLYKARBONÁTU IP65 / IP66</t>
  </si>
  <si>
    <t>DIFUZÉR POLYKARBONÁTOVÝ</t>
  </si>
  <si>
    <t>SVÍTIDLA LED DLE SPECIFIKACE V KNIZE VÝROBKŮ</t>
  </si>
  <si>
    <t>NAPÁJECÍ ZDROJ PRO LED PÁSKY</t>
  </si>
  <si>
    <t>DEMONTÁŽE</t>
  </si>
  <si>
    <t>DEMONTÁŽ A OPĚTOVNÁ MONTÁŽ SKLENĚNÝCH PODHLEDŮ</t>
  </si>
  <si>
    <t>HODINOVE ZUCTOVACI SAZBY - SILNOPROUD</t>
  </si>
  <si>
    <t>PROVEDENI REVIZNICH ZKOUSEK - SILNOPROUD</t>
  </si>
  <si>
    <t>PROJEKTY SKUTEČNÉHO PROVEDENÍ</t>
  </si>
  <si>
    <t>3x paré v papírové podobě, 2x digitální - formát AutoCAD-dwg na CD</t>
  </si>
  <si>
    <t>CYKY-J 5x10, pevně</t>
  </si>
  <si>
    <t>dutinka pro licnu 2,5 mm2</t>
  </si>
  <si>
    <t>4x4 mm2</t>
  </si>
  <si>
    <t>5x10 mm2</t>
  </si>
  <si>
    <t>5x2,5 mm2</t>
  </si>
  <si>
    <t>2x 80 W, zářivka T5, rozměry 1572x145x111, reflektor z bílého lak. plechu</t>
  </si>
  <si>
    <t>Zářivková trubice T5, 80W, 840</t>
  </si>
  <si>
    <t>AL profil rohový 19x19mm včetně speciálního difusoru</t>
  </si>
  <si>
    <t>LED pásek, 14W / m, 4000°K, 24V čelní, teplá bílá</t>
  </si>
  <si>
    <t>Přislušenství- úchytka/pár pro profil rohový 19x19, pár</t>
  </si>
  <si>
    <t>Koncovka pro rohový profil/ pár</t>
  </si>
  <si>
    <t>AL profil 30x30mm včetně speciálního difusoru</t>
  </si>
  <si>
    <t>LED pásek, 24W / m, 4000°K, 24V čelní, teplá bílá</t>
  </si>
  <si>
    <t>Koncovka pro profil 30x30 / pár</t>
  </si>
  <si>
    <t>230V/24V, 480W, IP67, ochrana vůči přetížení, zkratu, přepětí, přehřátí</t>
  </si>
  <si>
    <t>230V/24V, 960W, IP67, ochrana vůči přetížení, zkratu, přepětí, přehřátí</t>
  </si>
  <si>
    <t>Demontáž silnoproudé kabeláže, svítidel</t>
  </si>
  <si>
    <t>Likvidace demontované kabeláže a prvků</t>
  </si>
  <si>
    <t>Panely 160x750 cm sleněná deska s fotkou ptáka</t>
  </si>
  <si>
    <t>Panely 160x750 cm deska se svítidlem</t>
  </si>
  <si>
    <t>Provedení utěsnění proti prachu po položení desek</t>
  </si>
  <si>
    <t>Zednická výpomoc, průraz zdí do D30, tl. do 300</t>
  </si>
  <si>
    <t>Zednická výpomoc, drážky v podlaze do 60x60</t>
  </si>
  <si>
    <t>Zednická, zapravení drážek v podlaze š.60 tl. vrchní vrstvy 30mm, cement</t>
  </si>
  <si>
    <t>Zednická, zapravení drážek v podlaze š.30 tl. vrchní vrstvy 30mm, cement</t>
  </si>
  <si>
    <t>Příprava ke komplexni zkoušce</t>
  </si>
  <si>
    <t>Napojeni na stavajici zarizeni</t>
  </si>
  <si>
    <t>Oživení a úprava stávajícího zařízení</t>
  </si>
  <si>
    <t>Montáž mimo ceníkové položky</t>
  </si>
  <si>
    <t>Kordinační práce s ostatními profesemi a navazujícími pracemi</t>
  </si>
  <si>
    <t>Příprava před revizí</t>
  </si>
  <si>
    <t>Revizni technik silnoproud</t>
  </si>
  <si>
    <t>cena je součástí vedlejších a ostatních nákladů (VRN)</t>
  </si>
  <si>
    <t>Podružný materiál</t>
  </si>
  <si>
    <t>Ostatní</t>
  </si>
  <si>
    <t>Doprava a přesun hmot</t>
  </si>
  <si>
    <t>PPV</t>
  </si>
  <si>
    <t>vlastní</t>
  </si>
  <si>
    <t>RTS_I/2019</t>
  </si>
  <si>
    <t>celkem</t>
  </si>
  <si>
    <t>Ceník, kapitola</t>
  </si>
  <si>
    <t>Poznámka uchazeče</t>
  </si>
  <si>
    <t>005124010R</t>
  </si>
  <si>
    <t>Koordinační činnost</t>
  </si>
  <si>
    <t>Soubor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</si>
  <si>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</si>
  <si>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</si>
  <si>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</si>
  <si>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</si>
  <si>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</si>
  <si>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</si>
  <si>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</si>
  <si>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</si>
  <si>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</si>
  <si>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00521R</t>
  </si>
  <si>
    <t>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</si>
  <si>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</si>
  <si>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</si>
  <si>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</si>
  <si>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</si>
  <si>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</si>
  <si>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</si>
  <si>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</si>
  <si>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Vyčištění ploch, vč. naložení, odvozu a uložení materiálu na skládku, uvedení prostoru zařízení, staveniště do původního stavu, vyčištění</t>
  </si>
  <si>
    <t>Vlastní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</si>
  <si>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</si>
  <si>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</si>
  <si>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</si>
  <si>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Veškeré výrobní a dílenská dokumentace</t>
  </si>
  <si>
    <t>Plán organizace výstavby, koordinace s investorem a provozem areálu</t>
  </si>
  <si>
    <t>Vypracování dokumentace skutečného provedení stavby  dle SoD, platné legislativy, podmínek a, požadavků investora a uživatele a podmínek dotačního titulu.</t>
  </si>
  <si>
    <t>Bezpečnostní opatření na ochranu osob a majetku v rozsahu platné legislativy a dle podmínek v SoD</t>
  </si>
  <si>
    <t>Bezpečnostní hrazení, zajištění přístupu na staveniště apod.</t>
  </si>
  <si>
    <t>Zabezpečení staveniště, vnější stavby a ploch dotčených stavbou, vybavení proti odcizení a škodám</t>
  </si>
  <si>
    <t>Provedení veškerých měření a zkoušek, revizních zpráv apod. dle platné legislativy a dle SoD</t>
  </si>
  <si>
    <t>Zajištění průzkumů, zkoušek, atestů, sond a revizí apod. uvedených v rozhodnutích a v projektové, dokumetnaci nezbytně nutných k provedení díla</t>
  </si>
  <si>
    <t>Technická řešení rozdílů skutečně zjištěného stavu se stavem předpokládaným v PD, technická řešení, kolizí se skrytými konstrukcemi, které nemohl projektant předvídat (kolize se skrytými konstrukcemi apod.)</t>
  </si>
  <si>
    <t>Uvedení všech povrchů dotčených stavbou do původního stavu</t>
  </si>
  <si>
    <t>Fotodokumentace průběhu výstavby a dle specifikace uvedené SoD</t>
  </si>
  <si>
    <t>Spolupráce generálního projektanta nad rámec autorského dozoru na technických řešení stavby odchylek zjištěných v průběhu stavby, zapracování konkrétních výrobků do PD a jejich posouzení, zpracování kladečských plánů atd.</t>
  </si>
  <si>
    <t>CELKEM VN + ON</t>
  </si>
  <si>
    <t>CZ-CC :</t>
  </si>
  <si>
    <t>126311</t>
  </si>
  <si>
    <t>CZ-CPA :</t>
  </si>
  <si>
    <t>41.00.48</t>
  </si>
  <si>
    <t>Položkový soupis prací, dodávek a služeb</t>
  </si>
  <si>
    <t>Souhrnný soupis prací, dodávek a služeb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</si>
</sst>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2" borderId="45" xfId="0" applyFill="1" applyBorder="1"/>
    <xf numFmtId="49" fontId="0" fillId="2" borderId="42" xfId="0" applyNumberFormat="1" applyFill="1" applyBorder="1" applyAlignment="1"/>
    <xf numFmtId="49" fontId="0" fillId="2" borderId="42" xfId="0" applyNumberFormat="1" applyFill="1" applyBorder="1"/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8" fillId="2" borderId="15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8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49" fontId="8" fillId="2" borderId="12" xfId="0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2" borderId="35" xfId="0" applyFill="1" applyBorder="1" applyAlignment="1">
      <alignment horizontal="center" wrapText="1"/>
    </xf>
    <xf numFmtId="0" fontId="0" fillId="2" borderId="35" xfId="0" applyFill="1" applyBorder="1" applyAlignment="1">
      <alignment horizontal="center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18" fillId="0" borderId="33" xfId="0" applyNumberFormat="1" applyFont="1" applyBorder="1" applyAlignment="1">
      <alignment horizontal="left" vertical="top" wrapText="1"/>
    </xf>
    <xf numFmtId="4" fontId="16" fillId="0" borderId="0" xfId="0" applyNumberFormat="1" applyFont="1"/>
    <xf numFmtId="0" fontId="16" fillId="0" borderId="26" xfId="0" applyNumberFormat="1" applyFont="1" applyBorder="1" applyAlignment="1">
      <alignment horizontal="center" vertical="top"/>
    </xf>
    <xf numFmtId="0" fontId="16" fillId="0" borderId="10" xfId="0" applyFont="1" applyBorder="1" applyAlignment="1">
      <alignment vertical="top"/>
    </xf>
    <xf numFmtId="0" fontId="16" fillId="0" borderId="38" xfId="0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horizontal="center"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horizontal="center" vertical="top" shrinkToFit="1"/>
    </xf>
    <xf numFmtId="0" fontId="16" fillId="0" borderId="38" xfId="0" applyNumberFormat="1" applyFont="1" applyBorder="1" applyAlignment="1">
      <alignment horizontal="center" vertical="top"/>
    </xf>
    <xf numFmtId="4" fontId="0" fillId="2" borderId="48" xfId="0" applyNumberFormat="1" applyFill="1" applyBorder="1" applyAlignment="1">
      <alignment horizontal="right" vertical="top"/>
    </xf>
    <xf numFmtId="4" fontId="16" fillId="0" borderId="33" xfId="0" applyNumberFormat="1" applyFont="1" applyBorder="1" applyAlignment="1">
      <alignment horizontal="right" vertical="top" shrinkToFit="1"/>
    </xf>
    <xf numFmtId="4" fontId="0" fillId="2" borderId="38" xfId="0" applyNumberFormat="1" applyFill="1" applyBorder="1" applyAlignment="1">
      <alignment horizontal="right" vertical="top" shrinkToFit="1"/>
    </xf>
    <xf numFmtId="4" fontId="16" fillId="0" borderId="38" xfId="0" applyNumberFormat="1" applyFont="1" applyBorder="1" applyAlignment="1">
      <alignment horizontal="right" vertical="top" shrinkToFit="1"/>
    </xf>
    <xf numFmtId="0" fontId="0" fillId="5" borderId="53" xfId="0" applyFill="1" applyBorder="1" applyAlignment="1">
      <alignment horizontal="left" vertical="top"/>
    </xf>
    <xf numFmtId="49" fontId="0" fillId="5" borderId="54" xfId="0" applyNumberFormat="1" applyFill="1" applyBorder="1" applyAlignment="1">
      <alignment horizontal="left" vertical="top"/>
    </xf>
    <xf numFmtId="49" fontId="0" fillId="5" borderId="54" xfId="0" applyNumberFormat="1" applyFill="1" applyBorder="1" applyAlignment="1">
      <alignment horizontal="left" vertical="top" wrapText="1"/>
    </xf>
    <xf numFmtId="0" fontId="0" fillId="5" borderId="54" xfId="0" applyFill="1" applyBorder="1" applyAlignment="1">
      <alignment horizontal="left" vertical="top"/>
    </xf>
    <xf numFmtId="4" fontId="0" fillId="5" borderId="54" xfId="0" applyNumberFormat="1" applyFill="1" applyBorder="1" applyAlignment="1">
      <alignment horizontal="center" vertical="top"/>
    </xf>
    <xf numFmtId="0" fontId="0" fillId="5" borderId="55" xfId="0" applyFill="1" applyBorder="1" applyAlignment="1">
      <alignment horizontal="center" vertical="top"/>
    </xf>
    <xf numFmtId="0" fontId="0" fillId="5" borderId="53" xfId="0" applyFill="1" applyBorder="1" applyAlignment="1">
      <alignment horizontal="center" vertical="top"/>
    </xf>
    <xf numFmtId="0" fontId="0" fillId="5" borderId="56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left" vertical="top"/>
    </xf>
    <xf numFmtId="49" fontId="0" fillId="5" borderId="57" xfId="0" applyNumberFormat="1" applyFill="1" applyBorder="1" applyAlignment="1">
      <alignment horizontal="left" vertical="top"/>
    </xf>
    <xf numFmtId="4" fontId="0" fillId="0" borderId="56" xfId="0" applyNumberFormat="1" applyBorder="1" applyAlignment="1">
      <alignment horizontal="center" vertical="top"/>
    </xf>
    <xf numFmtId="0" fontId="0" fillId="5" borderId="9" xfId="0" applyFill="1" applyBorder="1" applyAlignment="1">
      <alignment horizontal="left" vertical="top"/>
    </xf>
    <xf numFmtId="0" fontId="0" fillId="5" borderId="10" xfId="0" applyNumberFormat="1" applyFill="1" applyBorder="1" applyAlignment="1">
      <alignment horizontal="left" vertical="top"/>
    </xf>
    <xf numFmtId="0" fontId="0" fillId="5" borderId="38" xfId="0" applyNumberFormat="1" applyFill="1" applyBorder="1" applyAlignment="1">
      <alignment horizontal="left" vertical="top" wrapText="1"/>
    </xf>
    <xf numFmtId="0" fontId="0" fillId="5" borderId="38" xfId="0" applyFill="1" applyBorder="1" applyAlignment="1">
      <alignment horizontal="left" vertical="top" shrinkToFit="1"/>
    </xf>
    <xf numFmtId="4" fontId="0" fillId="5" borderId="38" xfId="0" applyNumberFormat="1" applyFill="1" applyBorder="1" applyAlignment="1">
      <alignment horizontal="right" vertical="top" shrinkToFit="1"/>
    </xf>
    <xf numFmtId="4" fontId="0" fillId="5" borderId="51" xfId="0" applyNumberFormat="1" applyFill="1" applyBorder="1" applyAlignment="1">
      <alignment horizontal="right" vertical="top" shrinkToFit="1"/>
    </xf>
    <xf numFmtId="4" fontId="0" fillId="5" borderId="52" xfId="0" applyNumberFormat="1" applyFill="1" applyBorder="1" applyAlignment="1">
      <alignment horizontal="right" vertical="top" shrinkToFit="1"/>
    </xf>
    <xf numFmtId="4" fontId="0" fillId="5" borderId="59" xfId="0" applyNumberFormat="1" applyFill="1" applyBorder="1" applyAlignment="1">
      <alignment horizontal="center" vertical="top" shrinkToFit="1"/>
    </xf>
    <xf numFmtId="0" fontId="16" fillId="0" borderId="1" xfId="0" applyFont="1" applyBorder="1" applyAlignment="1">
      <alignment horizontal="left" vertical="top"/>
    </xf>
    <xf numFmtId="0" fontId="16" fillId="0" borderId="26" xfId="0" applyNumberFormat="1" applyFont="1" applyBorder="1" applyAlignment="1">
      <alignment horizontal="left" vertical="top"/>
    </xf>
    <xf numFmtId="0" fontId="16" fillId="0" borderId="33" xfId="0" applyFont="1" applyBorder="1" applyAlignment="1">
      <alignment horizontal="left" vertical="top" shrinkToFit="1"/>
    </xf>
    <xf numFmtId="4" fontId="16" fillId="6" borderId="33" xfId="0" applyNumberFormat="1" applyFont="1" applyFill="1" applyBorder="1" applyAlignment="1" applyProtection="1">
      <alignment horizontal="right" vertical="top" shrinkToFit="1"/>
      <protection locked="0"/>
    </xf>
    <xf numFmtId="4" fontId="16" fillId="0" borderId="60" xfId="0" applyNumberFormat="1" applyFont="1" applyBorder="1" applyAlignment="1">
      <alignment horizontal="center" vertical="top" shrinkToFit="1"/>
    </xf>
    <xf numFmtId="4" fontId="0" fillId="5" borderId="10" xfId="0" applyNumberFormat="1" applyFill="1" applyBorder="1" applyAlignment="1">
      <alignment horizontal="right" vertical="top" shrinkToFit="1"/>
    </xf>
    <xf numFmtId="4" fontId="0" fillId="5" borderId="37" xfId="0" applyNumberFormat="1" applyFill="1" applyBorder="1" applyAlignment="1">
      <alignment horizontal="right" vertical="top" shrinkToFit="1"/>
    </xf>
    <xf numFmtId="0" fontId="16" fillId="0" borderId="3" xfId="0" applyFont="1" applyBorder="1" applyAlignment="1">
      <alignment horizontal="left" vertical="top"/>
    </xf>
    <xf numFmtId="0" fontId="16" fillId="0" borderId="61" xfId="0" applyNumberFormat="1" applyFont="1" applyBorder="1" applyAlignment="1">
      <alignment horizontal="left" vertical="top"/>
    </xf>
    <xf numFmtId="0" fontId="16" fillId="0" borderId="62" xfId="0" applyNumberFormat="1" applyFont="1" applyBorder="1" applyAlignment="1">
      <alignment horizontal="left" vertical="top" wrapText="1"/>
    </xf>
    <xf numFmtId="0" fontId="16" fillId="0" borderId="62" xfId="0" applyFont="1" applyBorder="1" applyAlignment="1">
      <alignment horizontal="left" vertical="top" shrinkToFit="1"/>
    </xf>
    <xf numFmtId="4" fontId="16" fillId="0" borderId="62" xfId="0" applyNumberFormat="1" applyFont="1" applyBorder="1" applyAlignment="1">
      <alignment horizontal="right" vertical="top" shrinkToFit="1"/>
    </xf>
    <xf numFmtId="4" fontId="16" fillId="6" borderId="62" xfId="0" applyNumberFormat="1" applyFont="1" applyFill="1" applyBorder="1" applyAlignment="1" applyProtection="1">
      <alignment horizontal="right" vertical="top" shrinkToFit="1"/>
      <protection locked="0"/>
    </xf>
    <xf numFmtId="4" fontId="16" fillId="0" borderId="63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7" borderId="11" xfId="0" applyNumberFormat="1" applyFont="1" applyFill="1" applyBorder="1" applyAlignment="1">
      <alignment horizontal="left" vertical="top" wrapText="1"/>
    </xf>
    <xf numFmtId="0" fontId="11" fillId="7" borderId="7" xfId="0" applyFont="1" applyFill="1" applyBorder="1"/>
    <xf numFmtId="4" fontId="11" fillId="7" borderId="7" xfId="0" applyNumberFormat="1" applyFont="1" applyFill="1" applyBorder="1" applyAlignment="1">
      <alignment horizontal="right"/>
    </xf>
    <xf numFmtId="4" fontId="11" fillId="7" borderId="1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 shrinkToFit="1"/>
    </xf>
    <xf numFmtId="164" fontId="19" fillId="0" borderId="0" xfId="0" applyNumberFormat="1" applyFont="1" applyBorder="1" applyAlignment="1">
      <alignment horizontal="left" vertical="top" wrapText="1" shrinkToFit="1"/>
    </xf>
    <xf numFmtId="4" fontId="19" fillId="0" borderId="0" xfId="0" applyNumberFormat="1" applyFont="1" applyBorder="1" applyAlignment="1">
      <alignment horizontal="left" vertical="top" wrapText="1" shrinkToFit="1"/>
    </xf>
    <xf numFmtId="4" fontId="19" fillId="0" borderId="34" xfId="0" applyNumberFormat="1" applyFont="1" applyBorder="1" applyAlignment="1">
      <alignment horizontal="left" vertical="top" wrapText="1" shrinkToFit="1"/>
    </xf>
    <xf numFmtId="0" fontId="0" fillId="5" borderId="58" xfId="0" applyFill="1" applyBorder="1" applyAlignment="1">
      <alignment horizontal="left" vertical="top" wrapText="1"/>
    </xf>
    <xf numFmtId="0" fontId="0" fillId="5" borderId="58" xfId="0" applyFill="1" applyBorder="1" applyAlignment="1">
      <alignment horizontal="left" vertical="top"/>
    </xf>
    <xf numFmtId="164" fontId="0" fillId="5" borderId="58" xfId="0" applyNumberFormat="1" applyFill="1" applyBorder="1" applyAlignment="1">
      <alignment horizontal="left" vertical="top"/>
    </xf>
    <xf numFmtId="4" fontId="0" fillId="5" borderId="58" xfId="0" applyNumberForma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3" borderId="38" xfId="0" applyNumberFormat="1" applyFon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3"/>
  <sheetViews>
    <sheetView showGridLines="0" tabSelected="1" view="pageBreakPreview" topLeftCell="B1" zoomScale="75" zoomScaleNormal="100" zoomScaleSheetLayoutView="75" workbookViewId="0">
      <selection activeCell="L30" sqref="L30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34</v>
      </c>
      <c r="B1" s="248" t="s">
        <v>380</v>
      </c>
      <c r="C1" s="249"/>
      <c r="D1" s="249"/>
      <c r="E1" s="249"/>
      <c r="F1" s="249"/>
      <c r="G1" s="249"/>
      <c r="H1" s="249"/>
      <c r="I1" s="249"/>
      <c r="J1" s="250"/>
    </row>
    <row r="2" spans="1:15" ht="23.25" customHeight="1">
      <c r="A2" s="4"/>
      <c r="B2" s="81" t="s">
        <v>36</v>
      </c>
      <c r="C2" s="82"/>
      <c r="D2" s="274" t="s">
        <v>233</v>
      </c>
      <c r="E2" s="275"/>
      <c r="F2" s="275"/>
      <c r="G2" s="275"/>
      <c r="H2" s="275"/>
      <c r="I2" s="275"/>
      <c r="J2" s="276"/>
      <c r="O2" s="2"/>
    </row>
    <row r="3" spans="1:15" ht="23.25" customHeight="1">
      <c r="A3" s="4"/>
      <c r="B3" s="83" t="s">
        <v>38</v>
      </c>
      <c r="C3" s="84"/>
      <c r="D3" s="267" t="s">
        <v>228</v>
      </c>
      <c r="E3" s="268"/>
      <c r="F3" s="268"/>
      <c r="G3" s="268"/>
      <c r="H3" s="268"/>
      <c r="I3" s="268"/>
      <c r="J3" s="269"/>
    </row>
    <row r="4" spans="1:15" ht="23.25" customHeight="1">
      <c r="A4" s="4"/>
      <c r="B4" s="85" t="s">
        <v>39</v>
      </c>
      <c r="C4" s="86"/>
      <c r="D4" s="279" t="s">
        <v>381</v>
      </c>
      <c r="E4" s="280"/>
      <c r="F4" s="280"/>
      <c r="G4" s="280"/>
      <c r="H4" s="280"/>
      <c r="I4" s="280"/>
      <c r="J4" s="281"/>
    </row>
    <row r="5" spans="1:15" ht="24" customHeight="1">
      <c r="A5" s="4"/>
      <c r="B5" s="47" t="s">
        <v>21</v>
      </c>
      <c r="C5" s="5"/>
      <c r="D5" s="87"/>
      <c r="E5" s="26"/>
      <c r="F5" s="26"/>
      <c r="G5" s="26"/>
      <c r="H5" s="247" t="s">
        <v>376</v>
      </c>
      <c r="I5" s="87" t="s">
        <v>377</v>
      </c>
      <c r="J5" s="11"/>
    </row>
    <row r="6" spans="1:15" ht="15.75" customHeight="1">
      <c r="A6" s="4"/>
      <c r="B6" s="41"/>
      <c r="C6" s="26"/>
      <c r="D6" s="87"/>
      <c r="E6" s="26"/>
      <c r="F6" s="26"/>
      <c r="G6" s="26"/>
      <c r="H6" s="247" t="s">
        <v>378</v>
      </c>
      <c r="I6" s="87" t="s">
        <v>379</v>
      </c>
      <c r="J6" s="11"/>
    </row>
    <row r="7" spans="1:15" ht="15.75" customHeight="1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78"/>
      <c r="E11" s="278"/>
      <c r="F11" s="278"/>
      <c r="G11" s="278"/>
      <c r="H11" s="28" t="s">
        <v>31</v>
      </c>
      <c r="I11" s="90"/>
      <c r="J11" s="11"/>
    </row>
    <row r="12" spans="1:15" ht="15.75" customHeight="1">
      <c r="A12" s="4"/>
      <c r="B12" s="41"/>
      <c r="C12" s="26"/>
      <c r="D12" s="265"/>
      <c r="E12" s="265"/>
      <c r="F12" s="265"/>
      <c r="G12" s="265"/>
      <c r="H12" s="28" t="s">
        <v>32</v>
      </c>
      <c r="I12" s="90"/>
      <c r="J12" s="11"/>
    </row>
    <row r="13" spans="1:15" ht="15.75" customHeight="1">
      <c r="A13" s="4"/>
      <c r="B13" s="42"/>
      <c r="C13" s="89"/>
      <c r="D13" s="266"/>
      <c r="E13" s="266"/>
      <c r="F13" s="266"/>
      <c r="G13" s="266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29</v>
      </c>
      <c r="C15" s="72"/>
      <c r="D15" s="53"/>
      <c r="E15" s="277"/>
      <c r="F15" s="277"/>
      <c r="G15" s="262"/>
      <c r="H15" s="262"/>
      <c r="I15" s="262" t="s">
        <v>28</v>
      </c>
      <c r="J15" s="263"/>
    </row>
    <row r="16" spans="1:15" ht="23.25" customHeight="1">
      <c r="A16" s="137" t="s">
        <v>23</v>
      </c>
      <c r="B16" s="138" t="s">
        <v>23</v>
      </c>
      <c r="C16" s="58"/>
      <c r="D16" s="59"/>
      <c r="E16" s="257"/>
      <c r="F16" s="264"/>
      <c r="G16" s="257"/>
      <c r="H16" s="264"/>
      <c r="I16" s="257">
        <f>SUMIF(F47:F59,A16,I47:I59)+SUMIF(F47:F59,"PSU",I47:I59)</f>
        <v>0</v>
      </c>
      <c r="J16" s="258"/>
    </row>
    <row r="17" spans="1:10" ht="23.25" customHeight="1">
      <c r="A17" s="137" t="s">
        <v>24</v>
      </c>
      <c r="B17" s="138" t="s">
        <v>24</v>
      </c>
      <c r="C17" s="58"/>
      <c r="D17" s="59"/>
      <c r="E17" s="257"/>
      <c r="F17" s="264"/>
      <c r="G17" s="257"/>
      <c r="H17" s="264"/>
      <c r="I17" s="257">
        <f>SUMIF(F47:F59,A17,I47:I59)</f>
        <v>0</v>
      </c>
      <c r="J17" s="258"/>
    </row>
    <row r="18" spans="1:10" ht="23.25" customHeight="1">
      <c r="A18" s="137" t="s">
        <v>25</v>
      </c>
      <c r="B18" s="138" t="s">
        <v>25</v>
      </c>
      <c r="C18" s="58"/>
      <c r="D18" s="59"/>
      <c r="E18" s="257"/>
      <c r="F18" s="264"/>
      <c r="G18" s="257"/>
      <c r="H18" s="264"/>
      <c r="I18" s="257">
        <f>SUMIF(F47:F59,A18,I47:I59)</f>
        <v>0</v>
      </c>
      <c r="J18" s="258"/>
    </row>
    <row r="19" spans="1:10" ht="23.25" customHeight="1">
      <c r="A19" s="137" t="s">
        <v>70</v>
      </c>
      <c r="B19" s="138" t="s">
        <v>26</v>
      </c>
      <c r="C19" s="58"/>
      <c r="D19" s="59"/>
      <c r="E19" s="257"/>
      <c r="F19" s="264"/>
      <c r="G19" s="257"/>
      <c r="H19" s="264"/>
      <c r="I19" s="257">
        <f>'VN+ON'!F3</f>
        <v>0</v>
      </c>
      <c r="J19" s="258"/>
    </row>
    <row r="20" spans="1:10" ht="23.25" customHeight="1">
      <c r="A20" s="137" t="s">
        <v>71</v>
      </c>
      <c r="B20" s="138" t="s">
        <v>27</v>
      </c>
      <c r="C20" s="58"/>
      <c r="D20" s="59"/>
      <c r="E20" s="257"/>
      <c r="F20" s="264"/>
      <c r="G20" s="257"/>
      <c r="H20" s="264"/>
      <c r="I20" s="257">
        <f>'VN+ON'!F13</f>
        <v>0</v>
      </c>
      <c r="J20" s="258"/>
    </row>
    <row r="21" spans="1:10" ht="23.25" customHeight="1">
      <c r="A21" s="4"/>
      <c r="B21" s="74" t="s">
        <v>28</v>
      </c>
      <c r="C21" s="75"/>
      <c r="D21" s="76"/>
      <c r="E21" s="259"/>
      <c r="F21" s="260"/>
      <c r="G21" s="259"/>
      <c r="H21" s="260"/>
      <c r="I21" s="259">
        <f>SUM(I16:J20)</f>
        <v>0</v>
      </c>
      <c r="J21" s="270"/>
    </row>
    <row r="22" spans="1:10" ht="33" customHeight="1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55">
        <f>ZakladDPHSniVypocet</f>
        <v>0</v>
      </c>
      <c r="H23" s="256"/>
      <c r="I23" s="256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83">
        <f>ZakladDPHSni*SazbaDPH1/100</f>
        <v>0</v>
      </c>
      <c r="H24" s="284"/>
      <c r="I24" s="284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255">
        <f>I21</f>
        <v>0</v>
      </c>
      <c r="H25" s="256"/>
      <c r="I25" s="256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51">
        <f>ZakladDPHZakl*SazbaDPH2/100</f>
        <v>0</v>
      </c>
      <c r="H26" s="252"/>
      <c r="I26" s="252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53">
        <f>0</f>
        <v>0</v>
      </c>
      <c r="H27" s="253"/>
      <c r="I27" s="253"/>
      <c r="J27" s="63" t="str">
        <f t="shared" si="0"/>
        <v>CZK</v>
      </c>
    </row>
    <row r="28" spans="1:10" ht="27.75" hidden="1" customHeight="1" thickBot="1">
      <c r="A28" s="4"/>
      <c r="B28" s="109" t="s">
        <v>22</v>
      </c>
      <c r="C28" s="110"/>
      <c r="D28" s="110"/>
      <c r="E28" s="111"/>
      <c r="F28" s="112"/>
      <c r="G28" s="261">
        <f>ZakladDPHSniVypocet+ZakladDPHZaklVypocet</f>
        <v>0</v>
      </c>
      <c r="H28" s="261"/>
      <c r="I28" s="261"/>
      <c r="J28" s="113" t="str">
        <f t="shared" si="0"/>
        <v>CZK</v>
      </c>
    </row>
    <row r="29" spans="1:10" ht="27.75" customHeight="1" thickBot="1">
      <c r="A29" s="4"/>
      <c r="B29" s="109" t="s">
        <v>33</v>
      </c>
      <c r="C29" s="114"/>
      <c r="D29" s="114"/>
      <c r="E29" s="114"/>
      <c r="F29" s="114"/>
      <c r="G29" s="254">
        <f>ZakladDPHSni+DPHSni+ZakladDPHZakl+DPHZakl+Zaokrouhleni</f>
        <v>0</v>
      </c>
      <c r="H29" s="254"/>
      <c r="I29" s="254"/>
      <c r="J29" s="115" t="s">
        <v>43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43749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82" t="s">
        <v>2</v>
      </c>
      <c r="E35" s="282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01"/>
      <c r="G37" s="101"/>
      <c r="H37" s="101"/>
      <c r="I37" s="101"/>
      <c r="J37" s="3"/>
    </row>
    <row r="38" spans="1:10" ht="25.5" hidden="1" customHeight="1">
      <c r="A38" s="93" t="s">
        <v>35</v>
      </c>
      <c r="B38" s="95" t="s">
        <v>16</v>
      </c>
      <c r="C38" s="96" t="s">
        <v>5</v>
      </c>
      <c r="D38" s="97"/>
      <c r="E38" s="97"/>
      <c r="F38" s="102" t="str">
        <f>B23</f>
        <v>Základ pro sníženou DPH</v>
      </c>
      <c r="G38" s="102" t="str">
        <f>B25</f>
        <v>Základ pro základní DPH</v>
      </c>
      <c r="H38" s="103" t="s">
        <v>17</v>
      </c>
      <c r="I38" s="103" t="s">
        <v>1</v>
      </c>
      <c r="J38" s="98" t="s">
        <v>0</v>
      </c>
    </row>
    <row r="39" spans="1:10" ht="25.5" hidden="1" customHeight="1">
      <c r="A39" s="93">
        <v>0</v>
      </c>
      <c r="B39" s="99" t="s">
        <v>41</v>
      </c>
      <c r="C39" s="285" t="s">
        <v>40</v>
      </c>
      <c r="D39" s="286"/>
      <c r="E39" s="286"/>
      <c r="F39" s="104" t="e">
        <f>Pol!P227</f>
        <v>#REF!</v>
      </c>
      <c r="G39" s="105" t="e">
        <f>Pol!Q227</f>
        <v>#REF!</v>
      </c>
      <c r="H39" s="106" t="e">
        <f>(F39*SazbaDPH1/100)+(G39*SazbaDPH2/100)</f>
        <v>#REF!</v>
      </c>
      <c r="I39" s="106" t="e">
        <f>F39+G39+H39</f>
        <v>#REF!</v>
      </c>
      <c r="J39" s="100" t="str">
        <f>IF(CenaCelkemVypocet=0,"",I39/CenaCelkemVypocet*100)</f>
        <v/>
      </c>
    </row>
    <row r="40" spans="1:10" ht="25.5" hidden="1" customHeight="1">
      <c r="A40" s="93"/>
      <c r="B40" s="287" t="s">
        <v>42</v>
      </c>
      <c r="C40" s="288"/>
      <c r="D40" s="288"/>
      <c r="E40" s="289"/>
      <c r="F40" s="107">
        <f>SUMIF(A39:A39,"=1",F39:F39)</f>
        <v>0</v>
      </c>
      <c r="G40" s="108">
        <f>SUMIF(A39:A39,"=1",G39:G39)</f>
        <v>0</v>
      </c>
      <c r="H40" s="108">
        <f>SUMIF(A39:A39,"=1",H39:H39)</f>
        <v>0</v>
      </c>
      <c r="I40" s="108">
        <f>SUMIF(A39:A39,"=1",I39:I39)</f>
        <v>0</v>
      </c>
      <c r="J40" s="94">
        <f>SUMIF(A39:A39,"=1",J39:J39)</f>
        <v>0</v>
      </c>
    </row>
    <row r="44" spans="1:10" ht="15.75">
      <c r="B44" s="116" t="s">
        <v>44</v>
      </c>
    </row>
    <row r="46" spans="1:10" ht="25.5" customHeight="1">
      <c r="A46" s="117"/>
      <c r="B46" s="121" t="s">
        <v>16</v>
      </c>
      <c r="C46" s="121" t="s">
        <v>5</v>
      </c>
      <c r="D46" s="122"/>
      <c r="E46" s="122"/>
      <c r="F46" s="125" t="s">
        <v>45</v>
      </c>
      <c r="G46" s="125"/>
      <c r="H46" s="125"/>
      <c r="I46" s="290" t="s">
        <v>28</v>
      </c>
      <c r="J46" s="290"/>
    </row>
    <row r="47" spans="1:10" ht="25.5" customHeight="1">
      <c r="A47" s="118"/>
      <c r="B47" s="126" t="s">
        <v>46</v>
      </c>
      <c r="C47" s="292" t="s">
        <v>47</v>
      </c>
      <c r="D47" s="293"/>
      <c r="E47" s="293"/>
      <c r="F47" s="128" t="s">
        <v>23</v>
      </c>
      <c r="G47" s="129"/>
      <c r="H47" s="129"/>
      <c r="I47" s="291">
        <f>Pol!G8</f>
        <v>0</v>
      </c>
      <c r="J47" s="291"/>
    </row>
    <row r="48" spans="1:10" ht="25.5" customHeight="1">
      <c r="A48" s="118"/>
      <c r="B48" s="120" t="s">
        <v>48</v>
      </c>
      <c r="C48" s="272" t="s">
        <v>49</v>
      </c>
      <c r="D48" s="273"/>
      <c r="E48" s="273"/>
      <c r="F48" s="130" t="s">
        <v>23</v>
      </c>
      <c r="G48" s="131"/>
      <c r="H48" s="131"/>
      <c r="I48" s="271">
        <f>Pol!G13</f>
        <v>0</v>
      </c>
      <c r="J48" s="271"/>
    </row>
    <row r="49" spans="1:10" ht="25.5" customHeight="1">
      <c r="A49" s="118"/>
      <c r="B49" s="120" t="s">
        <v>50</v>
      </c>
      <c r="C49" s="272" t="s">
        <v>51</v>
      </c>
      <c r="D49" s="273"/>
      <c r="E49" s="273"/>
      <c r="F49" s="130" t="s">
        <v>23</v>
      </c>
      <c r="G49" s="131"/>
      <c r="H49" s="131"/>
      <c r="I49" s="271">
        <f>Pol!G16</f>
        <v>0</v>
      </c>
      <c r="J49" s="271"/>
    </row>
    <row r="50" spans="1:10" ht="25.5" customHeight="1">
      <c r="A50" s="118"/>
      <c r="B50" s="120" t="s">
        <v>52</v>
      </c>
      <c r="C50" s="272" t="s">
        <v>53</v>
      </c>
      <c r="D50" s="273"/>
      <c r="E50" s="273"/>
      <c r="F50" s="130" t="s">
        <v>23</v>
      </c>
      <c r="G50" s="131"/>
      <c r="H50" s="131"/>
      <c r="I50" s="271">
        <f>Pol!G27</f>
        <v>0</v>
      </c>
      <c r="J50" s="271"/>
    </row>
    <row r="51" spans="1:10" ht="25.5" customHeight="1">
      <c r="A51" s="118"/>
      <c r="B51" s="120" t="s">
        <v>54</v>
      </c>
      <c r="C51" s="272" t="s">
        <v>55</v>
      </c>
      <c r="D51" s="273"/>
      <c r="E51" s="273"/>
      <c r="F51" s="130" t="s">
        <v>23</v>
      </c>
      <c r="G51" s="131"/>
      <c r="H51" s="131"/>
      <c r="I51" s="271">
        <f>Pol!G36</f>
        <v>0</v>
      </c>
      <c r="J51" s="271"/>
    </row>
    <row r="52" spans="1:10" ht="25.5" customHeight="1">
      <c r="A52" s="118"/>
      <c r="B52" s="120" t="s">
        <v>56</v>
      </c>
      <c r="C52" s="272" t="s">
        <v>57</v>
      </c>
      <c r="D52" s="273"/>
      <c r="E52" s="273"/>
      <c r="F52" s="130" t="s">
        <v>23</v>
      </c>
      <c r="G52" s="131"/>
      <c r="H52" s="131"/>
      <c r="I52" s="271">
        <f>Pol!G41</f>
        <v>0</v>
      </c>
      <c r="J52" s="271"/>
    </row>
    <row r="53" spans="1:10" ht="25.5" customHeight="1">
      <c r="A53" s="118"/>
      <c r="B53" s="120" t="s">
        <v>58</v>
      </c>
      <c r="C53" s="272" t="s">
        <v>59</v>
      </c>
      <c r="D53" s="273"/>
      <c r="E53" s="273"/>
      <c r="F53" s="130" t="s">
        <v>23</v>
      </c>
      <c r="G53" s="131"/>
      <c r="H53" s="131"/>
      <c r="I53" s="271">
        <f>Pol!G75</f>
        <v>0</v>
      </c>
      <c r="J53" s="271"/>
    </row>
    <row r="54" spans="1:10" ht="25.5" customHeight="1">
      <c r="A54" s="118"/>
      <c r="B54" s="120" t="s">
        <v>60</v>
      </c>
      <c r="C54" s="272" t="s">
        <v>61</v>
      </c>
      <c r="D54" s="273"/>
      <c r="E54" s="273"/>
      <c r="F54" s="130" t="s">
        <v>24</v>
      </c>
      <c r="G54" s="131"/>
      <c r="H54" s="131"/>
      <c r="I54" s="271">
        <f>Pol!G78</f>
        <v>0</v>
      </c>
      <c r="J54" s="271"/>
    </row>
    <row r="55" spans="1:10" ht="25.5" customHeight="1">
      <c r="A55" s="118"/>
      <c r="B55" s="120" t="s">
        <v>62</v>
      </c>
      <c r="C55" s="272" t="s">
        <v>63</v>
      </c>
      <c r="D55" s="273"/>
      <c r="E55" s="273"/>
      <c r="F55" s="130" t="s">
        <v>24</v>
      </c>
      <c r="G55" s="131"/>
      <c r="H55" s="131"/>
      <c r="I55" s="271">
        <f>Pol!G92</f>
        <v>0</v>
      </c>
      <c r="J55" s="271"/>
    </row>
    <row r="56" spans="1:10" ht="25.5" customHeight="1">
      <c r="A56" s="118"/>
      <c r="B56" s="120" t="s">
        <v>64</v>
      </c>
      <c r="C56" s="272" t="s">
        <v>65</v>
      </c>
      <c r="D56" s="273"/>
      <c r="E56" s="273"/>
      <c r="F56" s="130" t="s">
        <v>24</v>
      </c>
      <c r="G56" s="131"/>
      <c r="H56" s="131"/>
      <c r="I56" s="271">
        <f>Pol!G105</f>
        <v>0</v>
      </c>
      <c r="J56" s="271"/>
    </row>
    <row r="57" spans="1:10" ht="25.5" customHeight="1">
      <c r="A57" s="118"/>
      <c r="B57" s="120" t="s">
        <v>66</v>
      </c>
      <c r="C57" s="272" t="s">
        <v>67</v>
      </c>
      <c r="D57" s="273"/>
      <c r="E57" s="273"/>
      <c r="F57" s="130" t="s">
        <v>24</v>
      </c>
      <c r="G57" s="131"/>
      <c r="H57" s="131"/>
      <c r="I57" s="271">
        <f>Pol!G115</f>
        <v>0</v>
      </c>
      <c r="J57" s="271"/>
    </row>
    <row r="58" spans="1:10" ht="25.5" customHeight="1">
      <c r="A58" s="118"/>
      <c r="B58" s="120" t="s">
        <v>68</v>
      </c>
      <c r="C58" s="272" t="s">
        <v>69</v>
      </c>
      <c r="D58" s="273"/>
      <c r="E58" s="273"/>
      <c r="F58" s="130" t="s">
        <v>25</v>
      </c>
      <c r="G58" s="131"/>
      <c r="H58" s="131"/>
      <c r="I58" s="271">
        <f>Pol!G124</f>
        <v>0</v>
      </c>
      <c r="J58" s="271"/>
    </row>
    <row r="59" spans="1:10" ht="25.5" customHeight="1">
      <c r="A59" s="118"/>
      <c r="B59" s="127" t="s">
        <v>70</v>
      </c>
      <c r="C59" s="295" t="s">
        <v>232</v>
      </c>
      <c r="D59" s="296"/>
      <c r="E59" s="296"/>
      <c r="F59" s="132" t="s">
        <v>70</v>
      </c>
      <c r="G59" s="133"/>
      <c r="H59" s="133"/>
      <c r="I59" s="294">
        <f>'VN+ON'!F34</f>
        <v>0</v>
      </c>
      <c r="J59" s="294"/>
    </row>
    <row r="60" spans="1:10" ht="25.5" customHeight="1">
      <c r="A60" s="119"/>
      <c r="B60" s="123" t="s">
        <v>1</v>
      </c>
      <c r="C60" s="123"/>
      <c r="D60" s="124"/>
      <c r="E60" s="124"/>
      <c r="F60" s="134"/>
      <c r="G60" s="135"/>
      <c r="H60" s="135"/>
      <c r="I60" s="297">
        <f>SUM(I47:I59)</f>
        <v>0</v>
      </c>
      <c r="J60" s="297"/>
    </row>
    <row r="61" spans="1:10">
      <c r="F61" s="136"/>
      <c r="G61" s="92"/>
      <c r="H61" s="136"/>
      <c r="I61" s="92"/>
      <c r="J61" s="92"/>
    </row>
    <row r="62" spans="1:10">
      <c r="F62" s="136"/>
      <c r="G62" s="92"/>
      <c r="H62" s="136"/>
      <c r="I62" s="92"/>
      <c r="J62" s="92"/>
    </row>
    <row r="63" spans="1:10">
      <c r="F63" s="136"/>
      <c r="G63" s="92"/>
      <c r="H63" s="136"/>
      <c r="I63" s="92"/>
      <c r="J63" s="92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I58:J58"/>
    <mergeCell ref="C58:E58"/>
    <mergeCell ref="I59:J59"/>
    <mergeCell ref="C59:E59"/>
    <mergeCell ref="I60:J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4:J4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98" t="s">
        <v>6</v>
      </c>
      <c r="B1" s="298"/>
      <c r="C1" s="299"/>
      <c r="D1" s="298"/>
      <c r="E1" s="298"/>
      <c r="F1" s="298"/>
      <c r="G1" s="298"/>
    </row>
    <row r="2" spans="1:7" ht="24.95" customHeight="1">
      <c r="A2" s="79" t="s">
        <v>37</v>
      </c>
      <c r="B2" s="78"/>
      <c r="C2" s="300"/>
      <c r="D2" s="300"/>
      <c r="E2" s="300"/>
      <c r="F2" s="300"/>
      <c r="G2" s="301"/>
    </row>
    <row r="3" spans="1:7" ht="24.95" hidden="1" customHeight="1">
      <c r="A3" s="79" t="s">
        <v>7</v>
      </c>
      <c r="B3" s="78"/>
      <c r="C3" s="300"/>
      <c r="D3" s="300"/>
      <c r="E3" s="300"/>
      <c r="F3" s="300"/>
      <c r="G3" s="301"/>
    </row>
    <row r="4" spans="1:7" ht="24.95" hidden="1" customHeight="1">
      <c r="A4" s="79" t="s">
        <v>8</v>
      </c>
      <c r="B4" s="78"/>
      <c r="C4" s="300"/>
      <c r="D4" s="300"/>
      <c r="E4" s="300"/>
      <c r="F4" s="300"/>
      <c r="G4" s="301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zoomScale="60" zoomScaleNormal="100" workbookViewId="0">
      <selection activeCell="M34" sqref="M34"/>
    </sheetView>
  </sheetViews>
  <sheetFormatPr defaultRowHeight="12.75"/>
  <cols>
    <col min="1" max="1" width="5.5703125" customWidth="1"/>
    <col min="2" max="2" width="13.28515625" customWidth="1"/>
    <col min="3" max="3" width="72" customWidth="1"/>
    <col min="5" max="5" width="9.140625" style="241"/>
    <col min="6" max="6" width="15" style="242" customWidth="1"/>
    <col min="7" max="7" width="9.140625" style="242"/>
    <col min="8" max="8" width="9.140625" style="188"/>
  </cols>
  <sheetData>
    <row r="1" spans="1:8" ht="26.25" thickBot="1">
      <c r="A1" s="208" t="s">
        <v>79</v>
      </c>
      <c r="B1" s="209" t="s">
        <v>80</v>
      </c>
      <c r="C1" s="210" t="s">
        <v>81</v>
      </c>
      <c r="D1" s="211" t="s">
        <v>82</v>
      </c>
      <c r="E1" s="212" t="s">
        <v>83</v>
      </c>
      <c r="F1" s="213" t="s">
        <v>84</v>
      </c>
      <c r="G1" s="214" t="s">
        <v>334</v>
      </c>
      <c r="H1" s="215" t="s">
        <v>85</v>
      </c>
    </row>
    <row r="2" spans="1:8">
      <c r="A2" s="216"/>
      <c r="B2" s="217" t="s">
        <v>335</v>
      </c>
      <c r="C2" s="307" t="s">
        <v>336</v>
      </c>
      <c r="D2" s="308"/>
      <c r="E2" s="309"/>
      <c r="F2" s="310"/>
      <c r="G2" s="310"/>
      <c r="H2" s="218"/>
    </row>
    <row r="3" spans="1:8">
      <c r="A3" s="219" t="s">
        <v>86</v>
      </c>
      <c r="B3" s="220" t="s">
        <v>70</v>
      </c>
      <c r="C3" s="221" t="s">
        <v>26</v>
      </c>
      <c r="D3" s="222"/>
      <c r="E3" s="223"/>
      <c r="F3" s="224">
        <f>SUM(G4:G12)</f>
        <v>0</v>
      </c>
      <c r="G3" s="225"/>
      <c r="H3" s="226"/>
    </row>
    <row r="4" spans="1:8">
      <c r="A4" s="227">
        <v>1</v>
      </c>
      <c r="B4" s="228" t="s">
        <v>337</v>
      </c>
      <c r="C4" s="166" t="s">
        <v>338</v>
      </c>
      <c r="D4" s="229" t="s">
        <v>339</v>
      </c>
      <c r="E4" s="205">
        <v>1</v>
      </c>
      <c r="F4" s="230"/>
      <c r="G4" s="205">
        <f>ROUND(E4*F4,2)</f>
        <v>0</v>
      </c>
      <c r="H4" s="231" t="s">
        <v>333</v>
      </c>
    </row>
    <row r="5" spans="1:8">
      <c r="A5" s="227">
        <v>2</v>
      </c>
      <c r="B5" s="228" t="s">
        <v>340</v>
      </c>
      <c r="C5" s="166" t="s">
        <v>341</v>
      </c>
      <c r="D5" s="229" t="s">
        <v>339</v>
      </c>
      <c r="E5" s="205">
        <v>1</v>
      </c>
      <c r="F5" s="230"/>
      <c r="G5" s="205">
        <f>ROUND(E5*F5,2)</f>
        <v>0</v>
      </c>
      <c r="H5" s="231" t="s">
        <v>333</v>
      </c>
    </row>
    <row r="6" spans="1:8" ht="36" customHeight="1">
      <c r="A6" s="227"/>
      <c r="B6" s="228"/>
      <c r="C6" s="302" t="s">
        <v>342</v>
      </c>
      <c r="D6" s="303"/>
      <c r="E6" s="304"/>
      <c r="F6" s="305"/>
      <c r="G6" s="306"/>
      <c r="H6" s="231"/>
    </row>
    <row r="7" spans="1:8">
      <c r="A7" s="227">
        <v>3</v>
      </c>
      <c r="B7" s="228" t="s">
        <v>343</v>
      </c>
      <c r="C7" s="166" t="s">
        <v>344</v>
      </c>
      <c r="D7" s="229" t="s">
        <v>339</v>
      </c>
      <c r="E7" s="205">
        <v>1</v>
      </c>
      <c r="F7" s="230"/>
      <c r="G7" s="205">
        <f>ROUND(E7*F7,2)</f>
        <v>0</v>
      </c>
      <c r="H7" s="231" t="s">
        <v>333</v>
      </c>
    </row>
    <row r="8" spans="1:8" ht="38.25" customHeight="1">
      <c r="A8" s="227"/>
      <c r="B8" s="228"/>
      <c r="C8" s="302" t="s">
        <v>345</v>
      </c>
      <c r="D8" s="303"/>
      <c r="E8" s="304"/>
      <c r="F8" s="305"/>
      <c r="G8" s="306"/>
      <c r="H8" s="231"/>
    </row>
    <row r="9" spans="1:8">
      <c r="A9" s="227">
        <v>4</v>
      </c>
      <c r="B9" s="228" t="s">
        <v>346</v>
      </c>
      <c r="C9" s="166" t="s">
        <v>347</v>
      </c>
      <c r="D9" s="229" t="s">
        <v>339</v>
      </c>
      <c r="E9" s="205">
        <v>1</v>
      </c>
      <c r="F9" s="230"/>
      <c r="G9" s="205">
        <f>ROUND(E9*F9,2)</f>
        <v>0</v>
      </c>
      <c r="H9" s="231" t="s">
        <v>333</v>
      </c>
    </row>
    <row r="10" spans="1:8" ht="24.75" customHeight="1">
      <c r="A10" s="227"/>
      <c r="B10" s="228"/>
      <c r="C10" s="302" t="s">
        <v>348</v>
      </c>
      <c r="D10" s="303"/>
      <c r="E10" s="304"/>
      <c r="F10" s="305"/>
      <c r="G10" s="306"/>
      <c r="H10" s="231"/>
    </row>
    <row r="11" spans="1:8">
      <c r="A11" s="227">
        <v>5</v>
      </c>
      <c r="B11" s="228" t="s">
        <v>349</v>
      </c>
      <c r="C11" s="166" t="s">
        <v>350</v>
      </c>
      <c r="D11" s="229" t="s">
        <v>339</v>
      </c>
      <c r="E11" s="205">
        <v>1</v>
      </c>
      <c r="F11" s="230"/>
      <c r="G11" s="205">
        <f>ROUND(E11*F11,2)</f>
        <v>0</v>
      </c>
      <c r="H11" s="231" t="s">
        <v>333</v>
      </c>
    </row>
    <row r="12" spans="1:8" ht="15.75" customHeight="1">
      <c r="A12" s="227"/>
      <c r="B12" s="228"/>
      <c r="C12" s="302" t="s">
        <v>351</v>
      </c>
      <c r="D12" s="303"/>
      <c r="E12" s="304"/>
      <c r="F12" s="305"/>
      <c r="G12" s="306"/>
      <c r="H12" s="231"/>
    </row>
    <row r="13" spans="1:8">
      <c r="A13" s="219" t="s">
        <v>86</v>
      </c>
      <c r="B13" s="220" t="s">
        <v>71</v>
      </c>
      <c r="C13" s="221" t="s">
        <v>27</v>
      </c>
      <c r="D13" s="222"/>
      <c r="E13" s="223"/>
      <c r="F13" s="232">
        <f>SUM(G14:G32)</f>
        <v>0</v>
      </c>
      <c r="G13" s="233"/>
      <c r="H13" s="226"/>
    </row>
    <row r="14" spans="1:8">
      <c r="A14" s="227">
        <v>6</v>
      </c>
      <c r="B14" s="228" t="s">
        <v>352</v>
      </c>
      <c r="C14" s="166" t="s">
        <v>353</v>
      </c>
      <c r="D14" s="229" t="s">
        <v>339</v>
      </c>
      <c r="E14" s="205">
        <v>1</v>
      </c>
      <c r="F14" s="230"/>
      <c r="G14" s="205">
        <f>ROUND(E14*F14,2)</f>
        <v>0</v>
      </c>
      <c r="H14" s="231" t="s">
        <v>333</v>
      </c>
    </row>
    <row r="15" spans="1:8" ht="17.25" customHeight="1">
      <c r="A15" s="227"/>
      <c r="B15" s="228"/>
      <c r="C15" s="302" t="s">
        <v>354</v>
      </c>
      <c r="D15" s="303"/>
      <c r="E15" s="304"/>
      <c r="F15" s="305"/>
      <c r="G15" s="306"/>
      <c r="H15" s="231"/>
    </row>
    <row r="16" spans="1:8">
      <c r="A16" s="227">
        <v>7</v>
      </c>
      <c r="B16" s="228" t="s">
        <v>355</v>
      </c>
      <c r="C16" s="166" t="s">
        <v>356</v>
      </c>
      <c r="D16" s="229" t="s">
        <v>339</v>
      </c>
      <c r="E16" s="205">
        <v>1</v>
      </c>
      <c r="F16" s="230"/>
      <c r="G16" s="205">
        <f>ROUND(E16*F16,2)</f>
        <v>0</v>
      </c>
      <c r="H16" s="231" t="s">
        <v>333</v>
      </c>
    </row>
    <row r="17" spans="1:8" ht="27" customHeight="1">
      <c r="A17" s="227"/>
      <c r="B17" s="228"/>
      <c r="C17" s="302" t="s">
        <v>357</v>
      </c>
      <c r="D17" s="303"/>
      <c r="E17" s="304"/>
      <c r="F17" s="305"/>
      <c r="G17" s="306"/>
      <c r="H17" s="231"/>
    </row>
    <row r="18" spans="1:8" ht="22.5">
      <c r="A18" s="227">
        <v>8</v>
      </c>
      <c r="B18" s="228">
        <v>1</v>
      </c>
      <c r="C18" s="166" t="s">
        <v>358</v>
      </c>
      <c r="D18" s="229" t="s">
        <v>339</v>
      </c>
      <c r="E18" s="205">
        <v>1</v>
      </c>
      <c r="F18" s="230"/>
      <c r="G18" s="205">
        <f>ROUND(E18*F18,2)</f>
        <v>0</v>
      </c>
      <c r="H18" s="231" t="s">
        <v>359</v>
      </c>
    </row>
    <row r="19" spans="1:8">
      <c r="A19" s="227">
        <v>9</v>
      </c>
      <c r="B19" s="228" t="s">
        <v>360</v>
      </c>
      <c r="C19" s="166" t="s">
        <v>361</v>
      </c>
      <c r="D19" s="229" t="s">
        <v>339</v>
      </c>
      <c r="E19" s="205">
        <v>1</v>
      </c>
      <c r="F19" s="230"/>
      <c r="G19" s="205">
        <f>ROUND(E19*F19,2)</f>
        <v>0</v>
      </c>
      <c r="H19" s="231" t="s">
        <v>333</v>
      </c>
    </row>
    <row r="20" spans="1:8" ht="38.25" customHeight="1">
      <c r="A20" s="227"/>
      <c r="B20" s="228"/>
      <c r="C20" s="302" t="s">
        <v>362</v>
      </c>
      <c r="D20" s="303"/>
      <c r="E20" s="304"/>
      <c r="F20" s="305"/>
      <c r="G20" s="306"/>
      <c r="H20" s="231"/>
    </row>
    <row r="21" spans="1:8">
      <c r="A21" s="227">
        <v>10</v>
      </c>
      <c r="B21" s="228">
        <v>2</v>
      </c>
      <c r="C21" s="166" t="s">
        <v>363</v>
      </c>
      <c r="D21" s="229" t="s">
        <v>90</v>
      </c>
      <c r="E21" s="205">
        <v>6.5</v>
      </c>
      <c r="F21" s="230"/>
      <c r="G21" s="205">
        <f t="shared" ref="G21:G32" si="0">ROUND(E21*F21,2)</f>
        <v>0</v>
      </c>
      <c r="H21" s="231" t="s">
        <v>359</v>
      </c>
    </row>
    <row r="22" spans="1:8">
      <c r="A22" s="227">
        <v>11</v>
      </c>
      <c r="B22" s="228">
        <v>3</v>
      </c>
      <c r="C22" s="166" t="s">
        <v>364</v>
      </c>
      <c r="D22" s="229" t="s">
        <v>339</v>
      </c>
      <c r="E22" s="205">
        <v>1</v>
      </c>
      <c r="F22" s="230"/>
      <c r="G22" s="205">
        <f t="shared" si="0"/>
        <v>0</v>
      </c>
      <c r="H22" s="231" t="s">
        <v>359</v>
      </c>
    </row>
    <row r="23" spans="1:8" ht="22.5">
      <c r="A23" s="227">
        <v>12</v>
      </c>
      <c r="B23" s="228">
        <v>4</v>
      </c>
      <c r="C23" s="166" t="s">
        <v>365</v>
      </c>
      <c r="D23" s="229" t="s">
        <v>90</v>
      </c>
      <c r="E23" s="205">
        <v>7</v>
      </c>
      <c r="F23" s="230"/>
      <c r="G23" s="205">
        <f t="shared" si="0"/>
        <v>0</v>
      </c>
      <c r="H23" s="231" t="s">
        <v>359</v>
      </c>
    </row>
    <row r="24" spans="1:8">
      <c r="A24" s="227">
        <v>13</v>
      </c>
      <c r="B24" s="228">
        <v>5</v>
      </c>
      <c r="C24" s="166" t="s">
        <v>366</v>
      </c>
      <c r="D24" s="229" t="s">
        <v>339</v>
      </c>
      <c r="E24" s="205">
        <v>1</v>
      </c>
      <c r="F24" s="230"/>
      <c r="G24" s="205">
        <f t="shared" si="0"/>
        <v>0</v>
      </c>
      <c r="H24" s="231" t="s">
        <v>359</v>
      </c>
    </row>
    <row r="25" spans="1:8">
      <c r="A25" s="227">
        <v>14</v>
      </c>
      <c r="B25" s="228">
        <v>6</v>
      </c>
      <c r="C25" s="166" t="s">
        <v>367</v>
      </c>
      <c r="D25" s="229" t="s">
        <v>339</v>
      </c>
      <c r="E25" s="205">
        <v>1</v>
      </c>
      <c r="F25" s="230"/>
      <c r="G25" s="205">
        <f t="shared" si="0"/>
        <v>0</v>
      </c>
      <c r="H25" s="231" t="s">
        <v>359</v>
      </c>
    </row>
    <row r="26" spans="1:8" ht="22.5">
      <c r="A26" s="227">
        <v>15</v>
      </c>
      <c r="B26" s="228">
        <v>7</v>
      </c>
      <c r="C26" s="166" t="s">
        <v>368</v>
      </c>
      <c r="D26" s="229" t="s">
        <v>339</v>
      </c>
      <c r="E26" s="205">
        <v>1</v>
      </c>
      <c r="F26" s="230"/>
      <c r="G26" s="205">
        <f t="shared" si="0"/>
        <v>0</v>
      </c>
      <c r="H26" s="231" t="s">
        <v>359</v>
      </c>
    </row>
    <row r="27" spans="1:8">
      <c r="A27" s="227">
        <v>16</v>
      </c>
      <c r="B27" s="228">
        <v>8</v>
      </c>
      <c r="C27" s="166" t="s">
        <v>369</v>
      </c>
      <c r="D27" s="229" t="s">
        <v>339</v>
      </c>
      <c r="E27" s="205">
        <v>1</v>
      </c>
      <c r="F27" s="230"/>
      <c r="G27" s="205">
        <f t="shared" si="0"/>
        <v>0</v>
      </c>
      <c r="H27" s="231" t="s">
        <v>359</v>
      </c>
    </row>
    <row r="28" spans="1:8" ht="22.5">
      <c r="A28" s="227">
        <v>17</v>
      </c>
      <c r="B28" s="228">
        <v>9</v>
      </c>
      <c r="C28" s="166" t="s">
        <v>370</v>
      </c>
      <c r="D28" s="229" t="s">
        <v>339</v>
      </c>
      <c r="E28" s="205">
        <v>1</v>
      </c>
      <c r="F28" s="230"/>
      <c r="G28" s="205">
        <f t="shared" si="0"/>
        <v>0</v>
      </c>
      <c r="H28" s="231" t="s">
        <v>359</v>
      </c>
    </row>
    <row r="29" spans="1:8" ht="33.75">
      <c r="A29" s="227">
        <v>18</v>
      </c>
      <c r="B29" s="228">
        <v>10</v>
      </c>
      <c r="C29" s="166" t="s">
        <v>371</v>
      </c>
      <c r="D29" s="229" t="s">
        <v>90</v>
      </c>
      <c r="E29" s="205">
        <v>2.5</v>
      </c>
      <c r="F29" s="230"/>
      <c r="G29" s="205">
        <f t="shared" si="0"/>
        <v>0</v>
      </c>
      <c r="H29" s="231" t="s">
        <v>359</v>
      </c>
    </row>
    <row r="30" spans="1:8">
      <c r="A30" s="227">
        <v>19</v>
      </c>
      <c r="B30" s="228">
        <v>11</v>
      </c>
      <c r="C30" s="166" t="s">
        <v>372</v>
      </c>
      <c r="D30" s="229" t="s">
        <v>339</v>
      </c>
      <c r="E30" s="205">
        <v>1</v>
      </c>
      <c r="F30" s="230"/>
      <c r="G30" s="205">
        <f t="shared" si="0"/>
        <v>0</v>
      </c>
      <c r="H30" s="231" t="s">
        <v>359</v>
      </c>
    </row>
    <row r="31" spans="1:8">
      <c r="A31" s="227">
        <v>20</v>
      </c>
      <c r="B31" s="228">
        <v>12</v>
      </c>
      <c r="C31" s="166" t="s">
        <v>373</v>
      </c>
      <c r="D31" s="229" t="s">
        <v>339</v>
      </c>
      <c r="E31" s="205">
        <v>1</v>
      </c>
      <c r="F31" s="230"/>
      <c r="G31" s="205">
        <f t="shared" si="0"/>
        <v>0</v>
      </c>
      <c r="H31" s="231" t="s">
        <v>359</v>
      </c>
    </row>
    <row r="32" spans="1:8" ht="34.5" thickBot="1">
      <c r="A32" s="234">
        <v>21</v>
      </c>
      <c r="B32" s="235">
        <v>13</v>
      </c>
      <c r="C32" s="236" t="s">
        <v>374</v>
      </c>
      <c r="D32" s="237" t="s">
        <v>90</v>
      </c>
      <c r="E32" s="238">
        <v>5</v>
      </c>
      <c r="F32" s="239"/>
      <c r="G32" s="238">
        <f t="shared" si="0"/>
        <v>0</v>
      </c>
      <c r="H32" s="240" t="s">
        <v>359</v>
      </c>
    </row>
    <row r="33" spans="3:6" ht="13.5" thickBot="1"/>
    <row r="34" spans="3:6" ht="15.75" thickBot="1">
      <c r="C34" s="243" t="s">
        <v>375</v>
      </c>
      <c r="D34" s="244"/>
      <c r="E34" s="245"/>
      <c r="F34" s="246">
        <f>F13+F3</f>
        <v>0</v>
      </c>
    </row>
  </sheetData>
  <sheetProtection password="CCE1" sheet="1" objects="1" scenarios="1"/>
  <protectedRanges>
    <protectedRange sqref="F4:F5 F7 F9 F11 F14 F16 F18:F19 F21:F32" name="Oblast1"/>
  </protectedRanges>
  <mergeCells count="8">
    <mergeCell ref="C17:G17"/>
    <mergeCell ref="C20:G20"/>
    <mergeCell ref="C2:G2"/>
    <mergeCell ref="C6:G6"/>
    <mergeCell ref="C8:G8"/>
    <mergeCell ref="C10:G10"/>
    <mergeCell ref="C12:G12"/>
    <mergeCell ref="C15:G15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U227"/>
  <sheetViews>
    <sheetView showZeros="0" view="pageBreakPreview" zoomScale="60" zoomScaleNormal="100" workbookViewId="0">
      <pane ySplit="7" topLeftCell="A8" activePane="bottomLeft" state="frozen"/>
      <selection pane="bottomLeft" activeCell="M21" sqref="M21"/>
    </sheetView>
  </sheetViews>
  <sheetFormatPr defaultRowHeight="12.75" outlineLevelRow="1"/>
  <cols>
    <col min="1" max="1" width="4.28515625" customWidth="1"/>
    <col min="2" max="2" width="14.42578125" style="91" customWidth="1"/>
    <col min="3" max="3" width="50.7109375" style="91" customWidth="1"/>
    <col min="4" max="4" width="4.5703125" style="183" customWidth="1"/>
    <col min="5" max="5" width="10.5703125" style="136" customWidth="1"/>
    <col min="6" max="6" width="9.85546875" customWidth="1"/>
    <col min="7" max="7" width="12.7109375" customWidth="1"/>
    <col min="8" max="11" width="9.140625" style="188" customWidth="1"/>
    <col min="16" max="26" width="0" hidden="1" customWidth="1"/>
  </cols>
  <sheetData>
    <row r="1" spans="1:47" ht="15.75" customHeight="1">
      <c r="A1" s="311" t="s">
        <v>380</v>
      </c>
      <c r="B1" s="311"/>
      <c r="C1" s="311"/>
      <c r="D1" s="311"/>
      <c r="E1" s="311"/>
      <c r="F1" s="311"/>
      <c r="G1" s="311"/>
      <c r="R1" t="s">
        <v>73</v>
      </c>
    </row>
    <row r="2" spans="1:47" ht="24.95" customHeight="1">
      <c r="A2" s="141" t="s">
        <v>72</v>
      </c>
      <c r="B2" s="139"/>
      <c r="C2" s="312" t="s">
        <v>227</v>
      </c>
      <c r="D2" s="313"/>
      <c r="E2" s="313"/>
      <c r="F2" s="313"/>
      <c r="G2" s="314"/>
      <c r="R2" t="s">
        <v>74</v>
      </c>
    </row>
    <row r="3" spans="1:47" ht="24.95" customHeight="1">
      <c r="A3" s="142" t="s">
        <v>7</v>
      </c>
      <c r="B3" s="140"/>
      <c r="C3" s="315" t="s">
        <v>228</v>
      </c>
      <c r="D3" s="316"/>
      <c r="E3" s="316"/>
      <c r="F3" s="316"/>
      <c r="G3" s="317"/>
      <c r="R3" t="s">
        <v>75</v>
      </c>
    </row>
    <row r="4" spans="1:47" ht="24.95" customHeight="1">
      <c r="A4" s="142" t="s">
        <v>8</v>
      </c>
      <c r="B4" s="140"/>
      <c r="C4" s="315" t="s">
        <v>381</v>
      </c>
      <c r="D4" s="316"/>
      <c r="E4" s="316"/>
      <c r="F4" s="316"/>
      <c r="G4" s="317"/>
      <c r="R4" t="s">
        <v>76</v>
      </c>
    </row>
    <row r="5" spans="1:47">
      <c r="A5" s="143" t="s">
        <v>77</v>
      </c>
      <c r="B5" s="144"/>
      <c r="C5" s="145"/>
      <c r="D5" s="176"/>
      <c r="E5" s="171"/>
      <c r="F5" s="146"/>
      <c r="G5" s="147"/>
      <c r="R5" t="s">
        <v>78</v>
      </c>
    </row>
    <row r="7" spans="1:47" ht="25.5">
      <c r="A7" s="152" t="s">
        <v>79</v>
      </c>
      <c r="B7" s="153" t="s">
        <v>80</v>
      </c>
      <c r="C7" s="153" t="s">
        <v>81</v>
      </c>
      <c r="D7" s="177" t="s">
        <v>82</v>
      </c>
      <c r="E7" s="172" t="s">
        <v>83</v>
      </c>
      <c r="F7" s="148" t="s">
        <v>84</v>
      </c>
      <c r="G7" s="158" t="s">
        <v>28</v>
      </c>
      <c r="H7" s="184" t="s">
        <v>85</v>
      </c>
      <c r="I7" s="190" t="s">
        <v>229</v>
      </c>
      <c r="J7" s="189" t="s">
        <v>230</v>
      </c>
      <c r="K7" s="189" t="s">
        <v>231</v>
      </c>
    </row>
    <row r="8" spans="1:47">
      <c r="A8" s="159" t="s">
        <v>86</v>
      </c>
      <c r="B8" s="160" t="s">
        <v>46</v>
      </c>
      <c r="C8" s="161" t="s">
        <v>47</v>
      </c>
      <c r="D8" s="178"/>
      <c r="E8" s="162"/>
      <c r="F8" s="162"/>
      <c r="G8" s="162">
        <f>SUMIF(R9:R12,"&lt;&gt;NOR",G9:G12)</f>
        <v>0</v>
      </c>
      <c r="H8" s="185"/>
      <c r="I8" s="204">
        <f>G8</f>
        <v>0</v>
      </c>
      <c r="J8" s="185"/>
      <c r="K8" s="185"/>
      <c r="R8" t="s">
        <v>87</v>
      </c>
    </row>
    <row r="9" spans="1:47" outlineLevel="1">
      <c r="A9" s="150">
        <v>1</v>
      </c>
      <c r="B9" s="154" t="s">
        <v>88</v>
      </c>
      <c r="C9" s="166" t="s">
        <v>89</v>
      </c>
      <c r="D9" s="179" t="s">
        <v>90</v>
      </c>
      <c r="E9" s="156">
        <v>26</v>
      </c>
      <c r="F9" s="318"/>
      <c r="G9" s="156">
        <f>ROUND(E9*F9,2)</f>
        <v>0</v>
      </c>
      <c r="H9" s="191" t="s">
        <v>332</v>
      </c>
      <c r="I9" s="205">
        <f t="shared" ref="I9:I72" si="0">G9</f>
        <v>0</v>
      </c>
      <c r="J9" s="191"/>
      <c r="K9" s="191"/>
      <c r="L9" s="149"/>
      <c r="M9" s="149"/>
      <c r="N9" s="149"/>
      <c r="O9" s="149"/>
      <c r="P9" s="149"/>
      <c r="Q9" s="149"/>
      <c r="R9" s="149" t="s">
        <v>91</v>
      </c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</row>
    <row r="10" spans="1:47" outlineLevel="1">
      <c r="A10" s="150"/>
      <c r="B10" s="154"/>
      <c r="C10" s="167" t="s">
        <v>92</v>
      </c>
      <c r="D10" s="180"/>
      <c r="E10" s="173">
        <v>26</v>
      </c>
      <c r="F10" s="193"/>
      <c r="G10" s="156"/>
      <c r="H10" s="191"/>
      <c r="I10" s="205">
        <f t="shared" si="0"/>
        <v>0</v>
      </c>
      <c r="J10" s="191"/>
      <c r="K10" s="191"/>
      <c r="L10" s="149"/>
      <c r="M10" s="149"/>
      <c r="N10" s="149"/>
      <c r="O10" s="149"/>
      <c r="P10" s="149"/>
      <c r="Q10" s="149"/>
      <c r="R10" s="149" t="s">
        <v>93</v>
      </c>
      <c r="S10" s="149">
        <v>0</v>
      </c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</row>
    <row r="11" spans="1:47" outlineLevel="1">
      <c r="A11" s="150">
        <v>2</v>
      </c>
      <c r="B11" s="154" t="s">
        <v>94</v>
      </c>
      <c r="C11" s="166" t="s">
        <v>95</v>
      </c>
      <c r="D11" s="179" t="s">
        <v>90</v>
      </c>
      <c r="E11" s="156">
        <v>32</v>
      </c>
      <c r="F11" s="318"/>
      <c r="G11" s="156">
        <f>ROUND(E11*F11,2)</f>
        <v>0</v>
      </c>
      <c r="H11" s="191" t="s">
        <v>332</v>
      </c>
      <c r="I11" s="205">
        <f t="shared" si="0"/>
        <v>0</v>
      </c>
      <c r="J11" s="191"/>
      <c r="K11" s="191"/>
      <c r="L11" s="149"/>
      <c r="M11" s="149"/>
      <c r="N11" s="149"/>
      <c r="O11" s="149"/>
      <c r="P11" s="149"/>
      <c r="Q11" s="149"/>
      <c r="R11" s="149" t="s">
        <v>91</v>
      </c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</row>
    <row r="12" spans="1:47" outlineLevel="1">
      <c r="A12" s="150"/>
      <c r="B12" s="154"/>
      <c r="C12" s="167" t="s">
        <v>96</v>
      </c>
      <c r="D12" s="180"/>
      <c r="E12" s="173">
        <v>32</v>
      </c>
      <c r="F12" s="193"/>
      <c r="G12" s="156"/>
      <c r="H12" s="191"/>
      <c r="I12" s="205">
        <f t="shared" si="0"/>
        <v>0</v>
      </c>
      <c r="J12" s="191"/>
      <c r="K12" s="191"/>
      <c r="L12" s="149"/>
      <c r="M12" s="149"/>
      <c r="N12" s="149"/>
      <c r="O12" s="149"/>
      <c r="P12" s="149"/>
      <c r="Q12" s="149"/>
      <c r="R12" s="149" t="s">
        <v>93</v>
      </c>
      <c r="S12" s="149">
        <v>0</v>
      </c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</row>
    <row r="13" spans="1:47">
      <c r="A13" s="151" t="s">
        <v>86</v>
      </c>
      <c r="B13" s="155" t="s">
        <v>48</v>
      </c>
      <c r="C13" s="168" t="s">
        <v>49</v>
      </c>
      <c r="D13" s="181"/>
      <c r="E13" s="157"/>
      <c r="F13" s="194"/>
      <c r="G13" s="157">
        <f>SUMIF(R14:R15,"&lt;&gt;NOR",G14:G15)</f>
        <v>0</v>
      </c>
      <c r="H13" s="192"/>
      <c r="I13" s="206">
        <f t="shared" si="0"/>
        <v>0</v>
      </c>
      <c r="J13" s="192"/>
      <c r="K13" s="192"/>
      <c r="R13" t="s">
        <v>87</v>
      </c>
    </row>
    <row r="14" spans="1:47" outlineLevel="1">
      <c r="A14" s="150">
        <v>3</v>
      </c>
      <c r="B14" s="154" t="s">
        <v>97</v>
      </c>
      <c r="C14" s="166" t="s">
        <v>98</v>
      </c>
      <c r="D14" s="179" t="s">
        <v>99</v>
      </c>
      <c r="E14" s="156">
        <v>2.8983250000000003</v>
      </c>
      <c r="F14" s="318"/>
      <c r="G14" s="156">
        <f>ROUND(E14*F14,2)</f>
        <v>0</v>
      </c>
      <c r="H14" s="191" t="s">
        <v>332</v>
      </c>
      <c r="I14" s="205">
        <f t="shared" si="0"/>
        <v>0</v>
      </c>
      <c r="J14" s="191"/>
      <c r="K14" s="191"/>
      <c r="L14" s="149"/>
      <c r="M14" s="149"/>
      <c r="N14" s="149"/>
      <c r="O14" s="149"/>
      <c r="P14" s="149"/>
      <c r="Q14" s="149"/>
      <c r="R14" s="149" t="s">
        <v>91</v>
      </c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</row>
    <row r="15" spans="1:47" outlineLevel="1">
      <c r="A15" s="150"/>
      <c r="B15" s="154"/>
      <c r="C15" s="167" t="s">
        <v>100</v>
      </c>
      <c r="D15" s="180"/>
      <c r="E15" s="173">
        <v>2.8983249999999998</v>
      </c>
      <c r="F15" s="193"/>
      <c r="G15" s="156"/>
      <c r="H15" s="191"/>
      <c r="I15" s="205">
        <f t="shared" si="0"/>
        <v>0</v>
      </c>
      <c r="J15" s="191"/>
      <c r="K15" s="191"/>
      <c r="L15" s="149"/>
      <c r="M15" s="149"/>
      <c r="N15" s="149"/>
      <c r="O15" s="149"/>
      <c r="P15" s="149"/>
      <c r="Q15" s="149"/>
      <c r="R15" s="149" t="s">
        <v>93</v>
      </c>
      <c r="S15" s="149">
        <v>0</v>
      </c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</row>
    <row r="16" spans="1:47">
      <c r="A16" s="151" t="s">
        <v>86</v>
      </c>
      <c r="B16" s="155" t="s">
        <v>50</v>
      </c>
      <c r="C16" s="168" t="s">
        <v>51</v>
      </c>
      <c r="D16" s="181"/>
      <c r="E16" s="157"/>
      <c r="F16" s="194"/>
      <c r="G16" s="157">
        <f>SUMIF(R17:R26,"&lt;&gt;NOR",G17:G26)</f>
        <v>0</v>
      </c>
      <c r="H16" s="192"/>
      <c r="I16" s="206">
        <f t="shared" si="0"/>
        <v>0</v>
      </c>
      <c r="J16" s="192"/>
      <c r="K16" s="192"/>
      <c r="R16" t="s">
        <v>87</v>
      </c>
    </row>
    <row r="17" spans="1:47" ht="22.5" outlineLevel="1">
      <c r="A17" s="150">
        <v>4</v>
      </c>
      <c r="B17" s="154" t="s">
        <v>101</v>
      </c>
      <c r="C17" s="166" t="s">
        <v>102</v>
      </c>
      <c r="D17" s="179" t="s">
        <v>103</v>
      </c>
      <c r="E17" s="156">
        <v>14.399999999999999</v>
      </c>
      <c r="F17" s="318"/>
      <c r="G17" s="156">
        <f>ROUND(E17*F17,2)</f>
        <v>0</v>
      </c>
      <c r="H17" s="191" t="s">
        <v>333</v>
      </c>
      <c r="I17" s="205">
        <f t="shared" si="0"/>
        <v>0</v>
      </c>
      <c r="J17" s="191"/>
      <c r="K17" s="191"/>
      <c r="L17" s="149"/>
      <c r="M17" s="149"/>
      <c r="N17" s="149"/>
      <c r="O17" s="149"/>
      <c r="P17" s="149"/>
      <c r="Q17" s="149"/>
      <c r="R17" s="149" t="s">
        <v>91</v>
      </c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</row>
    <row r="18" spans="1:47" outlineLevel="1">
      <c r="A18" s="150"/>
      <c r="B18" s="154"/>
      <c r="C18" s="167" t="s">
        <v>104</v>
      </c>
      <c r="D18" s="180"/>
      <c r="E18" s="173">
        <v>14.4</v>
      </c>
      <c r="F18" s="193"/>
      <c r="G18" s="156"/>
      <c r="H18" s="191"/>
      <c r="I18" s="205">
        <f t="shared" si="0"/>
        <v>0</v>
      </c>
      <c r="J18" s="191"/>
      <c r="K18" s="191"/>
      <c r="L18" s="149"/>
      <c r="M18" s="149"/>
      <c r="N18" s="149"/>
      <c r="O18" s="149"/>
      <c r="P18" s="149"/>
      <c r="Q18" s="149"/>
      <c r="R18" s="149" t="s">
        <v>93</v>
      </c>
      <c r="S18" s="149">
        <v>0</v>
      </c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</row>
    <row r="19" spans="1:47" outlineLevel="1">
      <c r="A19" s="150">
        <v>5</v>
      </c>
      <c r="B19" s="154" t="s">
        <v>105</v>
      </c>
      <c r="C19" s="166" t="s">
        <v>106</v>
      </c>
      <c r="D19" s="179" t="s">
        <v>99</v>
      </c>
      <c r="E19" s="156">
        <v>10</v>
      </c>
      <c r="F19" s="318"/>
      <c r="G19" s="156">
        <f>ROUND(E19*F19,2)</f>
        <v>0</v>
      </c>
      <c r="H19" s="191" t="s">
        <v>333</v>
      </c>
      <c r="I19" s="205">
        <f t="shared" si="0"/>
        <v>0</v>
      </c>
      <c r="J19" s="191"/>
      <c r="K19" s="191"/>
      <c r="L19" s="149"/>
      <c r="M19" s="149"/>
      <c r="N19" s="149"/>
      <c r="O19" s="149"/>
      <c r="P19" s="149"/>
      <c r="Q19" s="149"/>
      <c r="R19" s="149" t="s">
        <v>91</v>
      </c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</row>
    <row r="20" spans="1:47" outlineLevel="1">
      <c r="A20" s="150"/>
      <c r="B20" s="154"/>
      <c r="C20" s="167" t="s">
        <v>107</v>
      </c>
      <c r="D20" s="180"/>
      <c r="E20" s="173">
        <v>10</v>
      </c>
      <c r="F20" s="193"/>
      <c r="G20" s="156"/>
      <c r="H20" s="191">
        <v>0</v>
      </c>
      <c r="I20" s="205">
        <f t="shared" si="0"/>
        <v>0</v>
      </c>
      <c r="J20" s="191"/>
      <c r="K20" s="191"/>
      <c r="L20" s="149"/>
      <c r="M20" s="149"/>
      <c r="N20" s="149"/>
      <c r="O20" s="149"/>
      <c r="P20" s="149"/>
      <c r="Q20" s="149"/>
      <c r="R20" s="149" t="s">
        <v>93</v>
      </c>
      <c r="S20" s="149">
        <v>0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</row>
    <row r="21" spans="1:47" outlineLevel="1">
      <c r="A21" s="150">
        <v>6</v>
      </c>
      <c r="B21" s="154" t="s">
        <v>108</v>
      </c>
      <c r="C21" s="166" t="s">
        <v>109</v>
      </c>
      <c r="D21" s="179" t="s">
        <v>99</v>
      </c>
      <c r="E21" s="156">
        <v>10</v>
      </c>
      <c r="F21" s="318"/>
      <c r="G21" s="156">
        <f>ROUND(E21*F21,2)</f>
        <v>0</v>
      </c>
      <c r="H21" s="191" t="s">
        <v>333</v>
      </c>
      <c r="I21" s="205">
        <f t="shared" si="0"/>
        <v>0</v>
      </c>
      <c r="J21" s="191"/>
      <c r="K21" s="191"/>
      <c r="L21" s="149"/>
      <c r="M21" s="149"/>
      <c r="N21" s="149"/>
      <c r="O21" s="149"/>
      <c r="P21" s="149"/>
      <c r="Q21" s="149"/>
      <c r="R21" s="149" t="s">
        <v>91</v>
      </c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</row>
    <row r="22" spans="1:47" outlineLevel="1">
      <c r="A22" s="150"/>
      <c r="B22" s="154"/>
      <c r="C22" s="167" t="s">
        <v>107</v>
      </c>
      <c r="D22" s="180"/>
      <c r="E22" s="173">
        <v>10</v>
      </c>
      <c r="F22" s="193"/>
      <c r="G22" s="156"/>
      <c r="H22" s="191">
        <v>0</v>
      </c>
      <c r="I22" s="205">
        <f t="shared" si="0"/>
        <v>0</v>
      </c>
      <c r="J22" s="191"/>
      <c r="K22" s="191"/>
      <c r="L22" s="149"/>
      <c r="M22" s="149"/>
      <c r="N22" s="149"/>
      <c r="O22" s="149"/>
      <c r="P22" s="149"/>
      <c r="Q22" s="149"/>
      <c r="R22" s="149" t="s">
        <v>93</v>
      </c>
      <c r="S22" s="149">
        <v>0</v>
      </c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</row>
    <row r="23" spans="1:47" outlineLevel="1">
      <c r="A23" s="150">
        <v>7</v>
      </c>
      <c r="B23" s="154" t="s">
        <v>110</v>
      </c>
      <c r="C23" s="166" t="s">
        <v>111</v>
      </c>
      <c r="D23" s="179" t="s">
        <v>99</v>
      </c>
      <c r="E23" s="156">
        <v>10</v>
      </c>
      <c r="F23" s="318"/>
      <c r="G23" s="156">
        <f>ROUND(E23*F23,2)</f>
        <v>0</v>
      </c>
      <c r="H23" s="191" t="s">
        <v>333</v>
      </c>
      <c r="I23" s="205">
        <f t="shared" si="0"/>
        <v>0</v>
      </c>
      <c r="J23" s="191"/>
      <c r="K23" s="191"/>
      <c r="L23" s="149"/>
      <c r="M23" s="149"/>
      <c r="N23" s="149"/>
      <c r="O23" s="149"/>
      <c r="P23" s="149"/>
      <c r="Q23" s="149"/>
      <c r="R23" s="149" t="s">
        <v>91</v>
      </c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</row>
    <row r="24" spans="1:47" outlineLevel="1">
      <c r="A24" s="150"/>
      <c r="B24" s="154"/>
      <c r="C24" s="167" t="s">
        <v>107</v>
      </c>
      <c r="D24" s="180"/>
      <c r="E24" s="173">
        <v>10</v>
      </c>
      <c r="F24" s="193"/>
      <c r="G24" s="156"/>
      <c r="H24" s="191">
        <v>0</v>
      </c>
      <c r="I24" s="205">
        <f t="shared" si="0"/>
        <v>0</v>
      </c>
      <c r="J24" s="191"/>
      <c r="K24" s="191"/>
      <c r="L24" s="149"/>
      <c r="M24" s="149"/>
      <c r="N24" s="149"/>
      <c r="O24" s="149"/>
      <c r="P24" s="149"/>
      <c r="Q24" s="149"/>
      <c r="R24" s="149" t="s">
        <v>93</v>
      </c>
      <c r="S24" s="149">
        <v>0</v>
      </c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</row>
    <row r="25" spans="1:47" outlineLevel="1">
      <c r="A25" s="150">
        <v>8</v>
      </c>
      <c r="B25" s="154" t="s">
        <v>112</v>
      </c>
      <c r="C25" s="166" t="s">
        <v>113</v>
      </c>
      <c r="D25" s="179" t="s">
        <v>103</v>
      </c>
      <c r="E25" s="156">
        <v>3</v>
      </c>
      <c r="F25" s="318"/>
      <c r="G25" s="156">
        <f>ROUND(E25*F25,2)</f>
        <v>0</v>
      </c>
      <c r="H25" s="191" t="s">
        <v>333</v>
      </c>
      <c r="I25" s="205">
        <f t="shared" si="0"/>
        <v>0</v>
      </c>
      <c r="J25" s="191"/>
      <c r="K25" s="191"/>
      <c r="L25" s="149"/>
      <c r="M25" s="149"/>
      <c r="N25" s="149"/>
      <c r="O25" s="149"/>
      <c r="P25" s="149"/>
      <c r="Q25" s="149"/>
      <c r="R25" s="149" t="s">
        <v>91</v>
      </c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</row>
    <row r="26" spans="1:47" outlineLevel="1">
      <c r="A26" s="150"/>
      <c r="B26" s="154"/>
      <c r="C26" s="167" t="s">
        <v>114</v>
      </c>
      <c r="D26" s="180"/>
      <c r="E26" s="173">
        <v>3</v>
      </c>
      <c r="F26" s="193"/>
      <c r="G26" s="156"/>
      <c r="H26" s="191">
        <v>0</v>
      </c>
      <c r="I26" s="205">
        <f t="shared" si="0"/>
        <v>0</v>
      </c>
      <c r="J26" s="191"/>
      <c r="K26" s="191"/>
      <c r="L26" s="149"/>
      <c r="M26" s="149"/>
      <c r="N26" s="149"/>
      <c r="O26" s="149"/>
      <c r="P26" s="149"/>
      <c r="Q26" s="149"/>
      <c r="R26" s="149" t="s">
        <v>93</v>
      </c>
      <c r="S26" s="149">
        <v>0</v>
      </c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</row>
    <row r="27" spans="1:47">
      <c r="A27" s="151" t="s">
        <v>86</v>
      </c>
      <c r="B27" s="155" t="s">
        <v>52</v>
      </c>
      <c r="C27" s="168" t="s">
        <v>53</v>
      </c>
      <c r="D27" s="181"/>
      <c r="E27" s="157"/>
      <c r="F27" s="194"/>
      <c r="G27" s="157">
        <f>SUMIF(R28:R35,"&lt;&gt;NOR",G28:G35)</f>
        <v>0</v>
      </c>
      <c r="H27" s="192"/>
      <c r="I27" s="206">
        <f t="shared" si="0"/>
        <v>0</v>
      </c>
      <c r="J27" s="192"/>
      <c r="K27" s="192"/>
      <c r="L27" s="149"/>
      <c r="R27" t="s">
        <v>87</v>
      </c>
    </row>
    <row r="28" spans="1:47" outlineLevel="1">
      <c r="A28" s="150">
        <v>9</v>
      </c>
      <c r="B28" s="154" t="s">
        <v>115</v>
      </c>
      <c r="C28" s="166" t="s">
        <v>116</v>
      </c>
      <c r="D28" s="179" t="s">
        <v>99</v>
      </c>
      <c r="E28" s="156">
        <v>59</v>
      </c>
      <c r="F28" s="318"/>
      <c r="G28" s="156">
        <f>ROUND(E28*F28,2)</f>
        <v>0</v>
      </c>
      <c r="H28" s="191" t="s">
        <v>333</v>
      </c>
      <c r="I28" s="205">
        <f t="shared" si="0"/>
        <v>0</v>
      </c>
      <c r="J28" s="191"/>
      <c r="K28" s="191"/>
      <c r="L28" s="149"/>
      <c r="M28" s="149"/>
      <c r="N28" s="149"/>
      <c r="O28" s="149"/>
      <c r="P28" s="149"/>
      <c r="Q28" s="149"/>
      <c r="R28" s="149" t="s">
        <v>91</v>
      </c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</row>
    <row r="29" spans="1:47" outlineLevel="1">
      <c r="A29" s="150"/>
      <c r="B29" s="154"/>
      <c r="C29" s="167" t="s">
        <v>117</v>
      </c>
      <c r="D29" s="180"/>
      <c r="E29" s="173">
        <v>59</v>
      </c>
      <c r="F29" s="193"/>
      <c r="G29" s="156"/>
      <c r="H29" s="191">
        <v>0</v>
      </c>
      <c r="I29" s="205">
        <f t="shared" si="0"/>
        <v>0</v>
      </c>
      <c r="J29" s="191"/>
      <c r="K29" s="191"/>
      <c r="L29" s="149"/>
      <c r="M29" s="149"/>
      <c r="N29" s="149"/>
      <c r="O29" s="149"/>
      <c r="P29" s="149"/>
      <c r="Q29" s="149"/>
      <c r="R29" s="149" t="s">
        <v>93</v>
      </c>
      <c r="S29" s="149">
        <v>0</v>
      </c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</row>
    <row r="30" spans="1:47" outlineLevel="1">
      <c r="A30" s="150">
        <v>10</v>
      </c>
      <c r="B30" s="154" t="s">
        <v>118</v>
      </c>
      <c r="C30" s="166" t="s">
        <v>119</v>
      </c>
      <c r="D30" s="179" t="s">
        <v>99</v>
      </c>
      <c r="E30" s="156">
        <v>29.5</v>
      </c>
      <c r="F30" s="318"/>
      <c r="G30" s="156">
        <f>ROUND(E30*F30,2)</f>
        <v>0</v>
      </c>
      <c r="H30" s="191" t="s">
        <v>333</v>
      </c>
      <c r="I30" s="205">
        <f t="shared" si="0"/>
        <v>0</v>
      </c>
      <c r="J30" s="191"/>
      <c r="K30" s="191"/>
      <c r="L30" s="149"/>
      <c r="M30" s="149"/>
      <c r="N30" s="149"/>
      <c r="O30" s="149"/>
      <c r="P30" s="149"/>
      <c r="Q30" s="149"/>
      <c r="R30" s="149" t="s">
        <v>91</v>
      </c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</row>
    <row r="31" spans="1:47" outlineLevel="1">
      <c r="A31" s="150"/>
      <c r="B31" s="154"/>
      <c r="C31" s="167" t="s">
        <v>120</v>
      </c>
      <c r="D31" s="180"/>
      <c r="E31" s="173">
        <v>29.5</v>
      </c>
      <c r="F31" s="193"/>
      <c r="G31" s="156"/>
      <c r="H31" s="191">
        <v>0</v>
      </c>
      <c r="I31" s="205">
        <f t="shared" si="0"/>
        <v>0</v>
      </c>
      <c r="J31" s="191"/>
      <c r="K31" s="191"/>
      <c r="L31" s="149"/>
      <c r="M31" s="149"/>
      <c r="N31" s="149"/>
      <c r="O31" s="149"/>
      <c r="P31" s="149"/>
      <c r="Q31" s="149"/>
      <c r="R31" s="149" t="s">
        <v>93</v>
      </c>
      <c r="S31" s="149">
        <v>0</v>
      </c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</row>
    <row r="32" spans="1:47" outlineLevel="1">
      <c r="A32" s="150">
        <v>11</v>
      </c>
      <c r="B32" s="154" t="s">
        <v>121</v>
      </c>
      <c r="C32" s="166" t="s">
        <v>122</v>
      </c>
      <c r="D32" s="179" t="s">
        <v>99</v>
      </c>
      <c r="E32" s="156">
        <v>29.5</v>
      </c>
      <c r="F32" s="318"/>
      <c r="G32" s="156">
        <f>ROUND(E32*F32,2)</f>
        <v>0</v>
      </c>
      <c r="H32" s="191" t="s">
        <v>333</v>
      </c>
      <c r="I32" s="205">
        <f t="shared" si="0"/>
        <v>0</v>
      </c>
      <c r="J32" s="191"/>
      <c r="K32" s="191"/>
      <c r="L32" s="149"/>
      <c r="M32" s="149"/>
      <c r="N32" s="149"/>
      <c r="O32" s="149"/>
      <c r="P32" s="149"/>
      <c r="Q32" s="149"/>
      <c r="R32" s="149" t="s">
        <v>91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</row>
    <row r="33" spans="1:47" outlineLevel="1">
      <c r="A33" s="150"/>
      <c r="B33" s="154"/>
      <c r="C33" s="167" t="s">
        <v>120</v>
      </c>
      <c r="D33" s="180"/>
      <c r="E33" s="173">
        <v>29.5</v>
      </c>
      <c r="F33" s="193"/>
      <c r="G33" s="156"/>
      <c r="H33" s="191">
        <v>0</v>
      </c>
      <c r="I33" s="205">
        <f t="shared" si="0"/>
        <v>0</v>
      </c>
      <c r="J33" s="191"/>
      <c r="K33" s="191"/>
      <c r="L33" s="149"/>
      <c r="M33" s="149"/>
      <c r="N33" s="149"/>
      <c r="O33" s="149"/>
      <c r="P33" s="149"/>
      <c r="Q33" s="149"/>
      <c r="R33" s="149" t="s">
        <v>93</v>
      </c>
      <c r="S33" s="149">
        <v>0</v>
      </c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</row>
    <row r="34" spans="1:47" outlineLevel="1">
      <c r="A34" s="150">
        <v>12</v>
      </c>
      <c r="B34" s="154" t="s">
        <v>123</v>
      </c>
      <c r="C34" s="166" t="s">
        <v>124</v>
      </c>
      <c r="D34" s="179" t="s">
        <v>99</v>
      </c>
      <c r="E34" s="156">
        <v>29.5</v>
      </c>
      <c r="F34" s="318"/>
      <c r="G34" s="156">
        <f>ROUND(E34*F34,2)</f>
        <v>0</v>
      </c>
      <c r="H34" s="191" t="s">
        <v>333</v>
      </c>
      <c r="I34" s="205">
        <f t="shared" si="0"/>
        <v>0</v>
      </c>
      <c r="J34" s="191"/>
      <c r="K34" s="191"/>
      <c r="L34" s="149"/>
      <c r="M34" s="149"/>
      <c r="N34" s="149"/>
      <c r="O34" s="149"/>
      <c r="P34" s="149"/>
      <c r="Q34" s="149"/>
      <c r="R34" s="149" t="s">
        <v>91</v>
      </c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</row>
    <row r="35" spans="1:47" outlineLevel="1">
      <c r="A35" s="150"/>
      <c r="B35" s="154"/>
      <c r="C35" s="167" t="s">
        <v>120</v>
      </c>
      <c r="D35" s="180"/>
      <c r="E35" s="173">
        <v>29.5</v>
      </c>
      <c r="F35" s="193"/>
      <c r="G35" s="156"/>
      <c r="H35" s="191">
        <v>0</v>
      </c>
      <c r="I35" s="205">
        <f t="shared" si="0"/>
        <v>0</v>
      </c>
      <c r="J35" s="191"/>
      <c r="K35" s="191"/>
      <c r="L35" s="149"/>
      <c r="M35" s="149"/>
      <c r="N35" s="149"/>
      <c r="O35" s="149"/>
      <c r="P35" s="149"/>
      <c r="Q35" s="149"/>
      <c r="R35" s="149" t="s">
        <v>93</v>
      </c>
      <c r="S35" s="149">
        <v>0</v>
      </c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</row>
    <row r="36" spans="1:47">
      <c r="A36" s="151" t="s">
        <v>86</v>
      </c>
      <c r="B36" s="155" t="s">
        <v>54</v>
      </c>
      <c r="C36" s="168" t="s">
        <v>55</v>
      </c>
      <c r="D36" s="181"/>
      <c r="E36" s="157"/>
      <c r="F36" s="194"/>
      <c r="G36" s="157">
        <f>SUMIF(R37:R40,"&lt;&gt;NOR",G37:G40)</f>
        <v>0</v>
      </c>
      <c r="H36" s="192"/>
      <c r="I36" s="206">
        <f t="shared" si="0"/>
        <v>0</v>
      </c>
      <c r="J36" s="192"/>
      <c r="K36" s="192"/>
      <c r="L36" s="149"/>
      <c r="R36" t="s">
        <v>87</v>
      </c>
    </row>
    <row r="37" spans="1:47" outlineLevel="1">
      <c r="A37" s="150">
        <v>13</v>
      </c>
      <c r="B37" s="154" t="s">
        <v>125</v>
      </c>
      <c r="C37" s="166" t="s">
        <v>126</v>
      </c>
      <c r="D37" s="179" t="s">
        <v>99</v>
      </c>
      <c r="E37" s="156">
        <v>29.5</v>
      </c>
      <c r="F37" s="318"/>
      <c r="G37" s="156">
        <f>ROUND(E37*F37,2)</f>
        <v>0</v>
      </c>
      <c r="H37" s="191" t="s">
        <v>333</v>
      </c>
      <c r="I37" s="205">
        <f t="shared" si="0"/>
        <v>0</v>
      </c>
      <c r="J37" s="191"/>
      <c r="K37" s="191"/>
      <c r="L37" s="149"/>
      <c r="M37" s="149"/>
      <c r="N37" s="149"/>
      <c r="O37" s="149"/>
      <c r="P37" s="149"/>
      <c r="Q37" s="149"/>
      <c r="R37" s="149" t="s">
        <v>91</v>
      </c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</row>
    <row r="38" spans="1:47" outlineLevel="1">
      <c r="A38" s="150"/>
      <c r="B38" s="154"/>
      <c r="C38" s="167" t="s">
        <v>120</v>
      </c>
      <c r="D38" s="180"/>
      <c r="E38" s="173">
        <v>29.5</v>
      </c>
      <c r="F38" s="193"/>
      <c r="G38" s="156"/>
      <c r="H38" s="191">
        <v>0</v>
      </c>
      <c r="I38" s="205">
        <f t="shared" si="0"/>
        <v>0</v>
      </c>
      <c r="J38" s="191"/>
      <c r="K38" s="191"/>
      <c r="L38" s="149"/>
      <c r="M38" s="149"/>
      <c r="N38" s="149"/>
      <c r="O38" s="149"/>
      <c r="P38" s="149"/>
      <c r="Q38" s="149"/>
      <c r="R38" s="149" t="s">
        <v>93</v>
      </c>
      <c r="S38" s="149">
        <v>0</v>
      </c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</row>
    <row r="39" spans="1:47" outlineLevel="1">
      <c r="A39" s="150">
        <v>14</v>
      </c>
      <c r="B39" s="154" t="s">
        <v>127</v>
      </c>
      <c r="C39" s="166" t="s">
        <v>128</v>
      </c>
      <c r="D39" s="179" t="s">
        <v>90</v>
      </c>
      <c r="E39" s="156">
        <v>5</v>
      </c>
      <c r="F39" s="318"/>
      <c r="G39" s="156">
        <f>ROUND(E39*F39,2)</f>
        <v>0</v>
      </c>
      <c r="H39" s="191" t="s">
        <v>332</v>
      </c>
      <c r="I39" s="205">
        <f t="shared" si="0"/>
        <v>0</v>
      </c>
      <c r="J39" s="191"/>
      <c r="K39" s="191"/>
      <c r="L39" s="149"/>
      <c r="M39" s="149"/>
      <c r="N39" s="149"/>
      <c r="O39" s="149"/>
      <c r="P39" s="149"/>
      <c r="Q39" s="149"/>
      <c r="R39" s="149" t="s">
        <v>91</v>
      </c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</row>
    <row r="40" spans="1:47" outlineLevel="1">
      <c r="A40" s="150"/>
      <c r="B40" s="154"/>
      <c r="C40" s="167" t="s">
        <v>129</v>
      </c>
      <c r="D40" s="180"/>
      <c r="E40" s="173">
        <v>5</v>
      </c>
      <c r="F40" s="193"/>
      <c r="G40" s="156"/>
      <c r="H40" s="191">
        <v>0</v>
      </c>
      <c r="I40" s="205">
        <f t="shared" si="0"/>
        <v>0</v>
      </c>
      <c r="J40" s="191"/>
      <c r="K40" s="191"/>
      <c r="L40" s="149"/>
      <c r="M40" s="149"/>
      <c r="N40" s="149"/>
      <c r="O40" s="149"/>
      <c r="P40" s="149"/>
      <c r="Q40" s="149"/>
      <c r="R40" s="149" t="s">
        <v>93</v>
      </c>
      <c r="S40" s="149">
        <v>0</v>
      </c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</row>
    <row r="41" spans="1:47">
      <c r="A41" s="151" t="s">
        <v>86</v>
      </c>
      <c r="B41" s="155" t="s">
        <v>56</v>
      </c>
      <c r="C41" s="168" t="s">
        <v>57</v>
      </c>
      <c r="D41" s="181"/>
      <c r="E41" s="157"/>
      <c r="F41" s="194"/>
      <c r="G41" s="157">
        <f>SUMIF(R42:R74,"&lt;&gt;NOR",G42:G74)</f>
        <v>0</v>
      </c>
      <c r="H41" s="192"/>
      <c r="I41" s="206">
        <f t="shared" si="0"/>
        <v>0</v>
      </c>
      <c r="J41" s="192"/>
      <c r="K41" s="192"/>
      <c r="L41" s="149"/>
      <c r="R41" t="s">
        <v>87</v>
      </c>
    </row>
    <row r="42" spans="1:47" outlineLevel="1">
      <c r="A42" s="150">
        <v>15</v>
      </c>
      <c r="B42" s="154" t="s">
        <v>130</v>
      </c>
      <c r="C42" s="166" t="s">
        <v>131</v>
      </c>
      <c r="D42" s="179" t="s">
        <v>99</v>
      </c>
      <c r="E42" s="156">
        <v>24.3</v>
      </c>
      <c r="F42" s="318"/>
      <c r="G42" s="156">
        <f>ROUND(E42*F42,2)</f>
        <v>0</v>
      </c>
      <c r="H42" s="191" t="s">
        <v>333</v>
      </c>
      <c r="I42" s="205">
        <f t="shared" si="0"/>
        <v>0</v>
      </c>
      <c r="J42" s="191"/>
      <c r="K42" s="191"/>
      <c r="L42" s="149"/>
      <c r="M42" s="149"/>
      <c r="N42" s="149"/>
      <c r="O42" s="149"/>
      <c r="P42" s="149"/>
      <c r="Q42" s="149"/>
      <c r="R42" s="149" t="s">
        <v>91</v>
      </c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</row>
    <row r="43" spans="1:47" outlineLevel="1">
      <c r="A43" s="150"/>
      <c r="B43" s="154"/>
      <c r="C43" s="167" t="s">
        <v>132</v>
      </c>
      <c r="D43" s="180"/>
      <c r="E43" s="173">
        <v>24.3</v>
      </c>
      <c r="F43" s="193"/>
      <c r="G43" s="156"/>
      <c r="H43" s="191">
        <v>0</v>
      </c>
      <c r="I43" s="205">
        <f t="shared" si="0"/>
        <v>0</v>
      </c>
      <c r="J43" s="191"/>
      <c r="K43" s="191"/>
      <c r="L43" s="149"/>
      <c r="M43" s="149"/>
      <c r="N43" s="149"/>
      <c r="O43" s="149"/>
      <c r="P43" s="149"/>
      <c r="Q43" s="149"/>
      <c r="R43" s="149" t="s">
        <v>93</v>
      </c>
      <c r="S43" s="149">
        <v>0</v>
      </c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</row>
    <row r="44" spans="1:47" outlineLevel="1">
      <c r="A44" s="150">
        <v>16</v>
      </c>
      <c r="B44" s="154" t="s">
        <v>133</v>
      </c>
      <c r="C44" s="166" t="s">
        <v>134</v>
      </c>
      <c r="D44" s="179" t="s">
        <v>103</v>
      </c>
      <c r="E44" s="156">
        <v>22.8</v>
      </c>
      <c r="F44" s="318"/>
      <c r="G44" s="156">
        <f>ROUND(E44*F44,2)</f>
        <v>0</v>
      </c>
      <c r="H44" s="191" t="s">
        <v>333</v>
      </c>
      <c r="I44" s="205">
        <f t="shared" si="0"/>
        <v>0</v>
      </c>
      <c r="J44" s="191"/>
      <c r="K44" s="191"/>
      <c r="L44" s="149"/>
      <c r="M44" s="149"/>
      <c r="N44" s="149"/>
      <c r="O44" s="149"/>
      <c r="P44" s="149"/>
      <c r="Q44" s="149"/>
      <c r="R44" s="149" t="s">
        <v>91</v>
      </c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</row>
    <row r="45" spans="1:47" outlineLevel="1">
      <c r="A45" s="150"/>
      <c r="B45" s="154"/>
      <c r="C45" s="167" t="s">
        <v>135</v>
      </c>
      <c r="D45" s="180"/>
      <c r="E45" s="173">
        <v>22.8</v>
      </c>
      <c r="F45" s="193"/>
      <c r="G45" s="156"/>
      <c r="H45" s="191">
        <v>0</v>
      </c>
      <c r="I45" s="205">
        <f t="shared" si="0"/>
        <v>0</v>
      </c>
      <c r="J45" s="191"/>
      <c r="K45" s="191"/>
      <c r="L45" s="149"/>
      <c r="M45" s="149"/>
      <c r="N45" s="149"/>
      <c r="O45" s="149"/>
      <c r="P45" s="149"/>
      <c r="Q45" s="149"/>
      <c r="R45" s="149" t="s">
        <v>93</v>
      </c>
      <c r="S45" s="149">
        <v>0</v>
      </c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</row>
    <row r="46" spans="1:47" outlineLevel="1">
      <c r="A46" s="150">
        <v>17</v>
      </c>
      <c r="B46" s="154" t="s">
        <v>136</v>
      </c>
      <c r="C46" s="166" t="s">
        <v>137</v>
      </c>
      <c r="D46" s="179" t="s">
        <v>99</v>
      </c>
      <c r="E46" s="156">
        <v>118.28</v>
      </c>
      <c r="F46" s="318"/>
      <c r="G46" s="156">
        <f>ROUND(E46*F46,2)</f>
        <v>0</v>
      </c>
      <c r="H46" s="191" t="s">
        <v>333</v>
      </c>
      <c r="I46" s="205">
        <f t="shared" si="0"/>
        <v>0</v>
      </c>
      <c r="J46" s="191"/>
      <c r="K46" s="191"/>
      <c r="L46" s="149"/>
      <c r="M46" s="149"/>
      <c r="N46" s="149"/>
      <c r="O46" s="149"/>
      <c r="P46" s="149"/>
      <c r="Q46" s="149"/>
      <c r="R46" s="149" t="s">
        <v>138</v>
      </c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</row>
    <row r="47" spans="1:47" outlineLevel="1">
      <c r="A47" s="150"/>
      <c r="B47" s="154"/>
      <c r="C47" s="167" t="s">
        <v>139</v>
      </c>
      <c r="D47" s="180"/>
      <c r="E47" s="173">
        <v>24.3</v>
      </c>
      <c r="F47" s="193"/>
      <c r="G47" s="156"/>
      <c r="H47" s="191">
        <v>0</v>
      </c>
      <c r="I47" s="205">
        <f t="shared" si="0"/>
        <v>0</v>
      </c>
      <c r="J47" s="191"/>
      <c r="K47" s="191"/>
      <c r="L47" s="149"/>
      <c r="M47" s="149"/>
      <c r="N47" s="149"/>
      <c r="O47" s="149"/>
      <c r="P47" s="149"/>
      <c r="Q47" s="149"/>
      <c r="R47" s="149" t="s">
        <v>93</v>
      </c>
      <c r="S47" s="149">
        <v>0</v>
      </c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</row>
    <row r="48" spans="1:47" outlineLevel="1">
      <c r="A48" s="150"/>
      <c r="B48" s="154"/>
      <c r="C48" s="167" t="s">
        <v>140</v>
      </c>
      <c r="D48" s="180"/>
      <c r="E48" s="173">
        <v>93.98</v>
      </c>
      <c r="F48" s="193"/>
      <c r="G48" s="156"/>
      <c r="H48" s="191">
        <v>0</v>
      </c>
      <c r="I48" s="205">
        <f t="shared" si="0"/>
        <v>0</v>
      </c>
      <c r="J48" s="191"/>
      <c r="K48" s="191"/>
      <c r="L48" s="149"/>
      <c r="M48" s="149"/>
      <c r="N48" s="149"/>
      <c r="O48" s="149"/>
      <c r="P48" s="149"/>
      <c r="Q48" s="149"/>
      <c r="R48" s="149" t="s">
        <v>93</v>
      </c>
      <c r="S48" s="149">
        <v>0</v>
      </c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</row>
    <row r="49" spans="1:47" outlineLevel="1">
      <c r="A49" s="150">
        <v>18</v>
      </c>
      <c r="B49" s="154" t="s">
        <v>141</v>
      </c>
      <c r="C49" s="166" t="s">
        <v>142</v>
      </c>
      <c r="D49" s="179" t="s">
        <v>103</v>
      </c>
      <c r="E49" s="156">
        <v>2.2599999999999998</v>
      </c>
      <c r="F49" s="318"/>
      <c r="G49" s="156">
        <f>ROUND(E49*F49,2)</f>
        <v>0</v>
      </c>
      <c r="H49" s="191" t="s">
        <v>333</v>
      </c>
      <c r="I49" s="205">
        <f t="shared" si="0"/>
        <v>0</v>
      </c>
      <c r="J49" s="191"/>
      <c r="K49" s="191"/>
      <c r="L49" s="149"/>
      <c r="M49" s="149"/>
      <c r="N49" s="149"/>
      <c r="O49" s="149"/>
      <c r="P49" s="149"/>
      <c r="Q49" s="149"/>
      <c r="R49" s="149" t="s">
        <v>91</v>
      </c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</row>
    <row r="50" spans="1:47" outlineLevel="1">
      <c r="A50" s="150"/>
      <c r="B50" s="154"/>
      <c r="C50" s="167" t="s">
        <v>143</v>
      </c>
      <c r="D50" s="180"/>
      <c r="E50" s="173">
        <v>2.2599999999999998</v>
      </c>
      <c r="F50" s="193"/>
      <c r="G50" s="156"/>
      <c r="H50" s="191">
        <v>0</v>
      </c>
      <c r="I50" s="205">
        <f t="shared" si="0"/>
        <v>0</v>
      </c>
      <c r="J50" s="191"/>
      <c r="K50" s="191"/>
      <c r="L50" s="149"/>
      <c r="M50" s="149"/>
      <c r="N50" s="149"/>
      <c r="O50" s="149"/>
      <c r="P50" s="149"/>
      <c r="Q50" s="149"/>
      <c r="R50" s="149" t="s">
        <v>93</v>
      </c>
      <c r="S50" s="149">
        <v>0</v>
      </c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</row>
    <row r="51" spans="1:47" outlineLevel="1">
      <c r="A51" s="150">
        <v>19</v>
      </c>
      <c r="B51" s="154" t="s">
        <v>144</v>
      </c>
      <c r="C51" s="166" t="s">
        <v>145</v>
      </c>
      <c r="D51" s="179" t="s">
        <v>146</v>
      </c>
      <c r="E51" s="156">
        <v>2</v>
      </c>
      <c r="F51" s="318"/>
      <c r="G51" s="156">
        <f>ROUND(E51*F51,2)</f>
        <v>0</v>
      </c>
      <c r="H51" s="191" t="s">
        <v>333</v>
      </c>
      <c r="I51" s="205">
        <f t="shared" si="0"/>
        <v>0</v>
      </c>
      <c r="J51" s="191"/>
      <c r="K51" s="191"/>
      <c r="L51" s="149"/>
      <c r="M51" s="149"/>
      <c r="N51" s="149"/>
      <c r="O51" s="149"/>
      <c r="P51" s="149"/>
      <c r="Q51" s="149"/>
      <c r="R51" s="149" t="s">
        <v>91</v>
      </c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</row>
    <row r="52" spans="1:47" outlineLevel="1">
      <c r="A52" s="150"/>
      <c r="B52" s="154"/>
      <c r="C52" s="167" t="s">
        <v>147</v>
      </c>
      <c r="D52" s="180"/>
      <c r="E52" s="173">
        <v>2</v>
      </c>
      <c r="F52" s="193"/>
      <c r="G52" s="156"/>
      <c r="H52" s="191">
        <v>0</v>
      </c>
      <c r="I52" s="205">
        <f t="shared" si="0"/>
        <v>0</v>
      </c>
      <c r="J52" s="191"/>
      <c r="K52" s="191"/>
      <c r="L52" s="149"/>
      <c r="M52" s="149"/>
      <c r="N52" s="149"/>
      <c r="O52" s="149"/>
      <c r="P52" s="149"/>
      <c r="Q52" s="149"/>
      <c r="R52" s="149" t="s">
        <v>93</v>
      </c>
      <c r="S52" s="149">
        <v>0</v>
      </c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</row>
    <row r="53" spans="1:47" outlineLevel="1">
      <c r="A53" s="150">
        <v>20</v>
      </c>
      <c r="B53" s="154" t="s">
        <v>148</v>
      </c>
      <c r="C53" s="166" t="s">
        <v>149</v>
      </c>
      <c r="D53" s="179" t="s">
        <v>99</v>
      </c>
      <c r="E53" s="156">
        <v>24.3</v>
      </c>
      <c r="F53" s="318"/>
      <c r="G53" s="156">
        <f>ROUND(E53*F53,2)</f>
        <v>0</v>
      </c>
      <c r="H53" s="191" t="s">
        <v>332</v>
      </c>
      <c r="I53" s="205">
        <f t="shared" si="0"/>
        <v>0</v>
      </c>
      <c r="J53" s="191"/>
      <c r="K53" s="191"/>
      <c r="L53" s="149"/>
      <c r="M53" s="149"/>
      <c r="N53" s="149"/>
      <c r="O53" s="149"/>
      <c r="P53" s="149"/>
      <c r="Q53" s="149"/>
      <c r="R53" s="149" t="s">
        <v>91</v>
      </c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</row>
    <row r="54" spans="1:47" outlineLevel="1">
      <c r="A54" s="150"/>
      <c r="B54" s="154"/>
      <c r="C54" s="167" t="s">
        <v>132</v>
      </c>
      <c r="D54" s="180"/>
      <c r="E54" s="173">
        <v>24.3</v>
      </c>
      <c r="F54" s="193"/>
      <c r="G54" s="156"/>
      <c r="H54" s="191">
        <v>0</v>
      </c>
      <c r="I54" s="205">
        <f t="shared" si="0"/>
        <v>0</v>
      </c>
      <c r="J54" s="191"/>
      <c r="K54" s="191"/>
      <c r="L54" s="149"/>
      <c r="M54" s="149"/>
      <c r="N54" s="149"/>
      <c r="O54" s="149"/>
      <c r="P54" s="149"/>
      <c r="Q54" s="149"/>
      <c r="R54" s="149" t="s">
        <v>93</v>
      </c>
      <c r="S54" s="149">
        <v>0</v>
      </c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</row>
    <row r="55" spans="1:47" ht="22.5" outlineLevel="1">
      <c r="A55" s="150">
        <v>21</v>
      </c>
      <c r="B55" s="154" t="s">
        <v>150</v>
      </c>
      <c r="C55" s="166" t="s">
        <v>151</v>
      </c>
      <c r="D55" s="179" t="s">
        <v>146</v>
      </c>
      <c r="E55" s="156">
        <v>1</v>
      </c>
      <c r="F55" s="318"/>
      <c r="G55" s="156">
        <f>ROUND(E55*F55,2)</f>
        <v>0</v>
      </c>
      <c r="H55" s="191" t="s">
        <v>332</v>
      </c>
      <c r="I55" s="205">
        <f t="shared" si="0"/>
        <v>0</v>
      </c>
      <c r="J55" s="191"/>
      <c r="K55" s="191"/>
      <c r="L55" s="149"/>
      <c r="M55" s="149"/>
      <c r="N55" s="149"/>
      <c r="O55" s="149"/>
      <c r="P55" s="149"/>
      <c r="Q55" s="149"/>
      <c r="R55" s="149" t="s">
        <v>91</v>
      </c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</row>
    <row r="56" spans="1:47" outlineLevel="1">
      <c r="A56" s="150"/>
      <c r="B56" s="154"/>
      <c r="C56" s="167" t="s">
        <v>152</v>
      </c>
      <c r="D56" s="180"/>
      <c r="E56" s="173">
        <v>1</v>
      </c>
      <c r="F56" s="193"/>
      <c r="G56" s="156"/>
      <c r="H56" s="191">
        <v>0</v>
      </c>
      <c r="I56" s="205">
        <f t="shared" si="0"/>
        <v>0</v>
      </c>
      <c r="J56" s="191"/>
      <c r="K56" s="191"/>
      <c r="L56" s="149"/>
      <c r="M56" s="149"/>
      <c r="N56" s="149"/>
      <c r="O56" s="149"/>
      <c r="P56" s="149"/>
      <c r="Q56" s="149"/>
      <c r="R56" s="149" t="s">
        <v>93</v>
      </c>
      <c r="S56" s="149">
        <v>0</v>
      </c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</row>
    <row r="57" spans="1:47" outlineLevel="1">
      <c r="A57" s="150">
        <v>22</v>
      </c>
      <c r="B57" s="154" t="s">
        <v>153</v>
      </c>
      <c r="C57" s="166" t="s">
        <v>154</v>
      </c>
      <c r="D57" s="179" t="s">
        <v>146</v>
      </c>
      <c r="E57" s="156">
        <v>5</v>
      </c>
      <c r="F57" s="318"/>
      <c r="G57" s="156">
        <f>ROUND(E57*F57,2)</f>
        <v>0</v>
      </c>
      <c r="H57" s="191" t="s">
        <v>332</v>
      </c>
      <c r="I57" s="205">
        <f t="shared" si="0"/>
        <v>0</v>
      </c>
      <c r="J57" s="191"/>
      <c r="K57" s="191"/>
      <c r="L57" s="149"/>
      <c r="M57" s="149"/>
      <c r="N57" s="149"/>
      <c r="O57" s="149"/>
      <c r="P57" s="149"/>
      <c r="Q57" s="149"/>
      <c r="R57" s="149" t="s">
        <v>91</v>
      </c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</row>
    <row r="58" spans="1:47" outlineLevel="1">
      <c r="A58" s="150"/>
      <c r="B58" s="154"/>
      <c r="C58" s="167" t="s">
        <v>155</v>
      </c>
      <c r="D58" s="180"/>
      <c r="E58" s="173">
        <v>5</v>
      </c>
      <c r="F58" s="193"/>
      <c r="G58" s="156"/>
      <c r="H58" s="191">
        <v>0</v>
      </c>
      <c r="I58" s="205">
        <f t="shared" si="0"/>
        <v>0</v>
      </c>
      <c r="J58" s="191"/>
      <c r="K58" s="191"/>
      <c r="L58" s="149"/>
      <c r="M58" s="149"/>
      <c r="N58" s="149"/>
      <c r="O58" s="149"/>
      <c r="P58" s="149"/>
      <c r="Q58" s="149"/>
      <c r="R58" s="149" t="s">
        <v>93</v>
      </c>
      <c r="S58" s="149">
        <v>0</v>
      </c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</row>
    <row r="59" spans="1:47" ht="22.5" outlineLevel="1">
      <c r="A59" s="150">
        <v>23</v>
      </c>
      <c r="B59" s="154" t="s">
        <v>156</v>
      </c>
      <c r="C59" s="166" t="s">
        <v>157</v>
      </c>
      <c r="D59" s="179" t="s">
        <v>146</v>
      </c>
      <c r="E59" s="156">
        <v>1</v>
      </c>
      <c r="F59" s="318"/>
      <c r="G59" s="156">
        <f>ROUND(E59*F59,2)</f>
        <v>0</v>
      </c>
      <c r="H59" s="191" t="s">
        <v>332</v>
      </c>
      <c r="I59" s="205">
        <f t="shared" si="0"/>
        <v>0</v>
      </c>
      <c r="J59" s="191"/>
      <c r="K59" s="191"/>
      <c r="L59" s="149"/>
      <c r="M59" s="149"/>
      <c r="N59" s="149"/>
      <c r="O59" s="149"/>
      <c r="P59" s="149"/>
      <c r="Q59" s="149"/>
      <c r="R59" s="149" t="s">
        <v>91</v>
      </c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</row>
    <row r="60" spans="1:47" outlineLevel="1">
      <c r="A60" s="150"/>
      <c r="B60" s="154"/>
      <c r="C60" s="167" t="s">
        <v>152</v>
      </c>
      <c r="D60" s="180"/>
      <c r="E60" s="173">
        <v>1</v>
      </c>
      <c r="F60" s="193"/>
      <c r="G60" s="156"/>
      <c r="H60" s="191">
        <v>0</v>
      </c>
      <c r="I60" s="205">
        <f t="shared" si="0"/>
        <v>0</v>
      </c>
      <c r="J60" s="191"/>
      <c r="K60" s="191"/>
      <c r="L60" s="149"/>
      <c r="M60" s="149"/>
      <c r="N60" s="149"/>
      <c r="O60" s="149"/>
      <c r="P60" s="149"/>
      <c r="Q60" s="149"/>
      <c r="R60" s="149" t="s">
        <v>93</v>
      </c>
      <c r="S60" s="149">
        <v>0</v>
      </c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</row>
    <row r="61" spans="1:47" outlineLevel="1">
      <c r="A61" s="150">
        <v>24</v>
      </c>
      <c r="B61" s="154" t="s">
        <v>158</v>
      </c>
      <c r="C61" s="166" t="s">
        <v>159</v>
      </c>
      <c r="D61" s="179" t="s">
        <v>99</v>
      </c>
      <c r="E61" s="156">
        <v>24.3</v>
      </c>
      <c r="F61" s="318"/>
      <c r="G61" s="156">
        <f>ROUND(E61*F61,2)</f>
        <v>0</v>
      </c>
      <c r="H61" s="191" t="s">
        <v>332</v>
      </c>
      <c r="I61" s="205">
        <f t="shared" si="0"/>
        <v>0</v>
      </c>
      <c r="J61" s="191"/>
      <c r="K61" s="191"/>
      <c r="L61" s="149"/>
      <c r="M61" s="149"/>
      <c r="N61" s="149"/>
      <c r="O61" s="149"/>
      <c r="P61" s="149"/>
      <c r="Q61" s="149"/>
      <c r="R61" s="149" t="s">
        <v>91</v>
      </c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</row>
    <row r="62" spans="1:47" outlineLevel="1">
      <c r="A62" s="150"/>
      <c r="B62" s="154"/>
      <c r="C62" s="167" t="s">
        <v>132</v>
      </c>
      <c r="D62" s="180"/>
      <c r="E62" s="173">
        <v>24.3</v>
      </c>
      <c r="F62" s="193"/>
      <c r="G62" s="156"/>
      <c r="H62" s="191">
        <v>0</v>
      </c>
      <c r="I62" s="205">
        <f t="shared" si="0"/>
        <v>0</v>
      </c>
      <c r="J62" s="191"/>
      <c r="K62" s="191"/>
      <c r="L62" s="149"/>
      <c r="M62" s="149"/>
      <c r="N62" s="149"/>
      <c r="O62" s="149"/>
      <c r="P62" s="149"/>
      <c r="Q62" s="149"/>
      <c r="R62" s="149" t="s">
        <v>93</v>
      </c>
      <c r="S62" s="149">
        <v>0</v>
      </c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</row>
    <row r="63" spans="1:47" outlineLevel="1">
      <c r="A63" s="150">
        <v>25</v>
      </c>
      <c r="B63" s="154" t="s">
        <v>160</v>
      </c>
      <c r="C63" s="166" t="s">
        <v>161</v>
      </c>
      <c r="D63" s="179" t="s">
        <v>162</v>
      </c>
      <c r="E63" s="156">
        <v>3.95</v>
      </c>
      <c r="F63" s="318"/>
      <c r="G63" s="156">
        <f>ROUND(E63*F63,2)</f>
        <v>0</v>
      </c>
      <c r="H63" s="191" t="s">
        <v>333</v>
      </c>
      <c r="I63" s="205">
        <f t="shared" si="0"/>
        <v>0</v>
      </c>
      <c r="J63" s="191"/>
      <c r="K63" s="191"/>
      <c r="L63" s="149"/>
      <c r="M63" s="149"/>
      <c r="N63" s="149"/>
      <c r="O63" s="149"/>
      <c r="P63" s="149"/>
      <c r="Q63" s="149"/>
      <c r="R63" s="149" t="s">
        <v>91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</row>
    <row r="64" spans="1:47" outlineLevel="1">
      <c r="A64" s="150"/>
      <c r="B64" s="154"/>
      <c r="C64" s="167" t="s">
        <v>163</v>
      </c>
      <c r="D64" s="180"/>
      <c r="E64" s="173">
        <v>3.95</v>
      </c>
      <c r="F64" s="193"/>
      <c r="G64" s="156"/>
      <c r="H64" s="191">
        <v>0</v>
      </c>
      <c r="I64" s="205">
        <f t="shared" si="0"/>
        <v>0</v>
      </c>
      <c r="J64" s="191"/>
      <c r="K64" s="191"/>
      <c r="L64" s="149"/>
      <c r="M64" s="149"/>
      <c r="N64" s="149"/>
      <c r="O64" s="149"/>
      <c r="P64" s="149"/>
      <c r="Q64" s="149"/>
      <c r="R64" s="149" t="s">
        <v>93</v>
      </c>
      <c r="S64" s="149">
        <v>0</v>
      </c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</row>
    <row r="65" spans="1:47" outlineLevel="1">
      <c r="A65" s="150">
        <v>26</v>
      </c>
      <c r="B65" s="154" t="s">
        <v>164</v>
      </c>
      <c r="C65" s="166" t="s">
        <v>165</v>
      </c>
      <c r="D65" s="179" t="s">
        <v>162</v>
      </c>
      <c r="E65" s="156">
        <v>43.45</v>
      </c>
      <c r="F65" s="318"/>
      <c r="G65" s="156">
        <f>ROUND(E65*F65,2)</f>
        <v>0</v>
      </c>
      <c r="H65" s="191" t="s">
        <v>333</v>
      </c>
      <c r="I65" s="205">
        <f t="shared" si="0"/>
        <v>0</v>
      </c>
      <c r="J65" s="191"/>
      <c r="K65" s="191"/>
      <c r="L65" s="149"/>
      <c r="M65" s="149"/>
      <c r="N65" s="149"/>
      <c r="O65" s="149"/>
      <c r="P65" s="149"/>
      <c r="Q65" s="149"/>
      <c r="R65" s="149" t="s">
        <v>91</v>
      </c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</row>
    <row r="66" spans="1:47" outlineLevel="1">
      <c r="A66" s="150"/>
      <c r="B66" s="154"/>
      <c r="C66" s="167" t="s">
        <v>166</v>
      </c>
      <c r="D66" s="180"/>
      <c r="E66" s="173">
        <v>43.45</v>
      </c>
      <c r="F66" s="193"/>
      <c r="G66" s="156"/>
      <c r="H66" s="191">
        <v>0</v>
      </c>
      <c r="I66" s="205">
        <f t="shared" si="0"/>
        <v>0</v>
      </c>
      <c r="J66" s="191"/>
      <c r="K66" s="191"/>
      <c r="L66" s="149"/>
      <c r="M66" s="149"/>
      <c r="N66" s="149"/>
      <c r="O66" s="149"/>
      <c r="P66" s="149"/>
      <c r="Q66" s="149"/>
      <c r="R66" s="149" t="s">
        <v>93</v>
      </c>
      <c r="S66" s="149">
        <v>0</v>
      </c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</row>
    <row r="67" spans="1:47" outlineLevel="1">
      <c r="A67" s="150">
        <v>27</v>
      </c>
      <c r="B67" s="154" t="s">
        <v>167</v>
      </c>
      <c r="C67" s="166" t="s">
        <v>168</v>
      </c>
      <c r="D67" s="179" t="s">
        <v>162</v>
      </c>
      <c r="E67" s="156">
        <v>3.95</v>
      </c>
      <c r="F67" s="318"/>
      <c r="G67" s="156">
        <f>ROUND(E67*F67,2)</f>
        <v>0</v>
      </c>
      <c r="H67" s="191" t="s">
        <v>333</v>
      </c>
      <c r="I67" s="205">
        <f t="shared" si="0"/>
        <v>0</v>
      </c>
      <c r="J67" s="191"/>
      <c r="K67" s="191"/>
      <c r="L67" s="149"/>
      <c r="M67" s="149"/>
      <c r="N67" s="149"/>
      <c r="O67" s="149"/>
      <c r="P67" s="149"/>
      <c r="Q67" s="149"/>
      <c r="R67" s="149" t="s">
        <v>91</v>
      </c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</row>
    <row r="68" spans="1:47" outlineLevel="1">
      <c r="A68" s="150"/>
      <c r="B68" s="154"/>
      <c r="C68" s="167" t="s">
        <v>163</v>
      </c>
      <c r="D68" s="180"/>
      <c r="E68" s="173">
        <v>3.95</v>
      </c>
      <c r="F68" s="193"/>
      <c r="G68" s="156"/>
      <c r="H68" s="191">
        <v>0</v>
      </c>
      <c r="I68" s="205">
        <f t="shared" si="0"/>
        <v>0</v>
      </c>
      <c r="J68" s="191"/>
      <c r="K68" s="191"/>
      <c r="L68" s="149"/>
      <c r="M68" s="149"/>
      <c r="N68" s="149"/>
      <c r="O68" s="149"/>
      <c r="P68" s="149"/>
      <c r="Q68" s="149"/>
      <c r="R68" s="149" t="s">
        <v>93</v>
      </c>
      <c r="S68" s="149">
        <v>0</v>
      </c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</row>
    <row r="69" spans="1:47" outlineLevel="1">
      <c r="A69" s="150">
        <v>28</v>
      </c>
      <c r="B69" s="154" t="s">
        <v>169</v>
      </c>
      <c r="C69" s="166" t="s">
        <v>170</v>
      </c>
      <c r="D69" s="179" t="s">
        <v>162</v>
      </c>
      <c r="E69" s="156">
        <v>3.95</v>
      </c>
      <c r="F69" s="318"/>
      <c r="G69" s="156">
        <f>ROUND(E69*F69,2)</f>
        <v>0</v>
      </c>
      <c r="H69" s="191" t="s">
        <v>333</v>
      </c>
      <c r="I69" s="205">
        <f t="shared" si="0"/>
        <v>0</v>
      </c>
      <c r="J69" s="191"/>
      <c r="K69" s="191"/>
      <c r="L69" s="149"/>
      <c r="M69" s="149"/>
      <c r="N69" s="149"/>
      <c r="O69" s="149"/>
      <c r="P69" s="149"/>
      <c r="Q69" s="149"/>
      <c r="R69" s="149" t="s">
        <v>91</v>
      </c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</row>
    <row r="70" spans="1:47" outlineLevel="1">
      <c r="A70" s="150"/>
      <c r="B70" s="154"/>
      <c r="C70" s="167" t="s">
        <v>163</v>
      </c>
      <c r="D70" s="180"/>
      <c r="E70" s="173">
        <v>3.95</v>
      </c>
      <c r="F70" s="193"/>
      <c r="G70" s="156"/>
      <c r="H70" s="191">
        <v>0</v>
      </c>
      <c r="I70" s="205">
        <f t="shared" si="0"/>
        <v>0</v>
      </c>
      <c r="J70" s="191"/>
      <c r="K70" s="191"/>
      <c r="L70" s="149"/>
      <c r="M70" s="149"/>
      <c r="N70" s="149"/>
      <c r="O70" s="149"/>
      <c r="P70" s="149"/>
      <c r="Q70" s="149"/>
      <c r="R70" s="149" t="s">
        <v>93</v>
      </c>
      <c r="S70" s="149">
        <v>0</v>
      </c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</row>
    <row r="71" spans="1:47" outlineLevel="1">
      <c r="A71" s="150">
        <v>29</v>
      </c>
      <c r="B71" s="154" t="s">
        <v>171</v>
      </c>
      <c r="C71" s="166" t="s">
        <v>172</v>
      </c>
      <c r="D71" s="179" t="s">
        <v>162</v>
      </c>
      <c r="E71" s="156">
        <v>39.5</v>
      </c>
      <c r="F71" s="318"/>
      <c r="G71" s="156">
        <f>ROUND(E71*F71,2)</f>
        <v>0</v>
      </c>
      <c r="H71" s="191" t="s">
        <v>333</v>
      </c>
      <c r="I71" s="205">
        <f t="shared" si="0"/>
        <v>0</v>
      </c>
      <c r="J71" s="191"/>
      <c r="K71" s="191"/>
      <c r="L71" s="149"/>
      <c r="M71" s="149"/>
      <c r="N71" s="149"/>
      <c r="O71" s="149"/>
      <c r="P71" s="149"/>
      <c r="Q71" s="149"/>
      <c r="R71" s="149" t="s">
        <v>91</v>
      </c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</row>
    <row r="72" spans="1:47" outlineLevel="1">
      <c r="A72" s="150"/>
      <c r="B72" s="154"/>
      <c r="C72" s="167" t="s">
        <v>173</v>
      </c>
      <c r="D72" s="180"/>
      <c r="E72" s="173">
        <v>39.5</v>
      </c>
      <c r="F72" s="193"/>
      <c r="G72" s="156"/>
      <c r="H72" s="191">
        <v>0</v>
      </c>
      <c r="I72" s="205">
        <f t="shared" si="0"/>
        <v>0</v>
      </c>
      <c r="J72" s="191"/>
      <c r="K72" s="191"/>
      <c r="L72" s="149"/>
      <c r="M72" s="149"/>
      <c r="N72" s="149"/>
      <c r="O72" s="149"/>
      <c r="P72" s="149"/>
      <c r="Q72" s="149"/>
      <c r="R72" s="149" t="s">
        <v>93</v>
      </c>
      <c r="S72" s="149">
        <v>0</v>
      </c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</row>
    <row r="73" spans="1:47" outlineLevel="1">
      <c r="A73" s="150">
        <v>30</v>
      </c>
      <c r="B73" s="154" t="s">
        <v>174</v>
      </c>
      <c r="C73" s="166" t="s">
        <v>175</v>
      </c>
      <c r="D73" s="179" t="s">
        <v>162</v>
      </c>
      <c r="E73" s="156">
        <v>3.95</v>
      </c>
      <c r="F73" s="318"/>
      <c r="G73" s="156">
        <f>ROUND(E73*F73,2)</f>
        <v>0</v>
      </c>
      <c r="H73" s="191" t="s">
        <v>333</v>
      </c>
      <c r="I73" s="205">
        <f t="shared" ref="I73:I136" si="1">G73</f>
        <v>0</v>
      </c>
      <c r="J73" s="191"/>
      <c r="K73" s="191"/>
      <c r="L73" s="149"/>
      <c r="M73" s="149"/>
      <c r="N73" s="149"/>
      <c r="O73" s="149"/>
      <c r="P73" s="149"/>
      <c r="Q73" s="149"/>
      <c r="R73" s="149" t="s">
        <v>91</v>
      </c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</row>
    <row r="74" spans="1:47" outlineLevel="1">
      <c r="A74" s="150"/>
      <c r="B74" s="154"/>
      <c r="C74" s="167" t="s">
        <v>163</v>
      </c>
      <c r="D74" s="180"/>
      <c r="E74" s="173">
        <v>3.95</v>
      </c>
      <c r="F74" s="193"/>
      <c r="G74" s="156"/>
      <c r="H74" s="191">
        <v>0</v>
      </c>
      <c r="I74" s="205">
        <f t="shared" si="1"/>
        <v>0</v>
      </c>
      <c r="J74" s="191"/>
      <c r="K74" s="191"/>
      <c r="L74" s="149"/>
      <c r="M74" s="149"/>
      <c r="N74" s="149"/>
      <c r="O74" s="149"/>
      <c r="P74" s="149"/>
      <c r="Q74" s="149"/>
      <c r="R74" s="149" t="s">
        <v>93</v>
      </c>
      <c r="S74" s="149">
        <v>0</v>
      </c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</row>
    <row r="75" spans="1:47">
      <c r="A75" s="151" t="s">
        <v>86</v>
      </c>
      <c r="B75" s="155" t="s">
        <v>58</v>
      </c>
      <c r="C75" s="168" t="s">
        <v>59</v>
      </c>
      <c r="D75" s="181"/>
      <c r="E75" s="157"/>
      <c r="F75" s="194"/>
      <c r="G75" s="157">
        <f>SUMIF(R76:R77,"&lt;&gt;NOR",G76:G77)</f>
        <v>0</v>
      </c>
      <c r="H75" s="192"/>
      <c r="I75" s="206">
        <f t="shared" si="1"/>
        <v>0</v>
      </c>
      <c r="J75" s="192"/>
      <c r="K75" s="192"/>
      <c r="L75" s="149"/>
      <c r="R75" t="s">
        <v>87</v>
      </c>
    </row>
    <row r="76" spans="1:47" outlineLevel="1">
      <c r="A76" s="150">
        <v>31</v>
      </c>
      <c r="B76" s="154" t="s">
        <v>176</v>
      </c>
      <c r="C76" s="166" t="s">
        <v>177</v>
      </c>
      <c r="D76" s="179" t="s">
        <v>162</v>
      </c>
      <c r="E76" s="156">
        <v>0.79700000000000004</v>
      </c>
      <c r="F76" s="318"/>
      <c r="G76" s="156">
        <f>ROUND(E76*F76,2)</f>
        <v>0</v>
      </c>
      <c r="H76" s="191" t="s">
        <v>333</v>
      </c>
      <c r="I76" s="205">
        <f t="shared" si="1"/>
        <v>0</v>
      </c>
      <c r="J76" s="191"/>
      <c r="K76" s="191"/>
      <c r="L76" s="149"/>
      <c r="M76" s="149"/>
      <c r="N76" s="149"/>
      <c r="O76" s="149"/>
      <c r="P76" s="149"/>
      <c r="Q76" s="149"/>
      <c r="R76" s="149" t="s">
        <v>91</v>
      </c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</row>
    <row r="77" spans="1:47" outlineLevel="1">
      <c r="A77" s="150"/>
      <c r="B77" s="154"/>
      <c r="C77" s="167" t="s">
        <v>178</v>
      </c>
      <c r="D77" s="180"/>
      <c r="E77" s="173">
        <v>0.79700000000000004</v>
      </c>
      <c r="F77" s="193"/>
      <c r="G77" s="156"/>
      <c r="H77" s="191">
        <v>0</v>
      </c>
      <c r="I77" s="205">
        <f t="shared" si="1"/>
        <v>0</v>
      </c>
      <c r="J77" s="191"/>
      <c r="K77" s="191"/>
      <c r="L77" s="149"/>
      <c r="M77" s="149"/>
      <c r="N77" s="149"/>
      <c r="O77" s="149"/>
      <c r="P77" s="149"/>
      <c r="Q77" s="149"/>
      <c r="R77" s="149" t="s">
        <v>93</v>
      </c>
      <c r="S77" s="149">
        <v>0</v>
      </c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</row>
    <row r="78" spans="1:47">
      <c r="A78" s="151" t="s">
        <v>86</v>
      </c>
      <c r="B78" s="155" t="s">
        <v>60</v>
      </c>
      <c r="C78" s="168" t="s">
        <v>61</v>
      </c>
      <c r="D78" s="181"/>
      <c r="E78" s="157"/>
      <c r="F78" s="194"/>
      <c r="G78" s="157">
        <f>SUMIF(R79:R91,"&lt;&gt;NOR",G79:G91)</f>
        <v>0</v>
      </c>
      <c r="H78" s="192"/>
      <c r="I78" s="206">
        <f t="shared" si="1"/>
        <v>0</v>
      </c>
      <c r="J78" s="192"/>
      <c r="K78" s="192"/>
      <c r="L78" s="149"/>
      <c r="R78" t="s">
        <v>87</v>
      </c>
    </row>
    <row r="79" spans="1:47" outlineLevel="1">
      <c r="A79" s="150">
        <v>32</v>
      </c>
      <c r="B79" s="154" t="s">
        <v>179</v>
      </c>
      <c r="C79" s="166" t="s">
        <v>180</v>
      </c>
      <c r="D79" s="179" t="s">
        <v>146</v>
      </c>
      <c r="E79" s="156">
        <v>1</v>
      </c>
      <c r="F79" s="318"/>
      <c r="G79" s="156">
        <f>ROUND(E79*F79,2)</f>
        <v>0</v>
      </c>
      <c r="H79" s="191" t="s">
        <v>332</v>
      </c>
      <c r="I79" s="205">
        <f t="shared" si="1"/>
        <v>0</v>
      </c>
      <c r="J79" s="191"/>
      <c r="K79" s="191"/>
      <c r="L79" s="149"/>
      <c r="M79" s="149"/>
      <c r="N79" s="149"/>
      <c r="O79" s="149"/>
      <c r="P79" s="149"/>
      <c r="Q79" s="149"/>
      <c r="R79" s="149" t="s">
        <v>91</v>
      </c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</row>
    <row r="80" spans="1:47" outlineLevel="1">
      <c r="A80" s="150"/>
      <c r="B80" s="154"/>
      <c r="C80" s="167" t="s">
        <v>152</v>
      </c>
      <c r="D80" s="180"/>
      <c r="E80" s="173">
        <v>1</v>
      </c>
      <c r="F80" s="193"/>
      <c r="G80" s="156"/>
      <c r="H80" s="191">
        <v>0</v>
      </c>
      <c r="I80" s="205">
        <f t="shared" si="1"/>
        <v>0</v>
      </c>
      <c r="J80" s="191"/>
      <c r="K80" s="191"/>
      <c r="L80" s="149"/>
      <c r="M80" s="149"/>
      <c r="N80" s="149"/>
      <c r="O80" s="149"/>
      <c r="P80" s="149"/>
      <c r="Q80" s="149"/>
      <c r="R80" s="149" t="s">
        <v>93</v>
      </c>
      <c r="S80" s="149">
        <v>0</v>
      </c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</row>
    <row r="81" spans="1:47" ht="22.5" outlineLevel="1">
      <c r="A81" s="150">
        <v>33</v>
      </c>
      <c r="B81" s="154" t="s">
        <v>181</v>
      </c>
      <c r="C81" s="166" t="s">
        <v>182</v>
      </c>
      <c r="D81" s="179" t="s">
        <v>146</v>
      </c>
      <c r="E81" s="156">
        <v>1</v>
      </c>
      <c r="F81" s="318"/>
      <c r="G81" s="156">
        <f>ROUND(E81*F81,2)</f>
        <v>0</v>
      </c>
      <c r="H81" s="191" t="s">
        <v>332</v>
      </c>
      <c r="I81" s="205">
        <f t="shared" si="1"/>
        <v>0</v>
      </c>
      <c r="J81" s="191"/>
      <c r="K81" s="191"/>
      <c r="L81" s="149"/>
      <c r="M81" s="149"/>
      <c r="N81" s="149"/>
      <c r="O81" s="149"/>
      <c r="P81" s="149"/>
      <c r="Q81" s="149"/>
      <c r="R81" s="149" t="s">
        <v>91</v>
      </c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</row>
    <row r="82" spans="1:47" outlineLevel="1">
      <c r="A82" s="150"/>
      <c r="B82" s="154"/>
      <c r="C82" s="167" t="s">
        <v>152</v>
      </c>
      <c r="D82" s="180"/>
      <c r="E82" s="173">
        <v>1</v>
      </c>
      <c r="F82" s="193"/>
      <c r="G82" s="156"/>
      <c r="H82" s="191">
        <v>0</v>
      </c>
      <c r="I82" s="205">
        <f t="shared" si="1"/>
        <v>0</v>
      </c>
      <c r="J82" s="191"/>
      <c r="K82" s="191"/>
      <c r="L82" s="149"/>
      <c r="M82" s="149"/>
      <c r="N82" s="149"/>
      <c r="O82" s="149"/>
      <c r="P82" s="149"/>
      <c r="Q82" s="149"/>
      <c r="R82" s="149" t="s">
        <v>93</v>
      </c>
      <c r="S82" s="149">
        <v>0</v>
      </c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</row>
    <row r="83" spans="1:47" ht="22.5" outlineLevel="1">
      <c r="A83" s="150">
        <v>34</v>
      </c>
      <c r="B83" s="154" t="s">
        <v>183</v>
      </c>
      <c r="C83" s="166" t="s">
        <v>184</v>
      </c>
      <c r="D83" s="179" t="s">
        <v>146</v>
      </c>
      <c r="E83" s="156">
        <v>1</v>
      </c>
      <c r="F83" s="318"/>
      <c r="G83" s="156">
        <f>ROUND(E83*F83,2)</f>
        <v>0</v>
      </c>
      <c r="H83" s="191" t="s">
        <v>332</v>
      </c>
      <c r="I83" s="205">
        <f t="shared" si="1"/>
        <v>0</v>
      </c>
      <c r="J83" s="191"/>
      <c r="K83" s="191"/>
      <c r="L83" s="149"/>
      <c r="M83" s="149"/>
      <c r="N83" s="149"/>
      <c r="O83" s="149"/>
      <c r="P83" s="149"/>
      <c r="Q83" s="149"/>
      <c r="R83" s="149" t="s">
        <v>91</v>
      </c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</row>
    <row r="84" spans="1:47" outlineLevel="1">
      <c r="A84" s="150"/>
      <c r="B84" s="154"/>
      <c r="C84" s="167" t="s">
        <v>152</v>
      </c>
      <c r="D84" s="180"/>
      <c r="E84" s="173">
        <v>1</v>
      </c>
      <c r="F84" s="193"/>
      <c r="G84" s="156"/>
      <c r="H84" s="191">
        <v>0</v>
      </c>
      <c r="I84" s="205">
        <f t="shared" si="1"/>
        <v>0</v>
      </c>
      <c r="J84" s="191"/>
      <c r="K84" s="191"/>
      <c r="L84" s="149"/>
      <c r="M84" s="149"/>
      <c r="N84" s="149"/>
      <c r="O84" s="149"/>
      <c r="P84" s="149"/>
      <c r="Q84" s="149"/>
      <c r="R84" s="149" t="s">
        <v>93</v>
      </c>
      <c r="S84" s="149">
        <v>0</v>
      </c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</row>
    <row r="85" spans="1:47" ht="22.5" outlineLevel="1">
      <c r="A85" s="150">
        <v>35</v>
      </c>
      <c r="B85" s="154" t="s">
        <v>185</v>
      </c>
      <c r="C85" s="166" t="s">
        <v>186</v>
      </c>
      <c r="D85" s="179" t="s">
        <v>146</v>
      </c>
      <c r="E85" s="156">
        <v>6</v>
      </c>
      <c r="F85" s="318"/>
      <c r="G85" s="156">
        <f>ROUND(E85*F85,2)</f>
        <v>0</v>
      </c>
      <c r="H85" s="191" t="s">
        <v>332</v>
      </c>
      <c r="I85" s="205">
        <f t="shared" si="1"/>
        <v>0</v>
      </c>
      <c r="J85" s="191"/>
      <c r="K85" s="191"/>
      <c r="L85" s="149"/>
      <c r="M85" s="149"/>
      <c r="N85" s="149"/>
      <c r="O85" s="149"/>
      <c r="P85" s="149"/>
      <c r="Q85" s="149"/>
      <c r="R85" s="149" t="s">
        <v>91</v>
      </c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</row>
    <row r="86" spans="1:47" outlineLevel="1">
      <c r="A86" s="150"/>
      <c r="B86" s="154"/>
      <c r="C86" s="167" t="s">
        <v>187</v>
      </c>
      <c r="D86" s="180"/>
      <c r="E86" s="173">
        <v>6</v>
      </c>
      <c r="F86" s="193"/>
      <c r="G86" s="156"/>
      <c r="H86" s="191">
        <v>0</v>
      </c>
      <c r="I86" s="205">
        <f t="shared" si="1"/>
        <v>0</v>
      </c>
      <c r="J86" s="191"/>
      <c r="K86" s="191"/>
      <c r="L86" s="149"/>
      <c r="M86" s="149"/>
      <c r="N86" s="149"/>
      <c r="O86" s="149"/>
      <c r="P86" s="149"/>
      <c r="Q86" s="149"/>
      <c r="R86" s="149" t="s">
        <v>93</v>
      </c>
      <c r="S86" s="149">
        <v>0</v>
      </c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</row>
    <row r="87" spans="1:47" ht="22.5" outlineLevel="1">
      <c r="A87" s="150">
        <v>36</v>
      </c>
      <c r="B87" s="154" t="s">
        <v>188</v>
      </c>
      <c r="C87" s="166" t="s">
        <v>189</v>
      </c>
      <c r="D87" s="179" t="s">
        <v>146</v>
      </c>
      <c r="E87" s="156">
        <v>1</v>
      </c>
      <c r="F87" s="318"/>
      <c r="G87" s="156">
        <f>ROUND(E87*F87,2)</f>
        <v>0</v>
      </c>
      <c r="H87" s="191" t="s">
        <v>332</v>
      </c>
      <c r="I87" s="205">
        <f t="shared" si="1"/>
        <v>0</v>
      </c>
      <c r="J87" s="191"/>
      <c r="K87" s="191"/>
      <c r="L87" s="149"/>
      <c r="M87" s="149"/>
      <c r="N87" s="149"/>
      <c r="O87" s="149"/>
      <c r="P87" s="149"/>
      <c r="Q87" s="149"/>
      <c r="R87" s="149" t="s">
        <v>91</v>
      </c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</row>
    <row r="88" spans="1:47" outlineLevel="1">
      <c r="A88" s="150"/>
      <c r="B88" s="154"/>
      <c r="C88" s="167" t="s">
        <v>152</v>
      </c>
      <c r="D88" s="180"/>
      <c r="E88" s="173">
        <v>1</v>
      </c>
      <c r="F88" s="193"/>
      <c r="G88" s="156"/>
      <c r="H88" s="191">
        <v>0</v>
      </c>
      <c r="I88" s="205">
        <f t="shared" si="1"/>
        <v>0</v>
      </c>
      <c r="J88" s="191"/>
      <c r="K88" s="191"/>
      <c r="L88" s="149"/>
      <c r="M88" s="149"/>
      <c r="N88" s="149"/>
      <c r="O88" s="149"/>
      <c r="P88" s="149"/>
      <c r="Q88" s="149"/>
      <c r="R88" s="149" t="s">
        <v>93</v>
      </c>
      <c r="S88" s="149">
        <v>0</v>
      </c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</row>
    <row r="89" spans="1:47" ht="22.5" outlineLevel="1">
      <c r="A89" s="150">
        <v>37</v>
      </c>
      <c r="B89" s="154" t="s">
        <v>190</v>
      </c>
      <c r="C89" s="166" t="s">
        <v>191</v>
      </c>
      <c r="D89" s="179" t="s">
        <v>146</v>
      </c>
      <c r="E89" s="156">
        <v>3</v>
      </c>
      <c r="F89" s="318"/>
      <c r="G89" s="156">
        <f>ROUND(E89*F89,2)</f>
        <v>0</v>
      </c>
      <c r="H89" s="191" t="s">
        <v>332</v>
      </c>
      <c r="I89" s="205">
        <f t="shared" si="1"/>
        <v>0</v>
      </c>
      <c r="J89" s="191"/>
      <c r="K89" s="191"/>
      <c r="L89" s="149"/>
      <c r="M89" s="149"/>
      <c r="N89" s="149"/>
      <c r="O89" s="149"/>
      <c r="P89" s="149"/>
      <c r="Q89" s="149"/>
      <c r="R89" s="149" t="s">
        <v>91</v>
      </c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</row>
    <row r="90" spans="1:47" outlineLevel="1">
      <c r="A90" s="150"/>
      <c r="B90" s="154"/>
      <c r="C90" s="167" t="s">
        <v>192</v>
      </c>
      <c r="D90" s="180"/>
      <c r="E90" s="173">
        <v>3</v>
      </c>
      <c r="F90" s="193"/>
      <c r="G90" s="156"/>
      <c r="H90" s="191">
        <v>0</v>
      </c>
      <c r="I90" s="205">
        <f t="shared" si="1"/>
        <v>0</v>
      </c>
      <c r="J90" s="191"/>
      <c r="K90" s="191"/>
      <c r="L90" s="149"/>
      <c r="M90" s="149"/>
      <c r="N90" s="149"/>
      <c r="O90" s="149"/>
      <c r="P90" s="149"/>
      <c r="Q90" s="149"/>
      <c r="R90" s="149" t="s">
        <v>93</v>
      </c>
      <c r="S90" s="149">
        <v>0</v>
      </c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</row>
    <row r="91" spans="1:47" outlineLevel="1">
      <c r="A91" s="150">
        <v>38</v>
      </c>
      <c r="B91" s="154" t="s">
        <v>193</v>
      </c>
      <c r="C91" s="166" t="s">
        <v>194</v>
      </c>
      <c r="D91" s="179" t="s">
        <v>0</v>
      </c>
      <c r="E91" s="156">
        <v>1.5</v>
      </c>
      <c r="F91" s="318"/>
      <c r="G91" s="156">
        <f>ROUND(E91*F91,2)</f>
        <v>0</v>
      </c>
      <c r="H91" s="191" t="s">
        <v>333</v>
      </c>
      <c r="I91" s="205">
        <f t="shared" si="1"/>
        <v>0</v>
      </c>
      <c r="J91" s="191"/>
      <c r="K91" s="191"/>
      <c r="L91" s="149"/>
      <c r="M91" s="149"/>
      <c r="N91" s="149"/>
      <c r="O91" s="149"/>
      <c r="P91" s="149"/>
      <c r="Q91" s="149"/>
      <c r="R91" s="149" t="s">
        <v>91</v>
      </c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</row>
    <row r="92" spans="1:47">
      <c r="A92" s="151" t="s">
        <v>86</v>
      </c>
      <c r="B92" s="155" t="s">
        <v>62</v>
      </c>
      <c r="C92" s="168" t="s">
        <v>63</v>
      </c>
      <c r="D92" s="181"/>
      <c r="E92" s="157"/>
      <c r="F92" s="194"/>
      <c r="G92" s="157">
        <f>SUMIF(R93:R104,"&lt;&gt;NOR",G93:G104)</f>
        <v>0</v>
      </c>
      <c r="H92" s="192"/>
      <c r="I92" s="206">
        <f t="shared" si="1"/>
        <v>0</v>
      </c>
      <c r="J92" s="192"/>
      <c r="K92" s="192"/>
      <c r="L92" s="149"/>
      <c r="R92" t="s">
        <v>87</v>
      </c>
    </row>
    <row r="93" spans="1:47" ht="22.5" outlineLevel="1">
      <c r="A93" s="150">
        <v>39</v>
      </c>
      <c r="B93" s="154" t="s">
        <v>195</v>
      </c>
      <c r="C93" s="166" t="s">
        <v>196</v>
      </c>
      <c r="D93" s="179" t="s">
        <v>99</v>
      </c>
      <c r="E93" s="156">
        <v>29.5</v>
      </c>
      <c r="F93" s="318"/>
      <c r="G93" s="156">
        <f>ROUND(E93*F93,2)</f>
        <v>0</v>
      </c>
      <c r="H93" s="191" t="s">
        <v>333</v>
      </c>
      <c r="I93" s="205">
        <f t="shared" si="1"/>
        <v>0</v>
      </c>
      <c r="J93" s="191"/>
      <c r="K93" s="191"/>
      <c r="L93" s="149"/>
      <c r="M93" s="149"/>
      <c r="N93" s="149"/>
      <c r="O93" s="149"/>
      <c r="P93" s="149"/>
      <c r="Q93" s="149"/>
      <c r="R93" s="149" t="s">
        <v>91</v>
      </c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</row>
    <row r="94" spans="1:47" outlineLevel="1">
      <c r="A94" s="150"/>
      <c r="B94" s="154"/>
      <c r="C94" s="167" t="s">
        <v>120</v>
      </c>
      <c r="D94" s="180"/>
      <c r="E94" s="173">
        <v>29.5</v>
      </c>
      <c r="F94" s="193"/>
      <c r="G94" s="156"/>
      <c r="H94" s="191">
        <v>0</v>
      </c>
      <c r="I94" s="205">
        <f t="shared" si="1"/>
        <v>0</v>
      </c>
      <c r="J94" s="191"/>
      <c r="K94" s="191"/>
      <c r="L94" s="149"/>
      <c r="M94" s="149"/>
      <c r="N94" s="149"/>
      <c r="O94" s="149"/>
      <c r="P94" s="149"/>
      <c r="Q94" s="149"/>
      <c r="R94" s="149" t="s">
        <v>93</v>
      </c>
      <c r="S94" s="149">
        <v>0</v>
      </c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</row>
    <row r="95" spans="1:47" ht="22.5" outlineLevel="1">
      <c r="A95" s="150">
        <v>40</v>
      </c>
      <c r="B95" s="154" t="s">
        <v>197</v>
      </c>
      <c r="C95" s="166" t="s">
        <v>198</v>
      </c>
      <c r="D95" s="179" t="s">
        <v>103</v>
      </c>
      <c r="E95" s="156">
        <v>24.5</v>
      </c>
      <c r="F95" s="318"/>
      <c r="G95" s="156">
        <f>ROUND(E95*F95,2)</f>
        <v>0</v>
      </c>
      <c r="H95" s="191" t="s">
        <v>332</v>
      </c>
      <c r="I95" s="205">
        <f t="shared" si="1"/>
        <v>0</v>
      </c>
      <c r="J95" s="191"/>
      <c r="K95" s="191"/>
      <c r="L95" s="149"/>
      <c r="M95" s="149"/>
      <c r="N95" s="149"/>
      <c r="O95" s="149"/>
      <c r="P95" s="149"/>
      <c r="Q95" s="149"/>
      <c r="R95" s="149" t="s">
        <v>91</v>
      </c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</row>
    <row r="96" spans="1:47" outlineLevel="1">
      <c r="A96" s="150"/>
      <c r="B96" s="154"/>
      <c r="C96" s="167" t="s">
        <v>199</v>
      </c>
      <c r="D96" s="180"/>
      <c r="E96" s="173">
        <v>24.5</v>
      </c>
      <c r="F96" s="193"/>
      <c r="G96" s="156"/>
      <c r="H96" s="191">
        <v>0</v>
      </c>
      <c r="I96" s="205">
        <f t="shared" si="1"/>
        <v>0</v>
      </c>
      <c r="J96" s="191"/>
      <c r="K96" s="191"/>
      <c r="L96" s="149"/>
      <c r="M96" s="149"/>
      <c r="N96" s="149"/>
      <c r="O96" s="149"/>
      <c r="P96" s="149"/>
      <c r="Q96" s="149"/>
      <c r="R96" s="149" t="s">
        <v>93</v>
      </c>
      <c r="S96" s="149">
        <v>0</v>
      </c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</row>
    <row r="97" spans="1:47" ht="22.5" outlineLevel="1">
      <c r="A97" s="150">
        <v>41</v>
      </c>
      <c r="B97" s="154" t="s">
        <v>200</v>
      </c>
      <c r="C97" s="166" t="s">
        <v>201</v>
      </c>
      <c r="D97" s="179" t="s">
        <v>99</v>
      </c>
      <c r="E97" s="156">
        <v>29.5</v>
      </c>
      <c r="F97" s="318"/>
      <c r="G97" s="156">
        <f>ROUND(E97*F97,2)</f>
        <v>0</v>
      </c>
      <c r="H97" s="191" t="s">
        <v>333</v>
      </c>
      <c r="I97" s="205">
        <f t="shared" si="1"/>
        <v>0</v>
      </c>
      <c r="J97" s="191"/>
      <c r="K97" s="191"/>
      <c r="L97" s="149"/>
      <c r="M97" s="149"/>
      <c r="N97" s="149"/>
      <c r="O97" s="149"/>
      <c r="P97" s="149"/>
      <c r="Q97" s="149"/>
      <c r="R97" s="149" t="s">
        <v>91</v>
      </c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</row>
    <row r="98" spans="1:47" outlineLevel="1">
      <c r="A98" s="150"/>
      <c r="B98" s="154"/>
      <c r="C98" s="167" t="s">
        <v>120</v>
      </c>
      <c r="D98" s="180"/>
      <c r="E98" s="173">
        <v>29.5</v>
      </c>
      <c r="F98" s="193"/>
      <c r="G98" s="156"/>
      <c r="H98" s="191">
        <v>0</v>
      </c>
      <c r="I98" s="205">
        <f t="shared" si="1"/>
        <v>0</v>
      </c>
      <c r="J98" s="191"/>
      <c r="K98" s="191"/>
      <c r="L98" s="149"/>
      <c r="M98" s="149"/>
      <c r="N98" s="149"/>
      <c r="O98" s="149"/>
      <c r="P98" s="149"/>
      <c r="Q98" s="149"/>
      <c r="R98" s="149" t="s">
        <v>93</v>
      </c>
      <c r="S98" s="149">
        <v>0</v>
      </c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</row>
    <row r="99" spans="1:47" outlineLevel="1">
      <c r="A99" s="150">
        <v>42</v>
      </c>
      <c r="B99" s="154" t="s">
        <v>202</v>
      </c>
      <c r="C99" s="166" t="s">
        <v>203</v>
      </c>
      <c r="D99" s="179" t="s">
        <v>99</v>
      </c>
      <c r="E99" s="156">
        <v>29.5</v>
      </c>
      <c r="F99" s="318"/>
      <c r="G99" s="156">
        <f>ROUND(E99*F99,2)</f>
        <v>0</v>
      </c>
      <c r="H99" s="191" t="s">
        <v>333</v>
      </c>
      <c r="I99" s="205">
        <f t="shared" si="1"/>
        <v>0</v>
      </c>
      <c r="J99" s="191"/>
      <c r="K99" s="191"/>
      <c r="L99" s="149"/>
      <c r="M99" s="149"/>
      <c r="N99" s="149"/>
      <c r="O99" s="149"/>
      <c r="P99" s="149"/>
      <c r="Q99" s="149"/>
      <c r="R99" s="149" t="s">
        <v>91</v>
      </c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</row>
    <row r="100" spans="1:47" outlineLevel="1">
      <c r="A100" s="150"/>
      <c r="B100" s="154"/>
      <c r="C100" s="167" t="s">
        <v>120</v>
      </c>
      <c r="D100" s="180"/>
      <c r="E100" s="173">
        <v>29.5</v>
      </c>
      <c r="F100" s="193"/>
      <c r="G100" s="156"/>
      <c r="H100" s="191">
        <v>0</v>
      </c>
      <c r="I100" s="205">
        <f t="shared" si="1"/>
        <v>0</v>
      </c>
      <c r="J100" s="191"/>
      <c r="K100" s="191"/>
      <c r="L100" s="149"/>
      <c r="M100" s="149"/>
      <c r="N100" s="149"/>
      <c r="O100" s="149"/>
      <c r="P100" s="149"/>
      <c r="Q100" s="149"/>
      <c r="R100" s="149" t="s">
        <v>93</v>
      </c>
      <c r="S100" s="149">
        <v>0</v>
      </c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</row>
    <row r="101" spans="1:47" ht="22.5" outlineLevel="1">
      <c r="A101" s="150">
        <v>43</v>
      </c>
      <c r="B101" s="154" t="s">
        <v>204</v>
      </c>
      <c r="C101" s="166" t="s">
        <v>205</v>
      </c>
      <c r="D101" s="179" t="s">
        <v>99</v>
      </c>
      <c r="E101" s="156">
        <v>32.450000000000003</v>
      </c>
      <c r="F101" s="318"/>
      <c r="G101" s="156">
        <f>ROUND(E101*F101,2)</f>
        <v>0</v>
      </c>
      <c r="H101" s="191" t="s">
        <v>332</v>
      </c>
      <c r="I101" s="205">
        <f t="shared" si="1"/>
        <v>0</v>
      </c>
      <c r="J101" s="191"/>
      <c r="K101" s="191"/>
      <c r="L101" s="149"/>
      <c r="M101" s="149"/>
      <c r="N101" s="149"/>
      <c r="O101" s="149"/>
      <c r="P101" s="149"/>
      <c r="Q101" s="149"/>
      <c r="R101" s="149" t="s">
        <v>91</v>
      </c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</row>
    <row r="102" spans="1:47" outlineLevel="1">
      <c r="A102" s="150"/>
      <c r="B102" s="154"/>
      <c r="C102" s="167" t="s">
        <v>206</v>
      </c>
      <c r="D102" s="180"/>
      <c r="E102" s="173"/>
      <c r="F102" s="193"/>
      <c r="G102" s="156"/>
      <c r="H102" s="191">
        <v>0</v>
      </c>
      <c r="I102" s="205">
        <f t="shared" si="1"/>
        <v>0</v>
      </c>
      <c r="J102" s="191"/>
      <c r="K102" s="191"/>
      <c r="L102" s="149"/>
      <c r="M102" s="149"/>
      <c r="N102" s="149"/>
      <c r="O102" s="149"/>
      <c r="P102" s="149"/>
      <c r="Q102" s="149"/>
      <c r="R102" s="149" t="s">
        <v>93</v>
      </c>
      <c r="S102" s="149">
        <v>0</v>
      </c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</row>
    <row r="103" spans="1:47" outlineLevel="1">
      <c r="A103" s="150"/>
      <c r="B103" s="154"/>
      <c r="C103" s="167" t="s">
        <v>207</v>
      </c>
      <c r="D103" s="180"/>
      <c r="E103" s="173">
        <v>32.450000000000003</v>
      </c>
      <c r="F103" s="193"/>
      <c r="G103" s="156"/>
      <c r="H103" s="191">
        <v>0</v>
      </c>
      <c r="I103" s="205">
        <f t="shared" si="1"/>
        <v>0</v>
      </c>
      <c r="J103" s="191"/>
      <c r="K103" s="191"/>
      <c r="L103" s="149"/>
      <c r="M103" s="149"/>
      <c r="N103" s="149"/>
      <c r="O103" s="149"/>
      <c r="P103" s="149"/>
      <c r="Q103" s="149"/>
      <c r="R103" s="149" t="s">
        <v>93</v>
      </c>
      <c r="S103" s="149">
        <v>0</v>
      </c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</row>
    <row r="104" spans="1:47" outlineLevel="1">
      <c r="A104" s="150">
        <v>44</v>
      </c>
      <c r="B104" s="154" t="s">
        <v>208</v>
      </c>
      <c r="C104" s="166" t="s">
        <v>209</v>
      </c>
      <c r="D104" s="179" t="s">
        <v>0</v>
      </c>
      <c r="E104" s="156">
        <v>0.8</v>
      </c>
      <c r="F104" s="318"/>
      <c r="G104" s="156">
        <f>ROUND(E104*F104,2)</f>
        <v>0</v>
      </c>
      <c r="H104" s="191" t="s">
        <v>333</v>
      </c>
      <c r="I104" s="205">
        <f t="shared" si="1"/>
        <v>0</v>
      </c>
      <c r="J104" s="191"/>
      <c r="K104" s="191"/>
      <c r="L104" s="149"/>
      <c r="M104" s="149"/>
      <c r="N104" s="149"/>
      <c r="O104" s="149"/>
      <c r="P104" s="149"/>
      <c r="Q104" s="149"/>
      <c r="R104" s="149" t="s">
        <v>91</v>
      </c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</row>
    <row r="105" spans="1:47">
      <c r="A105" s="151" t="s">
        <v>86</v>
      </c>
      <c r="B105" s="155" t="s">
        <v>64</v>
      </c>
      <c r="C105" s="168" t="s">
        <v>65</v>
      </c>
      <c r="D105" s="181"/>
      <c r="E105" s="157"/>
      <c r="F105" s="194"/>
      <c r="G105" s="157">
        <f>SUMIF(R106:R114,"&lt;&gt;NOR",G106:G114)</f>
        <v>0</v>
      </c>
      <c r="H105" s="192"/>
      <c r="I105" s="206">
        <f t="shared" si="1"/>
        <v>0</v>
      </c>
      <c r="J105" s="192"/>
      <c r="K105" s="192"/>
      <c r="L105" s="149"/>
      <c r="R105" t="s">
        <v>87</v>
      </c>
    </row>
    <row r="106" spans="1:47" outlineLevel="1">
      <c r="A106" s="150">
        <v>45</v>
      </c>
      <c r="B106" s="154" t="s">
        <v>210</v>
      </c>
      <c r="C106" s="166" t="s">
        <v>211</v>
      </c>
      <c r="D106" s="179" t="s">
        <v>99</v>
      </c>
      <c r="E106" s="156">
        <v>3.9</v>
      </c>
      <c r="F106" s="318"/>
      <c r="G106" s="156">
        <f>ROUND(E106*F106,2)</f>
        <v>0</v>
      </c>
      <c r="H106" s="191" t="s">
        <v>333</v>
      </c>
      <c r="I106" s="205">
        <f t="shared" si="1"/>
        <v>0</v>
      </c>
      <c r="J106" s="191"/>
      <c r="K106" s="191"/>
      <c r="L106" s="149"/>
      <c r="M106" s="149"/>
      <c r="N106" s="149"/>
      <c r="O106" s="149"/>
      <c r="P106" s="149"/>
      <c r="Q106" s="149"/>
      <c r="R106" s="149" t="s">
        <v>91</v>
      </c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</row>
    <row r="107" spans="1:47" outlineLevel="1">
      <c r="A107" s="150"/>
      <c r="B107" s="154"/>
      <c r="C107" s="167" t="s">
        <v>212</v>
      </c>
      <c r="D107" s="180"/>
      <c r="E107" s="173">
        <v>2.4</v>
      </c>
      <c r="F107" s="193"/>
      <c r="G107" s="156"/>
      <c r="H107" s="191">
        <v>0</v>
      </c>
      <c r="I107" s="205">
        <f t="shared" si="1"/>
        <v>0</v>
      </c>
      <c r="J107" s="191"/>
      <c r="K107" s="191"/>
      <c r="L107" s="149"/>
      <c r="M107" s="149"/>
      <c r="N107" s="149"/>
      <c r="O107" s="149"/>
      <c r="P107" s="149"/>
      <c r="Q107" s="149"/>
      <c r="R107" s="149" t="s">
        <v>93</v>
      </c>
      <c r="S107" s="149">
        <v>0</v>
      </c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</row>
    <row r="108" spans="1:47" outlineLevel="1">
      <c r="A108" s="150"/>
      <c r="B108" s="154"/>
      <c r="C108" s="167" t="s">
        <v>213</v>
      </c>
      <c r="D108" s="180"/>
      <c r="E108" s="173">
        <v>1.5</v>
      </c>
      <c r="F108" s="193"/>
      <c r="G108" s="156"/>
      <c r="H108" s="191">
        <v>0</v>
      </c>
      <c r="I108" s="205">
        <f t="shared" si="1"/>
        <v>0</v>
      </c>
      <c r="J108" s="191"/>
      <c r="K108" s="191"/>
      <c r="L108" s="149"/>
      <c r="M108" s="149"/>
      <c r="N108" s="149"/>
      <c r="O108" s="149"/>
      <c r="P108" s="149"/>
      <c r="Q108" s="149"/>
      <c r="R108" s="149" t="s">
        <v>93</v>
      </c>
      <c r="S108" s="149">
        <v>0</v>
      </c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</row>
    <row r="109" spans="1:47" outlineLevel="1">
      <c r="A109" s="150">
        <v>46</v>
      </c>
      <c r="B109" s="154" t="s">
        <v>214</v>
      </c>
      <c r="C109" s="166" t="s">
        <v>215</v>
      </c>
      <c r="D109" s="179" t="s">
        <v>99</v>
      </c>
      <c r="E109" s="156">
        <v>3.9</v>
      </c>
      <c r="F109" s="318"/>
      <c r="G109" s="156">
        <f>ROUND(E109*F109,2)</f>
        <v>0</v>
      </c>
      <c r="H109" s="191" t="s">
        <v>333</v>
      </c>
      <c r="I109" s="205">
        <f t="shared" si="1"/>
        <v>0</v>
      </c>
      <c r="J109" s="191"/>
      <c r="K109" s="191"/>
      <c r="L109" s="149"/>
      <c r="M109" s="149"/>
      <c r="N109" s="149"/>
      <c r="O109" s="149"/>
      <c r="P109" s="149"/>
      <c r="Q109" s="149"/>
      <c r="R109" s="149" t="s">
        <v>91</v>
      </c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</row>
    <row r="110" spans="1:47" outlineLevel="1">
      <c r="A110" s="150"/>
      <c r="B110" s="154"/>
      <c r="C110" s="167" t="s">
        <v>212</v>
      </c>
      <c r="D110" s="180"/>
      <c r="E110" s="173">
        <v>2.4</v>
      </c>
      <c r="F110" s="193"/>
      <c r="G110" s="156"/>
      <c r="H110" s="191">
        <v>0</v>
      </c>
      <c r="I110" s="205">
        <f t="shared" si="1"/>
        <v>0</v>
      </c>
      <c r="J110" s="191"/>
      <c r="K110" s="191"/>
      <c r="L110" s="149"/>
      <c r="M110" s="149"/>
      <c r="N110" s="149"/>
      <c r="O110" s="149"/>
      <c r="P110" s="149"/>
      <c r="Q110" s="149"/>
      <c r="R110" s="149" t="s">
        <v>93</v>
      </c>
      <c r="S110" s="149">
        <v>0</v>
      </c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</row>
    <row r="111" spans="1:47" outlineLevel="1">
      <c r="A111" s="150"/>
      <c r="B111" s="154"/>
      <c r="C111" s="167" t="s">
        <v>213</v>
      </c>
      <c r="D111" s="180"/>
      <c r="E111" s="173">
        <v>1.5</v>
      </c>
      <c r="F111" s="193"/>
      <c r="G111" s="156"/>
      <c r="H111" s="191">
        <v>0</v>
      </c>
      <c r="I111" s="205">
        <f t="shared" si="1"/>
        <v>0</v>
      </c>
      <c r="J111" s="191"/>
      <c r="K111" s="191"/>
      <c r="L111" s="149"/>
      <c r="M111" s="149"/>
      <c r="N111" s="149"/>
      <c r="O111" s="149"/>
      <c r="P111" s="149"/>
      <c r="Q111" s="149"/>
      <c r="R111" s="149" t="s">
        <v>93</v>
      </c>
      <c r="S111" s="149">
        <v>0</v>
      </c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</row>
    <row r="112" spans="1:47" outlineLevel="1">
      <c r="A112" s="150">
        <v>47</v>
      </c>
      <c r="B112" s="154" t="s">
        <v>216</v>
      </c>
      <c r="C112" s="166" t="s">
        <v>217</v>
      </c>
      <c r="D112" s="179" t="s">
        <v>99</v>
      </c>
      <c r="E112" s="156">
        <v>3.9</v>
      </c>
      <c r="F112" s="318"/>
      <c r="G112" s="156">
        <f>ROUND(E112*F112,2)</f>
        <v>0</v>
      </c>
      <c r="H112" s="191" t="s">
        <v>333</v>
      </c>
      <c r="I112" s="205">
        <f t="shared" si="1"/>
        <v>0</v>
      </c>
      <c r="J112" s="191"/>
      <c r="K112" s="191"/>
      <c r="L112" s="149"/>
      <c r="M112" s="149"/>
      <c r="N112" s="149"/>
      <c r="O112" s="149"/>
      <c r="P112" s="149"/>
      <c r="Q112" s="149"/>
      <c r="R112" s="149" t="s">
        <v>91</v>
      </c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</row>
    <row r="113" spans="1:47" outlineLevel="1">
      <c r="A113" s="150"/>
      <c r="B113" s="154"/>
      <c r="C113" s="167" t="s">
        <v>212</v>
      </c>
      <c r="D113" s="180"/>
      <c r="E113" s="173">
        <v>2.4</v>
      </c>
      <c r="F113" s="193"/>
      <c r="G113" s="156"/>
      <c r="H113" s="191">
        <v>0</v>
      </c>
      <c r="I113" s="205">
        <f t="shared" si="1"/>
        <v>0</v>
      </c>
      <c r="J113" s="191"/>
      <c r="K113" s="191"/>
      <c r="L113" s="149"/>
      <c r="M113" s="149"/>
      <c r="N113" s="149"/>
      <c r="O113" s="149"/>
      <c r="P113" s="149"/>
      <c r="Q113" s="149"/>
      <c r="R113" s="149" t="s">
        <v>93</v>
      </c>
      <c r="S113" s="149">
        <v>0</v>
      </c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</row>
    <row r="114" spans="1:47" outlineLevel="1">
      <c r="A114" s="150"/>
      <c r="B114" s="154"/>
      <c r="C114" s="167" t="s">
        <v>213</v>
      </c>
      <c r="D114" s="180"/>
      <c r="E114" s="173">
        <v>1.5</v>
      </c>
      <c r="F114" s="193"/>
      <c r="G114" s="156"/>
      <c r="H114" s="191">
        <v>0</v>
      </c>
      <c r="I114" s="205">
        <f t="shared" si="1"/>
        <v>0</v>
      </c>
      <c r="J114" s="191"/>
      <c r="K114" s="191"/>
      <c r="L114" s="149"/>
      <c r="M114" s="149"/>
      <c r="N114" s="149"/>
      <c r="O114" s="149"/>
      <c r="P114" s="149"/>
      <c r="Q114" s="149"/>
      <c r="R114" s="149" t="s">
        <v>93</v>
      </c>
      <c r="S114" s="149">
        <v>0</v>
      </c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</row>
    <row r="115" spans="1:47">
      <c r="A115" s="151" t="s">
        <v>86</v>
      </c>
      <c r="B115" s="155" t="s">
        <v>66</v>
      </c>
      <c r="C115" s="168" t="s">
        <v>67</v>
      </c>
      <c r="D115" s="181"/>
      <c r="E115" s="157"/>
      <c r="F115" s="194"/>
      <c r="G115" s="157">
        <f>SUMIF(R116:R123,"&lt;&gt;NOR",G116:G123)</f>
        <v>0</v>
      </c>
      <c r="H115" s="192"/>
      <c r="I115" s="206">
        <f t="shared" si="1"/>
        <v>0</v>
      </c>
      <c r="J115" s="192"/>
      <c r="K115" s="192"/>
      <c r="L115" s="149"/>
      <c r="R115" t="s">
        <v>87</v>
      </c>
    </row>
    <row r="116" spans="1:47" outlineLevel="1">
      <c r="A116" s="150">
        <v>48</v>
      </c>
      <c r="B116" s="154" t="s">
        <v>218</v>
      </c>
      <c r="C116" s="166" t="s">
        <v>219</v>
      </c>
      <c r="D116" s="179" t="s">
        <v>99</v>
      </c>
      <c r="E116" s="156">
        <v>118.28</v>
      </c>
      <c r="F116" s="318"/>
      <c r="G116" s="156">
        <f>ROUND(E116*F116,2)</f>
        <v>0</v>
      </c>
      <c r="H116" s="191" t="s">
        <v>333</v>
      </c>
      <c r="I116" s="205">
        <f t="shared" si="1"/>
        <v>0</v>
      </c>
      <c r="J116" s="191"/>
      <c r="K116" s="191"/>
      <c r="L116" s="149"/>
      <c r="M116" s="149"/>
      <c r="N116" s="149"/>
      <c r="O116" s="149"/>
      <c r="P116" s="149"/>
      <c r="Q116" s="149"/>
      <c r="R116" s="149" t="s">
        <v>91</v>
      </c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</row>
    <row r="117" spans="1:47" outlineLevel="1">
      <c r="A117" s="150"/>
      <c r="B117" s="154"/>
      <c r="C117" s="167" t="s">
        <v>139</v>
      </c>
      <c r="D117" s="180"/>
      <c r="E117" s="173">
        <v>24.3</v>
      </c>
      <c r="F117" s="193"/>
      <c r="G117" s="156"/>
      <c r="H117" s="191">
        <v>0</v>
      </c>
      <c r="I117" s="205">
        <f t="shared" si="1"/>
        <v>0</v>
      </c>
      <c r="J117" s="191"/>
      <c r="K117" s="191"/>
      <c r="L117" s="149"/>
      <c r="M117" s="149"/>
      <c r="N117" s="149"/>
      <c r="O117" s="149"/>
      <c r="P117" s="149"/>
      <c r="Q117" s="149"/>
      <c r="R117" s="149" t="s">
        <v>93</v>
      </c>
      <c r="S117" s="149">
        <v>0</v>
      </c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</row>
    <row r="118" spans="1:47" outlineLevel="1">
      <c r="A118" s="150"/>
      <c r="B118" s="154"/>
      <c r="C118" s="167" t="s">
        <v>220</v>
      </c>
      <c r="D118" s="180"/>
      <c r="E118" s="173">
        <v>51.98</v>
      </c>
      <c r="F118" s="193"/>
      <c r="G118" s="156"/>
      <c r="H118" s="191">
        <v>0</v>
      </c>
      <c r="I118" s="205">
        <f t="shared" si="1"/>
        <v>0</v>
      </c>
      <c r="J118" s="191"/>
      <c r="K118" s="191"/>
      <c r="L118" s="149"/>
      <c r="M118" s="149"/>
      <c r="N118" s="149"/>
      <c r="O118" s="149"/>
      <c r="P118" s="149"/>
      <c r="Q118" s="149"/>
      <c r="R118" s="149" t="s">
        <v>93</v>
      </c>
      <c r="S118" s="149">
        <v>0</v>
      </c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</row>
    <row r="119" spans="1:47" outlineLevel="1">
      <c r="A119" s="150"/>
      <c r="B119" s="154"/>
      <c r="C119" s="167" t="s">
        <v>221</v>
      </c>
      <c r="D119" s="180"/>
      <c r="E119" s="173">
        <v>42</v>
      </c>
      <c r="F119" s="193"/>
      <c r="G119" s="156"/>
      <c r="H119" s="191">
        <v>0</v>
      </c>
      <c r="I119" s="205">
        <f t="shared" si="1"/>
        <v>0</v>
      </c>
      <c r="J119" s="191"/>
      <c r="K119" s="191"/>
      <c r="L119" s="149"/>
      <c r="M119" s="149"/>
      <c r="N119" s="149"/>
      <c r="O119" s="149"/>
      <c r="P119" s="149"/>
      <c r="Q119" s="149"/>
      <c r="R119" s="149" t="s">
        <v>93</v>
      </c>
      <c r="S119" s="149">
        <v>0</v>
      </c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</row>
    <row r="120" spans="1:47" outlineLevel="1">
      <c r="A120" s="150">
        <v>49</v>
      </c>
      <c r="B120" s="154" t="s">
        <v>222</v>
      </c>
      <c r="C120" s="166" t="s">
        <v>223</v>
      </c>
      <c r="D120" s="179" t="s">
        <v>99</v>
      </c>
      <c r="E120" s="156">
        <v>118.28</v>
      </c>
      <c r="F120" s="318"/>
      <c r="G120" s="156">
        <f>ROUND(E120*F120,2)</f>
        <v>0</v>
      </c>
      <c r="H120" s="191" t="s">
        <v>333</v>
      </c>
      <c r="I120" s="205">
        <f t="shared" si="1"/>
        <v>0</v>
      </c>
      <c r="J120" s="191"/>
      <c r="K120" s="191"/>
      <c r="L120" s="149"/>
      <c r="M120" s="149"/>
      <c r="N120" s="149"/>
      <c r="O120" s="149"/>
      <c r="P120" s="149"/>
      <c r="Q120" s="149"/>
      <c r="R120" s="149" t="s">
        <v>91</v>
      </c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</row>
    <row r="121" spans="1:47" outlineLevel="1">
      <c r="A121" s="150"/>
      <c r="B121" s="154"/>
      <c r="C121" s="167" t="s">
        <v>139</v>
      </c>
      <c r="D121" s="180"/>
      <c r="E121" s="173">
        <v>24.3</v>
      </c>
      <c r="F121" s="193"/>
      <c r="G121" s="156"/>
      <c r="H121" s="191"/>
      <c r="I121" s="205">
        <f t="shared" si="1"/>
        <v>0</v>
      </c>
      <c r="J121" s="191"/>
      <c r="K121" s="191"/>
      <c r="L121" s="149"/>
      <c r="M121" s="149"/>
      <c r="N121" s="149"/>
      <c r="O121" s="149"/>
      <c r="P121" s="149"/>
      <c r="Q121" s="149"/>
      <c r="R121" s="149" t="s">
        <v>93</v>
      </c>
      <c r="S121" s="149">
        <v>0</v>
      </c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</row>
    <row r="122" spans="1:47" outlineLevel="1">
      <c r="A122" s="150"/>
      <c r="B122" s="154"/>
      <c r="C122" s="167" t="s">
        <v>220</v>
      </c>
      <c r="D122" s="180"/>
      <c r="E122" s="173">
        <v>51.98</v>
      </c>
      <c r="F122" s="193"/>
      <c r="G122" s="156"/>
      <c r="H122" s="191"/>
      <c r="I122" s="205">
        <f t="shared" si="1"/>
        <v>0</v>
      </c>
      <c r="J122" s="191"/>
      <c r="K122" s="191"/>
      <c r="L122" s="149"/>
      <c r="M122" s="149"/>
      <c r="N122" s="149"/>
      <c r="O122" s="149"/>
      <c r="P122" s="149"/>
      <c r="Q122" s="149"/>
      <c r="R122" s="149" t="s">
        <v>93</v>
      </c>
      <c r="S122" s="149">
        <v>0</v>
      </c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</row>
    <row r="123" spans="1:47" outlineLevel="1">
      <c r="A123" s="150"/>
      <c r="B123" s="154"/>
      <c r="C123" s="167" t="s">
        <v>221</v>
      </c>
      <c r="D123" s="180"/>
      <c r="E123" s="173">
        <v>42</v>
      </c>
      <c r="F123" s="193"/>
      <c r="G123" s="156"/>
      <c r="H123" s="191"/>
      <c r="I123" s="205">
        <f t="shared" si="1"/>
        <v>0</v>
      </c>
      <c r="J123" s="191"/>
      <c r="K123" s="191"/>
      <c r="L123" s="149"/>
      <c r="M123" s="149"/>
      <c r="N123" s="149"/>
      <c r="O123" s="149"/>
      <c r="P123" s="149"/>
      <c r="Q123" s="149"/>
      <c r="R123" s="149" t="s">
        <v>93</v>
      </c>
      <c r="S123" s="149">
        <v>0</v>
      </c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</row>
    <row r="124" spans="1:47">
      <c r="A124" s="151" t="s">
        <v>86</v>
      </c>
      <c r="B124" s="155" t="s">
        <v>68</v>
      </c>
      <c r="C124" s="168" t="s">
        <v>69</v>
      </c>
      <c r="D124" s="181"/>
      <c r="E124" s="157"/>
      <c r="F124" s="194"/>
      <c r="G124" s="157">
        <f>SUMIF(R125:R225,"&lt;&gt;NOR",G125:G225)</f>
        <v>0</v>
      </c>
      <c r="H124" s="192"/>
      <c r="I124" s="206">
        <f t="shared" si="1"/>
        <v>0</v>
      </c>
      <c r="J124" s="192"/>
      <c r="K124" s="192"/>
      <c r="R124" t="s">
        <v>87</v>
      </c>
    </row>
    <row r="125" spans="1:47" ht="168.75" outlineLevel="1">
      <c r="A125" s="150"/>
      <c r="B125" s="154"/>
      <c r="C125" s="166" t="s">
        <v>234</v>
      </c>
      <c r="D125" s="179"/>
      <c r="E125" s="193"/>
      <c r="F125" s="193"/>
      <c r="G125" s="193"/>
      <c r="H125" s="191"/>
      <c r="I125" s="205">
        <f t="shared" si="1"/>
        <v>0</v>
      </c>
      <c r="J125" s="191"/>
      <c r="K125" s="191"/>
      <c r="L125" s="149"/>
      <c r="M125" s="149"/>
      <c r="N125" s="149"/>
      <c r="O125" s="149"/>
      <c r="P125" s="149"/>
      <c r="Q125" s="149"/>
      <c r="R125" s="149" t="s">
        <v>224</v>
      </c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</row>
    <row r="126" spans="1:47" outlineLevel="1">
      <c r="A126" s="150"/>
      <c r="B126" s="154"/>
      <c r="C126" s="166"/>
      <c r="D126" s="179"/>
      <c r="E126" s="193"/>
      <c r="F126" s="193"/>
      <c r="G126" s="193"/>
      <c r="H126" s="191"/>
      <c r="I126" s="205">
        <f t="shared" si="1"/>
        <v>0</v>
      </c>
      <c r="J126" s="191"/>
      <c r="K126" s="191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</row>
    <row r="127" spans="1:47" outlineLevel="1">
      <c r="A127" s="150"/>
      <c r="B127" s="154"/>
      <c r="C127" s="195" t="s">
        <v>235</v>
      </c>
      <c r="D127" s="179"/>
      <c r="E127" s="193"/>
      <c r="F127" s="193"/>
      <c r="G127" s="193"/>
      <c r="H127" s="191"/>
      <c r="I127" s="205">
        <f t="shared" si="1"/>
        <v>0</v>
      </c>
      <c r="J127" s="191"/>
      <c r="K127" s="191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</row>
    <row r="128" spans="1:47" outlineLevel="1">
      <c r="A128" s="150">
        <v>50</v>
      </c>
      <c r="B128" s="197">
        <v>1</v>
      </c>
      <c r="C128" s="166" t="s">
        <v>236</v>
      </c>
      <c r="D128" s="179" t="s">
        <v>146</v>
      </c>
      <c r="E128" s="193">
        <v>1</v>
      </c>
      <c r="F128" s="318"/>
      <c r="G128" s="193">
        <f>F128*E128</f>
        <v>0</v>
      </c>
      <c r="H128" s="191" t="s">
        <v>332</v>
      </c>
      <c r="I128" s="205">
        <f t="shared" si="1"/>
        <v>0</v>
      </c>
      <c r="J128" s="191"/>
      <c r="K128" s="191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</row>
    <row r="129" spans="1:47" outlineLevel="1">
      <c r="A129" s="150"/>
      <c r="B129" s="197"/>
      <c r="C129" s="166"/>
      <c r="D129" s="179"/>
      <c r="E129" s="193"/>
      <c r="F129" s="193"/>
      <c r="G129" s="193">
        <f t="shared" ref="G129:G192" si="2">F129*E129</f>
        <v>0</v>
      </c>
      <c r="H129" s="191">
        <v>0</v>
      </c>
      <c r="I129" s="205">
        <f t="shared" si="1"/>
        <v>0</v>
      </c>
      <c r="J129" s="191"/>
      <c r="K129" s="191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</row>
    <row r="130" spans="1:47" outlineLevel="1">
      <c r="A130" s="150"/>
      <c r="B130" s="197"/>
      <c r="C130" s="195" t="s">
        <v>69</v>
      </c>
      <c r="D130" s="179"/>
      <c r="E130" s="193"/>
      <c r="F130" s="193"/>
      <c r="G130" s="193">
        <f t="shared" si="2"/>
        <v>0</v>
      </c>
      <c r="H130" s="191">
        <v>0</v>
      </c>
      <c r="I130" s="205">
        <f t="shared" si="1"/>
        <v>0</v>
      </c>
      <c r="J130" s="191"/>
      <c r="K130" s="191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</row>
    <row r="131" spans="1:47" outlineLevel="1">
      <c r="A131" s="150"/>
      <c r="B131" s="197"/>
      <c r="C131" s="195" t="s">
        <v>237</v>
      </c>
      <c r="D131" s="179"/>
      <c r="E131" s="193"/>
      <c r="F131" s="193"/>
      <c r="G131" s="193">
        <f t="shared" si="2"/>
        <v>0</v>
      </c>
      <c r="H131" s="191">
        <v>0</v>
      </c>
      <c r="I131" s="205">
        <f t="shared" si="1"/>
        <v>0</v>
      </c>
      <c r="J131" s="191"/>
      <c r="K131" s="191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</row>
    <row r="132" spans="1:47" outlineLevel="1">
      <c r="A132" s="150">
        <v>51</v>
      </c>
      <c r="B132" s="197">
        <v>2</v>
      </c>
      <c r="C132" s="166" t="s">
        <v>238</v>
      </c>
      <c r="D132" s="179" t="s">
        <v>146</v>
      </c>
      <c r="E132" s="193">
        <v>1</v>
      </c>
      <c r="F132" s="318"/>
      <c r="G132" s="193">
        <f t="shared" si="2"/>
        <v>0</v>
      </c>
      <c r="H132" s="191" t="s">
        <v>332</v>
      </c>
      <c r="I132" s="205">
        <f t="shared" si="1"/>
        <v>0</v>
      </c>
      <c r="J132" s="191"/>
      <c r="K132" s="191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</row>
    <row r="133" spans="1:47" outlineLevel="1">
      <c r="A133" s="150">
        <v>52</v>
      </c>
      <c r="B133" s="197">
        <v>3</v>
      </c>
      <c r="C133" s="166" t="s">
        <v>239</v>
      </c>
      <c r="D133" s="179" t="s">
        <v>146</v>
      </c>
      <c r="E133" s="193">
        <v>1</v>
      </c>
      <c r="F133" s="318"/>
      <c r="G133" s="193">
        <f t="shared" si="2"/>
        <v>0</v>
      </c>
      <c r="H133" s="191" t="s">
        <v>332</v>
      </c>
      <c r="I133" s="205">
        <f t="shared" si="1"/>
        <v>0</v>
      </c>
      <c r="J133" s="191"/>
      <c r="K133" s="191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</row>
    <row r="134" spans="1:47" outlineLevel="1">
      <c r="A134" s="150">
        <v>53</v>
      </c>
      <c r="B134" s="197">
        <v>4</v>
      </c>
      <c r="C134" s="166" t="s">
        <v>240</v>
      </c>
      <c r="D134" s="179" t="s">
        <v>146</v>
      </c>
      <c r="E134" s="193">
        <v>1</v>
      </c>
      <c r="F134" s="318"/>
      <c r="G134" s="193">
        <f t="shared" si="2"/>
        <v>0</v>
      </c>
      <c r="H134" s="191" t="s">
        <v>332</v>
      </c>
      <c r="I134" s="205">
        <f t="shared" si="1"/>
        <v>0</v>
      </c>
      <c r="J134" s="191"/>
      <c r="K134" s="191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</row>
    <row r="135" spans="1:47" outlineLevel="1">
      <c r="A135" s="150">
        <v>54</v>
      </c>
      <c r="B135" s="197">
        <v>5</v>
      </c>
      <c r="C135" s="166" t="s">
        <v>241</v>
      </c>
      <c r="D135" s="179" t="s">
        <v>146</v>
      </c>
      <c r="E135" s="193">
        <v>2</v>
      </c>
      <c r="F135" s="318"/>
      <c r="G135" s="193">
        <f t="shared" si="2"/>
        <v>0</v>
      </c>
      <c r="H135" s="191" t="s">
        <v>332</v>
      </c>
      <c r="I135" s="205">
        <f t="shared" si="1"/>
        <v>0</v>
      </c>
      <c r="J135" s="191"/>
      <c r="K135" s="191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</row>
    <row r="136" spans="1:47" outlineLevel="1">
      <c r="A136" s="150">
        <v>55</v>
      </c>
      <c r="B136" s="197">
        <v>6</v>
      </c>
      <c r="C136" s="166" t="s">
        <v>242</v>
      </c>
      <c r="D136" s="179" t="s">
        <v>90</v>
      </c>
      <c r="E136" s="193">
        <v>4</v>
      </c>
      <c r="F136" s="318"/>
      <c r="G136" s="193">
        <f t="shared" si="2"/>
        <v>0</v>
      </c>
      <c r="H136" s="191" t="s">
        <v>332</v>
      </c>
      <c r="I136" s="205">
        <f t="shared" si="1"/>
        <v>0</v>
      </c>
      <c r="J136" s="191"/>
      <c r="K136" s="191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</row>
    <row r="137" spans="1:47" outlineLevel="1">
      <c r="A137" s="150">
        <v>56</v>
      </c>
      <c r="B137" s="197">
        <v>7</v>
      </c>
      <c r="C137" s="166" t="s">
        <v>243</v>
      </c>
      <c r="D137" s="179" t="s">
        <v>146</v>
      </c>
      <c r="E137" s="193">
        <v>12</v>
      </c>
      <c r="F137" s="318"/>
      <c r="G137" s="193">
        <f t="shared" si="2"/>
        <v>0</v>
      </c>
      <c r="H137" s="191" t="s">
        <v>332</v>
      </c>
      <c r="I137" s="205">
        <f t="shared" ref="I137:I200" si="3">G137</f>
        <v>0</v>
      </c>
      <c r="J137" s="191"/>
      <c r="K137" s="191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</row>
    <row r="138" spans="1:47" outlineLevel="1">
      <c r="A138" s="150"/>
      <c r="B138" s="197"/>
      <c r="C138" s="195" t="s">
        <v>244</v>
      </c>
      <c r="D138" s="179"/>
      <c r="E138" s="193"/>
      <c r="F138" s="193"/>
      <c r="G138" s="193">
        <f t="shared" si="2"/>
        <v>0</v>
      </c>
      <c r="H138" s="191">
        <v>0</v>
      </c>
      <c r="I138" s="205">
        <f t="shared" si="3"/>
        <v>0</v>
      </c>
      <c r="J138" s="191"/>
      <c r="K138" s="191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</row>
    <row r="139" spans="1:47" outlineLevel="1">
      <c r="A139" s="150">
        <v>57</v>
      </c>
      <c r="B139" s="197">
        <v>8</v>
      </c>
      <c r="C139" s="166" t="s">
        <v>245</v>
      </c>
      <c r="D139" s="179" t="s">
        <v>146</v>
      </c>
      <c r="E139" s="193">
        <v>8</v>
      </c>
      <c r="F139" s="318"/>
      <c r="G139" s="193">
        <f t="shared" si="2"/>
        <v>0</v>
      </c>
      <c r="H139" s="191" t="s">
        <v>332</v>
      </c>
      <c r="I139" s="205">
        <f t="shared" si="3"/>
        <v>0</v>
      </c>
      <c r="J139" s="191"/>
      <c r="K139" s="191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</row>
    <row r="140" spans="1:47" outlineLevel="1">
      <c r="A140" s="150"/>
      <c r="B140" s="197"/>
      <c r="C140" s="195" t="s">
        <v>246</v>
      </c>
      <c r="D140" s="179"/>
      <c r="E140" s="193"/>
      <c r="F140" s="193"/>
      <c r="G140" s="193">
        <f t="shared" si="2"/>
        <v>0</v>
      </c>
      <c r="H140" s="191">
        <v>0</v>
      </c>
      <c r="I140" s="205">
        <f t="shared" si="3"/>
        <v>0</v>
      </c>
      <c r="J140" s="191"/>
      <c r="K140" s="191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</row>
    <row r="141" spans="1:47" outlineLevel="1">
      <c r="A141" s="150">
        <v>58</v>
      </c>
      <c r="B141" s="197">
        <v>9</v>
      </c>
      <c r="C141" s="166" t="s">
        <v>247</v>
      </c>
      <c r="D141" s="179" t="s">
        <v>146</v>
      </c>
      <c r="E141" s="193">
        <v>40</v>
      </c>
      <c r="F141" s="318"/>
      <c r="G141" s="193">
        <f t="shared" si="2"/>
        <v>0</v>
      </c>
      <c r="H141" s="191" t="s">
        <v>332</v>
      </c>
      <c r="I141" s="205">
        <f t="shared" si="3"/>
        <v>0</v>
      </c>
      <c r="J141" s="191"/>
      <c r="K141" s="191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</row>
    <row r="142" spans="1:47" outlineLevel="1">
      <c r="A142" s="150">
        <v>59</v>
      </c>
      <c r="B142" s="197">
        <v>10</v>
      </c>
      <c r="C142" s="166" t="s">
        <v>248</v>
      </c>
      <c r="D142" s="179" t="s">
        <v>146</v>
      </c>
      <c r="E142" s="193">
        <v>20</v>
      </c>
      <c r="F142" s="318"/>
      <c r="G142" s="193">
        <f t="shared" si="2"/>
        <v>0</v>
      </c>
      <c r="H142" s="191" t="s">
        <v>332</v>
      </c>
      <c r="I142" s="205">
        <f t="shared" si="3"/>
        <v>0</v>
      </c>
      <c r="J142" s="191"/>
      <c r="K142" s="191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</row>
    <row r="143" spans="1:47" outlineLevel="1">
      <c r="A143" s="150">
        <v>60</v>
      </c>
      <c r="B143" s="197">
        <v>11</v>
      </c>
      <c r="C143" s="166" t="s">
        <v>249</v>
      </c>
      <c r="D143" s="179" t="s">
        <v>146</v>
      </c>
      <c r="E143" s="193">
        <v>20</v>
      </c>
      <c r="F143" s="318"/>
      <c r="G143" s="193">
        <f t="shared" si="2"/>
        <v>0</v>
      </c>
      <c r="H143" s="191" t="s">
        <v>332</v>
      </c>
      <c r="I143" s="205">
        <f t="shared" si="3"/>
        <v>0</v>
      </c>
      <c r="J143" s="191"/>
      <c r="K143" s="191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</row>
    <row r="144" spans="1:47" outlineLevel="1">
      <c r="A144" s="150">
        <v>61</v>
      </c>
      <c r="B144" s="197">
        <v>12</v>
      </c>
      <c r="C144" s="166" t="s">
        <v>250</v>
      </c>
      <c r="D144" s="179" t="s">
        <v>146</v>
      </c>
      <c r="E144" s="193">
        <v>10</v>
      </c>
      <c r="F144" s="318"/>
      <c r="G144" s="193">
        <f t="shared" si="2"/>
        <v>0</v>
      </c>
      <c r="H144" s="191" t="s">
        <v>332</v>
      </c>
      <c r="I144" s="205">
        <f t="shared" si="3"/>
        <v>0</v>
      </c>
      <c r="J144" s="191"/>
      <c r="K144" s="191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</row>
    <row r="145" spans="1:47" outlineLevel="1">
      <c r="A145" s="150"/>
      <c r="B145" s="197"/>
      <c r="C145" s="195" t="s">
        <v>251</v>
      </c>
      <c r="D145" s="179"/>
      <c r="E145" s="193"/>
      <c r="F145" s="193"/>
      <c r="G145" s="193">
        <f t="shared" si="2"/>
        <v>0</v>
      </c>
      <c r="H145" s="191">
        <v>0</v>
      </c>
      <c r="I145" s="205">
        <f t="shared" si="3"/>
        <v>0</v>
      </c>
      <c r="J145" s="191"/>
      <c r="K145" s="191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</row>
    <row r="146" spans="1:47" outlineLevel="1">
      <c r="A146" s="150">
        <v>62</v>
      </c>
      <c r="B146" s="197">
        <v>13</v>
      </c>
      <c r="C146" s="166" t="s">
        <v>252</v>
      </c>
      <c r="D146" s="179" t="s">
        <v>103</v>
      </c>
      <c r="E146" s="193">
        <v>32</v>
      </c>
      <c r="F146" s="318"/>
      <c r="G146" s="193">
        <f t="shared" si="2"/>
        <v>0</v>
      </c>
      <c r="H146" s="191" t="s">
        <v>332</v>
      </c>
      <c r="I146" s="205">
        <f t="shared" si="3"/>
        <v>0</v>
      </c>
      <c r="J146" s="191"/>
      <c r="K146" s="191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</row>
    <row r="147" spans="1:47" outlineLevel="1">
      <c r="A147" s="150"/>
      <c r="B147" s="197"/>
      <c r="C147" s="195" t="s">
        <v>253</v>
      </c>
      <c r="D147" s="179"/>
      <c r="E147" s="193"/>
      <c r="F147" s="193"/>
      <c r="G147" s="193">
        <f t="shared" si="2"/>
        <v>0</v>
      </c>
      <c r="H147" s="191">
        <v>0</v>
      </c>
      <c r="I147" s="205">
        <f t="shared" si="3"/>
        <v>0</v>
      </c>
      <c r="J147" s="191"/>
      <c r="K147" s="191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</row>
    <row r="148" spans="1:47" outlineLevel="1">
      <c r="A148" s="150">
        <v>63</v>
      </c>
      <c r="B148" s="197">
        <v>14</v>
      </c>
      <c r="C148" s="166" t="s">
        <v>254</v>
      </c>
      <c r="D148" s="179" t="s">
        <v>146</v>
      </c>
      <c r="E148" s="193">
        <v>4</v>
      </c>
      <c r="F148" s="318"/>
      <c r="G148" s="193">
        <f t="shared" si="2"/>
        <v>0</v>
      </c>
      <c r="H148" s="191" t="s">
        <v>332</v>
      </c>
      <c r="I148" s="205">
        <f t="shared" si="3"/>
        <v>0</v>
      </c>
      <c r="J148" s="191"/>
      <c r="K148" s="191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</row>
    <row r="149" spans="1:47" outlineLevel="1">
      <c r="A149" s="150">
        <v>64</v>
      </c>
      <c r="B149" s="197">
        <v>15</v>
      </c>
      <c r="C149" s="166" t="s">
        <v>255</v>
      </c>
      <c r="D149" s="179" t="s">
        <v>146</v>
      </c>
      <c r="E149" s="193">
        <v>3</v>
      </c>
      <c r="F149" s="318"/>
      <c r="G149" s="193">
        <f t="shared" si="2"/>
        <v>0</v>
      </c>
      <c r="H149" s="191" t="s">
        <v>332</v>
      </c>
      <c r="I149" s="205">
        <f t="shared" si="3"/>
        <v>0</v>
      </c>
      <c r="J149" s="191"/>
      <c r="K149" s="191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</row>
    <row r="150" spans="1:47" outlineLevel="1">
      <c r="A150" s="150">
        <v>65</v>
      </c>
      <c r="B150" s="197">
        <v>16</v>
      </c>
      <c r="C150" s="166" t="s">
        <v>256</v>
      </c>
      <c r="D150" s="179" t="s">
        <v>146</v>
      </c>
      <c r="E150" s="193">
        <v>1</v>
      </c>
      <c r="F150" s="318"/>
      <c r="G150" s="193">
        <f t="shared" si="2"/>
        <v>0</v>
      </c>
      <c r="H150" s="191" t="s">
        <v>332</v>
      </c>
      <c r="I150" s="205">
        <f t="shared" si="3"/>
        <v>0</v>
      </c>
      <c r="J150" s="191"/>
      <c r="K150" s="191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</row>
    <row r="151" spans="1:47" outlineLevel="1">
      <c r="A151" s="150">
        <v>66</v>
      </c>
      <c r="B151" s="197">
        <v>17</v>
      </c>
      <c r="C151" s="166" t="s">
        <v>257</v>
      </c>
      <c r="D151" s="179" t="s">
        <v>103</v>
      </c>
      <c r="E151" s="193">
        <v>30</v>
      </c>
      <c r="F151" s="318"/>
      <c r="G151" s="193">
        <f t="shared" si="2"/>
        <v>0</v>
      </c>
      <c r="H151" s="191" t="s">
        <v>332</v>
      </c>
      <c r="I151" s="205">
        <f t="shared" si="3"/>
        <v>0</v>
      </c>
      <c r="J151" s="191"/>
      <c r="K151" s="191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</row>
    <row r="152" spans="1:47" outlineLevel="1">
      <c r="A152" s="150">
        <v>67</v>
      </c>
      <c r="B152" s="197">
        <v>18</v>
      </c>
      <c r="C152" s="166" t="s">
        <v>258</v>
      </c>
      <c r="D152" s="179" t="s">
        <v>103</v>
      </c>
      <c r="E152" s="193">
        <v>32</v>
      </c>
      <c r="F152" s="318"/>
      <c r="G152" s="193">
        <f t="shared" si="2"/>
        <v>0</v>
      </c>
      <c r="H152" s="191" t="s">
        <v>332</v>
      </c>
      <c r="I152" s="205">
        <f t="shared" si="3"/>
        <v>0</v>
      </c>
      <c r="J152" s="191"/>
      <c r="K152" s="191"/>
      <c r="L152" s="149"/>
      <c r="M152" s="196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</row>
    <row r="153" spans="1:47" outlineLevel="1">
      <c r="A153" s="150"/>
      <c r="B153" s="197"/>
      <c r="C153" s="195" t="s">
        <v>259</v>
      </c>
      <c r="D153" s="179"/>
      <c r="E153" s="193"/>
      <c r="G153" s="193">
        <f t="shared" si="2"/>
        <v>0</v>
      </c>
      <c r="H153" s="191">
        <v>0</v>
      </c>
      <c r="I153" s="205">
        <f t="shared" si="3"/>
        <v>0</v>
      </c>
      <c r="J153" s="191"/>
      <c r="K153" s="191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</row>
    <row r="154" spans="1:47" outlineLevel="1">
      <c r="A154" s="150">
        <v>68</v>
      </c>
      <c r="B154" s="197">
        <v>19</v>
      </c>
      <c r="C154" s="166" t="s">
        <v>260</v>
      </c>
      <c r="D154" s="179" t="s">
        <v>146</v>
      </c>
      <c r="E154" s="193">
        <v>2</v>
      </c>
      <c r="F154" s="318"/>
      <c r="G154" s="193">
        <f t="shared" si="2"/>
        <v>0</v>
      </c>
      <c r="H154" s="191" t="s">
        <v>332</v>
      </c>
      <c r="I154" s="205">
        <f t="shared" si="3"/>
        <v>0</v>
      </c>
      <c r="J154" s="191"/>
      <c r="K154" s="191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</row>
    <row r="155" spans="1:47" outlineLevel="1">
      <c r="A155" s="150"/>
      <c r="B155" s="197"/>
      <c r="C155" s="195" t="s">
        <v>261</v>
      </c>
      <c r="D155" s="179"/>
      <c r="E155" s="193"/>
      <c r="G155" s="193">
        <f t="shared" si="2"/>
        <v>0</v>
      </c>
      <c r="H155" s="191">
        <v>0</v>
      </c>
      <c r="I155" s="205">
        <f t="shared" si="3"/>
        <v>0</v>
      </c>
      <c r="J155" s="191"/>
      <c r="K155" s="191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</row>
    <row r="156" spans="1:47" outlineLevel="1">
      <c r="A156" s="150">
        <v>69</v>
      </c>
      <c r="B156" s="197">
        <v>20</v>
      </c>
      <c r="C156" s="166" t="s">
        <v>262</v>
      </c>
      <c r="D156" s="179" t="s">
        <v>146</v>
      </c>
      <c r="E156" s="193">
        <v>1</v>
      </c>
      <c r="F156" s="318"/>
      <c r="G156" s="193">
        <f t="shared" si="2"/>
        <v>0</v>
      </c>
      <c r="H156" s="191" t="s">
        <v>332</v>
      </c>
      <c r="I156" s="205">
        <f t="shared" si="3"/>
        <v>0</v>
      </c>
      <c r="J156" s="191"/>
      <c r="K156" s="191"/>
      <c r="L156" s="149"/>
      <c r="M156" s="196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</row>
    <row r="157" spans="1:47" outlineLevel="1">
      <c r="A157" s="150">
        <v>70</v>
      </c>
      <c r="B157" s="197">
        <v>21</v>
      </c>
      <c r="C157" s="166" t="s">
        <v>263</v>
      </c>
      <c r="D157" s="179" t="s">
        <v>146</v>
      </c>
      <c r="E157" s="193">
        <v>2</v>
      </c>
      <c r="F157" s="318"/>
      <c r="G157" s="193">
        <f t="shared" si="2"/>
        <v>0</v>
      </c>
      <c r="H157" s="191" t="s">
        <v>332</v>
      </c>
      <c r="I157" s="205">
        <f t="shared" si="3"/>
        <v>0</v>
      </c>
      <c r="J157" s="191"/>
      <c r="K157" s="191"/>
      <c r="L157" s="149"/>
      <c r="M157" s="196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</row>
    <row r="158" spans="1:47" outlineLevel="1">
      <c r="A158" s="150"/>
      <c r="B158" s="197"/>
      <c r="C158" s="195" t="s">
        <v>264</v>
      </c>
      <c r="D158" s="179"/>
      <c r="E158" s="193"/>
      <c r="G158" s="193">
        <f t="shared" si="2"/>
        <v>0</v>
      </c>
      <c r="H158" s="191">
        <v>0</v>
      </c>
      <c r="I158" s="205">
        <f t="shared" si="3"/>
        <v>0</v>
      </c>
      <c r="J158" s="191"/>
      <c r="K158" s="191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</row>
    <row r="159" spans="1:47" outlineLevel="1">
      <c r="A159" s="150">
        <v>71</v>
      </c>
      <c r="B159" s="197">
        <v>22</v>
      </c>
      <c r="C159" s="166" t="s">
        <v>265</v>
      </c>
      <c r="D159" s="179" t="s">
        <v>146</v>
      </c>
      <c r="E159" s="193">
        <v>2</v>
      </c>
      <c r="F159" s="318"/>
      <c r="G159" s="193">
        <f t="shared" si="2"/>
        <v>0</v>
      </c>
      <c r="H159" s="191" t="s">
        <v>332</v>
      </c>
      <c r="I159" s="205">
        <f t="shared" si="3"/>
        <v>0</v>
      </c>
      <c r="J159" s="191"/>
      <c r="K159" s="191"/>
      <c r="L159" s="149"/>
      <c r="M159" s="196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</row>
    <row r="160" spans="1:47" outlineLevel="1">
      <c r="A160" s="150"/>
      <c r="B160" s="197"/>
      <c r="C160" s="195" t="s">
        <v>266</v>
      </c>
      <c r="D160" s="179"/>
      <c r="E160" s="193"/>
      <c r="G160" s="193">
        <f t="shared" si="2"/>
        <v>0</v>
      </c>
      <c r="H160" s="191">
        <v>0</v>
      </c>
      <c r="I160" s="205">
        <f t="shared" si="3"/>
        <v>0</v>
      </c>
      <c r="J160" s="191"/>
      <c r="K160" s="191"/>
      <c r="L160" s="149"/>
      <c r="M160" s="196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</row>
    <row r="161" spans="1:47" outlineLevel="1">
      <c r="A161" s="150">
        <v>72</v>
      </c>
      <c r="B161" s="197">
        <v>23</v>
      </c>
      <c r="C161" s="166" t="s">
        <v>267</v>
      </c>
      <c r="D161" s="179" t="s">
        <v>146</v>
      </c>
      <c r="E161" s="193">
        <v>1</v>
      </c>
      <c r="F161" s="318"/>
      <c r="G161" s="193">
        <f t="shared" si="2"/>
        <v>0</v>
      </c>
      <c r="H161" s="191" t="s">
        <v>332</v>
      </c>
      <c r="I161" s="205">
        <f t="shared" si="3"/>
        <v>0</v>
      </c>
      <c r="J161" s="191"/>
      <c r="K161" s="191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</row>
    <row r="162" spans="1:47" outlineLevel="1">
      <c r="A162" s="150"/>
      <c r="B162" s="197"/>
      <c r="C162" s="195" t="s">
        <v>268</v>
      </c>
      <c r="D162" s="179"/>
      <c r="E162" s="193"/>
      <c r="G162" s="193">
        <f t="shared" si="2"/>
        <v>0</v>
      </c>
      <c r="H162" s="191">
        <v>0</v>
      </c>
      <c r="I162" s="205">
        <f t="shared" si="3"/>
        <v>0</v>
      </c>
      <c r="J162" s="191"/>
      <c r="K162" s="191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</row>
    <row r="163" spans="1:47" outlineLevel="1">
      <c r="A163" s="150">
        <v>73</v>
      </c>
      <c r="B163" s="197">
        <v>24</v>
      </c>
      <c r="C163" s="166" t="s">
        <v>269</v>
      </c>
      <c r="D163" s="179" t="s">
        <v>146</v>
      </c>
      <c r="E163" s="193">
        <v>2</v>
      </c>
      <c r="F163" s="318"/>
      <c r="G163" s="193">
        <f t="shared" si="2"/>
        <v>0</v>
      </c>
      <c r="H163" s="191" t="s">
        <v>332</v>
      </c>
      <c r="I163" s="205">
        <f t="shared" si="3"/>
        <v>0</v>
      </c>
      <c r="J163" s="191"/>
      <c r="K163" s="191"/>
      <c r="L163" s="149"/>
      <c r="M163" s="196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</row>
    <row r="164" spans="1:47" outlineLevel="1">
      <c r="A164" s="150">
        <v>74</v>
      </c>
      <c r="B164" s="197">
        <v>25</v>
      </c>
      <c r="C164" s="166" t="s">
        <v>270</v>
      </c>
      <c r="D164" s="179" t="s">
        <v>146</v>
      </c>
      <c r="E164" s="193">
        <v>6</v>
      </c>
      <c r="F164" s="318"/>
      <c r="G164" s="193">
        <f t="shared" si="2"/>
        <v>0</v>
      </c>
      <c r="H164" s="191" t="s">
        <v>332</v>
      </c>
      <c r="I164" s="205">
        <f t="shared" si="3"/>
        <v>0</v>
      </c>
      <c r="J164" s="191"/>
      <c r="K164" s="191"/>
      <c r="L164" s="149"/>
      <c r="M164" s="196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</row>
    <row r="165" spans="1:47" outlineLevel="1">
      <c r="A165" s="150">
        <v>75</v>
      </c>
      <c r="B165" s="197">
        <v>26</v>
      </c>
      <c r="C165" s="166" t="s">
        <v>271</v>
      </c>
      <c r="D165" s="179" t="s">
        <v>282</v>
      </c>
      <c r="E165" s="193">
        <v>20</v>
      </c>
      <c r="F165" s="318"/>
      <c r="G165" s="193">
        <f t="shared" si="2"/>
        <v>0</v>
      </c>
      <c r="H165" s="191" t="s">
        <v>332</v>
      </c>
      <c r="I165" s="205">
        <f t="shared" si="3"/>
        <v>0</v>
      </c>
      <c r="J165" s="191"/>
      <c r="K165" s="191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</row>
    <row r="166" spans="1:47" outlineLevel="1">
      <c r="A166" s="150"/>
      <c r="B166" s="197"/>
      <c r="C166" s="195" t="s">
        <v>272</v>
      </c>
      <c r="D166" s="179"/>
      <c r="E166" s="193"/>
      <c r="G166" s="193">
        <f t="shared" si="2"/>
        <v>0</v>
      </c>
      <c r="H166" s="191">
        <v>0</v>
      </c>
      <c r="I166" s="205">
        <f t="shared" si="3"/>
        <v>0</v>
      </c>
      <c r="J166" s="191"/>
      <c r="K166" s="191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</row>
    <row r="167" spans="1:47" outlineLevel="1">
      <c r="A167" s="150">
        <v>76</v>
      </c>
      <c r="B167" s="197">
        <v>27</v>
      </c>
      <c r="C167" s="166" t="s">
        <v>273</v>
      </c>
      <c r="D167" s="179" t="s">
        <v>146</v>
      </c>
      <c r="E167" s="193">
        <v>1</v>
      </c>
      <c r="F167" s="318"/>
      <c r="G167" s="193">
        <f t="shared" si="2"/>
        <v>0</v>
      </c>
      <c r="H167" s="191" t="s">
        <v>332</v>
      </c>
      <c r="I167" s="205">
        <f t="shared" si="3"/>
        <v>0</v>
      </c>
      <c r="J167" s="191"/>
      <c r="K167" s="191"/>
      <c r="L167" s="149"/>
      <c r="M167" s="196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</row>
    <row r="168" spans="1:47" outlineLevel="1">
      <c r="A168" s="150">
        <v>77</v>
      </c>
      <c r="B168" s="197">
        <v>28</v>
      </c>
      <c r="C168" s="166" t="s">
        <v>274</v>
      </c>
      <c r="D168" s="179" t="s">
        <v>146</v>
      </c>
      <c r="E168" s="193">
        <v>1</v>
      </c>
      <c r="F168" s="318"/>
      <c r="G168" s="193">
        <f t="shared" si="2"/>
        <v>0</v>
      </c>
      <c r="H168" s="191" t="s">
        <v>332</v>
      </c>
      <c r="I168" s="205">
        <f t="shared" si="3"/>
        <v>0</v>
      </c>
      <c r="J168" s="191"/>
      <c r="K168" s="191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</row>
    <row r="169" spans="1:47" outlineLevel="1">
      <c r="A169" s="150"/>
      <c r="B169" s="197"/>
      <c r="C169" s="195" t="s">
        <v>275</v>
      </c>
      <c r="D169" s="179"/>
      <c r="E169" s="193"/>
      <c r="G169" s="193">
        <f t="shared" si="2"/>
        <v>0</v>
      </c>
      <c r="H169" s="191">
        <v>0</v>
      </c>
      <c r="I169" s="205">
        <f t="shared" si="3"/>
        <v>0</v>
      </c>
      <c r="J169" s="191"/>
      <c r="K169" s="191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</row>
    <row r="170" spans="1:47" outlineLevel="1">
      <c r="A170" s="150">
        <v>78</v>
      </c>
      <c r="B170" s="197">
        <v>29</v>
      </c>
      <c r="C170" s="166" t="s">
        <v>276</v>
      </c>
      <c r="D170" s="179" t="s">
        <v>103</v>
      </c>
      <c r="E170" s="193">
        <v>50</v>
      </c>
      <c r="F170" s="318"/>
      <c r="G170" s="193">
        <f t="shared" si="2"/>
        <v>0</v>
      </c>
      <c r="H170" s="191" t="s">
        <v>332</v>
      </c>
      <c r="I170" s="205">
        <f t="shared" si="3"/>
        <v>0</v>
      </c>
      <c r="J170" s="191"/>
      <c r="K170" s="191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</row>
    <row r="171" spans="1:47" outlineLevel="1">
      <c r="A171" s="150">
        <v>79</v>
      </c>
      <c r="B171" s="197">
        <v>30</v>
      </c>
      <c r="C171" s="166" t="s">
        <v>277</v>
      </c>
      <c r="D171" s="179" t="s">
        <v>103</v>
      </c>
      <c r="E171" s="193">
        <v>26</v>
      </c>
      <c r="F171" s="318"/>
      <c r="G171" s="193">
        <f t="shared" si="2"/>
        <v>0</v>
      </c>
      <c r="H171" s="191" t="s">
        <v>332</v>
      </c>
      <c r="I171" s="205">
        <f t="shared" si="3"/>
        <v>0</v>
      </c>
      <c r="J171" s="191"/>
      <c r="K171" s="191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</row>
    <row r="172" spans="1:47" outlineLevel="1">
      <c r="A172" s="150"/>
      <c r="B172" s="197"/>
      <c r="C172" s="195" t="s">
        <v>278</v>
      </c>
      <c r="D172" s="179"/>
      <c r="E172" s="193"/>
      <c r="G172" s="193">
        <f t="shared" si="2"/>
        <v>0</v>
      </c>
      <c r="H172" s="191">
        <v>0</v>
      </c>
      <c r="I172" s="205">
        <f t="shared" si="3"/>
        <v>0</v>
      </c>
      <c r="J172" s="191"/>
      <c r="K172" s="191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</row>
    <row r="173" spans="1:47" outlineLevel="1">
      <c r="A173" s="150">
        <v>80</v>
      </c>
      <c r="B173" s="197">
        <v>31</v>
      </c>
      <c r="C173" s="166" t="s">
        <v>279</v>
      </c>
      <c r="D173" s="179" t="s">
        <v>103</v>
      </c>
      <c r="E173" s="193">
        <v>10</v>
      </c>
      <c r="F173" s="318"/>
      <c r="G173" s="193">
        <f t="shared" si="2"/>
        <v>0</v>
      </c>
      <c r="H173" s="191" t="s">
        <v>332</v>
      </c>
      <c r="I173" s="205">
        <f t="shared" si="3"/>
        <v>0</v>
      </c>
      <c r="J173" s="191"/>
      <c r="K173" s="191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</row>
    <row r="174" spans="1:47" outlineLevel="1">
      <c r="A174" s="150">
        <v>81</v>
      </c>
      <c r="B174" s="197">
        <v>32</v>
      </c>
      <c r="C174" s="166" t="s">
        <v>280</v>
      </c>
      <c r="D174" s="179" t="s">
        <v>103</v>
      </c>
      <c r="E174" s="193">
        <v>5</v>
      </c>
      <c r="F174" s="318"/>
      <c r="G174" s="193">
        <f t="shared" si="2"/>
        <v>0</v>
      </c>
      <c r="H174" s="191" t="s">
        <v>332</v>
      </c>
      <c r="I174" s="205">
        <f t="shared" si="3"/>
        <v>0</v>
      </c>
      <c r="J174" s="191"/>
      <c r="K174" s="191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</row>
    <row r="175" spans="1:47" outlineLevel="1">
      <c r="A175" s="150">
        <v>82</v>
      </c>
      <c r="B175" s="197">
        <v>33</v>
      </c>
      <c r="C175" s="166" t="s">
        <v>281</v>
      </c>
      <c r="D175" s="179" t="s">
        <v>103</v>
      </c>
      <c r="E175" s="193">
        <v>46</v>
      </c>
      <c r="F175" s="318"/>
      <c r="G175" s="193">
        <f t="shared" si="2"/>
        <v>0</v>
      </c>
      <c r="H175" s="191" t="s">
        <v>332</v>
      </c>
      <c r="I175" s="205">
        <f t="shared" si="3"/>
        <v>0</v>
      </c>
      <c r="J175" s="191"/>
      <c r="K175" s="191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</row>
    <row r="176" spans="1:47" outlineLevel="1">
      <c r="A176" s="150">
        <v>83</v>
      </c>
      <c r="B176" s="197">
        <v>34</v>
      </c>
      <c r="C176" s="166" t="s">
        <v>295</v>
      </c>
      <c r="D176" s="179" t="s">
        <v>103</v>
      </c>
      <c r="E176" s="193">
        <v>30</v>
      </c>
      <c r="F176" s="318"/>
      <c r="G176" s="193">
        <f t="shared" si="2"/>
        <v>0</v>
      </c>
      <c r="H176" s="191" t="s">
        <v>332</v>
      </c>
      <c r="I176" s="205">
        <f t="shared" si="3"/>
        <v>0</v>
      </c>
      <c r="J176" s="191"/>
      <c r="K176" s="191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</row>
    <row r="177" spans="1:47" outlineLevel="1">
      <c r="A177" s="150"/>
      <c r="B177" s="197"/>
      <c r="C177" s="195" t="s">
        <v>283</v>
      </c>
      <c r="D177" s="179"/>
      <c r="E177" s="193"/>
      <c r="F177" s="193"/>
      <c r="G177" s="193">
        <f t="shared" si="2"/>
        <v>0</v>
      </c>
      <c r="H177" s="191">
        <v>0</v>
      </c>
      <c r="I177" s="205">
        <f t="shared" si="3"/>
        <v>0</v>
      </c>
      <c r="J177" s="191"/>
      <c r="K177" s="191"/>
      <c r="L177" s="149"/>
      <c r="M177" s="149"/>
      <c r="N177" s="196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</row>
    <row r="178" spans="1:47" outlineLevel="1">
      <c r="A178" s="150">
        <v>84</v>
      </c>
      <c r="B178" s="197">
        <v>35</v>
      </c>
      <c r="C178" s="166" t="s">
        <v>296</v>
      </c>
      <c r="D178" s="179" t="s">
        <v>146</v>
      </c>
      <c r="E178" s="193">
        <v>48</v>
      </c>
      <c r="F178" s="318"/>
      <c r="G178" s="193">
        <f t="shared" si="2"/>
        <v>0</v>
      </c>
      <c r="H178" s="191" t="s">
        <v>332</v>
      </c>
      <c r="I178" s="205">
        <f t="shared" si="3"/>
        <v>0</v>
      </c>
      <c r="J178" s="191"/>
      <c r="K178" s="191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</row>
    <row r="179" spans="1:47" outlineLevel="1">
      <c r="A179" s="150">
        <v>85</v>
      </c>
      <c r="B179" s="197">
        <v>36</v>
      </c>
      <c r="C179" s="166" t="s">
        <v>297</v>
      </c>
      <c r="D179" s="179" t="s">
        <v>146</v>
      </c>
      <c r="E179" s="193">
        <v>22</v>
      </c>
      <c r="F179" s="318"/>
      <c r="G179" s="193">
        <f t="shared" si="2"/>
        <v>0</v>
      </c>
      <c r="H179" s="191" t="s">
        <v>332</v>
      </c>
      <c r="I179" s="205">
        <f t="shared" si="3"/>
        <v>0</v>
      </c>
      <c r="J179" s="191"/>
      <c r="K179" s="191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</row>
    <row r="180" spans="1:47" outlineLevel="1">
      <c r="A180" s="150">
        <v>86</v>
      </c>
      <c r="B180" s="197">
        <v>37</v>
      </c>
      <c r="C180" s="166" t="s">
        <v>298</v>
      </c>
      <c r="D180" s="179" t="s">
        <v>146</v>
      </c>
      <c r="E180" s="193">
        <v>2</v>
      </c>
      <c r="F180" s="318"/>
      <c r="G180" s="193">
        <f t="shared" si="2"/>
        <v>0</v>
      </c>
      <c r="H180" s="191" t="s">
        <v>332</v>
      </c>
      <c r="I180" s="205">
        <f t="shared" si="3"/>
        <v>0</v>
      </c>
      <c r="J180" s="191"/>
      <c r="K180" s="191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</row>
    <row r="181" spans="1:47" outlineLevel="1">
      <c r="A181" s="150"/>
      <c r="B181" s="197"/>
      <c r="C181" s="195" t="s">
        <v>284</v>
      </c>
      <c r="D181" s="179"/>
      <c r="E181" s="193"/>
      <c r="G181" s="193">
        <f t="shared" si="2"/>
        <v>0</v>
      </c>
      <c r="H181" s="191">
        <v>0</v>
      </c>
      <c r="I181" s="205">
        <f t="shared" si="3"/>
        <v>0</v>
      </c>
      <c r="J181" s="191"/>
      <c r="K181" s="191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</row>
    <row r="182" spans="1:47" outlineLevel="1">
      <c r="A182" s="150">
        <v>87</v>
      </c>
      <c r="B182" s="197">
        <v>38</v>
      </c>
      <c r="C182" s="166" t="s">
        <v>299</v>
      </c>
      <c r="D182" s="179" t="s">
        <v>146</v>
      </c>
      <c r="E182" s="193">
        <v>8</v>
      </c>
      <c r="F182" s="318"/>
      <c r="G182" s="193">
        <f t="shared" si="2"/>
        <v>0</v>
      </c>
      <c r="H182" s="191" t="s">
        <v>332</v>
      </c>
      <c r="I182" s="205">
        <f t="shared" si="3"/>
        <v>0</v>
      </c>
      <c r="J182" s="191"/>
      <c r="K182" s="191"/>
      <c r="L182" s="149"/>
      <c r="M182" s="149"/>
      <c r="N182" s="196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</row>
    <row r="183" spans="1:47" outlineLevel="1">
      <c r="A183" s="150"/>
      <c r="B183" s="197"/>
      <c r="C183" s="195" t="s">
        <v>285</v>
      </c>
      <c r="D183" s="179"/>
      <c r="E183" s="193"/>
      <c r="G183" s="193">
        <f t="shared" si="2"/>
        <v>0</v>
      </c>
      <c r="H183" s="191">
        <v>0</v>
      </c>
      <c r="I183" s="205">
        <f t="shared" si="3"/>
        <v>0</v>
      </c>
      <c r="J183" s="191"/>
      <c r="K183" s="191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</row>
    <row r="184" spans="1:47" outlineLevel="1">
      <c r="A184" s="150"/>
      <c r="B184" s="197"/>
      <c r="C184" s="195" t="s">
        <v>286</v>
      </c>
      <c r="D184" s="179"/>
      <c r="E184" s="193"/>
      <c r="G184" s="193">
        <f t="shared" si="2"/>
        <v>0</v>
      </c>
      <c r="H184" s="191">
        <v>0</v>
      </c>
      <c r="I184" s="205">
        <f t="shared" si="3"/>
        <v>0</v>
      </c>
      <c r="J184" s="191"/>
      <c r="K184" s="191"/>
      <c r="L184" s="149"/>
      <c r="M184" s="149"/>
      <c r="N184" s="196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</row>
    <row r="185" spans="1:47" ht="12.75" customHeight="1" outlineLevel="1">
      <c r="A185" s="150">
        <v>88</v>
      </c>
      <c r="B185" s="197">
        <v>39</v>
      </c>
      <c r="C185" s="166" t="s">
        <v>300</v>
      </c>
      <c r="D185" s="179" t="s">
        <v>146</v>
      </c>
      <c r="E185" s="193">
        <v>2</v>
      </c>
      <c r="F185" s="318"/>
      <c r="G185" s="193">
        <f t="shared" si="2"/>
        <v>0</v>
      </c>
      <c r="H185" s="191" t="s">
        <v>332</v>
      </c>
      <c r="I185" s="205">
        <f t="shared" si="3"/>
        <v>0</v>
      </c>
      <c r="J185" s="191"/>
      <c r="K185" s="191"/>
      <c r="L185" s="149"/>
      <c r="M185" s="149"/>
      <c r="N185" s="196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</row>
    <row r="186" spans="1:47" outlineLevel="1">
      <c r="A186" s="150">
        <v>89</v>
      </c>
      <c r="B186" s="197">
        <v>40</v>
      </c>
      <c r="C186" s="166" t="s">
        <v>301</v>
      </c>
      <c r="D186" s="179" t="s">
        <v>146</v>
      </c>
      <c r="E186" s="193">
        <v>4</v>
      </c>
      <c r="F186" s="318"/>
      <c r="G186" s="193">
        <f t="shared" si="2"/>
        <v>0</v>
      </c>
      <c r="H186" s="191" t="s">
        <v>332</v>
      </c>
      <c r="I186" s="205">
        <f t="shared" si="3"/>
        <v>0</v>
      </c>
      <c r="J186" s="191"/>
      <c r="K186" s="191"/>
      <c r="L186" s="149"/>
      <c r="M186" s="149"/>
      <c r="N186" s="196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</row>
    <row r="187" spans="1:47" outlineLevel="1">
      <c r="A187" s="150"/>
      <c r="B187" s="197"/>
      <c r="C187" s="195" t="s">
        <v>287</v>
      </c>
      <c r="D187" s="179"/>
      <c r="E187" s="193"/>
      <c r="G187" s="193">
        <f t="shared" si="2"/>
        <v>0</v>
      </c>
      <c r="H187" s="191">
        <v>0</v>
      </c>
      <c r="I187" s="205">
        <f t="shared" si="3"/>
        <v>0</v>
      </c>
      <c r="J187" s="191"/>
      <c r="K187" s="191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</row>
    <row r="188" spans="1:47" outlineLevel="1">
      <c r="A188" s="150">
        <v>90</v>
      </c>
      <c r="B188" s="197">
        <v>41</v>
      </c>
      <c r="C188" s="166" t="s">
        <v>302</v>
      </c>
      <c r="D188" s="179" t="s">
        <v>103</v>
      </c>
      <c r="E188" s="193">
        <v>42</v>
      </c>
      <c r="F188" s="318"/>
      <c r="G188" s="193">
        <f t="shared" si="2"/>
        <v>0</v>
      </c>
      <c r="H188" s="191" t="s">
        <v>332</v>
      </c>
      <c r="I188" s="205">
        <f t="shared" si="3"/>
        <v>0</v>
      </c>
      <c r="J188" s="191"/>
      <c r="K188" s="191"/>
      <c r="L188" s="149"/>
      <c r="M188" s="149"/>
      <c r="N188" s="196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</row>
    <row r="189" spans="1:47" outlineLevel="1">
      <c r="A189" s="150">
        <v>91</v>
      </c>
      <c r="B189" s="197">
        <v>42</v>
      </c>
      <c r="C189" s="166" t="s">
        <v>303</v>
      </c>
      <c r="D189" s="179" t="s">
        <v>103</v>
      </c>
      <c r="E189" s="193">
        <v>42</v>
      </c>
      <c r="F189" s="318"/>
      <c r="G189" s="193">
        <f t="shared" si="2"/>
        <v>0</v>
      </c>
      <c r="H189" s="191" t="s">
        <v>332</v>
      </c>
      <c r="I189" s="205">
        <f t="shared" si="3"/>
        <v>0</v>
      </c>
      <c r="J189" s="191"/>
      <c r="K189" s="191"/>
      <c r="L189" s="149"/>
      <c r="M189" s="149"/>
      <c r="N189" s="196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</row>
    <row r="190" spans="1:47" outlineLevel="1">
      <c r="A190" s="150">
        <v>92</v>
      </c>
      <c r="B190" s="197">
        <v>43</v>
      </c>
      <c r="C190" s="166" t="s">
        <v>304</v>
      </c>
      <c r="D190" s="179" t="s">
        <v>146</v>
      </c>
      <c r="E190" s="193">
        <v>20</v>
      </c>
      <c r="F190" s="318"/>
      <c r="G190" s="193">
        <f t="shared" si="2"/>
        <v>0</v>
      </c>
      <c r="H190" s="191" t="s">
        <v>332</v>
      </c>
      <c r="I190" s="205">
        <f t="shared" si="3"/>
        <v>0</v>
      </c>
      <c r="J190" s="191"/>
      <c r="K190" s="191"/>
      <c r="L190" s="149"/>
      <c r="M190" s="149"/>
      <c r="N190" s="196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</row>
    <row r="191" spans="1:47" outlineLevel="1">
      <c r="A191" s="150">
        <v>93</v>
      </c>
      <c r="B191" s="197">
        <v>44</v>
      </c>
      <c r="C191" s="166" t="s">
        <v>305</v>
      </c>
      <c r="D191" s="179" t="s">
        <v>146</v>
      </c>
      <c r="E191" s="193">
        <v>4</v>
      </c>
      <c r="F191" s="318"/>
      <c r="G191" s="193">
        <f t="shared" si="2"/>
        <v>0</v>
      </c>
      <c r="H191" s="191" t="s">
        <v>332</v>
      </c>
      <c r="I191" s="205">
        <f t="shared" si="3"/>
        <v>0</v>
      </c>
      <c r="J191" s="191"/>
      <c r="K191" s="191"/>
      <c r="L191" s="149"/>
      <c r="M191" s="149"/>
      <c r="N191" s="196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</row>
    <row r="192" spans="1:47" outlineLevel="1">
      <c r="A192" s="150">
        <v>94</v>
      </c>
      <c r="B192" s="197">
        <v>45</v>
      </c>
      <c r="C192" s="166" t="s">
        <v>306</v>
      </c>
      <c r="D192" s="179" t="s">
        <v>103</v>
      </c>
      <c r="E192" s="193">
        <v>26</v>
      </c>
      <c r="F192" s="318"/>
      <c r="G192" s="193">
        <f t="shared" si="2"/>
        <v>0</v>
      </c>
      <c r="H192" s="191" t="s">
        <v>332</v>
      </c>
      <c r="I192" s="205">
        <f t="shared" si="3"/>
        <v>0</v>
      </c>
      <c r="J192" s="191"/>
      <c r="K192" s="191"/>
      <c r="L192" s="149"/>
      <c r="M192" s="149"/>
      <c r="N192" s="196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</row>
    <row r="193" spans="1:47" outlineLevel="1">
      <c r="A193" s="150">
        <v>95</v>
      </c>
      <c r="B193" s="197">
        <v>46</v>
      </c>
      <c r="C193" s="166" t="s">
        <v>307</v>
      </c>
      <c r="D193" s="179" t="s">
        <v>103</v>
      </c>
      <c r="E193" s="193">
        <v>26</v>
      </c>
      <c r="F193" s="318"/>
      <c r="G193" s="193">
        <f t="shared" ref="G193:G221" si="4">F193*E193</f>
        <v>0</v>
      </c>
      <c r="H193" s="191" t="s">
        <v>332</v>
      </c>
      <c r="I193" s="205">
        <f t="shared" si="3"/>
        <v>0</v>
      </c>
      <c r="J193" s="191"/>
      <c r="K193" s="191"/>
      <c r="L193" s="149"/>
      <c r="M193" s="149"/>
      <c r="N193" s="196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</row>
    <row r="194" spans="1:47" outlineLevel="1">
      <c r="A194" s="150">
        <v>96</v>
      </c>
      <c r="B194" s="197">
        <v>47</v>
      </c>
      <c r="C194" s="166" t="s">
        <v>308</v>
      </c>
      <c r="D194" s="179" t="s">
        <v>146</v>
      </c>
      <c r="E194" s="193">
        <v>20</v>
      </c>
      <c r="F194" s="318"/>
      <c r="G194" s="193">
        <f t="shared" si="4"/>
        <v>0</v>
      </c>
      <c r="H194" s="191" t="s">
        <v>332</v>
      </c>
      <c r="I194" s="205">
        <f t="shared" si="3"/>
        <v>0</v>
      </c>
      <c r="J194" s="191"/>
      <c r="K194" s="191"/>
      <c r="L194" s="149"/>
      <c r="M194" s="149"/>
      <c r="N194" s="196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</row>
    <row r="195" spans="1:47" outlineLevel="1">
      <c r="A195" s="150"/>
      <c r="B195" s="197"/>
      <c r="C195" s="195" t="s">
        <v>288</v>
      </c>
      <c r="D195" s="179"/>
      <c r="E195" s="193"/>
      <c r="G195" s="193">
        <f t="shared" si="4"/>
        <v>0</v>
      </c>
      <c r="H195" s="191">
        <v>0</v>
      </c>
      <c r="I195" s="205">
        <f t="shared" si="3"/>
        <v>0</v>
      </c>
      <c r="J195" s="191"/>
      <c r="K195" s="191"/>
      <c r="L195" s="149"/>
      <c r="M195" s="149"/>
      <c r="N195" s="196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</row>
    <row r="196" spans="1:47" ht="12.75" customHeight="1" outlineLevel="1">
      <c r="A196" s="150">
        <v>97</v>
      </c>
      <c r="B196" s="197">
        <v>48</v>
      </c>
      <c r="C196" s="166" t="s">
        <v>309</v>
      </c>
      <c r="D196" s="179" t="s">
        <v>146</v>
      </c>
      <c r="E196" s="193">
        <v>2</v>
      </c>
      <c r="F196" s="318"/>
      <c r="G196" s="193">
        <f t="shared" si="4"/>
        <v>0</v>
      </c>
      <c r="H196" s="191" t="s">
        <v>332</v>
      </c>
      <c r="I196" s="205">
        <f t="shared" si="3"/>
        <v>0</v>
      </c>
      <c r="J196" s="191"/>
      <c r="K196" s="191"/>
      <c r="L196" s="149"/>
      <c r="M196" s="149"/>
      <c r="N196" s="196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</row>
    <row r="197" spans="1:47" ht="12.75" customHeight="1" outlineLevel="1">
      <c r="A197" s="150">
        <v>98</v>
      </c>
      <c r="B197" s="197">
        <v>49</v>
      </c>
      <c r="C197" s="166" t="s">
        <v>310</v>
      </c>
      <c r="D197" s="179" t="s">
        <v>146</v>
      </c>
      <c r="E197" s="193">
        <v>2</v>
      </c>
      <c r="F197" s="318"/>
      <c r="G197" s="193">
        <f t="shared" si="4"/>
        <v>0</v>
      </c>
      <c r="H197" s="191" t="s">
        <v>332</v>
      </c>
      <c r="I197" s="205">
        <f t="shared" si="3"/>
        <v>0</v>
      </c>
      <c r="J197" s="191"/>
      <c r="K197" s="191"/>
      <c r="L197" s="149"/>
      <c r="M197" s="149"/>
      <c r="N197" s="196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</row>
    <row r="198" spans="1:47" outlineLevel="1">
      <c r="A198" s="150"/>
      <c r="B198" s="197"/>
      <c r="C198" s="195" t="s">
        <v>289</v>
      </c>
      <c r="D198" s="179"/>
      <c r="E198" s="193"/>
      <c r="G198" s="193">
        <f t="shared" si="4"/>
        <v>0</v>
      </c>
      <c r="H198" s="191">
        <v>0</v>
      </c>
      <c r="I198" s="205">
        <f t="shared" si="3"/>
        <v>0</v>
      </c>
      <c r="J198" s="191"/>
      <c r="K198" s="191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</row>
    <row r="199" spans="1:47" outlineLevel="1">
      <c r="A199" s="150">
        <v>99</v>
      </c>
      <c r="B199" s="197">
        <v>50</v>
      </c>
      <c r="C199" s="166" t="s">
        <v>311</v>
      </c>
      <c r="D199" s="179" t="s">
        <v>90</v>
      </c>
      <c r="E199" s="193">
        <v>40</v>
      </c>
      <c r="F199" s="318"/>
      <c r="G199" s="193">
        <f t="shared" si="4"/>
        <v>0</v>
      </c>
      <c r="H199" s="191" t="s">
        <v>332</v>
      </c>
      <c r="I199" s="205">
        <f t="shared" si="3"/>
        <v>0</v>
      </c>
      <c r="J199" s="191"/>
      <c r="K199" s="191"/>
      <c r="L199" s="149"/>
      <c r="M199" s="149"/>
      <c r="N199" s="196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</row>
    <row r="200" spans="1:47" outlineLevel="1">
      <c r="A200" s="150">
        <v>100</v>
      </c>
      <c r="B200" s="197">
        <v>51</v>
      </c>
      <c r="C200" s="166" t="s">
        <v>312</v>
      </c>
      <c r="D200" s="179" t="s">
        <v>282</v>
      </c>
      <c r="E200" s="193">
        <v>120</v>
      </c>
      <c r="F200" s="318"/>
      <c r="G200" s="193">
        <f t="shared" si="4"/>
        <v>0</v>
      </c>
      <c r="H200" s="191" t="s">
        <v>332</v>
      </c>
      <c r="I200" s="205">
        <f t="shared" si="3"/>
        <v>0</v>
      </c>
      <c r="J200" s="191"/>
      <c r="K200" s="191"/>
      <c r="L200" s="149"/>
      <c r="M200" s="149"/>
      <c r="N200" s="196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</row>
    <row r="201" spans="1:47" outlineLevel="1">
      <c r="A201" s="150"/>
      <c r="B201" s="197"/>
      <c r="C201" s="195" t="s">
        <v>290</v>
      </c>
      <c r="D201" s="179"/>
      <c r="E201" s="193"/>
      <c r="G201" s="193">
        <f t="shared" si="4"/>
        <v>0</v>
      </c>
      <c r="H201" s="191">
        <v>0</v>
      </c>
      <c r="I201" s="205">
        <f t="shared" ref="I201:I225" si="5">G201</f>
        <v>0</v>
      </c>
      <c r="J201" s="191"/>
      <c r="K201" s="191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</row>
    <row r="202" spans="1:47" outlineLevel="1">
      <c r="A202" s="150">
        <v>101</v>
      </c>
      <c r="B202" s="197">
        <v>52</v>
      </c>
      <c r="C202" s="166" t="s">
        <v>313</v>
      </c>
      <c r="D202" s="179" t="s">
        <v>146</v>
      </c>
      <c r="E202" s="193">
        <v>11</v>
      </c>
      <c r="F202" s="318"/>
      <c r="G202" s="193">
        <f t="shared" si="4"/>
        <v>0</v>
      </c>
      <c r="H202" s="191" t="s">
        <v>332</v>
      </c>
      <c r="I202" s="205">
        <f t="shared" si="5"/>
        <v>0</v>
      </c>
      <c r="J202" s="191"/>
      <c r="K202" s="191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</row>
    <row r="203" spans="1:47" outlineLevel="1">
      <c r="A203" s="150">
        <v>102</v>
      </c>
      <c r="B203" s="197">
        <v>53</v>
      </c>
      <c r="C203" s="166" t="s">
        <v>314</v>
      </c>
      <c r="D203" s="179" t="s">
        <v>146</v>
      </c>
      <c r="E203" s="193">
        <v>4</v>
      </c>
      <c r="F203" s="318"/>
      <c r="G203" s="193">
        <f t="shared" si="4"/>
        <v>0</v>
      </c>
      <c r="H203" s="191" t="s">
        <v>332</v>
      </c>
      <c r="I203" s="205">
        <f t="shared" si="5"/>
        <v>0</v>
      </c>
      <c r="J203" s="191"/>
      <c r="K203" s="191"/>
      <c r="L203" s="149"/>
      <c r="M203" s="149"/>
      <c r="N203" s="196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</row>
    <row r="204" spans="1:47" outlineLevel="1">
      <c r="A204" s="150">
        <v>103</v>
      </c>
      <c r="B204" s="197">
        <v>54</v>
      </c>
      <c r="C204" s="166" t="s">
        <v>315</v>
      </c>
      <c r="D204" s="179" t="s">
        <v>146</v>
      </c>
      <c r="E204" s="193">
        <v>15</v>
      </c>
      <c r="F204" s="318"/>
      <c r="G204" s="193">
        <f t="shared" si="4"/>
        <v>0</v>
      </c>
      <c r="H204" s="191" t="s">
        <v>332</v>
      </c>
      <c r="I204" s="205">
        <f t="shared" si="5"/>
        <v>0</v>
      </c>
      <c r="J204" s="191"/>
      <c r="K204" s="191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</row>
    <row r="205" spans="1:47" outlineLevel="1">
      <c r="A205" s="150"/>
      <c r="B205" s="197"/>
      <c r="C205" s="195" t="s">
        <v>291</v>
      </c>
      <c r="D205" s="179"/>
      <c r="E205" s="193"/>
      <c r="G205" s="193">
        <f t="shared" si="4"/>
        <v>0</v>
      </c>
      <c r="H205" s="191">
        <v>0</v>
      </c>
      <c r="I205" s="205">
        <f t="shared" si="5"/>
        <v>0</v>
      </c>
      <c r="J205" s="191"/>
      <c r="K205" s="191"/>
      <c r="L205" s="149"/>
      <c r="M205" s="149"/>
      <c r="N205" s="196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</row>
    <row r="206" spans="1:47" outlineLevel="1">
      <c r="A206" s="150">
        <v>104</v>
      </c>
      <c r="B206" s="197">
        <v>55</v>
      </c>
      <c r="C206" s="166" t="s">
        <v>316</v>
      </c>
      <c r="D206" s="179" t="s">
        <v>146</v>
      </c>
      <c r="E206" s="193">
        <v>3</v>
      </c>
      <c r="F206" s="318"/>
      <c r="G206" s="193">
        <f t="shared" si="4"/>
        <v>0</v>
      </c>
      <c r="H206" s="191" t="s">
        <v>332</v>
      </c>
      <c r="I206" s="205">
        <f t="shared" si="5"/>
        <v>0</v>
      </c>
      <c r="J206" s="191"/>
      <c r="K206" s="191"/>
      <c r="L206" s="149"/>
      <c r="M206" s="149"/>
      <c r="N206" s="196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</row>
    <row r="207" spans="1:47" outlineLevel="1">
      <c r="A207" s="150">
        <v>105</v>
      </c>
      <c r="B207" s="197">
        <v>56</v>
      </c>
      <c r="C207" s="166" t="s">
        <v>317</v>
      </c>
      <c r="D207" s="179" t="s">
        <v>103</v>
      </c>
      <c r="E207" s="193">
        <v>8</v>
      </c>
      <c r="F207" s="318"/>
      <c r="G207" s="193">
        <f t="shared" si="4"/>
        <v>0</v>
      </c>
      <c r="H207" s="191" t="s">
        <v>332</v>
      </c>
      <c r="I207" s="205">
        <f t="shared" si="5"/>
        <v>0</v>
      </c>
      <c r="J207" s="191"/>
      <c r="K207" s="191"/>
      <c r="L207" s="149"/>
      <c r="M207" s="149"/>
      <c r="N207" s="196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</row>
    <row r="208" spans="1:47" ht="12.75" customHeight="1" outlineLevel="1">
      <c r="A208" s="150">
        <v>106</v>
      </c>
      <c r="B208" s="197">
        <v>57</v>
      </c>
      <c r="C208" s="166" t="s">
        <v>318</v>
      </c>
      <c r="D208" s="179" t="s">
        <v>103</v>
      </c>
      <c r="E208" s="193">
        <v>6</v>
      </c>
      <c r="F208" s="318"/>
      <c r="G208" s="193">
        <f t="shared" si="4"/>
        <v>0</v>
      </c>
      <c r="H208" s="191" t="s">
        <v>332</v>
      </c>
      <c r="I208" s="205">
        <f t="shared" si="5"/>
        <v>0</v>
      </c>
      <c r="J208" s="191"/>
      <c r="K208" s="191"/>
      <c r="L208" s="149"/>
      <c r="M208" s="149"/>
      <c r="N208" s="196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</row>
    <row r="209" spans="1:47" ht="12.75" customHeight="1" outlineLevel="1">
      <c r="A209" s="150">
        <v>107</v>
      </c>
      <c r="B209" s="197">
        <v>58</v>
      </c>
      <c r="C209" s="166" t="s">
        <v>319</v>
      </c>
      <c r="D209" s="179" t="s">
        <v>103</v>
      </c>
      <c r="E209" s="193">
        <v>2</v>
      </c>
      <c r="F209" s="318"/>
      <c r="G209" s="193">
        <f t="shared" si="4"/>
        <v>0</v>
      </c>
      <c r="H209" s="191" t="s">
        <v>332</v>
      </c>
      <c r="I209" s="205">
        <f t="shared" si="5"/>
        <v>0</v>
      </c>
      <c r="J209" s="191"/>
      <c r="K209" s="191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</row>
    <row r="210" spans="1:47" outlineLevel="1">
      <c r="A210" s="150">
        <v>108</v>
      </c>
      <c r="B210" s="197">
        <v>59</v>
      </c>
      <c r="C210" s="166" t="s">
        <v>320</v>
      </c>
      <c r="D210" s="179" t="s">
        <v>90</v>
      </c>
      <c r="E210" s="193">
        <v>2</v>
      </c>
      <c r="F210" s="318"/>
      <c r="G210" s="193">
        <f t="shared" si="4"/>
        <v>0</v>
      </c>
      <c r="H210" s="191" t="s">
        <v>332</v>
      </c>
      <c r="I210" s="205">
        <f t="shared" si="5"/>
        <v>0</v>
      </c>
      <c r="J210" s="191"/>
      <c r="K210" s="191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</row>
    <row r="211" spans="1:47" outlineLevel="1">
      <c r="A211" s="150">
        <v>109</v>
      </c>
      <c r="B211" s="197">
        <v>60</v>
      </c>
      <c r="C211" s="166" t="s">
        <v>321</v>
      </c>
      <c r="D211" s="179" t="s">
        <v>90</v>
      </c>
      <c r="E211" s="193">
        <v>4</v>
      </c>
      <c r="F211" s="318"/>
      <c r="G211" s="193">
        <f t="shared" si="4"/>
        <v>0</v>
      </c>
      <c r="H211" s="191" t="s">
        <v>332</v>
      </c>
      <c r="I211" s="205">
        <f t="shared" si="5"/>
        <v>0</v>
      </c>
      <c r="J211" s="191"/>
      <c r="K211" s="191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</row>
    <row r="212" spans="1:47" outlineLevel="1">
      <c r="A212" s="150">
        <v>110</v>
      </c>
      <c r="B212" s="197">
        <v>61</v>
      </c>
      <c r="C212" s="166" t="s">
        <v>322</v>
      </c>
      <c r="D212" s="179" t="s">
        <v>90</v>
      </c>
      <c r="E212" s="193">
        <v>2</v>
      </c>
      <c r="F212" s="318"/>
      <c r="G212" s="193">
        <f t="shared" si="4"/>
        <v>0</v>
      </c>
      <c r="H212" s="191" t="s">
        <v>332</v>
      </c>
      <c r="I212" s="205">
        <f t="shared" si="5"/>
        <v>0</v>
      </c>
      <c r="J212" s="191"/>
      <c r="K212" s="191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</row>
    <row r="213" spans="1:47" outlineLevel="1">
      <c r="A213" s="150">
        <v>111</v>
      </c>
      <c r="B213" s="197">
        <v>62</v>
      </c>
      <c r="C213" s="166" t="s">
        <v>323</v>
      </c>
      <c r="D213" s="179" t="s">
        <v>90</v>
      </c>
      <c r="E213" s="193">
        <v>25</v>
      </c>
      <c r="F213" s="318"/>
      <c r="G213" s="193">
        <f t="shared" si="4"/>
        <v>0</v>
      </c>
      <c r="H213" s="191" t="s">
        <v>332</v>
      </c>
      <c r="I213" s="205">
        <f t="shared" si="5"/>
        <v>0</v>
      </c>
      <c r="J213" s="191"/>
      <c r="K213" s="191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</row>
    <row r="214" spans="1:47" outlineLevel="1">
      <c r="A214" s="150">
        <v>112</v>
      </c>
      <c r="B214" s="197">
        <v>63</v>
      </c>
      <c r="C214" s="166" t="s">
        <v>324</v>
      </c>
      <c r="D214" s="179" t="s">
        <v>90</v>
      </c>
      <c r="E214" s="193">
        <v>12</v>
      </c>
      <c r="F214" s="318"/>
      <c r="G214" s="193">
        <f t="shared" si="4"/>
        <v>0</v>
      </c>
      <c r="H214" s="191" t="s">
        <v>332</v>
      </c>
      <c r="I214" s="205">
        <f t="shared" si="5"/>
        <v>0</v>
      </c>
      <c r="J214" s="191"/>
      <c r="K214" s="191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</row>
    <row r="215" spans="1:47" outlineLevel="1">
      <c r="A215" s="150"/>
      <c r="B215" s="197"/>
      <c r="C215" s="195" t="s">
        <v>292</v>
      </c>
      <c r="D215" s="179"/>
      <c r="E215" s="193"/>
      <c r="G215" s="193">
        <f t="shared" si="4"/>
        <v>0</v>
      </c>
      <c r="H215" s="191">
        <v>0</v>
      </c>
      <c r="I215" s="205">
        <f t="shared" si="5"/>
        <v>0</v>
      </c>
      <c r="J215" s="191"/>
      <c r="K215" s="191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</row>
    <row r="216" spans="1:47" outlineLevel="1">
      <c r="A216" s="150">
        <v>113</v>
      </c>
      <c r="B216" s="197">
        <v>64</v>
      </c>
      <c r="C216" s="166" t="s">
        <v>325</v>
      </c>
      <c r="D216" s="179" t="s">
        <v>90</v>
      </c>
      <c r="E216" s="193">
        <v>4</v>
      </c>
      <c r="F216" s="318"/>
      <c r="G216" s="193">
        <f t="shared" si="4"/>
        <v>0</v>
      </c>
      <c r="H216" s="191" t="s">
        <v>332</v>
      </c>
      <c r="I216" s="205">
        <f t="shared" si="5"/>
        <v>0</v>
      </c>
      <c r="J216" s="191"/>
      <c r="K216" s="191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</row>
    <row r="217" spans="1:47" outlineLevel="1">
      <c r="A217" s="150">
        <v>114</v>
      </c>
      <c r="B217" s="197">
        <v>65</v>
      </c>
      <c r="C217" s="166" t="s">
        <v>326</v>
      </c>
      <c r="D217" s="179" t="s">
        <v>90</v>
      </c>
      <c r="E217" s="193">
        <v>8</v>
      </c>
      <c r="F217" s="318"/>
      <c r="G217" s="193">
        <f t="shared" si="4"/>
        <v>0</v>
      </c>
      <c r="H217" s="191" t="s">
        <v>332</v>
      </c>
      <c r="I217" s="205">
        <f t="shared" si="5"/>
        <v>0</v>
      </c>
      <c r="J217" s="191"/>
      <c r="K217" s="191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</row>
    <row r="218" spans="1:47" outlineLevel="1">
      <c r="A218" s="150"/>
      <c r="B218" s="197"/>
      <c r="C218" s="195" t="s">
        <v>293</v>
      </c>
      <c r="D218" s="179"/>
      <c r="E218" s="193"/>
      <c r="F218" s="193"/>
      <c r="G218" s="193">
        <f t="shared" si="4"/>
        <v>0</v>
      </c>
      <c r="H218" s="191">
        <v>0</v>
      </c>
      <c r="I218" s="205">
        <f t="shared" si="5"/>
        <v>0</v>
      </c>
      <c r="J218" s="191"/>
      <c r="K218" s="191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</row>
    <row r="219" spans="1:47" ht="22.5" outlineLevel="1">
      <c r="A219" s="150"/>
      <c r="B219" s="197"/>
      <c r="C219" s="195" t="s">
        <v>294</v>
      </c>
      <c r="D219" s="179"/>
      <c r="E219" s="193"/>
      <c r="F219" s="193"/>
      <c r="G219" s="193">
        <f t="shared" si="4"/>
        <v>0</v>
      </c>
      <c r="H219" s="191">
        <v>0</v>
      </c>
      <c r="I219" s="205">
        <f t="shared" si="5"/>
        <v>0</v>
      </c>
      <c r="J219" s="191"/>
      <c r="K219" s="191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</row>
    <row r="220" spans="1:47" outlineLevel="1">
      <c r="A220" s="150">
        <v>115</v>
      </c>
      <c r="B220" s="197">
        <v>66</v>
      </c>
      <c r="C220" s="166" t="s">
        <v>327</v>
      </c>
      <c r="D220" s="179"/>
      <c r="E220" s="193"/>
      <c r="F220" s="193"/>
      <c r="G220" s="193">
        <f t="shared" si="4"/>
        <v>0</v>
      </c>
      <c r="H220" s="191">
        <v>0</v>
      </c>
      <c r="I220" s="205">
        <f t="shared" si="5"/>
        <v>0</v>
      </c>
      <c r="J220" s="191"/>
      <c r="K220" s="191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</row>
    <row r="221" spans="1:47" outlineLevel="1">
      <c r="A221" s="150">
        <v>116</v>
      </c>
      <c r="B221" s="197">
        <v>67</v>
      </c>
      <c r="C221" s="166" t="s">
        <v>328</v>
      </c>
      <c r="D221" s="179" t="s">
        <v>146</v>
      </c>
      <c r="E221" s="193">
        <v>1</v>
      </c>
      <c r="F221" s="318"/>
      <c r="G221" s="193">
        <f t="shared" si="4"/>
        <v>0</v>
      </c>
      <c r="H221" s="191" t="s">
        <v>332</v>
      </c>
      <c r="I221" s="205">
        <f t="shared" si="5"/>
        <v>0</v>
      </c>
      <c r="J221" s="191"/>
      <c r="K221" s="191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</row>
    <row r="222" spans="1:47" outlineLevel="1">
      <c r="A222" s="150"/>
      <c r="B222" s="154"/>
      <c r="C222" s="166"/>
      <c r="D222" s="179"/>
      <c r="E222" s="193"/>
      <c r="F222" s="193"/>
      <c r="G222" s="193"/>
      <c r="H222" s="191">
        <v>0</v>
      </c>
      <c r="I222" s="205">
        <f t="shared" si="5"/>
        <v>0</v>
      </c>
      <c r="J222" s="191"/>
      <c r="K222" s="191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</row>
    <row r="223" spans="1:47" outlineLevel="1">
      <c r="A223" s="150"/>
      <c r="B223" s="154"/>
      <c r="C223" s="195" t="s">
        <v>329</v>
      </c>
      <c r="D223" s="179"/>
      <c r="E223" s="193"/>
      <c r="F223" s="193"/>
      <c r="G223" s="193"/>
      <c r="H223" s="191">
        <v>0</v>
      </c>
      <c r="I223" s="205">
        <f t="shared" si="5"/>
        <v>0</v>
      </c>
      <c r="J223" s="191"/>
      <c r="K223" s="191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</row>
    <row r="224" spans="1:47" outlineLevel="1">
      <c r="A224" s="150">
        <v>117</v>
      </c>
      <c r="B224" s="197">
        <v>68</v>
      </c>
      <c r="C224" s="166" t="s">
        <v>330</v>
      </c>
      <c r="D224" s="179" t="s">
        <v>146</v>
      </c>
      <c r="E224" s="193">
        <v>1</v>
      </c>
      <c r="F224" s="318"/>
      <c r="G224" s="193">
        <f t="shared" ref="G224:G225" si="6">F224*E224</f>
        <v>0</v>
      </c>
      <c r="H224" s="191" t="s">
        <v>332</v>
      </c>
      <c r="I224" s="205">
        <f t="shared" si="5"/>
        <v>0</v>
      </c>
      <c r="J224" s="191"/>
      <c r="K224" s="191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</row>
    <row r="225" spans="1:47" outlineLevel="1">
      <c r="A225" s="198">
        <v>118</v>
      </c>
      <c r="B225" s="203">
        <v>69</v>
      </c>
      <c r="C225" s="199" t="s">
        <v>331</v>
      </c>
      <c r="D225" s="200" t="s">
        <v>146</v>
      </c>
      <c r="E225" s="201">
        <v>1</v>
      </c>
      <c r="F225" s="319"/>
      <c r="G225" s="201">
        <f t="shared" si="6"/>
        <v>0</v>
      </c>
      <c r="H225" s="202" t="s">
        <v>332</v>
      </c>
      <c r="I225" s="207">
        <f t="shared" si="5"/>
        <v>0</v>
      </c>
      <c r="J225" s="202"/>
      <c r="K225" s="202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</row>
    <row r="226" spans="1:47">
      <c r="A226" s="6"/>
      <c r="B226" s="7" t="s">
        <v>225</v>
      </c>
      <c r="C226" s="169" t="s">
        <v>225</v>
      </c>
      <c r="D226" s="9"/>
      <c r="E226" s="174"/>
      <c r="F226" s="6"/>
      <c r="G226" s="6"/>
      <c r="H226" s="186"/>
      <c r="I226" s="186"/>
      <c r="J226" s="186"/>
      <c r="K226" s="186"/>
      <c r="P226">
        <v>15</v>
      </c>
      <c r="Q226">
        <v>21</v>
      </c>
    </row>
    <row r="227" spans="1:47">
      <c r="A227" s="163"/>
      <c r="B227" s="187" t="s">
        <v>28</v>
      </c>
      <c r="C227" s="170" t="s">
        <v>225</v>
      </c>
      <c r="D227" s="182"/>
      <c r="E227" s="175"/>
      <c r="F227" s="164"/>
      <c r="G227" s="165">
        <f>G8+G13+G16+G27+G36+G41+G75+G78+G92+G105+G115+G124</f>
        <v>0</v>
      </c>
      <c r="H227" s="186"/>
      <c r="I227" s="186"/>
      <c r="J227" s="186"/>
      <c r="K227" s="186"/>
      <c r="P227" t="e">
        <f>SUMIF(#REF!,P226,G7:G125)</f>
        <v>#REF!</v>
      </c>
      <c r="Q227" t="e">
        <f>SUMIF(#REF!,Q226,G7:G125)</f>
        <v>#REF!</v>
      </c>
      <c r="R227" t="s">
        <v>226</v>
      </c>
    </row>
  </sheetData>
  <sheetProtection password="CCE1" sheet="1" objects="1" scenarios="1"/>
  <protectedRanges>
    <protectedRange sqref="F9:F22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65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Stavba</vt:lpstr>
      <vt:lpstr>VzorPolozky</vt:lpstr>
      <vt:lpstr>VN+ON</vt:lpstr>
      <vt:lpstr>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Pol!Názvy_tisku</vt:lpstr>
      <vt:lpstr>oadresa</vt:lpstr>
      <vt:lpstr>Stavba!Objednatel</vt:lpstr>
      <vt:lpstr>Stavba!Objekt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2019-03-14T15:29:00Z</cp:lastPrinted>
  <dcterms:created xsi:type="dcterms:W3CDTF">2009-04-08T07:15:50Z</dcterms:created>
  <dcterms:modified xsi:type="dcterms:W3CDTF">2019-10-11T06:58:42Z</dcterms:modified>
</cp:coreProperties>
</file>