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99\01_2019\02_Rekonstrukce lapáku tuku, Křtiny č.p. 1\Projektová dokumentace\"/>
    </mc:Choice>
  </mc:AlternateContent>
  <xr:revisionPtr revIDLastSave="0" documentId="13_ncr:1_{5FBFB353-9D54-4D69-970F-44DFC67110D6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Pol'!$A$1:$W$197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135" i="12" l="1"/>
  <c r="BA118" i="12"/>
  <c r="BA113" i="12"/>
  <c r="BA110" i="12"/>
  <c r="BA107" i="12"/>
  <c r="BA94" i="12"/>
  <c r="BA34" i="12"/>
  <c r="BA24" i="12"/>
  <c r="BA17" i="12"/>
  <c r="BA10" i="12"/>
  <c r="G9" i="12"/>
  <c r="M9" i="12" s="1"/>
  <c r="I9" i="12"/>
  <c r="K9" i="12"/>
  <c r="O9" i="12"/>
  <c r="Q9" i="12"/>
  <c r="V9" i="12"/>
  <c r="G16" i="12"/>
  <c r="M16" i="12" s="1"/>
  <c r="I16" i="12"/>
  <c r="K16" i="12"/>
  <c r="O16" i="12"/>
  <c r="Q16" i="12"/>
  <c r="V16" i="12"/>
  <c r="G23" i="12"/>
  <c r="I23" i="12"/>
  <c r="K23" i="12"/>
  <c r="O23" i="12"/>
  <c r="Q23" i="12"/>
  <c r="V23" i="12"/>
  <c r="G33" i="12"/>
  <c r="M33" i="12" s="1"/>
  <c r="I33" i="12"/>
  <c r="K33" i="12"/>
  <c r="O33" i="12"/>
  <c r="Q33" i="12"/>
  <c r="V33" i="12"/>
  <c r="G43" i="12"/>
  <c r="M43" i="12" s="1"/>
  <c r="I43" i="12"/>
  <c r="K43" i="12"/>
  <c r="O43" i="12"/>
  <c r="Q43" i="12"/>
  <c r="V43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61" i="12"/>
  <c r="M61" i="12" s="1"/>
  <c r="I61" i="12"/>
  <c r="K61" i="12"/>
  <c r="O61" i="12"/>
  <c r="Q61" i="12"/>
  <c r="V61" i="12"/>
  <c r="G72" i="12"/>
  <c r="M72" i="12" s="1"/>
  <c r="I72" i="12"/>
  <c r="K72" i="12"/>
  <c r="O72" i="12"/>
  <c r="Q72" i="12"/>
  <c r="V72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93" i="12"/>
  <c r="I93" i="12"/>
  <c r="K93" i="12"/>
  <c r="M93" i="12"/>
  <c r="O93" i="12"/>
  <c r="Q93" i="12"/>
  <c r="V93" i="12"/>
  <c r="G96" i="12"/>
  <c r="M96" i="12" s="1"/>
  <c r="I96" i="12"/>
  <c r="K96" i="12"/>
  <c r="O96" i="12"/>
  <c r="Q96" i="12"/>
  <c r="V96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6" i="12"/>
  <c r="M106" i="12" s="1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24" i="12"/>
  <c r="M124" i="12" s="1"/>
  <c r="I124" i="12"/>
  <c r="K124" i="12"/>
  <c r="O124" i="12"/>
  <c r="Q124" i="12"/>
  <c r="V124" i="12"/>
  <c r="G126" i="12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7" i="12"/>
  <c r="M137" i="12" s="1"/>
  <c r="I137" i="12"/>
  <c r="K137" i="12"/>
  <c r="O137" i="12"/>
  <c r="Q137" i="12"/>
  <c r="V137" i="12"/>
  <c r="G141" i="12"/>
  <c r="M141" i="12" s="1"/>
  <c r="I141" i="12"/>
  <c r="K141" i="12"/>
  <c r="O141" i="12"/>
  <c r="Q141" i="12"/>
  <c r="V141" i="12"/>
  <c r="G144" i="12"/>
  <c r="I144" i="12"/>
  <c r="K144" i="12"/>
  <c r="M144" i="12"/>
  <c r="O144" i="12"/>
  <c r="Q144" i="12"/>
  <c r="V144" i="12"/>
  <c r="G148" i="12"/>
  <c r="G147" i="12" s="1"/>
  <c r="I52" i="1" s="1"/>
  <c r="I148" i="12"/>
  <c r="I147" i="12" s="1"/>
  <c r="K148" i="12"/>
  <c r="K147" i="12" s="1"/>
  <c r="O148" i="12"/>
  <c r="Q148" i="12"/>
  <c r="Q147" i="12" s="1"/>
  <c r="V148" i="12"/>
  <c r="V147" i="12" s="1"/>
  <c r="G151" i="12"/>
  <c r="M151" i="12" s="1"/>
  <c r="I151" i="12"/>
  <c r="K151" i="12"/>
  <c r="O151" i="12"/>
  <c r="Q151" i="12"/>
  <c r="V151" i="12"/>
  <c r="G154" i="12"/>
  <c r="G153" i="12" s="1"/>
  <c r="I53" i="1" s="1"/>
  <c r="I154" i="12"/>
  <c r="K154" i="12"/>
  <c r="O154" i="12"/>
  <c r="Q154" i="12"/>
  <c r="V154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2" i="12"/>
  <c r="I162" i="12"/>
  <c r="K162" i="12"/>
  <c r="M162" i="12"/>
  <c r="O162" i="12"/>
  <c r="Q162" i="12"/>
  <c r="V162" i="12"/>
  <c r="G164" i="12"/>
  <c r="I164" i="12"/>
  <c r="K164" i="12"/>
  <c r="M164" i="12"/>
  <c r="O164" i="12"/>
  <c r="Q164" i="12"/>
  <c r="V164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I169" i="12"/>
  <c r="K169" i="12"/>
  <c r="M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4" i="12"/>
  <c r="M174" i="12" s="1"/>
  <c r="I174" i="12"/>
  <c r="K174" i="12"/>
  <c r="O174" i="12"/>
  <c r="Q174" i="12"/>
  <c r="V174" i="12"/>
  <c r="G175" i="12"/>
  <c r="I175" i="12"/>
  <c r="K175" i="12"/>
  <c r="M175" i="12"/>
  <c r="O175" i="12"/>
  <c r="Q175" i="12"/>
  <c r="V175" i="12"/>
  <c r="G176" i="12"/>
  <c r="I176" i="12"/>
  <c r="K176" i="12"/>
  <c r="M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I54" i="1" s="1"/>
  <c r="O178" i="12"/>
  <c r="G179" i="12"/>
  <c r="M179" i="12" s="1"/>
  <c r="M178" i="12" s="1"/>
  <c r="I179" i="12"/>
  <c r="I178" i="12" s="1"/>
  <c r="K179" i="12"/>
  <c r="K178" i="12" s="1"/>
  <c r="O179" i="12"/>
  <c r="Q179" i="12"/>
  <c r="Q178" i="12" s="1"/>
  <c r="V179" i="12"/>
  <c r="V178" i="12" s="1"/>
  <c r="G181" i="12"/>
  <c r="G180" i="12" s="1"/>
  <c r="I55" i="1" s="1"/>
  <c r="I181" i="12"/>
  <c r="I180" i="12" s="1"/>
  <c r="K181" i="12"/>
  <c r="K180" i="12" s="1"/>
  <c r="O181" i="12"/>
  <c r="O180" i="12" s="1"/>
  <c r="Q181" i="12"/>
  <c r="Q180" i="12" s="1"/>
  <c r="V181" i="12"/>
  <c r="V180" i="12" s="1"/>
  <c r="Q186" i="12"/>
  <c r="G187" i="12"/>
  <c r="G186" i="12" s="1"/>
  <c r="I56" i="1" s="1"/>
  <c r="I17" i="1" s="1"/>
  <c r="I187" i="12"/>
  <c r="I186" i="12" s="1"/>
  <c r="K187" i="12"/>
  <c r="K186" i="12" s="1"/>
  <c r="M187" i="12"/>
  <c r="M186" i="12" s="1"/>
  <c r="O187" i="12"/>
  <c r="O186" i="12" s="1"/>
  <c r="Q187" i="12"/>
  <c r="V187" i="12"/>
  <c r="V186" i="12" s="1"/>
  <c r="G190" i="12"/>
  <c r="I190" i="12"/>
  <c r="K190" i="12"/>
  <c r="K189" i="12" s="1"/>
  <c r="O190" i="12"/>
  <c r="O189" i="12" s="1"/>
  <c r="Q190" i="12"/>
  <c r="V190" i="12"/>
  <c r="G191" i="12"/>
  <c r="M191" i="12" s="1"/>
  <c r="I191" i="12"/>
  <c r="K191" i="12"/>
  <c r="O191" i="12"/>
  <c r="Q191" i="12"/>
  <c r="V191" i="12"/>
  <c r="V189" i="12" s="1"/>
  <c r="Q192" i="12"/>
  <c r="G193" i="12"/>
  <c r="I193" i="12"/>
  <c r="I192" i="12" s="1"/>
  <c r="K193" i="12"/>
  <c r="K192" i="12" s="1"/>
  <c r="M193" i="12"/>
  <c r="O193" i="12"/>
  <c r="Q193" i="12"/>
  <c r="V193" i="12"/>
  <c r="V192" i="12" s="1"/>
  <c r="G194" i="12"/>
  <c r="M194" i="12" s="1"/>
  <c r="I194" i="12"/>
  <c r="K194" i="12"/>
  <c r="O194" i="12"/>
  <c r="Q194" i="12"/>
  <c r="V194" i="12"/>
  <c r="AE196" i="12"/>
  <c r="F40" i="1" s="1"/>
  <c r="H40" i="1" s="1"/>
  <c r="I40" i="1" s="1"/>
  <c r="AF196" i="12"/>
  <c r="G40" i="1" s="1"/>
  <c r="I18" i="1"/>
  <c r="O125" i="12" l="1"/>
  <c r="K105" i="12"/>
  <c r="Q105" i="12"/>
  <c r="I8" i="12"/>
  <c r="O8" i="12"/>
  <c r="F39" i="1"/>
  <c r="F41" i="1"/>
  <c r="M154" i="12"/>
  <c r="M153" i="12" s="1"/>
  <c r="O147" i="12"/>
  <c r="V125" i="12"/>
  <c r="K125" i="12"/>
  <c r="V105" i="12"/>
  <c r="Q8" i="12"/>
  <c r="G39" i="1"/>
  <c r="G42" i="1" s="1"/>
  <c r="G25" i="1" s="1"/>
  <c r="A25" i="1" s="1"/>
  <c r="A26" i="1" s="1"/>
  <c r="G26" i="1" s="1"/>
  <c r="G41" i="1"/>
  <c r="O153" i="12"/>
  <c r="I189" i="12"/>
  <c r="O192" i="12"/>
  <c r="G192" i="12"/>
  <c r="I58" i="1" s="1"/>
  <c r="I20" i="1" s="1"/>
  <c r="Q189" i="12"/>
  <c r="G189" i="12"/>
  <c r="I57" i="1" s="1"/>
  <c r="I19" i="1" s="1"/>
  <c r="I153" i="12"/>
  <c r="I125" i="12"/>
  <c r="O105" i="12"/>
  <c r="K8" i="12"/>
  <c r="V153" i="12"/>
  <c r="K153" i="12"/>
  <c r="Q153" i="12"/>
  <c r="Q125" i="12"/>
  <c r="G125" i="12"/>
  <c r="I51" i="1" s="1"/>
  <c r="I105" i="12"/>
  <c r="G8" i="12"/>
  <c r="V8" i="12"/>
  <c r="M192" i="12"/>
  <c r="M105" i="12"/>
  <c r="G105" i="12"/>
  <c r="I50" i="1" s="1"/>
  <c r="M190" i="12"/>
  <c r="M189" i="12" s="1"/>
  <c r="M148" i="12"/>
  <c r="M147" i="12" s="1"/>
  <c r="M23" i="12"/>
  <c r="M8" i="12" s="1"/>
  <c r="M181" i="12"/>
  <c r="M180" i="12" s="1"/>
  <c r="M126" i="12"/>
  <c r="M125" i="12" s="1"/>
  <c r="J28" i="1"/>
  <c r="J26" i="1"/>
  <c r="G38" i="1"/>
  <c r="F38" i="1"/>
  <c r="H32" i="1"/>
  <c r="J23" i="1"/>
  <c r="J24" i="1"/>
  <c r="J25" i="1"/>
  <c r="J27" i="1"/>
  <c r="E24" i="1"/>
  <c r="E26" i="1"/>
  <c r="H41" i="1" l="1"/>
  <c r="I41" i="1" s="1"/>
  <c r="G196" i="12"/>
  <c r="I49" i="1"/>
  <c r="F42" i="1"/>
  <c r="H39" i="1"/>
  <c r="I16" i="1" l="1"/>
  <c r="I21" i="1" s="1"/>
  <c r="I59" i="1"/>
  <c r="G23" i="1"/>
  <c r="A23" i="1" s="1"/>
  <c r="A24" i="1" s="1"/>
  <c r="G24" i="1" s="1"/>
  <c r="A27" i="1" s="1"/>
  <c r="A29" i="1" s="1"/>
  <c r="G29" i="1" s="1"/>
  <c r="G27" i="1" s="1"/>
  <c r="G28" i="1"/>
  <c r="H42" i="1"/>
  <c r="I39" i="1"/>
  <c r="I42" i="1" s="1"/>
  <c r="J41" i="1" l="1"/>
  <c r="J40" i="1"/>
  <c r="J39" i="1"/>
  <c r="J42" i="1" s="1"/>
  <c r="J58" i="1"/>
  <c r="J51" i="1"/>
  <c r="J57" i="1"/>
  <c r="J50" i="1"/>
  <c r="J55" i="1"/>
  <c r="J53" i="1"/>
  <c r="J56" i="1"/>
  <c r="J54" i="1"/>
  <c r="J49" i="1"/>
  <c r="J59" i="1" s="1"/>
  <c r="J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<sst xmlns="http://schemas.openxmlformats.org/spreadsheetml/2006/main" count="816" uniqueCount="338">
  <si>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</si>
  <si>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</si>
  <si>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</si>
  <si>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</si>
  <si>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</si>
  <si>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</si>
  <si>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</si>
  <si>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</si>
  <si>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</si>
  <si>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</si>
  <si>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</si>
  <si>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</si>
  <si>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</si>
  <si>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</si>
  <si>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</si>
  <si>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</si>
  <si>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</si>
  <si>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</si>
  <si>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</si>
  <si>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</si>
  <si>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</si>
  <si>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</si>
  <si>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</si>
  <si>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</si>
  <si>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</si>
  <si>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</si>
  <si>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</si>
  <si>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</si>
  <si>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</si>
  <si>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</si>
  <si>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</si>
  <si>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</si>
  <si>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</si>
  <si>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</si>
  <si>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</si>
  <si>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</si>
  <si>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</si>
  <si>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</si>
  <si>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</si>
  <si>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</si>
  <si>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</si>
  <si>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</si>
  <si>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</si>
  <si>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</si>
  <si>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Rekonstrukce lapáku tuku na kanal přípojce ze zámecké kuchyně</t>
  </si>
  <si>
    <t>01</t>
  </si>
  <si>
    <t>Reko lapáku tuku na kanal.přípojce ze zámecké kuchyně</t>
  </si>
  <si>
    <t>Objekt:</t>
  </si>
  <si>
    <t>Rozpočet:</t>
  </si>
  <si>
    <t>IF05</t>
  </si>
  <si>
    <t>Křtiny č.p.1-rekonstrukce lapáku tuku na kanaliz přípojce ze zámecké kuchyně</t>
  </si>
  <si>
    <t>Stavba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</si>
  <si>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</si>
  <si>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</si>
  <si>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</si>
  <si>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</si>
  <si>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</si>
  <si>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</si>
  <si>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</si>
  <si>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</si>
  <si>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</si>
  <si>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</si>
  <si>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</si>
  <si>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</si>
  <si>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</si>
  <si>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96</t>
  </si>
  <si>
    <t>Bourání konstrukcí</t>
  </si>
  <si>
    <t>99</t>
  </si>
  <si>
    <t>Staveništní přesun hmot</t>
  </si>
  <si>
    <t>782</t>
  </si>
  <si>
    <t>Konstrukce z přírodního kamene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</si>
  <si>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</si>
  <si>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</si>
  <si>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</si>
  <si>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</si>
  <si>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</si>
  <si>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</si>
  <si>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</si>
  <si>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</si>
  <si>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</si>
  <si>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</si>
  <si>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</si>
  <si>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</si>
  <si>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</si>
  <si>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</si>
  <si>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</si>
  <si>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</si>
  <si>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</si>
  <si>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</si>
  <si>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</si>
  <si>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</si>
  <si>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</si>
  <si>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</si>
  <si>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</si>
  <si>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</si>
  <si>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</si>
  <si>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</si>
  <si>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</si>
  <si>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</si>
  <si>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</si>
  <si>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131201201R00</t>
  </si>
  <si>
    <t>Hloubení zapažených jam a zářezů do 100 m3, v hornině 3, hloubení ručně a strojně</t>
  </si>
  <si>
    <t>m3</t>
  </si>
  <si>
    <t>800-1</t>
  </si>
  <si>
    <t>RTS 19/ I</t>
  </si>
  <si>
    <t>Kalkul</t>
  </si>
  <si>
    <t>POL1_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</si>
  <si>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</si>
  <si>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SPI</t>
  </si>
  <si>
    <t>Začátek provozního součtu</t>
  </si>
  <si>
    <t>VV</t>
  </si>
  <si>
    <t xml:space="preserve">  výkop pro lapač : 2,50*3,00*2,35+2,66*3,00*(2,35+0,65)/2</t>
  </si>
  <si>
    <t xml:space="preserve">  odečte se st lapač : -1,00*3,14*1,00</t>
  </si>
  <si>
    <t>Konec provozního součtu</t>
  </si>
  <si>
    <t>uvažuje se 50% v hor 3 : 26,45*0,5</t>
  </si>
  <si>
    <t>131301201R00</t>
  </si>
  <si>
    <t>Hloubení zapažených jam a zářezů do 100 m3, v hornině 4, hloubení ručně a strojně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</si>
  <si>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</si>
  <si>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</si>
  <si>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</si>
  <si>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  pro přípojku km 0,00-0,005 : 0,80*1,25*5,00</t>
  </si>
  <si>
    <t>uvažuje se 50% v hor 3 : 5,00*0,5</t>
  </si>
  <si>
    <t xml:space="preserve">  pro OZ : (1,20*0,5+0,50*1,30)*7,50</t>
  </si>
  <si>
    <t>uvažuje se 50% v hor 3 : 9,375*0,5</t>
  </si>
  <si>
    <t>132301210R00</t>
  </si>
  <si>
    <t xml:space="preserve">Hloubení rýh šířky přes 60 do 200 cm do 50 m3, v hornině 4, hloubení strojně </t>
  </si>
  <si>
    <t>uvažuje se 50% v hor 4 : 5,00*0,5</t>
  </si>
  <si>
    <t>uvažuje se 50% v hor 4 : 9,375*0,5</t>
  </si>
  <si>
    <t>151101101R00</t>
  </si>
  <si>
    <t>Zřízení pažení a rozepření stěn rýh příložné  pro jakoukoliv mezerovitost, hloubky do 2 m</t>
  </si>
  <si>
    <t>m2</t>
  </si>
  <si>
    <t>Indiv</t>
  </si>
  <si>
    <t>pro podzemní vedení pro všechny šířky rýhy,</t>
  </si>
  <si>
    <t>pro přípojku km 0,00-0,005 : 1,25*5,00*2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</si>
  <si>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</si>
  <si>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</si>
  <si>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</si>
  <si>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151101201R00</t>
  </si>
  <si>
    <t>Zřízení pažení stěn výkopu bez rozepření, vzepření příložné, hloubky do 4 m</t>
  </si>
  <si>
    <t>pro lapač : 2,50*2*2,35+3,00*2,35+2,66*(2,35+0,65)/2*2+3,00*(2,35+0,65)/2</t>
  </si>
  <si>
    <t>151101211R00</t>
  </si>
  <si>
    <t>Odstranění pažení stěn výkopu příložné, hloubky do 4 m</t>
  </si>
  <si>
    <t>s uložením pažin na vzdálenost do 3 m od okraje výkopu,</t>
  </si>
  <si>
    <t>151101301R00</t>
  </si>
  <si>
    <t>Zřízení rozepření zapažených stěn výkopů při roubení příložném, hloubky do 4 m</t>
  </si>
  <si>
    <t>s potřebným přepažováním,</t>
  </si>
  <si>
    <t>výkop pro lapač : 2,50*3,00*2,35+2,66*3,00*(2,35+0,65)/2</t>
  </si>
  <si>
    <t>151101311R00</t>
  </si>
  <si>
    <t>Odstranění rozepření stěn výkopů při roubení příložném, hloubky do 4 m</t>
  </si>
  <si>
    <t>s uložením materiálu na vzdálenost do 3 m od okraje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</si>
  <si>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</si>
  <si>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</si>
  <si>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</si>
  <si>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Z RÝH : 14,375</t>
  </si>
  <si>
    <t>Z JAM : 26,45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</si>
  <si>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</si>
  <si>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</si>
  <si>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</si>
  <si>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POTRUBÍ PŘÍPOJKY : </t>
  </si>
  <si>
    <t>vytl kubatura- lože,potrubí obsyp : 0,80*0,55*5,00</t>
  </si>
  <si>
    <t xml:space="preserve"> šachty : 0,30*0,30*3,14*(2,10+0,60)</t>
  </si>
  <si>
    <t>lapol : 4,16*2,00*0,05</t>
  </si>
  <si>
    <t>1,50*2,00*1,66</t>
  </si>
  <si>
    <t>2,56*2,00*(1,66+1,08)/2</t>
  </si>
  <si>
    <t>0,50*0,50*3,14*0,54</t>
  </si>
  <si>
    <t xml:space="preserve"> OZ : (1,20*0,5+0,50*1,30)*7,50</t>
  </si>
  <si>
    <t>potřeba pro násyp kolem lapolu : -21,07</t>
  </si>
  <si>
    <t>162701109R00</t>
  </si>
  <si>
    <t>Vodorovné přemístění výkopku příplatek k ceně za každých dalších i započatých 1 000 m přes 10 000 m_x000D_
 z horniny 1 až 4</t>
  </si>
  <si>
    <t>4,102*8</t>
  </si>
  <si>
    <t>167101101R00</t>
  </si>
  <si>
    <t>Nakládání, skládání, překládání neulehlého výkopku nakládání výkopku_x000D_
 do 100 m3, z horniny 1 až 4</t>
  </si>
  <si>
    <t>171101103R00</t>
  </si>
  <si>
    <t>Uložení sypaniny do násypů zhutněných s uzavřením povrchu násypu z hornin soudržných s předepsanou mírou zhutnění v procentech výsledků zkoušek Proctor-Standard							_x000D_
							_x000D_
 přes 96 do 100 % PS</t>
  </si>
  <si>
    <t>s rozprostřením sypaniny ve vrstvách a s hrubým urovnáním,</t>
  </si>
  <si>
    <t>násyp kolem lapačepo opěrnou zídku : (2,00+7,00)/2*4,30/2</t>
  </si>
  <si>
    <t>6,00*1,00/2*4,30/2*2</t>
  </si>
  <si>
    <t>odečte se část lapolu : -1,00*1,00/2*2,00</t>
  </si>
  <si>
    <t>-0,50*0,50*3,14*0,64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</si>
  <si>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</si>
  <si>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</si>
  <si>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</si>
  <si>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</si>
  <si>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</si>
  <si>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POTRUBÍ PŘÍPOJKY : 5,00</t>
  </si>
  <si>
    <t>odečte se lože,potrubí obsyp : -0,80*0,55*5,00</t>
  </si>
  <si>
    <t>odečtou se šachty : -0,30*0,30*3,14*(2,10+0,60)</t>
  </si>
  <si>
    <t>LAPAČ : 29,59</t>
  </si>
  <si>
    <t>ODEČTE se vytl kubatura : -4,16*2,00*0,05</t>
  </si>
  <si>
    <t>-1,50*2,00*1,66</t>
  </si>
  <si>
    <t>-2,56*2,00*(1,66+1,08)/2</t>
  </si>
  <si>
    <t>-0,50*0,50*3,14*0,54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</si>
  <si>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</si>
  <si>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</si>
  <si>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</si>
  <si>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0,80*0,45*5,00</t>
  </si>
  <si>
    <t>182201101R00</t>
  </si>
  <si>
    <t>Svahování násypů bez rozlišení horniny</t>
  </si>
  <si>
    <t>trvalých svahů do projektovaných profilů s potřebným přemístěním výkopku při svahování v násypech,</t>
  </si>
  <si>
    <t>(2,00+7,00)/2*3,00</t>
  </si>
  <si>
    <t>6,00*1,00/2*2</t>
  </si>
  <si>
    <t>199000005R00</t>
  </si>
  <si>
    <t>Poplatky za skládku zeminy 1- 4</t>
  </si>
  <si>
    <t>t</t>
  </si>
  <si>
    <t>4,102*1,8</t>
  </si>
  <si>
    <t>180400011RA0</t>
  </si>
  <si>
    <t>Založení trávníku s dodáním osiva lučního, ve svahu</t>
  </si>
  <si>
    <t>AP-HSV</t>
  </si>
  <si>
    <t>Součtová</t>
  </si>
  <si>
    <t>POL2_</t>
  </si>
  <si>
    <t>311321312R00</t>
  </si>
  <si>
    <t>Beton nadzákladových zdí železový třídy C 20/25</t>
  </si>
  <si>
    <t>801-1</t>
  </si>
  <si>
    <t>nosných, výplňových, obkladových, půdních, štítových, poprsních apod. (bez výztuže), s pomocným lešením o výšce podlahy do 1900 mm a pro zatížení 1,5 kPa,</t>
  </si>
  <si>
    <t>opěrná zed : (1,20*0,50+0,50*1,30)*(7,00+2*1,00)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</si>
  <si>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</si>
  <si>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</si>
  <si>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</si>
  <si>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opěrná zed : (9,00+0,50)*2*1,80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</si>
  <si>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</si>
  <si>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</si>
  <si>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</si>
  <si>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</si>
  <si>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včetně distančních prvků</t>
  </si>
  <si>
    <t>odhad : 11,25*90,0*0,001</t>
  </si>
  <si>
    <t>380311552R00</t>
  </si>
  <si>
    <t>Kompletní konstrukce z betonu prostého třídy C 20/25, tloušťky konstrukce přes 150 do 300 mm</t>
  </si>
  <si>
    <t>801-5</t>
  </si>
  <si>
    <t>čistíren odpadních vod (mimo budovy), nádrží, vodojemů, žlabů nebo kanálů, včetně pomocného pracovního lešení o výšce podlahy do 1900 mm a pro zatížení do 1,5 kPa,</t>
  </si>
  <si>
    <t xml:space="preserve">obetonování Lapáku : </t>
  </si>
  <si>
    <t>dno : 4,06*1,90*0,20</t>
  </si>
  <si>
    <t>stěny : (4,06+1,50)*2*1,26*0,20</t>
  </si>
  <si>
    <t>strop : 4,06*1,90*0,20</t>
  </si>
  <si>
    <t>-0,50*0,50*3,14*0,20*2</t>
  </si>
  <si>
    <t>3-01</t>
  </si>
  <si>
    <t>Utěsnění potrubí DN150 ve stěnách Lapače</t>
  </si>
  <si>
    <t xml:space="preserve">ks    </t>
  </si>
  <si>
    <t>Vlastní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</si>
  <si>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</si>
  <si>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</si>
  <si>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římsa na OPZ : 0,60*9,00*0,10</t>
  </si>
  <si>
    <t>411351101R00</t>
  </si>
  <si>
    <t>Bednění stropů deskových, balkonových nebo plošných konzol plné, rovné, popř. s náběhy systémové, včetně podepření, tloušťka stropu 120 mm, - zřízení</t>
  </si>
  <si>
    <t>s pomocným lešením</t>
  </si>
  <si>
    <t>římsa na OPZ : (9,00+0,60)*2*0,10</t>
  </si>
  <si>
    <t>0,10*9,00</t>
  </si>
  <si>
    <t>411351102R00</t>
  </si>
  <si>
    <t>Bednění stropů deskových, balkonových nebo plošných konzol plné, rovné, popř. s náběhy  , - odstranění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</si>
  <si>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</si>
  <si>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</si>
  <si>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</si>
  <si>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římsa na OPZ : 0,60*9,00*5,50*0,001</t>
  </si>
  <si>
    <t>451572111R00</t>
  </si>
  <si>
    <t>Lože pod potrubí, stoky a drobné objekty z kameniva drobného těženého 0÷4 mm</t>
  </si>
  <si>
    <t>827-1</t>
  </si>
  <si>
    <t>v otevřeném výkopu,</t>
  </si>
  <si>
    <t>pod potrubí : 0,80*0,10*5,00</t>
  </si>
  <si>
    <t>pod šachty : 0,80*0,80*0,10*2</t>
  </si>
  <si>
    <t>452311141R00</t>
  </si>
  <si>
    <t>Podkladní a zajišťovací konstrukce z betonu desky pod potrubí, stoky a drobné objekty , z betonu prostého třídy C 16/20</t>
  </si>
  <si>
    <t>z cementu portlandského nebo struskoportlandského, v otevřeném výkopu,</t>
  </si>
  <si>
    <t>pod lapol : 4,16*2,00*0,05</t>
  </si>
  <si>
    <t>452351101R00</t>
  </si>
  <si>
    <t>Bednění podkladních a zajišťovacích konstrukcí desek nebo sedlových loží pod potrubí, stoky a drobné objekty</t>
  </si>
  <si>
    <t>pod lapol : (4,16+2,00)*0,05*2</t>
  </si>
  <si>
    <t>591211111R00</t>
  </si>
  <si>
    <t>Kladení dlažby z kostek drobných z kamene, do lože z kameniva těženého tloušťky 50 mm</t>
  </si>
  <si>
    <t>822-1</t>
  </si>
  <si>
    <t>s provedením lože do 50 mm, s vyplněním spár, s dvojím beraněním a se smetením přebytečného materiálu na krajnici</t>
  </si>
  <si>
    <t>kolem poklopů lapače : 0,50*2</t>
  </si>
  <si>
    <t>58380120.AR</t>
  </si>
  <si>
    <t>kostka dlažební materiálová skupina I/2 (žula); tř. I.; 8/10 cm</t>
  </si>
  <si>
    <t>SPCM</t>
  </si>
  <si>
    <t>POL3_</t>
  </si>
  <si>
    <t>koolem lapače : 0,50*2</t>
  </si>
  <si>
    <t>871313121R00</t>
  </si>
  <si>
    <t>Montáž potrubí z trub z plastů těsněných gumovým kroužkem  DN 150 mm</t>
  </si>
  <si>
    <t>m</t>
  </si>
  <si>
    <t>v otevřeném výkopu ve sklonu do 20 %,</t>
  </si>
  <si>
    <t>přípojka : 5,00</t>
  </si>
  <si>
    <t>pro napojení na st potrubí v Š2 : 2,00</t>
  </si>
  <si>
    <t>892571111R00</t>
  </si>
  <si>
    <t>Zkoušky těsnosti kanalizačního potrubí zkouška těsnosti kanalizačního potrubí vodou_x000D_
 do DN 200 mm</t>
  </si>
  <si>
    <t>vodou nebo vzduchem,</t>
  </si>
  <si>
    <t>892583111R00</t>
  </si>
  <si>
    <t>Zkoušky těsnosti kanalizačního potrubí zabezpečení konců kanalizačního potrubí při tlakových zkouškách vodou_x000D_
 do DN 300 mm</t>
  </si>
  <si>
    <t>úsek</t>
  </si>
  <si>
    <t>894403011R00</t>
  </si>
  <si>
    <t>Osazení betonových dílců pro šachty stropních jakéhokoliv druhu</t>
  </si>
  <si>
    <t>kus</t>
  </si>
  <si>
    <t>desky zákryt na lapač : 2</t>
  </si>
  <si>
    <t>894421111RT1</t>
  </si>
  <si>
    <t>Osazení betonových dílců pro šachty podle DIN 4034 skruže rovné, o hmotnosti do 0,5 t</t>
  </si>
  <si>
    <t>na kroužek,</t>
  </si>
  <si>
    <t>na lapač-skruže : 2</t>
  </si>
  <si>
    <t>899103111RT2</t>
  </si>
  <si>
    <t>Osazení poklopů litinových a ocelových včetně dodávky poklopu litinového s rámem _x000D_
 kruhového D 600 mm</t>
  </si>
  <si>
    <t>8-01</t>
  </si>
  <si>
    <t>D+M Lapák tuku AS FAKU 10ER</t>
  </si>
  <si>
    <t>kompl</t>
  </si>
  <si>
    <t>8-02</t>
  </si>
  <si>
    <t>Dopravné pro Lapák tuku</t>
  </si>
  <si>
    <t>894431421RAB.1</t>
  </si>
  <si>
    <t>Šachta D 600 mm, dl.šach.roury 2,00 m,, dno KG D 160 mm, poklop litina pojízdný bez odvětrání</t>
  </si>
  <si>
    <t>28614544R</t>
  </si>
  <si>
    <t>trubka plastová kanalizační PP; hladká, s hrdlem; Sn 10 kN/m2; D = 160,0 mm; s = 5,40 mm; l = 1000,0 mm</t>
  </si>
  <si>
    <t>59224150R</t>
  </si>
  <si>
    <t>skruž železobetonová TBS; DN = 1 000,0 mm; h = 250,0 mm; s = 120,00 mm; počet stupadel 1; ocelové s PE povlakem</t>
  </si>
  <si>
    <t>59224354R</t>
  </si>
  <si>
    <t>deska zákrytová šachetní železobetonová; TZK; D1 = 1 000 mm; D = 1 240 mm; D vnitřní 625 mm; h = 165 mm</t>
  </si>
  <si>
    <t>59224373.AR</t>
  </si>
  <si>
    <t>profil těsnicí elastomerní; pro spojení betonových šachetních dílů; tvar kruh; d = 1 000,0 mm</t>
  </si>
  <si>
    <t>8-03</t>
  </si>
  <si>
    <t>D+M PŘEVLEČNÉ MANŽETY DN150-200 pro napojení přípojky na st potrubí v Š2</t>
  </si>
  <si>
    <t>96-01</t>
  </si>
  <si>
    <t>Vybourání stávajícího lapače DN 1932mm V-2,8M3,vč  odvozu,likvidace,poplatku</t>
  </si>
  <si>
    <t>998142251R00</t>
  </si>
  <si>
    <t>Přesun hmot pro nádrže a jímky pro nádrže a jímky pozemních čistíren vod (814 1 JKSO), nádrže pozemní mimo nádrží a jímek čistíren odpadních vod (814 2 JKSO), zásobníky a jámy pozemní mimo zemědělství (814 3 JKSO) se svislou nosnou konstrukcí monolitickou betonovou tyčovou nebo plošnou (KMCH 2 a 3 - JKSO šesté místo)_x000D_
 vodorovně 50 m výšky do 25 mm</t>
  </si>
  <si>
    <t>POL7_</t>
  </si>
  <si>
    <t>na novostavbách a změnách objektů</t>
  </si>
  <si>
    <t xml:space="preserve">Hmotnosti z položek s pořadovými čísly: : </t>
  </si>
  <si>
    <t xml:space="preserve">5,7,9,18,22,23,25,26,28,29,31,32,33,34,35,36,39,40,42,46,47,48,49, : </t>
  </si>
  <si>
    <t>Součet: : 54,09514</t>
  </si>
  <si>
    <t>7821550-01</t>
  </si>
  <si>
    <t>Obklad stěn umělým kamenem,vč dod kamene</t>
  </si>
  <si>
    <t>oz : 9,00*0,90</t>
  </si>
  <si>
    <t>005121 R</t>
  </si>
  <si>
    <t>Zařízení staveniště</t>
  </si>
  <si>
    <t>Soubor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</si>
  <si>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</si>
  <si>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</si>
  <si>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</si>
  <si>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</si>
  <si>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</si>
  <si>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005211020R</t>
  </si>
  <si>
    <t>Ochrana stávaj. inženýrských sítí na staveništi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</si>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</sst>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sheetProtection password="DC0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4" t="s">
        <v>41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3"/>
      <c r="B2" s="80" t="s">
        <v>22</v>
      </c>
      <c r="C2" s="81"/>
      <c r="D2" s="82" t="s">
        <v>49</v>
      </c>
      <c r="E2" s="230" t="s">
        <v>50</v>
      </c>
      <c r="F2" s="231"/>
      <c r="G2" s="231"/>
      <c r="H2" s="231"/>
      <c r="I2" s="231"/>
      <c r="J2" s="232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3" t="s">
        <v>46</v>
      </c>
      <c r="F3" s="234"/>
      <c r="G3" s="234"/>
      <c r="H3" s="234"/>
      <c r="I3" s="234"/>
      <c r="J3" s="235"/>
    </row>
    <row r="4" spans="1:15" ht="23.25" customHeight="1" x14ac:dyDescent="0.2">
      <c r="A4" s="79">
        <v>1277</v>
      </c>
      <c r="B4" s="85" t="s">
        <v>48</v>
      </c>
      <c r="C4" s="86"/>
      <c r="D4" s="87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37"/>
      <c r="E11" s="237"/>
      <c r="F11" s="237"/>
      <c r="G11" s="237"/>
      <c r="H11" s="27" t="s">
        <v>40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34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">
      <c r="A16" s="141" t="s">
        <v>24</v>
      </c>
      <c r="B16" s="57" t="s">
        <v>24</v>
      </c>
      <c r="C16" s="58"/>
      <c r="D16" s="59"/>
      <c r="E16" s="212"/>
      <c r="F16" s="213"/>
      <c r="G16" s="212"/>
      <c r="H16" s="213"/>
      <c r="I16" s="212">
        <f>SUMIF(F49:F58,A16,I49:I58)+SUMIF(F49:F58,"PSU",I49:I58)</f>
        <v>0</v>
      </c>
      <c r="J16" s="214"/>
    </row>
    <row r="17" spans="1:10" ht="23.25" customHeight="1" x14ac:dyDescent="0.2">
      <c r="A17" s="141" t="s">
        <v>25</v>
      </c>
      <c r="B17" s="57" t="s">
        <v>25</v>
      </c>
      <c r="C17" s="58"/>
      <c r="D17" s="59"/>
      <c r="E17" s="212"/>
      <c r="F17" s="213"/>
      <c r="G17" s="212"/>
      <c r="H17" s="213"/>
      <c r="I17" s="212">
        <f>SUMIF(F49:F58,A17,I49:I58)</f>
        <v>0</v>
      </c>
      <c r="J17" s="214"/>
    </row>
    <row r="18" spans="1:10" ht="23.25" customHeight="1" x14ac:dyDescent="0.2">
      <c r="A18" s="141" t="s">
        <v>26</v>
      </c>
      <c r="B18" s="57" t="s">
        <v>26</v>
      </c>
      <c r="C18" s="58"/>
      <c r="D18" s="59"/>
      <c r="E18" s="212"/>
      <c r="F18" s="213"/>
      <c r="G18" s="212"/>
      <c r="H18" s="213"/>
      <c r="I18" s="212">
        <f>SUMIF(F49:F58,A18,I49:I58)</f>
        <v>0</v>
      </c>
      <c r="J18" s="214"/>
    </row>
    <row r="19" spans="1:10" ht="23.25" customHeight="1" x14ac:dyDescent="0.2">
      <c r="A19" s="141" t="s">
        <v>71</v>
      </c>
      <c r="B19" s="57" t="s">
        <v>27</v>
      </c>
      <c r="C19" s="58"/>
      <c r="D19" s="59"/>
      <c r="E19" s="212"/>
      <c r="F19" s="213"/>
      <c r="G19" s="212"/>
      <c r="H19" s="213"/>
      <c r="I19" s="212">
        <f>SUMIF(F49:F58,A19,I49:I58)</f>
        <v>0</v>
      </c>
      <c r="J19" s="214"/>
    </row>
    <row r="20" spans="1:10" ht="23.25" customHeight="1" x14ac:dyDescent="0.2">
      <c r="A20" s="141" t="s">
        <v>72</v>
      </c>
      <c r="B20" s="57" t="s">
        <v>28</v>
      </c>
      <c r="C20" s="58"/>
      <c r="D20" s="59"/>
      <c r="E20" s="212"/>
      <c r="F20" s="213"/>
      <c r="G20" s="212"/>
      <c r="H20" s="213"/>
      <c r="I20" s="212">
        <f>SUMIF(F49:F58,A20,I49:I58)</f>
        <v>0</v>
      </c>
      <c r="J20" s="214"/>
    </row>
    <row r="21" spans="1:10" ht="23.25" customHeight="1" x14ac:dyDescent="0.2">
      <c r="A21" s="3"/>
      <c r="B21" s="74" t="s">
        <v>29</v>
      </c>
      <c r="C21" s="75"/>
      <c r="D21" s="76"/>
      <c r="E21" s="215"/>
      <c r="F21" s="240"/>
      <c r="G21" s="215"/>
      <c r="H21" s="240"/>
      <c r="I21" s="215">
        <f>SUM(I16:J20)</f>
        <v>0</v>
      </c>
      <c r="J21" s="216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208">
        <f>IF(A24&gt;50, ROUNDUP(A23, 0), ROUNDDOWN(A23, 0))</f>
        <v>0</v>
      </c>
      <c r="H24" s="209"/>
      <c r="I24" s="20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227">
        <f>IF(A26&gt;50, ROUNDUP(A25, 0), ROUNDDOWN(A25, 0))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229">
        <f>CenaCelkem-(ZakladDPHSni+DPHSni+ZakladDPHZakl+DPHZakl)</f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18">
        <f>ZakladDPHSniVypocet+ZakladDPHZaklVypocet</f>
        <v>0</v>
      </c>
      <c r="H28" s="218"/>
      <c r="I28" s="21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35</v>
      </c>
      <c r="C29" s="123"/>
      <c r="D29" s="123"/>
      <c r="E29" s="123"/>
      <c r="F29" s="123"/>
      <c r="G29" s="217">
        <f>IF(A29&gt;50, ROUNDUP(A27, 0), ROUNDDOWN(A27, 0))</f>
        <v>0</v>
      </c>
      <c r="H29" s="217"/>
      <c r="I29" s="217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43600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00"/>
      <c r="D39" s="201"/>
      <c r="E39" s="201"/>
      <c r="F39" s="105">
        <f>'01 1 Pol'!AE196</f>
        <v>0</v>
      </c>
      <c r="G39" s="106">
        <f>'01 1 Pol'!AF196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2" t="s">
        <v>46</v>
      </c>
      <c r="D40" s="203"/>
      <c r="E40" s="203"/>
      <c r="F40" s="110">
        <f>'01 1 Pol'!AE196</f>
        <v>0</v>
      </c>
      <c r="G40" s="111">
        <f>'01 1 Pol'!AF196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0" t="s">
        <v>44</v>
      </c>
      <c r="D41" s="201"/>
      <c r="E41" s="201"/>
      <c r="F41" s="114">
        <f>'01 1 Pol'!AE196</f>
        <v>0</v>
      </c>
      <c r="G41" s="107">
        <f>'01 1 Pol'!AF196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4" t="s">
        <v>52</v>
      </c>
      <c r="C42" s="205"/>
      <c r="D42" s="205"/>
      <c r="E42" s="206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17</v>
      </c>
      <c r="C48" s="129" t="s">
        <v>5</v>
      </c>
      <c r="D48" s="130"/>
      <c r="E48" s="130"/>
      <c r="F48" s="131" t="s">
        <v>55</v>
      </c>
      <c r="G48" s="131"/>
      <c r="H48" s="131"/>
      <c r="I48" s="131" t="s">
        <v>29</v>
      </c>
      <c r="J48" s="131" t="s">
        <v>0</v>
      </c>
    </row>
    <row r="49" spans="1:10" ht="25.5" customHeight="1" x14ac:dyDescent="0.2">
      <c r="A49" s="127"/>
      <c r="B49" s="132" t="s">
        <v>43</v>
      </c>
      <c r="C49" s="198" t="s">
        <v>56</v>
      </c>
      <c r="D49" s="199"/>
      <c r="E49" s="199"/>
      <c r="F49" s="137" t="s">
        <v>24</v>
      </c>
      <c r="G49" s="138"/>
      <c r="H49" s="138"/>
      <c r="I49" s="138">
        <f>'01 1 Pol'!G8</f>
        <v>0</v>
      </c>
      <c r="J49" s="135" t="str">
        <f>IF(I59=0,"",I49/I59*100)</f>
        <v/>
      </c>
    </row>
    <row r="50" spans="1:10" ht="25.5" customHeight="1" x14ac:dyDescent="0.2">
      <c r="A50" s="127"/>
      <c r="B50" s="132" t="s">
        <v>57</v>
      </c>
      <c r="C50" s="198" t="s">
        <v>58</v>
      </c>
      <c r="D50" s="199"/>
      <c r="E50" s="199"/>
      <c r="F50" s="137" t="s">
        <v>24</v>
      </c>
      <c r="G50" s="138"/>
      <c r="H50" s="138"/>
      <c r="I50" s="138">
        <f>'01 1 Pol'!G105</f>
        <v>0</v>
      </c>
      <c r="J50" s="135" t="str">
        <f>IF(I59=0,"",I50/I59*100)</f>
        <v/>
      </c>
    </row>
    <row r="51" spans="1:10" ht="25.5" customHeight="1" x14ac:dyDescent="0.2">
      <c r="A51" s="127"/>
      <c r="B51" s="132" t="s">
        <v>59</v>
      </c>
      <c r="C51" s="198" t="s">
        <v>60</v>
      </c>
      <c r="D51" s="199"/>
      <c r="E51" s="199"/>
      <c r="F51" s="137" t="s">
        <v>24</v>
      </c>
      <c r="G51" s="138"/>
      <c r="H51" s="138"/>
      <c r="I51" s="138">
        <f>'01 1 Pol'!G125</f>
        <v>0</v>
      </c>
      <c r="J51" s="135" t="str">
        <f>IF(I59=0,"",I51/I59*100)</f>
        <v/>
      </c>
    </row>
    <row r="52" spans="1:10" ht="25.5" customHeight="1" x14ac:dyDescent="0.2">
      <c r="A52" s="127"/>
      <c r="B52" s="132" t="s">
        <v>61</v>
      </c>
      <c r="C52" s="198" t="s">
        <v>62</v>
      </c>
      <c r="D52" s="199"/>
      <c r="E52" s="199"/>
      <c r="F52" s="137" t="s">
        <v>24</v>
      </c>
      <c r="G52" s="138"/>
      <c r="H52" s="138"/>
      <c r="I52" s="138">
        <f>'01 1 Pol'!G147</f>
        <v>0</v>
      </c>
      <c r="J52" s="135" t="str">
        <f>IF(I59=0,"",I52/I59*100)</f>
        <v/>
      </c>
    </row>
    <row r="53" spans="1:10" ht="25.5" customHeight="1" x14ac:dyDescent="0.2">
      <c r="A53" s="127"/>
      <c r="B53" s="132" t="s">
        <v>63</v>
      </c>
      <c r="C53" s="198" t="s">
        <v>64</v>
      </c>
      <c r="D53" s="199"/>
      <c r="E53" s="199"/>
      <c r="F53" s="137" t="s">
        <v>24</v>
      </c>
      <c r="G53" s="138"/>
      <c r="H53" s="138"/>
      <c r="I53" s="138">
        <f>'01 1 Pol'!G153</f>
        <v>0</v>
      </c>
      <c r="J53" s="135" t="str">
        <f>IF(I59=0,"",I53/I59*100)</f>
        <v/>
      </c>
    </row>
    <row r="54" spans="1:10" ht="25.5" customHeight="1" x14ac:dyDescent="0.2">
      <c r="A54" s="127"/>
      <c r="B54" s="132" t="s">
        <v>65</v>
      </c>
      <c r="C54" s="198" t="s">
        <v>66</v>
      </c>
      <c r="D54" s="199"/>
      <c r="E54" s="199"/>
      <c r="F54" s="137" t="s">
        <v>24</v>
      </c>
      <c r="G54" s="138"/>
      <c r="H54" s="138"/>
      <c r="I54" s="138">
        <f>'01 1 Pol'!G178</f>
        <v>0</v>
      </c>
      <c r="J54" s="135" t="str">
        <f>IF(I59=0,"",I54/I59*100)</f>
        <v/>
      </c>
    </row>
    <row r="55" spans="1:10" ht="25.5" customHeight="1" x14ac:dyDescent="0.2">
      <c r="A55" s="127"/>
      <c r="B55" s="132" t="s">
        <v>67</v>
      </c>
      <c r="C55" s="198" t="s">
        <v>68</v>
      </c>
      <c r="D55" s="199"/>
      <c r="E55" s="199"/>
      <c r="F55" s="137" t="s">
        <v>24</v>
      </c>
      <c r="G55" s="138"/>
      <c r="H55" s="138"/>
      <c r="I55" s="138">
        <f>'01 1 Pol'!G180</f>
        <v>0</v>
      </c>
      <c r="J55" s="135" t="str">
        <f>IF(I59=0,"",I55/I59*100)</f>
        <v/>
      </c>
    </row>
    <row r="56" spans="1:10" ht="25.5" customHeight="1" x14ac:dyDescent="0.2">
      <c r="A56" s="127"/>
      <c r="B56" s="132" t="s">
        <v>69</v>
      </c>
      <c r="C56" s="198" t="s">
        <v>70</v>
      </c>
      <c r="D56" s="199"/>
      <c r="E56" s="199"/>
      <c r="F56" s="137" t="s">
        <v>25</v>
      </c>
      <c r="G56" s="138"/>
      <c r="H56" s="138"/>
      <c r="I56" s="138">
        <f>'01 1 Pol'!G186</f>
        <v>0</v>
      </c>
      <c r="J56" s="135" t="str">
        <f>IF(I59=0,"",I56/I59*100)</f>
        <v/>
      </c>
    </row>
    <row r="57" spans="1:10" ht="25.5" customHeight="1" x14ac:dyDescent="0.2">
      <c r="A57" s="127"/>
      <c r="B57" s="132" t="s">
        <v>71</v>
      </c>
      <c r="C57" s="198" t="s">
        <v>27</v>
      </c>
      <c r="D57" s="199"/>
      <c r="E57" s="199"/>
      <c r="F57" s="137" t="s">
        <v>71</v>
      </c>
      <c r="G57" s="138"/>
      <c r="H57" s="138"/>
      <c r="I57" s="138">
        <f>'01 1 Pol'!G189</f>
        <v>0</v>
      </c>
      <c r="J57" s="135" t="str">
        <f>IF(I59=0,"",I57/I59*100)</f>
        <v/>
      </c>
    </row>
    <row r="58" spans="1:10" ht="25.5" customHeight="1" x14ac:dyDescent="0.2">
      <c r="A58" s="127"/>
      <c r="B58" s="132" t="s">
        <v>72</v>
      </c>
      <c r="C58" s="198" t="s">
        <v>28</v>
      </c>
      <c r="D58" s="199"/>
      <c r="E58" s="199"/>
      <c r="F58" s="137" t="s">
        <v>72</v>
      </c>
      <c r="G58" s="138"/>
      <c r="H58" s="138"/>
      <c r="I58" s="138">
        <f>'01 1 Pol'!G192</f>
        <v>0</v>
      </c>
      <c r="J58" s="135" t="str">
        <f>IF(I59=0,"",I58/I59*100)</f>
        <v/>
      </c>
    </row>
    <row r="59" spans="1:10" ht="25.5" customHeight="1" x14ac:dyDescent="0.2">
      <c r="A59" s="128"/>
      <c r="B59" s="133" t="s">
        <v>1</v>
      </c>
      <c r="C59" s="133"/>
      <c r="D59" s="134"/>
      <c r="E59" s="134"/>
      <c r="F59" s="139"/>
      <c r="G59" s="140"/>
      <c r="H59" s="140"/>
      <c r="I59" s="140">
        <f>SUM(I49:I58)</f>
        <v>0</v>
      </c>
      <c r="J59" s="136">
        <f>SUM(J49:J58)</f>
        <v>0</v>
      </c>
    </row>
    <row r="60" spans="1:10" x14ac:dyDescent="0.2">
      <c r="F60" s="92"/>
      <c r="G60" s="91"/>
      <c r="H60" s="92"/>
      <c r="I60" s="91"/>
      <c r="J60" s="93"/>
    </row>
    <row r="61" spans="1:10" x14ac:dyDescent="0.2">
      <c r="F61" s="92"/>
      <c r="G61" s="91"/>
      <c r="H61" s="92"/>
      <c r="I61" s="91"/>
      <c r="J61" s="93"/>
    </row>
    <row r="62" spans="1:10" x14ac:dyDescent="0.2">
      <c r="F62" s="92"/>
      <c r="G62" s="91"/>
      <c r="H62" s="92"/>
      <c r="I62" s="91"/>
      <c r="J62" s="93"/>
    </row>
  </sheetData>
  <sheetProtection password="DC0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7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8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9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sheetProtection password="DC0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7" t="s">
        <v>73</v>
      </c>
      <c r="B1" s="247"/>
      <c r="C1" s="247"/>
      <c r="D1" s="247"/>
      <c r="E1" s="247"/>
      <c r="F1" s="247"/>
      <c r="G1" s="247"/>
      <c r="AG1" t="s">
        <v>74</v>
      </c>
    </row>
    <row r="2" spans="1:60" ht="24.95" customHeight="1" x14ac:dyDescent="0.2">
      <c r="A2" s="143" t="s">
        <v>7</v>
      </c>
      <c r="B2" s="77" t="s">
        <v>49</v>
      </c>
      <c r="C2" s="248" t="s">
        <v>50</v>
      </c>
      <c r="D2" s="249"/>
      <c r="E2" s="249"/>
      <c r="F2" s="249"/>
      <c r="G2" s="250"/>
      <c r="AG2" t="s">
        <v>75</v>
      </c>
    </row>
    <row r="3" spans="1:60" ht="24.95" customHeight="1" x14ac:dyDescent="0.2">
      <c r="A3" s="143" t="s">
        <v>8</v>
      </c>
      <c r="B3" s="77" t="s">
        <v>45</v>
      </c>
      <c r="C3" s="248" t="s">
        <v>46</v>
      </c>
      <c r="D3" s="249"/>
      <c r="E3" s="249"/>
      <c r="F3" s="249"/>
      <c r="G3" s="250"/>
      <c r="AC3" s="90" t="s">
        <v>75</v>
      </c>
      <c r="AG3" t="s">
        <v>76</v>
      </c>
    </row>
    <row r="4" spans="1:60" ht="24.95" customHeight="1" x14ac:dyDescent="0.2">
      <c r="A4" s="144" t="s">
        <v>9</v>
      </c>
      <c r="B4" s="145" t="s">
        <v>43</v>
      </c>
      <c r="C4" s="251" t="s">
        <v>44</v>
      </c>
      <c r="D4" s="252"/>
      <c r="E4" s="252"/>
      <c r="F4" s="252"/>
      <c r="G4" s="253"/>
      <c r="AG4" t="s">
        <v>77</v>
      </c>
    </row>
    <row r="5" spans="1:60" x14ac:dyDescent="0.2">
      <c r="D5" s="142"/>
    </row>
    <row r="6" spans="1:60" ht="38.25" x14ac:dyDescent="0.2">
      <c r="A6" s="147" t="s">
        <v>78</v>
      </c>
      <c r="B6" s="149" t="s">
        <v>79</v>
      </c>
      <c r="C6" s="149" t="s">
        <v>80</v>
      </c>
      <c r="D6" s="148" t="s">
        <v>81</v>
      </c>
      <c r="E6" s="147" t="s">
        <v>82</v>
      </c>
      <c r="F6" s="146" t="s">
        <v>83</v>
      </c>
      <c r="G6" s="147" t="s">
        <v>29</v>
      </c>
      <c r="H6" s="150" t="s">
        <v>30</v>
      </c>
      <c r="I6" s="150" t="s">
        <v>84</v>
      </c>
      <c r="J6" s="150" t="s">
        <v>31</v>
      </c>
      <c r="K6" s="150" t="s">
        <v>85</v>
      </c>
      <c r="L6" s="150" t="s">
        <v>86</v>
      </c>
      <c r="M6" s="150" t="s">
        <v>87</v>
      </c>
      <c r="N6" s="150" t="s">
        <v>88</v>
      </c>
      <c r="O6" s="150" t="s">
        <v>89</v>
      </c>
      <c r="P6" s="150" t="s">
        <v>90</v>
      </c>
      <c r="Q6" s="150" t="s">
        <v>91</v>
      </c>
      <c r="R6" s="150" t="s">
        <v>92</v>
      </c>
      <c r="S6" s="150" t="s">
        <v>93</v>
      </c>
      <c r="T6" s="150" t="s">
        <v>94</v>
      </c>
      <c r="U6" s="150" t="s">
        <v>95</v>
      </c>
      <c r="V6" s="150" t="s">
        <v>96</v>
      </c>
      <c r="W6" s="150" t="s">
        <v>97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98</v>
      </c>
      <c r="B8" s="167" t="s">
        <v>43</v>
      </c>
      <c r="C8" s="188" t="s">
        <v>56</v>
      </c>
      <c r="D8" s="168"/>
      <c r="E8" s="169"/>
      <c r="F8" s="170"/>
      <c r="G8" s="170">
        <f>SUMIF(AG9:AG104,"&lt;&gt;NOR",G9:G104)</f>
        <v>0</v>
      </c>
      <c r="H8" s="170"/>
      <c r="I8" s="170">
        <f>SUM(I9:I104)</f>
        <v>0</v>
      </c>
      <c r="J8" s="170"/>
      <c r="K8" s="170">
        <f>SUM(K9:K104)</f>
        <v>0</v>
      </c>
      <c r="L8" s="170"/>
      <c r="M8" s="170">
        <f>SUM(M9:M104)</f>
        <v>0</v>
      </c>
      <c r="N8" s="170"/>
      <c r="O8" s="170">
        <f>SUM(O9:O104)</f>
        <v>3.1</v>
      </c>
      <c r="P8" s="170"/>
      <c r="Q8" s="170">
        <f>SUM(Q9:Q104)</f>
        <v>0</v>
      </c>
      <c r="R8" s="170"/>
      <c r="S8" s="170"/>
      <c r="T8" s="171"/>
      <c r="U8" s="165"/>
      <c r="V8" s="165">
        <f>SUM(V9:V104)</f>
        <v>118.32000000000001</v>
      </c>
      <c r="W8" s="165"/>
      <c r="AG8" t="s">
        <v>99</v>
      </c>
    </row>
    <row r="9" spans="1:60" outlineLevel="1" x14ac:dyDescent="0.2">
      <c r="A9" s="172">
        <v>1</v>
      </c>
      <c r="B9" s="173" t="s">
        <v>100</v>
      </c>
      <c r="C9" s="189" t="s">
        <v>101</v>
      </c>
      <c r="D9" s="174" t="s">
        <v>102</v>
      </c>
      <c r="E9" s="175">
        <v>13.225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103</v>
      </c>
      <c r="S9" s="177" t="s">
        <v>104</v>
      </c>
      <c r="T9" s="178" t="s">
        <v>105</v>
      </c>
      <c r="U9" s="160">
        <v>2.2490000000000001</v>
      </c>
      <c r="V9" s="160">
        <f>ROUND(E9*U9,2)</f>
        <v>29.74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106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45" t="s">
        <v>107</v>
      </c>
      <c r="D10" s="246"/>
      <c r="E10" s="246"/>
      <c r="F10" s="246"/>
      <c r="G10" s="24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108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0" t="s">
        <v>109</v>
      </c>
      <c r="D11" s="161"/>
      <c r="E11" s="162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110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1" t="s">
        <v>111</v>
      </c>
      <c r="D12" s="161"/>
      <c r="E12" s="162">
        <v>29.594999999999999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110</v>
      </c>
      <c r="AH12" s="151">
        <v>2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91" t="s">
        <v>112</v>
      </c>
      <c r="D13" s="161"/>
      <c r="E13" s="162">
        <v>-3.14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110</v>
      </c>
      <c r="AH13" s="151">
        <v>2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0" t="s">
        <v>113</v>
      </c>
      <c r="D14" s="161"/>
      <c r="E14" s="162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110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2" t="s">
        <v>114</v>
      </c>
      <c r="D15" s="163"/>
      <c r="E15" s="164">
        <v>13.225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110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2</v>
      </c>
      <c r="B16" s="173" t="s">
        <v>115</v>
      </c>
      <c r="C16" s="189" t="s">
        <v>116</v>
      </c>
      <c r="D16" s="174" t="s">
        <v>102</v>
      </c>
      <c r="E16" s="175">
        <v>13.225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7" t="s">
        <v>103</v>
      </c>
      <c r="S16" s="177" t="s">
        <v>104</v>
      </c>
      <c r="T16" s="178" t="s">
        <v>105</v>
      </c>
      <c r="U16" s="160">
        <v>2.9649999999999999</v>
      </c>
      <c r="V16" s="160">
        <f>ROUND(E16*U16,2)</f>
        <v>39.21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106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8"/>
      <c r="B17" s="159"/>
      <c r="C17" s="245" t="s">
        <v>107</v>
      </c>
      <c r="D17" s="246"/>
      <c r="E17" s="246"/>
      <c r="F17" s="246"/>
      <c r="G17" s="246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108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9" t="str">
        <f>C17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0" t="s">
        <v>109</v>
      </c>
      <c r="D18" s="161"/>
      <c r="E18" s="162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110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91" t="s">
        <v>111</v>
      </c>
      <c r="D19" s="161"/>
      <c r="E19" s="162">
        <v>29.594999999999999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110</v>
      </c>
      <c r="AH19" s="151">
        <v>2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1" t="s">
        <v>112</v>
      </c>
      <c r="D20" s="161"/>
      <c r="E20" s="162">
        <v>-3.14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110</v>
      </c>
      <c r="AH20" s="151">
        <v>2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0" t="s">
        <v>113</v>
      </c>
      <c r="D21" s="161"/>
      <c r="E21" s="162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2" t="s">
        <v>114</v>
      </c>
      <c r="D22" s="163"/>
      <c r="E22" s="164">
        <v>13.225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110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2">
        <v>3</v>
      </c>
      <c r="B23" s="173" t="s">
        <v>117</v>
      </c>
      <c r="C23" s="189" t="s">
        <v>118</v>
      </c>
      <c r="D23" s="174" t="s">
        <v>102</v>
      </c>
      <c r="E23" s="175">
        <v>7.1875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7" t="s">
        <v>103</v>
      </c>
      <c r="S23" s="177" t="s">
        <v>104</v>
      </c>
      <c r="T23" s="178" t="s">
        <v>105</v>
      </c>
      <c r="U23" s="160">
        <v>0.36499999999999999</v>
      </c>
      <c r="V23" s="160">
        <f>ROUND(E23*U23,2)</f>
        <v>2.62</v>
      </c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106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3.75" outlineLevel="1" x14ac:dyDescent="0.2">
      <c r="A24" s="158"/>
      <c r="B24" s="159"/>
      <c r="C24" s="245" t="s">
        <v>119</v>
      </c>
      <c r="D24" s="246"/>
      <c r="E24" s="246"/>
      <c r="F24" s="246"/>
      <c r="G24" s="246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108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9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0" t="s">
        <v>109</v>
      </c>
      <c r="D25" s="161"/>
      <c r="E25" s="162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1" t="s">
        <v>120</v>
      </c>
      <c r="D26" s="161"/>
      <c r="E26" s="162">
        <v>5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110</v>
      </c>
      <c r="AH26" s="151">
        <v>2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0" t="s">
        <v>113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2" t="s">
        <v>121</v>
      </c>
      <c r="D28" s="163"/>
      <c r="E28" s="164">
        <v>2.5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0" t="s">
        <v>109</v>
      </c>
      <c r="D29" s="161"/>
      <c r="E29" s="162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1" t="s">
        <v>122</v>
      </c>
      <c r="D30" s="161"/>
      <c r="E30" s="162">
        <v>9.375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110</v>
      </c>
      <c r="AH30" s="151">
        <v>2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0" t="s">
        <v>113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2" t="s">
        <v>123</v>
      </c>
      <c r="D32" s="163"/>
      <c r="E32" s="164">
        <v>4.6875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2">
        <v>4</v>
      </c>
      <c r="B33" s="173" t="s">
        <v>124</v>
      </c>
      <c r="C33" s="189" t="s">
        <v>125</v>
      </c>
      <c r="D33" s="174" t="s">
        <v>102</v>
      </c>
      <c r="E33" s="175">
        <v>7.1875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7" t="s">
        <v>103</v>
      </c>
      <c r="S33" s="177" t="s">
        <v>104</v>
      </c>
      <c r="T33" s="178" t="s">
        <v>105</v>
      </c>
      <c r="U33" s="160">
        <v>0.48499999999999999</v>
      </c>
      <c r="V33" s="160">
        <f>ROUND(E33*U33,2)</f>
        <v>3.49</v>
      </c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106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33.75" outlineLevel="1" x14ac:dyDescent="0.2">
      <c r="A34" s="158"/>
      <c r="B34" s="159"/>
      <c r="C34" s="245" t="s">
        <v>119</v>
      </c>
      <c r="D34" s="246"/>
      <c r="E34" s="246"/>
      <c r="F34" s="246"/>
      <c r="G34" s="246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108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9" t="str">
        <f>C34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0" t="s">
        <v>109</v>
      </c>
      <c r="D35" s="161"/>
      <c r="E35" s="162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1" t="s">
        <v>120</v>
      </c>
      <c r="D36" s="161"/>
      <c r="E36" s="162">
        <v>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110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0" t="s">
        <v>113</v>
      </c>
      <c r="D37" s="161"/>
      <c r="E37" s="162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2" t="s">
        <v>126</v>
      </c>
      <c r="D38" s="163"/>
      <c r="E38" s="164">
        <v>2.5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110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0" t="s">
        <v>109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110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1" t="s">
        <v>122</v>
      </c>
      <c r="D40" s="161"/>
      <c r="E40" s="162">
        <v>9.375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110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0" t="s">
        <v>113</v>
      </c>
      <c r="D41" s="161"/>
      <c r="E41" s="162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110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2" t="s">
        <v>127</v>
      </c>
      <c r="D42" s="163"/>
      <c r="E42" s="164">
        <v>4.6875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110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2">
        <v>5</v>
      </c>
      <c r="B43" s="173" t="s">
        <v>128</v>
      </c>
      <c r="C43" s="189" t="s">
        <v>129</v>
      </c>
      <c r="D43" s="174" t="s">
        <v>130</v>
      </c>
      <c r="E43" s="175">
        <v>12.5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9.8999999999999999E-4</v>
      </c>
      <c r="O43" s="177">
        <f>ROUND(E43*N43,2)</f>
        <v>0.01</v>
      </c>
      <c r="P43" s="177">
        <v>0</v>
      </c>
      <c r="Q43" s="177">
        <f>ROUND(E43*P43,2)</f>
        <v>0</v>
      </c>
      <c r="R43" s="177" t="s">
        <v>103</v>
      </c>
      <c r="S43" s="177" t="s">
        <v>104</v>
      </c>
      <c r="T43" s="178" t="s">
        <v>131</v>
      </c>
      <c r="U43" s="160">
        <v>0.23599999999999999</v>
      </c>
      <c r="V43" s="160">
        <f>ROUND(E43*U43,2)</f>
        <v>2.95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106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45" t="s">
        <v>132</v>
      </c>
      <c r="D44" s="246"/>
      <c r="E44" s="246"/>
      <c r="F44" s="246"/>
      <c r="G44" s="246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108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2" t="s">
        <v>133</v>
      </c>
      <c r="D45" s="163"/>
      <c r="E45" s="164">
        <v>12.5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110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2">
        <v>6</v>
      </c>
      <c r="B46" s="173" t="s">
        <v>134</v>
      </c>
      <c r="C46" s="189" t="s">
        <v>135</v>
      </c>
      <c r="D46" s="174" t="s">
        <v>130</v>
      </c>
      <c r="E46" s="175">
        <v>12.5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7" t="s">
        <v>103</v>
      </c>
      <c r="S46" s="177" t="s">
        <v>104</v>
      </c>
      <c r="T46" s="178" t="s">
        <v>131</v>
      </c>
      <c r="U46" s="160">
        <v>7.0000000000000007E-2</v>
      </c>
      <c r="V46" s="160">
        <f>ROUND(E46*U46,2)</f>
        <v>0.88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106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45" t="s">
        <v>136</v>
      </c>
      <c r="D47" s="246"/>
      <c r="E47" s="246"/>
      <c r="F47" s="246"/>
      <c r="G47" s="246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108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2">
        <v>7</v>
      </c>
      <c r="B48" s="173" t="s">
        <v>137</v>
      </c>
      <c r="C48" s="189" t="s">
        <v>138</v>
      </c>
      <c r="D48" s="174" t="s">
        <v>130</v>
      </c>
      <c r="E48" s="175">
        <v>31.28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7">
        <v>6.9999999999999999E-4</v>
      </c>
      <c r="O48" s="177">
        <f>ROUND(E48*N48,2)</f>
        <v>0.02</v>
      </c>
      <c r="P48" s="177">
        <v>0</v>
      </c>
      <c r="Q48" s="177">
        <f>ROUND(E48*P48,2)</f>
        <v>0</v>
      </c>
      <c r="R48" s="177" t="s">
        <v>103</v>
      </c>
      <c r="S48" s="177" t="s">
        <v>104</v>
      </c>
      <c r="T48" s="178" t="s">
        <v>105</v>
      </c>
      <c r="U48" s="160">
        <v>0.156</v>
      </c>
      <c r="V48" s="160">
        <f>ROUND(E48*U48,2)</f>
        <v>4.88</v>
      </c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106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2" t="s">
        <v>139</v>
      </c>
      <c r="D49" s="163"/>
      <c r="E49" s="164">
        <v>31.28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110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8</v>
      </c>
      <c r="B50" s="173" t="s">
        <v>140</v>
      </c>
      <c r="C50" s="189" t="s">
        <v>141</v>
      </c>
      <c r="D50" s="174" t="s">
        <v>130</v>
      </c>
      <c r="E50" s="175">
        <v>31.28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7" t="s">
        <v>103</v>
      </c>
      <c r="S50" s="177" t="s">
        <v>104</v>
      </c>
      <c r="T50" s="178" t="s">
        <v>105</v>
      </c>
      <c r="U50" s="160">
        <v>9.5000000000000001E-2</v>
      </c>
      <c r="V50" s="160">
        <f>ROUND(E50*U50,2)</f>
        <v>2.97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106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5" t="s">
        <v>142</v>
      </c>
      <c r="D51" s="246"/>
      <c r="E51" s="246"/>
      <c r="F51" s="246"/>
      <c r="G51" s="246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108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2">
        <v>9</v>
      </c>
      <c r="B52" s="173" t="s">
        <v>143</v>
      </c>
      <c r="C52" s="189" t="s">
        <v>144</v>
      </c>
      <c r="D52" s="174" t="s">
        <v>102</v>
      </c>
      <c r="E52" s="175">
        <v>29.594999999999999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4.6000000000000001E-4</v>
      </c>
      <c r="O52" s="177">
        <f>ROUND(E52*N52,2)</f>
        <v>0.01</v>
      </c>
      <c r="P52" s="177">
        <v>0</v>
      </c>
      <c r="Q52" s="177">
        <f>ROUND(E52*P52,2)</f>
        <v>0</v>
      </c>
      <c r="R52" s="177" t="s">
        <v>103</v>
      </c>
      <c r="S52" s="177" t="s">
        <v>104</v>
      </c>
      <c r="T52" s="178" t="s">
        <v>105</v>
      </c>
      <c r="U52" s="160">
        <v>0.126</v>
      </c>
      <c r="V52" s="160">
        <f>ROUND(E52*U52,2)</f>
        <v>3.73</v>
      </c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106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5" t="s">
        <v>145</v>
      </c>
      <c r="D53" s="246"/>
      <c r="E53" s="246"/>
      <c r="F53" s="246"/>
      <c r="G53" s="246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108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2" t="s">
        <v>146</v>
      </c>
      <c r="D54" s="163"/>
      <c r="E54" s="164">
        <v>29.594999999999999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110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2">
        <v>10</v>
      </c>
      <c r="B55" s="173" t="s">
        <v>147</v>
      </c>
      <c r="C55" s="189" t="s">
        <v>148</v>
      </c>
      <c r="D55" s="174" t="s">
        <v>102</v>
      </c>
      <c r="E55" s="175">
        <v>29.59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7" t="s">
        <v>103</v>
      </c>
      <c r="S55" s="177" t="s">
        <v>104</v>
      </c>
      <c r="T55" s="178" t="s">
        <v>105</v>
      </c>
      <c r="U55" s="160">
        <v>3.7999999999999999E-2</v>
      </c>
      <c r="V55" s="160">
        <f>ROUND(E55*U55,2)</f>
        <v>1.1200000000000001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106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45" t="s">
        <v>149</v>
      </c>
      <c r="D56" s="246"/>
      <c r="E56" s="246"/>
      <c r="F56" s="246"/>
      <c r="G56" s="246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108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2">
        <v>11</v>
      </c>
      <c r="B57" s="173" t="s">
        <v>150</v>
      </c>
      <c r="C57" s="189" t="s">
        <v>151</v>
      </c>
      <c r="D57" s="174" t="s">
        <v>102</v>
      </c>
      <c r="E57" s="175">
        <v>40.825000000000003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 t="s">
        <v>103</v>
      </c>
      <c r="S57" s="177" t="s">
        <v>104</v>
      </c>
      <c r="T57" s="178" t="s">
        <v>105</v>
      </c>
      <c r="U57" s="160">
        <v>0.34499999999999997</v>
      </c>
      <c r="V57" s="160">
        <f>ROUND(E57*U57,2)</f>
        <v>14.08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106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45" t="s">
        <v>152</v>
      </c>
      <c r="D58" s="246"/>
      <c r="E58" s="246"/>
      <c r="F58" s="246"/>
      <c r="G58" s="246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108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2" t="s">
        <v>153</v>
      </c>
      <c r="D59" s="163"/>
      <c r="E59" s="164">
        <v>14.375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110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2" t="s">
        <v>154</v>
      </c>
      <c r="D60" s="163"/>
      <c r="E60" s="164">
        <v>26.45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110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2">
        <v>12</v>
      </c>
      <c r="B61" s="173" t="s">
        <v>155</v>
      </c>
      <c r="C61" s="189" t="s">
        <v>156</v>
      </c>
      <c r="D61" s="174" t="s">
        <v>102</v>
      </c>
      <c r="E61" s="175">
        <v>4.1023199999999997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7" t="s">
        <v>103</v>
      </c>
      <c r="S61" s="177" t="s">
        <v>104</v>
      </c>
      <c r="T61" s="178" t="s">
        <v>131</v>
      </c>
      <c r="U61" s="160">
        <v>1.0999999999999999E-2</v>
      </c>
      <c r="V61" s="160">
        <f>ROUND(E61*U61,2)</f>
        <v>0.05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106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45" t="s">
        <v>157</v>
      </c>
      <c r="D62" s="246"/>
      <c r="E62" s="246"/>
      <c r="F62" s="246"/>
      <c r="G62" s="246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108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2" t="s">
        <v>158</v>
      </c>
      <c r="D63" s="163"/>
      <c r="E63" s="164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110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2" t="s">
        <v>159</v>
      </c>
      <c r="D64" s="163"/>
      <c r="E64" s="164">
        <v>2.2000000000000002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110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92" t="s">
        <v>160</v>
      </c>
      <c r="D65" s="163"/>
      <c r="E65" s="164">
        <v>0.76302000000000003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110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2" t="s">
        <v>161</v>
      </c>
      <c r="D66" s="163"/>
      <c r="E66" s="164">
        <v>0.41599999999999998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110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2" t="s">
        <v>162</v>
      </c>
      <c r="D67" s="163"/>
      <c r="E67" s="164">
        <v>4.9800000000000004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110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2" t="s">
        <v>163</v>
      </c>
      <c r="D68" s="163"/>
      <c r="E68" s="164">
        <v>7.0144000000000002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110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2" t="s">
        <v>164</v>
      </c>
      <c r="D69" s="163"/>
      <c r="E69" s="164">
        <v>0.4239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110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2" t="s">
        <v>165</v>
      </c>
      <c r="D70" s="163"/>
      <c r="E70" s="164">
        <v>9.375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110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2" t="s">
        <v>166</v>
      </c>
      <c r="D71" s="163"/>
      <c r="E71" s="164">
        <v>-21.07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110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33.75" outlineLevel="1" x14ac:dyDescent="0.2">
      <c r="A72" s="172">
        <v>13</v>
      </c>
      <c r="B72" s="173" t="s">
        <v>167</v>
      </c>
      <c r="C72" s="189" t="s">
        <v>168</v>
      </c>
      <c r="D72" s="174" t="s">
        <v>102</v>
      </c>
      <c r="E72" s="175">
        <v>32.816000000000003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7" t="s">
        <v>103</v>
      </c>
      <c r="S72" s="177" t="s">
        <v>104</v>
      </c>
      <c r="T72" s="178" t="s">
        <v>131</v>
      </c>
      <c r="U72" s="160">
        <v>0</v>
      </c>
      <c r="V72" s="160">
        <f>ROUND(E72*U72,2)</f>
        <v>0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106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45" t="s">
        <v>157</v>
      </c>
      <c r="D73" s="246"/>
      <c r="E73" s="246"/>
      <c r="F73" s="246"/>
      <c r="G73" s="246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108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2" t="s">
        <v>169</v>
      </c>
      <c r="D74" s="163"/>
      <c r="E74" s="164">
        <v>32.816000000000003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110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80">
        <v>14</v>
      </c>
      <c r="B75" s="181" t="s">
        <v>170</v>
      </c>
      <c r="C75" s="193" t="s">
        <v>171</v>
      </c>
      <c r="D75" s="182" t="s">
        <v>102</v>
      </c>
      <c r="E75" s="183">
        <v>4.1020000000000003</v>
      </c>
      <c r="F75" s="184"/>
      <c r="G75" s="185">
        <f>ROUND(E75*F75,2)</f>
        <v>0</v>
      </c>
      <c r="H75" s="184"/>
      <c r="I75" s="185">
        <f>ROUND(E75*H75,2)</f>
        <v>0</v>
      </c>
      <c r="J75" s="184"/>
      <c r="K75" s="185">
        <f>ROUND(E75*J75,2)</f>
        <v>0</v>
      </c>
      <c r="L75" s="185">
        <v>21</v>
      </c>
      <c r="M75" s="185">
        <f>G75*(1+L75/100)</f>
        <v>0</v>
      </c>
      <c r="N75" s="185">
        <v>0</v>
      </c>
      <c r="O75" s="185">
        <f>ROUND(E75*N75,2)</f>
        <v>0</v>
      </c>
      <c r="P75" s="185">
        <v>0</v>
      </c>
      <c r="Q75" s="185">
        <f>ROUND(E75*P75,2)</f>
        <v>0</v>
      </c>
      <c r="R75" s="185" t="s">
        <v>103</v>
      </c>
      <c r="S75" s="185" t="s">
        <v>104</v>
      </c>
      <c r="T75" s="186" t="s">
        <v>131</v>
      </c>
      <c r="U75" s="160">
        <v>0.65200000000000002</v>
      </c>
      <c r="V75" s="160">
        <f>ROUND(E75*U75,2)</f>
        <v>2.67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106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56.25" outlineLevel="1" x14ac:dyDescent="0.2">
      <c r="A76" s="172">
        <v>15</v>
      </c>
      <c r="B76" s="173" t="s">
        <v>172</v>
      </c>
      <c r="C76" s="189" t="s">
        <v>173</v>
      </c>
      <c r="D76" s="174" t="s">
        <v>102</v>
      </c>
      <c r="E76" s="175">
        <v>21.072600000000001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7" t="s">
        <v>103</v>
      </c>
      <c r="S76" s="177" t="s">
        <v>104</v>
      </c>
      <c r="T76" s="178" t="s">
        <v>105</v>
      </c>
      <c r="U76" s="160">
        <v>5.3999999999999999E-2</v>
      </c>
      <c r="V76" s="160">
        <f>ROUND(E76*U76,2)</f>
        <v>1.1399999999999999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106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45" t="s">
        <v>174</v>
      </c>
      <c r="D77" s="246"/>
      <c r="E77" s="246"/>
      <c r="F77" s="246"/>
      <c r="G77" s="246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108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2" t="s">
        <v>175</v>
      </c>
      <c r="D78" s="163"/>
      <c r="E78" s="164">
        <v>9.6750000000000007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110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2" t="s">
        <v>176</v>
      </c>
      <c r="D79" s="163"/>
      <c r="E79" s="164">
        <v>12.9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110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2" t="s">
        <v>177</v>
      </c>
      <c r="D80" s="163"/>
      <c r="E80" s="164">
        <v>-1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110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2" t="s">
        <v>178</v>
      </c>
      <c r="D81" s="163"/>
      <c r="E81" s="164">
        <v>-0.50239999999999996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110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80">
        <v>16</v>
      </c>
      <c r="B82" s="181" t="s">
        <v>179</v>
      </c>
      <c r="C82" s="193" t="s">
        <v>180</v>
      </c>
      <c r="D82" s="182" t="s">
        <v>102</v>
      </c>
      <c r="E82" s="183">
        <v>4.1020000000000003</v>
      </c>
      <c r="F82" s="184"/>
      <c r="G82" s="185">
        <f>ROUND(E82*F82,2)</f>
        <v>0</v>
      </c>
      <c r="H82" s="184"/>
      <c r="I82" s="185">
        <f>ROUND(E82*H82,2)</f>
        <v>0</v>
      </c>
      <c r="J82" s="184"/>
      <c r="K82" s="185">
        <f>ROUND(E82*J82,2)</f>
        <v>0</v>
      </c>
      <c r="L82" s="185">
        <v>21</v>
      </c>
      <c r="M82" s="185">
        <f>G82*(1+L82/100)</f>
        <v>0</v>
      </c>
      <c r="N82" s="185">
        <v>0</v>
      </c>
      <c r="O82" s="185">
        <f>ROUND(E82*N82,2)</f>
        <v>0</v>
      </c>
      <c r="P82" s="185">
        <v>0</v>
      </c>
      <c r="Q82" s="185">
        <f>ROUND(E82*P82,2)</f>
        <v>0</v>
      </c>
      <c r="R82" s="185" t="s">
        <v>103</v>
      </c>
      <c r="S82" s="185" t="s">
        <v>104</v>
      </c>
      <c r="T82" s="186" t="s">
        <v>104</v>
      </c>
      <c r="U82" s="160">
        <v>8.9999999999999993E-3</v>
      </c>
      <c r="V82" s="160">
        <f>ROUND(E82*U82,2)</f>
        <v>0.04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106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2">
        <v>17</v>
      </c>
      <c r="B83" s="173" t="s">
        <v>181</v>
      </c>
      <c r="C83" s="189" t="s">
        <v>182</v>
      </c>
      <c r="D83" s="174" t="s">
        <v>102</v>
      </c>
      <c r="E83" s="175">
        <v>18.792680000000001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 t="s">
        <v>103</v>
      </c>
      <c r="S83" s="177" t="s">
        <v>104</v>
      </c>
      <c r="T83" s="178" t="s">
        <v>104</v>
      </c>
      <c r="U83" s="160">
        <v>0.20200000000000001</v>
      </c>
      <c r="V83" s="160">
        <f>ROUND(E83*U83,2)</f>
        <v>3.8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106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245" t="s">
        <v>183</v>
      </c>
      <c r="D84" s="246"/>
      <c r="E84" s="246"/>
      <c r="F84" s="246"/>
      <c r="G84" s="246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108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2" t="s">
        <v>184</v>
      </c>
      <c r="D85" s="163"/>
      <c r="E85" s="164">
        <v>5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110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2" t="s">
        <v>185</v>
      </c>
      <c r="D86" s="163"/>
      <c r="E86" s="164">
        <v>-2.2000000000000002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110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2" t="s">
        <v>186</v>
      </c>
      <c r="D87" s="163"/>
      <c r="E87" s="164">
        <v>-0.76302000000000003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110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2" t="s">
        <v>187</v>
      </c>
      <c r="D88" s="163"/>
      <c r="E88" s="164">
        <v>29.59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110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2" t="s">
        <v>188</v>
      </c>
      <c r="D89" s="163"/>
      <c r="E89" s="164">
        <v>-0.41599999999999998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110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2" t="s">
        <v>189</v>
      </c>
      <c r="D90" s="163"/>
      <c r="E90" s="164">
        <v>-4.9800000000000004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110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2" t="s">
        <v>190</v>
      </c>
      <c r="D91" s="163"/>
      <c r="E91" s="164">
        <v>-7.0144000000000002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110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2" t="s">
        <v>191</v>
      </c>
      <c r="D92" s="163"/>
      <c r="E92" s="164">
        <v>-0.4239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110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18</v>
      </c>
      <c r="B93" s="173" t="s">
        <v>192</v>
      </c>
      <c r="C93" s="189" t="s">
        <v>193</v>
      </c>
      <c r="D93" s="174" t="s">
        <v>102</v>
      </c>
      <c r="E93" s="175">
        <v>1.8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1.7</v>
      </c>
      <c r="O93" s="177">
        <f>ROUND(E93*N93,2)</f>
        <v>3.06</v>
      </c>
      <c r="P93" s="177">
        <v>0</v>
      </c>
      <c r="Q93" s="177">
        <f>ROUND(E93*P93,2)</f>
        <v>0</v>
      </c>
      <c r="R93" s="177" t="s">
        <v>103</v>
      </c>
      <c r="S93" s="177" t="s">
        <v>104</v>
      </c>
      <c r="T93" s="178" t="s">
        <v>104</v>
      </c>
      <c r="U93" s="160">
        <v>1.587</v>
      </c>
      <c r="V93" s="160">
        <f>ROUND(E93*U93,2)</f>
        <v>2.86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106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58"/>
      <c r="B94" s="159"/>
      <c r="C94" s="245" t="s">
        <v>194</v>
      </c>
      <c r="D94" s="246"/>
      <c r="E94" s="246"/>
      <c r="F94" s="246"/>
      <c r="G94" s="246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108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79" t="str">
        <f>C94</f>
        <v>sypaninou z vhodných hornin tř. 1 - 4 nebo materiálem připraveným podél výkopu ve vzdálenosti do 3 m od jeho kraje, pro jakoukoliv hloubku výkopu a jakoukoliv míru zhutnění,</v>
      </c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2" t="s">
        <v>195</v>
      </c>
      <c r="D95" s="163"/>
      <c r="E95" s="164">
        <v>1.8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110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2">
        <v>19</v>
      </c>
      <c r="B96" s="173" t="s">
        <v>196</v>
      </c>
      <c r="C96" s="189" t="s">
        <v>197</v>
      </c>
      <c r="D96" s="174" t="s">
        <v>130</v>
      </c>
      <c r="E96" s="175">
        <v>19.5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7" t="s">
        <v>103</v>
      </c>
      <c r="S96" s="177" t="s">
        <v>104</v>
      </c>
      <c r="T96" s="178" t="s">
        <v>105</v>
      </c>
      <c r="U96" s="160">
        <v>0.107</v>
      </c>
      <c r="V96" s="160">
        <f>ROUND(E96*U96,2)</f>
        <v>2.09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106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245" t="s">
        <v>198</v>
      </c>
      <c r="D97" s="246"/>
      <c r="E97" s="246"/>
      <c r="F97" s="246"/>
      <c r="G97" s="246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108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2" t="s">
        <v>199</v>
      </c>
      <c r="D98" s="163"/>
      <c r="E98" s="164">
        <v>13.5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110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2" t="s">
        <v>200</v>
      </c>
      <c r="D99" s="163"/>
      <c r="E99" s="164">
        <v>6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110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20</v>
      </c>
      <c r="B100" s="173" t="s">
        <v>201</v>
      </c>
      <c r="C100" s="189" t="s">
        <v>202</v>
      </c>
      <c r="D100" s="174" t="s">
        <v>203</v>
      </c>
      <c r="E100" s="175">
        <v>7.3836000000000004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7" t="s">
        <v>103</v>
      </c>
      <c r="S100" s="177" t="s">
        <v>104</v>
      </c>
      <c r="T100" s="178" t="s">
        <v>105</v>
      </c>
      <c r="U100" s="160">
        <v>0</v>
      </c>
      <c r="V100" s="160">
        <f>ROUND(E100*U100,2)</f>
        <v>0</v>
      </c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106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2" t="s">
        <v>204</v>
      </c>
      <c r="D101" s="163"/>
      <c r="E101" s="164">
        <v>7.3836000000000004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110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21</v>
      </c>
      <c r="B102" s="173" t="s">
        <v>205</v>
      </c>
      <c r="C102" s="189" t="s">
        <v>206</v>
      </c>
      <c r="D102" s="174" t="s">
        <v>130</v>
      </c>
      <c r="E102" s="175">
        <v>19.5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3.0000000000000001E-5</v>
      </c>
      <c r="O102" s="177">
        <f>ROUND(E102*N102,2)</f>
        <v>0</v>
      </c>
      <c r="P102" s="177">
        <v>0</v>
      </c>
      <c r="Q102" s="177">
        <f>ROUND(E102*P102,2)</f>
        <v>0</v>
      </c>
      <c r="R102" s="177" t="s">
        <v>207</v>
      </c>
      <c r="S102" s="177" t="s">
        <v>104</v>
      </c>
      <c r="T102" s="178" t="s">
        <v>208</v>
      </c>
      <c r="U102" s="160">
        <v>0</v>
      </c>
      <c r="V102" s="160">
        <f>ROUND(E102*U102,2)</f>
        <v>0</v>
      </c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209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2" t="s">
        <v>199</v>
      </c>
      <c r="D103" s="163"/>
      <c r="E103" s="164">
        <v>13.5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110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2" t="s">
        <v>200</v>
      </c>
      <c r="D104" s="163"/>
      <c r="E104" s="164">
        <v>6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110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98</v>
      </c>
      <c r="B105" s="167" t="s">
        <v>57</v>
      </c>
      <c r="C105" s="188" t="s">
        <v>58</v>
      </c>
      <c r="D105" s="168"/>
      <c r="E105" s="169"/>
      <c r="F105" s="170"/>
      <c r="G105" s="170">
        <f>SUMIF(AG106:AG124,"&lt;&gt;NOR",G106:G124)</f>
        <v>0</v>
      </c>
      <c r="H105" s="170"/>
      <c r="I105" s="170">
        <f>SUM(I106:I124)</f>
        <v>0</v>
      </c>
      <c r="J105" s="170"/>
      <c r="K105" s="170">
        <f>SUM(K106:K124)</f>
        <v>0</v>
      </c>
      <c r="L105" s="170"/>
      <c r="M105" s="170">
        <f>SUM(M106:M124)</f>
        <v>0</v>
      </c>
      <c r="N105" s="170"/>
      <c r="O105" s="170">
        <f>SUM(O106:O124)</f>
        <v>45.31</v>
      </c>
      <c r="P105" s="170"/>
      <c r="Q105" s="170">
        <f>SUM(Q106:Q124)</f>
        <v>0</v>
      </c>
      <c r="R105" s="170"/>
      <c r="S105" s="170"/>
      <c r="T105" s="171"/>
      <c r="U105" s="165"/>
      <c r="V105" s="165">
        <f>SUM(V106:V124)</f>
        <v>82.570000000000007</v>
      </c>
      <c r="W105" s="165"/>
      <c r="AG105" t="s">
        <v>99</v>
      </c>
    </row>
    <row r="106" spans="1:60" outlineLevel="1" x14ac:dyDescent="0.2">
      <c r="A106" s="172">
        <v>22</v>
      </c>
      <c r="B106" s="173" t="s">
        <v>210</v>
      </c>
      <c r="C106" s="189" t="s">
        <v>211</v>
      </c>
      <c r="D106" s="174" t="s">
        <v>102</v>
      </c>
      <c r="E106" s="175">
        <v>11.25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7">
        <v>2.5276700000000001</v>
      </c>
      <c r="O106" s="177">
        <f>ROUND(E106*N106,2)</f>
        <v>28.44</v>
      </c>
      <c r="P106" s="177">
        <v>0</v>
      </c>
      <c r="Q106" s="177">
        <f>ROUND(E106*P106,2)</f>
        <v>0</v>
      </c>
      <c r="R106" s="177" t="s">
        <v>212</v>
      </c>
      <c r="S106" s="177" t="s">
        <v>104</v>
      </c>
      <c r="T106" s="178" t="s">
        <v>105</v>
      </c>
      <c r="U106" s="160">
        <v>1.093</v>
      </c>
      <c r="V106" s="160">
        <f>ROUND(E106*U106,2)</f>
        <v>12.3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106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58"/>
      <c r="B107" s="159"/>
      <c r="C107" s="245" t="s">
        <v>213</v>
      </c>
      <c r="D107" s="246"/>
      <c r="E107" s="246"/>
      <c r="F107" s="246"/>
      <c r="G107" s="246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108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79" t="str">
        <f>C107</f>
        <v>nosných, výplňových, obkladových, půdních, štítových, poprsních apod. (bez výztuže), s pomocným lešením o výšce podlahy do 1900 mm a pro zatížení 1,5 kPa,</v>
      </c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2" t="s">
        <v>214</v>
      </c>
      <c r="D108" s="163"/>
      <c r="E108" s="164">
        <v>11.25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110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2">
        <v>23</v>
      </c>
      <c r="B109" s="173" t="s">
        <v>215</v>
      </c>
      <c r="C109" s="189" t="s">
        <v>216</v>
      </c>
      <c r="D109" s="174" t="s">
        <v>130</v>
      </c>
      <c r="E109" s="175">
        <v>34.200000000000003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7">
        <v>3.9309999999999998E-2</v>
      </c>
      <c r="O109" s="177">
        <f>ROUND(E109*N109,2)</f>
        <v>1.34</v>
      </c>
      <c r="P109" s="177">
        <v>0</v>
      </c>
      <c r="Q109" s="177">
        <f>ROUND(E109*P109,2)</f>
        <v>0</v>
      </c>
      <c r="R109" s="177" t="s">
        <v>212</v>
      </c>
      <c r="S109" s="177" t="s">
        <v>104</v>
      </c>
      <c r="T109" s="178" t="s">
        <v>105</v>
      </c>
      <c r="U109" s="160">
        <v>0.65</v>
      </c>
      <c r="V109" s="160">
        <f>ROUND(E109*U109,2)</f>
        <v>22.23</v>
      </c>
      <c r="W109" s="160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106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22.5" outlineLevel="1" x14ac:dyDescent="0.2">
      <c r="A110" s="158"/>
      <c r="B110" s="159"/>
      <c r="C110" s="245" t="s">
        <v>217</v>
      </c>
      <c r="D110" s="246"/>
      <c r="E110" s="246"/>
      <c r="F110" s="246"/>
      <c r="G110" s="246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108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79" t="str">
        <f>C110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92" t="s">
        <v>218</v>
      </c>
      <c r="D111" s="163"/>
      <c r="E111" s="164">
        <v>34.200000000000003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110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2">
        <v>24</v>
      </c>
      <c r="B112" s="173" t="s">
        <v>219</v>
      </c>
      <c r="C112" s="189" t="s">
        <v>220</v>
      </c>
      <c r="D112" s="174" t="s">
        <v>130</v>
      </c>
      <c r="E112" s="175">
        <v>34.200000000000003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7">
        <v>0</v>
      </c>
      <c r="O112" s="177">
        <f>ROUND(E112*N112,2)</f>
        <v>0</v>
      </c>
      <c r="P112" s="177">
        <v>0</v>
      </c>
      <c r="Q112" s="177">
        <f>ROUND(E112*P112,2)</f>
        <v>0</v>
      </c>
      <c r="R112" s="177" t="s">
        <v>212</v>
      </c>
      <c r="S112" s="177" t="s">
        <v>104</v>
      </c>
      <c r="T112" s="178" t="s">
        <v>105</v>
      </c>
      <c r="U112" s="160">
        <v>0.35</v>
      </c>
      <c r="V112" s="160">
        <f>ROUND(E112*U112,2)</f>
        <v>11.97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106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58"/>
      <c r="B113" s="159"/>
      <c r="C113" s="245" t="s">
        <v>217</v>
      </c>
      <c r="D113" s="246"/>
      <c r="E113" s="246"/>
      <c r="F113" s="246"/>
      <c r="G113" s="246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108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79" t="str">
        <f>C113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2">
        <v>25</v>
      </c>
      <c r="B114" s="173" t="s">
        <v>221</v>
      </c>
      <c r="C114" s="189" t="s">
        <v>222</v>
      </c>
      <c r="D114" s="174" t="s">
        <v>203</v>
      </c>
      <c r="E114" s="175">
        <v>1.0125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7">
        <v>1.0202899999999999</v>
      </c>
      <c r="O114" s="177">
        <f>ROUND(E114*N114,2)</f>
        <v>1.03</v>
      </c>
      <c r="P114" s="177">
        <v>0</v>
      </c>
      <c r="Q114" s="177">
        <f>ROUND(E114*P114,2)</f>
        <v>0</v>
      </c>
      <c r="R114" s="177" t="s">
        <v>212</v>
      </c>
      <c r="S114" s="177" t="s">
        <v>104</v>
      </c>
      <c r="T114" s="178" t="s">
        <v>105</v>
      </c>
      <c r="U114" s="160">
        <v>25.271000000000001</v>
      </c>
      <c r="V114" s="160">
        <f>ROUND(E114*U114,2)</f>
        <v>25.59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106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245" t="s">
        <v>223</v>
      </c>
      <c r="D115" s="246"/>
      <c r="E115" s="246"/>
      <c r="F115" s="246"/>
      <c r="G115" s="246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108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2" t="s">
        <v>224</v>
      </c>
      <c r="D116" s="163"/>
      <c r="E116" s="164">
        <v>1.0125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110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2.5" outlineLevel="1" x14ac:dyDescent="0.2">
      <c r="A117" s="172">
        <v>26</v>
      </c>
      <c r="B117" s="173" t="s">
        <v>225</v>
      </c>
      <c r="C117" s="189" t="s">
        <v>226</v>
      </c>
      <c r="D117" s="174" t="s">
        <v>102</v>
      </c>
      <c r="E117" s="175">
        <v>5.5738399999999997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7">
        <v>2.60162</v>
      </c>
      <c r="O117" s="177">
        <f>ROUND(E117*N117,2)</f>
        <v>14.5</v>
      </c>
      <c r="P117" s="177">
        <v>0</v>
      </c>
      <c r="Q117" s="177">
        <f>ROUND(E117*P117,2)</f>
        <v>0</v>
      </c>
      <c r="R117" s="177" t="s">
        <v>227</v>
      </c>
      <c r="S117" s="177" t="s">
        <v>104</v>
      </c>
      <c r="T117" s="178" t="s">
        <v>105</v>
      </c>
      <c r="U117" s="160">
        <v>1.88</v>
      </c>
      <c r="V117" s="160">
        <f>ROUND(E117*U117,2)</f>
        <v>10.48</v>
      </c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106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 x14ac:dyDescent="0.2">
      <c r="A118" s="158"/>
      <c r="B118" s="159"/>
      <c r="C118" s="245" t="s">
        <v>228</v>
      </c>
      <c r="D118" s="246"/>
      <c r="E118" s="246"/>
      <c r="F118" s="246"/>
      <c r="G118" s="246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108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79" t="str">
        <f>C118</f>
        <v>čistíren odpadních vod (mimo budovy), nádrží, vodojemů, žlabů nebo kanálů, včetně pomocného pracovního lešení o výšce podlahy do 1900 mm a pro zatížení do 1,5 kPa,</v>
      </c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92" t="s">
        <v>229</v>
      </c>
      <c r="D119" s="163"/>
      <c r="E119" s="164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110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2" t="s">
        <v>230</v>
      </c>
      <c r="D120" s="163"/>
      <c r="E120" s="164">
        <v>1.5427999999999999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110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2" t="s">
        <v>231</v>
      </c>
      <c r="D121" s="163"/>
      <c r="E121" s="164">
        <v>2.8022399999999998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110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2" t="s">
        <v>232</v>
      </c>
      <c r="D122" s="163"/>
      <c r="E122" s="164">
        <v>1.5427999999999999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110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92" t="s">
        <v>233</v>
      </c>
      <c r="D123" s="163"/>
      <c r="E123" s="164">
        <v>-0.314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110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80">
        <v>27</v>
      </c>
      <c r="B124" s="181" t="s">
        <v>234</v>
      </c>
      <c r="C124" s="193" t="s">
        <v>235</v>
      </c>
      <c r="D124" s="182" t="s">
        <v>236</v>
      </c>
      <c r="E124" s="183">
        <v>2</v>
      </c>
      <c r="F124" s="184"/>
      <c r="G124" s="185">
        <f>ROUND(E124*F124,2)</f>
        <v>0</v>
      </c>
      <c r="H124" s="184"/>
      <c r="I124" s="185">
        <f>ROUND(E124*H124,2)</f>
        <v>0</v>
      </c>
      <c r="J124" s="184"/>
      <c r="K124" s="185">
        <f>ROUND(E124*J124,2)</f>
        <v>0</v>
      </c>
      <c r="L124" s="185">
        <v>21</v>
      </c>
      <c r="M124" s="185">
        <f>G124*(1+L124/100)</f>
        <v>0</v>
      </c>
      <c r="N124" s="185">
        <v>0</v>
      </c>
      <c r="O124" s="185">
        <f>ROUND(E124*N124,2)</f>
        <v>0</v>
      </c>
      <c r="P124" s="185">
        <v>0</v>
      </c>
      <c r="Q124" s="185">
        <f>ROUND(E124*P124,2)</f>
        <v>0</v>
      </c>
      <c r="R124" s="185"/>
      <c r="S124" s="185" t="s">
        <v>237</v>
      </c>
      <c r="T124" s="186" t="s">
        <v>131</v>
      </c>
      <c r="U124" s="160">
        <v>0</v>
      </c>
      <c r="V124" s="160">
        <f>ROUND(E124*U124,2)</f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106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166" t="s">
        <v>98</v>
      </c>
      <c r="B125" s="167" t="s">
        <v>59</v>
      </c>
      <c r="C125" s="188" t="s">
        <v>60</v>
      </c>
      <c r="D125" s="168"/>
      <c r="E125" s="169"/>
      <c r="F125" s="170"/>
      <c r="G125" s="170">
        <f>SUMIF(AG126:AG146,"&lt;&gt;NOR",G126:G146)</f>
        <v>0</v>
      </c>
      <c r="H125" s="170"/>
      <c r="I125" s="170">
        <f>SUM(I126:I146)</f>
        <v>0</v>
      </c>
      <c r="J125" s="170"/>
      <c r="K125" s="170">
        <f>SUM(K126:K146)</f>
        <v>0</v>
      </c>
      <c r="L125" s="170"/>
      <c r="M125" s="170">
        <f>SUM(M126:M146)</f>
        <v>0</v>
      </c>
      <c r="N125" s="170"/>
      <c r="O125" s="170">
        <f>SUM(O126:O146)</f>
        <v>3.5600000000000005</v>
      </c>
      <c r="P125" s="170"/>
      <c r="Q125" s="170">
        <f>SUM(Q126:Q146)</f>
        <v>0</v>
      </c>
      <c r="R125" s="170"/>
      <c r="S125" s="170"/>
      <c r="T125" s="171"/>
      <c r="U125" s="165"/>
      <c r="V125" s="165">
        <f>SUM(V126:V146)</f>
        <v>5.3</v>
      </c>
      <c r="W125" s="165"/>
      <c r="AG125" t="s">
        <v>99</v>
      </c>
    </row>
    <row r="126" spans="1:60" ht="33.75" outlineLevel="1" x14ac:dyDescent="0.2">
      <c r="A126" s="172">
        <v>28</v>
      </c>
      <c r="B126" s="173" t="s">
        <v>238</v>
      </c>
      <c r="C126" s="189" t="s">
        <v>239</v>
      </c>
      <c r="D126" s="174" t="s">
        <v>102</v>
      </c>
      <c r="E126" s="175">
        <v>0.54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7">
        <v>2.5251399999999999</v>
      </c>
      <c r="O126" s="177">
        <f>ROUND(E126*N126,2)</f>
        <v>1.36</v>
      </c>
      <c r="P126" s="177">
        <v>0</v>
      </c>
      <c r="Q126" s="177">
        <f>ROUND(E126*P126,2)</f>
        <v>0</v>
      </c>
      <c r="R126" s="177" t="s">
        <v>212</v>
      </c>
      <c r="S126" s="177" t="s">
        <v>104</v>
      </c>
      <c r="T126" s="178" t="s">
        <v>105</v>
      </c>
      <c r="U126" s="160">
        <v>0.98699999999999999</v>
      </c>
      <c r="V126" s="160">
        <f>ROUND(E126*U126,2)</f>
        <v>0.53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106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2" t="s">
        <v>240</v>
      </c>
      <c r="D127" s="163"/>
      <c r="E127" s="164">
        <v>0.54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110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ht="22.5" outlineLevel="1" x14ac:dyDescent="0.2">
      <c r="A128" s="172">
        <v>29</v>
      </c>
      <c r="B128" s="173" t="s">
        <v>241</v>
      </c>
      <c r="C128" s="189" t="s">
        <v>242</v>
      </c>
      <c r="D128" s="174" t="s">
        <v>130</v>
      </c>
      <c r="E128" s="175">
        <v>2.82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7">
        <v>4.7509999999999997E-2</v>
      </c>
      <c r="O128" s="177">
        <f>ROUND(E128*N128,2)</f>
        <v>0.13</v>
      </c>
      <c r="P128" s="177">
        <v>0</v>
      </c>
      <c r="Q128" s="177">
        <f>ROUND(E128*P128,2)</f>
        <v>0</v>
      </c>
      <c r="R128" s="177" t="s">
        <v>212</v>
      </c>
      <c r="S128" s="177" t="s">
        <v>104</v>
      </c>
      <c r="T128" s="178" t="s">
        <v>105</v>
      </c>
      <c r="U128" s="160">
        <v>0.65</v>
      </c>
      <c r="V128" s="160">
        <f>ROUND(E128*U128,2)</f>
        <v>1.83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106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45" t="s">
        <v>243</v>
      </c>
      <c r="D129" s="246"/>
      <c r="E129" s="246"/>
      <c r="F129" s="246"/>
      <c r="G129" s="246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108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2" t="s">
        <v>244</v>
      </c>
      <c r="D130" s="163"/>
      <c r="E130" s="164">
        <v>1.92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110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92" t="s">
        <v>245</v>
      </c>
      <c r="D131" s="163"/>
      <c r="E131" s="164">
        <v>0.9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110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 x14ac:dyDescent="0.2">
      <c r="A132" s="172">
        <v>30</v>
      </c>
      <c r="B132" s="173" t="s">
        <v>246</v>
      </c>
      <c r="C132" s="189" t="s">
        <v>247</v>
      </c>
      <c r="D132" s="174" t="s">
        <v>130</v>
      </c>
      <c r="E132" s="175">
        <v>2.82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7">
        <v>0</v>
      </c>
      <c r="O132" s="177">
        <f>ROUND(E132*N132,2)</f>
        <v>0</v>
      </c>
      <c r="P132" s="177">
        <v>0</v>
      </c>
      <c r="Q132" s="177">
        <f>ROUND(E132*P132,2)</f>
        <v>0</v>
      </c>
      <c r="R132" s="177" t="s">
        <v>212</v>
      </c>
      <c r="S132" s="177" t="s">
        <v>104</v>
      </c>
      <c r="T132" s="178" t="s">
        <v>105</v>
      </c>
      <c r="U132" s="160">
        <v>0.17299999999999999</v>
      </c>
      <c r="V132" s="160">
        <f>ROUND(E132*U132,2)</f>
        <v>0.49</v>
      </c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106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45" t="s">
        <v>243</v>
      </c>
      <c r="D133" s="246"/>
      <c r="E133" s="246"/>
      <c r="F133" s="246"/>
      <c r="G133" s="246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108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2">
        <v>31</v>
      </c>
      <c r="B134" s="173" t="s">
        <v>248</v>
      </c>
      <c r="C134" s="189" t="s">
        <v>249</v>
      </c>
      <c r="D134" s="174" t="s">
        <v>203</v>
      </c>
      <c r="E134" s="175">
        <v>2.9700000000000001E-2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7">
        <v>1.0554399999999999</v>
      </c>
      <c r="O134" s="177">
        <f>ROUND(E134*N134,2)</f>
        <v>0.03</v>
      </c>
      <c r="P134" s="177">
        <v>0</v>
      </c>
      <c r="Q134" s="177">
        <f>ROUND(E134*P134,2)</f>
        <v>0</v>
      </c>
      <c r="R134" s="177" t="s">
        <v>212</v>
      </c>
      <c r="S134" s="177" t="s">
        <v>104</v>
      </c>
      <c r="T134" s="178" t="s">
        <v>105</v>
      </c>
      <c r="U134" s="160">
        <v>15.211</v>
      </c>
      <c r="V134" s="160">
        <f>ROUND(E134*U134,2)</f>
        <v>0.45</v>
      </c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106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33.75" outlineLevel="1" x14ac:dyDescent="0.2">
      <c r="A135" s="158"/>
      <c r="B135" s="159"/>
      <c r="C135" s="245" t="s">
        <v>250</v>
      </c>
      <c r="D135" s="246"/>
      <c r="E135" s="246"/>
      <c r="F135" s="246"/>
      <c r="G135" s="246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108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79" t="str">
        <f>C135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2" t="s">
        <v>251</v>
      </c>
      <c r="D136" s="163"/>
      <c r="E136" s="164">
        <v>2.9700000000000001E-2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110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2">
        <v>32</v>
      </c>
      <c r="B137" s="173" t="s">
        <v>252</v>
      </c>
      <c r="C137" s="189" t="s">
        <v>253</v>
      </c>
      <c r="D137" s="174" t="s">
        <v>102</v>
      </c>
      <c r="E137" s="175">
        <v>0.52800000000000002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7">
        <v>1.8907700000000001</v>
      </c>
      <c r="O137" s="177">
        <f>ROUND(E137*N137,2)</f>
        <v>1</v>
      </c>
      <c r="P137" s="177">
        <v>0</v>
      </c>
      <c r="Q137" s="177">
        <f>ROUND(E137*P137,2)</f>
        <v>0</v>
      </c>
      <c r="R137" s="177" t="s">
        <v>254</v>
      </c>
      <c r="S137" s="177" t="s">
        <v>104</v>
      </c>
      <c r="T137" s="178" t="s">
        <v>105</v>
      </c>
      <c r="U137" s="160">
        <v>1.6950000000000001</v>
      </c>
      <c r="V137" s="160">
        <f>ROUND(E137*U137,2)</f>
        <v>0.89</v>
      </c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106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45" t="s">
        <v>255</v>
      </c>
      <c r="D138" s="246"/>
      <c r="E138" s="246"/>
      <c r="F138" s="246"/>
      <c r="G138" s="246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108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2" t="s">
        <v>256</v>
      </c>
      <c r="D139" s="163"/>
      <c r="E139" s="164">
        <v>0.4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110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2" t="s">
        <v>257</v>
      </c>
      <c r="D140" s="163"/>
      <c r="E140" s="164">
        <v>0.128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110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72">
        <v>33</v>
      </c>
      <c r="B141" s="173" t="s">
        <v>258</v>
      </c>
      <c r="C141" s="189" t="s">
        <v>259</v>
      </c>
      <c r="D141" s="174" t="s">
        <v>102</v>
      </c>
      <c r="E141" s="175">
        <v>0.41599999999999998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7">
        <v>2.5</v>
      </c>
      <c r="O141" s="177">
        <f>ROUND(E141*N141,2)</f>
        <v>1.04</v>
      </c>
      <c r="P141" s="177">
        <v>0</v>
      </c>
      <c r="Q141" s="177">
        <f>ROUND(E141*P141,2)</f>
        <v>0</v>
      </c>
      <c r="R141" s="177" t="s">
        <v>254</v>
      </c>
      <c r="S141" s="177" t="s">
        <v>104</v>
      </c>
      <c r="T141" s="178" t="s">
        <v>105</v>
      </c>
      <c r="U141" s="160">
        <v>1.4490000000000001</v>
      </c>
      <c r="V141" s="160">
        <f>ROUND(E141*U141,2)</f>
        <v>0.6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106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45" t="s">
        <v>260</v>
      </c>
      <c r="D142" s="246"/>
      <c r="E142" s="246"/>
      <c r="F142" s="246"/>
      <c r="G142" s="246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108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92" t="s">
        <v>261</v>
      </c>
      <c r="D143" s="163"/>
      <c r="E143" s="164">
        <v>0.41599999999999998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110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 x14ac:dyDescent="0.2">
      <c r="A144" s="172">
        <v>34</v>
      </c>
      <c r="B144" s="173" t="s">
        <v>262</v>
      </c>
      <c r="C144" s="189" t="s">
        <v>263</v>
      </c>
      <c r="D144" s="174" t="s">
        <v>130</v>
      </c>
      <c r="E144" s="175">
        <v>0.61599999999999999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7">
        <v>4.4099999999999999E-3</v>
      </c>
      <c r="O144" s="177">
        <f>ROUND(E144*N144,2)</f>
        <v>0</v>
      </c>
      <c r="P144" s="177">
        <v>0</v>
      </c>
      <c r="Q144" s="177">
        <f>ROUND(E144*P144,2)</f>
        <v>0</v>
      </c>
      <c r="R144" s="177" t="s">
        <v>254</v>
      </c>
      <c r="S144" s="177" t="s">
        <v>104</v>
      </c>
      <c r="T144" s="178" t="s">
        <v>105</v>
      </c>
      <c r="U144" s="160">
        <v>0.82099999999999995</v>
      </c>
      <c r="V144" s="160">
        <f>ROUND(E144*U144,2)</f>
        <v>0.51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106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45" t="s">
        <v>255</v>
      </c>
      <c r="D145" s="246"/>
      <c r="E145" s="246"/>
      <c r="F145" s="246"/>
      <c r="G145" s="246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108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192" t="s">
        <v>264</v>
      </c>
      <c r="D146" s="163"/>
      <c r="E146" s="164">
        <v>0.61599999999999999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110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x14ac:dyDescent="0.2">
      <c r="A147" s="166" t="s">
        <v>98</v>
      </c>
      <c r="B147" s="167" t="s">
        <v>61</v>
      </c>
      <c r="C147" s="188" t="s">
        <v>62</v>
      </c>
      <c r="D147" s="168"/>
      <c r="E147" s="169"/>
      <c r="F147" s="170"/>
      <c r="G147" s="170">
        <f>SUMIF(AG148:AG152,"&lt;&gt;NOR",G148:G152)</f>
        <v>0</v>
      </c>
      <c r="H147" s="170"/>
      <c r="I147" s="170">
        <f>SUM(I148:I152)</f>
        <v>0</v>
      </c>
      <c r="J147" s="170"/>
      <c r="K147" s="170">
        <f>SUM(K148:K152)</f>
        <v>0</v>
      </c>
      <c r="L147" s="170"/>
      <c r="M147" s="170">
        <f>SUM(M148:M152)</f>
        <v>0</v>
      </c>
      <c r="N147" s="170"/>
      <c r="O147" s="170">
        <f>SUM(O148:O152)</f>
        <v>0.31</v>
      </c>
      <c r="P147" s="170"/>
      <c r="Q147" s="170">
        <f>SUM(Q148:Q152)</f>
        <v>0</v>
      </c>
      <c r="R147" s="170"/>
      <c r="S147" s="170"/>
      <c r="T147" s="171"/>
      <c r="U147" s="165"/>
      <c r="V147" s="165">
        <f>SUM(V148:V152)</f>
        <v>1.19</v>
      </c>
      <c r="W147" s="165"/>
      <c r="AG147" t="s">
        <v>99</v>
      </c>
    </row>
    <row r="148" spans="1:60" ht="22.5" outlineLevel="1" x14ac:dyDescent="0.2">
      <c r="A148" s="172">
        <v>35</v>
      </c>
      <c r="B148" s="173" t="s">
        <v>265</v>
      </c>
      <c r="C148" s="189" t="s">
        <v>266</v>
      </c>
      <c r="D148" s="174" t="s">
        <v>130</v>
      </c>
      <c r="E148" s="175">
        <v>1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7">
        <v>0.11</v>
      </c>
      <c r="O148" s="177">
        <f>ROUND(E148*N148,2)</f>
        <v>0.11</v>
      </c>
      <c r="P148" s="177">
        <v>0</v>
      </c>
      <c r="Q148" s="177">
        <f>ROUND(E148*P148,2)</f>
        <v>0</v>
      </c>
      <c r="R148" s="177" t="s">
        <v>267</v>
      </c>
      <c r="S148" s="177" t="s">
        <v>104</v>
      </c>
      <c r="T148" s="178" t="s">
        <v>105</v>
      </c>
      <c r="U148" s="160">
        <v>1.1930000000000001</v>
      </c>
      <c r="V148" s="160">
        <f>ROUND(E148*U148,2)</f>
        <v>1.19</v>
      </c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106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45" t="s">
        <v>268</v>
      </c>
      <c r="D149" s="246"/>
      <c r="E149" s="246"/>
      <c r="F149" s="246"/>
      <c r="G149" s="246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108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92" t="s">
        <v>269</v>
      </c>
      <c r="D150" s="163"/>
      <c r="E150" s="164">
        <v>1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110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2">
        <v>36</v>
      </c>
      <c r="B151" s="173" t="s">
        <v>270</v>
      </c>
      <c r="C151" s="189" t="s">
        <v>271</v>
      </c>
      <c r="D151" s="174" t="s">
        <v>130</v>
      </c>
      <c r="E151" s="175">
        <v>1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7">
        <v>0.2</v>
      </c>
      <c r="O151" s="177">
        <f>ROUND(E151*N151,2)</f>
        <v>0.2</v>
      </c>
      <c r="P151" s="177">
        <v>0</v>
      </c>
      <c r="Q151" s="177">
        <f>ROUND(E151*P151,2)</f>
        <v>0</v>
      </c>
      <c r="R151" s="177" t="s">
        <v>272</v>
      </c>
      <c r="S151" s="177" t="s">
        <v>104</v>
      </c>
      <c r="T151" s="178" t="s">
        <v>104</v>
      </c>
      <c r="U151" s="160">
        <v>0</v>
      </c>
      <c r="V151" s="160">
        <f>ROUND(E151*U151,2)</f>
        <v>0</v>
      </c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273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92" t="s">
        <v>274</v>
      </c>
      <c r="D152" s="163"/>
      <c r="E152" s="164">
        <v>1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110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x14ac:dyDescent="0.2">
      <c r="A153" s="166" t="s">
        <v>98</v>
      </c>
      <c r="B153" s="167" t="s">
        <v>63</v>
      </c>
      <c r="C153" s="188" t="s">
        <v>64</v>
      </c>
      <c r="D153" s="168"/>
      <c r="E153" s="169"/>
      <c r="F153" s="170"/>
      <c r="G153" s="170">
        <f>SUMIF(AG154:AG177,"&lt;&gt;NOR",G154:G177)</f>
        <v>0</v>
      </c>
      <c r="H153" s="170"/>
      <c r="I153" s="170">
        <f>SUM(I154:I177)</f>
        <v>0</v>
      </c>
      <c r="J153" s="170"/>
      <c r="K153" s="170">
        <f>SUM(K154:K177)</f>
        <v>0</v>
      </c>
      <c r="L153" s="170"/>
      <c r="M153" s="170">
        <f>SUM(M154:M177)</f>
        <v>0</v>
      </c>
      <c r="N153" s="170"/>
      <c r="O153" s="170">
        <f>SUM(O154:O177)</f>
        <v>2.2599999999999998</v>
      </c>
      <c r="P153" s="170"/>
      <c r="Q153" s="170">
        <f>SUM(Q154:Q177)</f>
        <v>0</v>
      </c>
      <c r="R153" s="170"/>
      <c r="S153" s="170"/>
      <c r="T153" s="171"/>
      <c r="U153" s="165"/>
      <c r="V153" s="165">
        <f>SUM(V154:V177)</f>
        <v>13.7</v>
      </c>
      <c r="W153" s="165"/>
      <c r="AG153" t="s">
        <v>99</v>
      </c>
    </row>
    <row r="154" spans="1:60" outlineLevel="1" x14ac:dyDescent="0.2">
      <c r="A154" s="172">
        <v>37</v>
      </c>
      <c r="B154" s="173" t="s">
        <v>275</v>
      </c>
      <c r="C154" s="189" t="s">
        <v>276</v>
      </c>
      <c r="D154" s="174" t="s">
        <v>277</v>
      </c>
      <c r="E154" s="175">
        <v>7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7">
        <v>0</v>
      </c>
      <c r="O154" s="177">
        <f>ROUND(E154*N154,2)</f>
        <v>0</v>
      </c>
      <c r="P154" s="177">
        <v>0</v>
      </c>
      <c r="Q154" s="177">
        <f>ROUND(E154*P154,2)</f>
        <v>0</v>
      </c>
      <c r="R154" s="177" t="s">
        <v>254</v>
      </c>
      <c r="S154" s="177" t="s">
        <v>104</v>
      </c>
      <c r="T154" s="178" t="s">
        <v>105</v>
      </c>
      <c r="U154" s="160">
        <v>6.6000000000000003E-2</v>
      </c>
      <c r="V154" s="160">
        <f>ROUND(E154*U154,2)</f>
        <v>0.46</v>
      </c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106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45" t="s">
        <v>278</v>
      </c>
      <c r="D155" s="246"/>
      <c r="E155" s="246"/>
      <c r="F155" s="246"/>
      <c r="G155" s="246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108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92" t="s">
        <v>279</v>
      </c>
      <c r="D156" s="163"/>
      <c r="E156" s="164">
        <v>5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110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92" t="s">
        <v>280</v>
      </c>
      <c r="D157" s="163"/>
      <c r="E157" s="164">
        <v>2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110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72">
        <v>38</v>
      </c>
      <c r="B158" s="173" t="s">
        <v>281</v>
      </c>
      <c r="C158" s="189" t="s">
        <v>282</v>
      </c>
      <c r="D158" s="174" t="s">
        <v>277</v>
      </c>
      <c r="E158" s="175">
        <v>5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7">
        <v>0</v>
      </c>
      <c r="O158" s="177">
        <f>ROUND(E158*N158,2)</f>
        <v>0</v>
      </c>
      <c r="P158" s="177">
        <v>0</v>
      </c>
      <c r="Q158" s="177">
        <f>ROUND(E158*P158,2)</f>
        <v>0</v>
      </c>
      <c r="R158" s="177" t="s">
        <v>254</v>
      </c>
      <c r="S158" s="177" t="s">
        <v>104</v>
      </c>
      <c r="T158" s="178" t="s">
        <v>105</v>
      </c>
      <c r="U158" s="160">
        <v>5.8999999999999997E-2</v>
      </c>
      <c r="V158" s="160">
        <f>ROUND(E158*U158,2)</f>
        <v>0.3</v>
      </c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106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45" t="s">
        <v>283</v>
      </c>
      <c r="D159" s="246"/>
      <c r="E159" s="246"/>
      <c r="F159" s="246"/>
      <c r="G159" s="246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108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ht="33.75" outlineLevel="1" x14ac:dyDescent="0.2">
      <c r="A160" s="172">
        <v>39</v>
      </c>
      <c r="B160" s="173" t="s">
        <v>284</v>
      </c>
      <c r="C160" s="189" t="s">
        <v>285</v>
      </c>
      <c r="D160" s="174" t="s">
        <v>286</v>
      </c>
      <c r="E160" s="175">
        <v>1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7">
        <v>1.7000000000000001E-4</v>
      </c>
      <c r="O160" s="177">
        <f>ROUND(E160*N160,2)</f>
        <v>0</v>
      </c>
      <c r="P160" s="177">
        <v>0</v>
      </c>
      <c r="Q160" s="177">
        <f>ROUND(E160*P160,2)</f>
        <v>0</v>
      </c>
      <c r="R160" s="177" t="s">
        <v>254</v>
      </c>
      <c r="S160" s="177" t="s">
        <v>104</v>
      </c>
      <c r="T160" s="178" t="s">
        <v>105</v>
      </c>
      <c r="U160" s="160">
        <v>7.1</v>
      </c>
      <c r="V160" s="160">
        <f>ROUND(E160*U160,2)</f>
        <v>7.1</v>
      </c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106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45" t="s">
        <v>283</v>
      </c>
      <c r="D161" s="246"/>
      <c r="E161" s="246"/>
      <c r="F161" s="246"/>
      <c r="G161" s="246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108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72">
        <v>40</v>
      </c>
      <c r="B162" s="173" t="s">
        <v>287</v>
      </c>
      <c r="C162" s="189" t="s">
        <v>288</v>
      </c>
      <c r="D162" s="174" t="s">
        <v>289</v>
      </c>
      <c r="E162" s="175">
        <v>2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7">
        <v>3.9030000000000002E-2</v>
      </c>
      <c r="O162" s="177">
        <f>ROUND(E162*N162,2)</f>
        <v>0.08</v>
      </c>
      <c r="P162" s="177">
        <v>0</v>
      </c>
      <c r="Q162" s="177">
        <f>ROUND(E162*P162,2)</f>
        <v>0</v>
      </c>
      <c r="R162" s="177" t="s">
        <v>254</v>
      </c>
      <c r="S162" s="177" t="s">
        <v>104</v>
      </c>
      <c r="T162" s="178" t="s">
        <v>105</v>
      </c>
      <c r="U162" s="160">
        <v>0.81699999999999995</v>
      </c>
      <c r="V162" s="160">
        <f>ROUND(E162*U162,2)</f>
        <v>1.63</v>
      </c>
      <c r="W162" s="160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106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92" t="s">
        <v>290</v>
      </c>
      <c r="D163" s="163"/>
      <c r="E163" s="164">
        <v>2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110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72">
        <v>41</v>
      </c>
      <c r="B164" s="173" t="s">
        <v>291</v>
      </c>
      <c r="C164" s="189" t="s">
        <v>292</v>
      </c>
      <c r="D164" s="174" t="s">
        <v>289</v>
      </c>
      <c r="E164" s="175">
        <v>2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7">
        <v>0</v>
      </c>
      <c r="O164" s="177">
        <f>ROUND(E164*N164,2)</f>
        <v>0</v>
      </c>
      <c r="P164" s="177">
        <v>0</v>
      </c>
      <c r="Q164" s="177">
        <f>ROUND(E164*P164,2)</f>
        <v>0</v>
      </c>
      <c r="R164" s="177" t="s">
        <v>254</v>
      </c>
      <c r="S164" s="177" t="s">
        <v>104</v>
      </c>
      <c r="T164" s="178" t="s">
        <v>105</v>
      </c>
      <c r="U164" s="160">
        <v>0.79</v>
      </c>
      <c r="V164" s="160">
        <f>ROUND(E164*U164,2)</f>
        <v>1.58</v>
      </c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106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45" t="s">
        <v>293</v>
      </c>
      <c r="D165" s="246"/>
      <c r="E165" s="246"/>
      <c r="F165" s="246"/>
      <c r="G165" s="246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108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92" t="s">
        <v>294</v>
      </c>
      <c r="D166" s="163"/>
      <c r="E166" s="164">
        <v>2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110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2.5" outlineLevel="1" x14ac:dyDescent="0.2">
      <c r="A167" s="180">
        <v>42</v>
      </c>
      <c r="B167" s="181" t="s">
        <v>295</v>
      </c>
      <c r="C167" s="193" t="s">
        <v>296</v>
      </c>
      <c r="D167" s="182" t="s">
        <v>289</v>
      </c>
      <c r="E167" s="183">
        <v>2</v>
      </c>
      <c r="F167" s="184"/>
      <c r="G167" s="185">
        <f>ROUND(E167*F167,2)</f>
        <v>0</v>
      </c>
      <c r="H167" s="184"/>
      <c r="I167" s="185">
        <f>ROUND(E167*H167,2)</f>
        <v>0</v>
      </c>
      <c r="J167" s="184"/>
      <c r="K167" s="185">
        <f>ROUND(E167*J167,2)</f>
        <v>0</v>
      </c>
      <c r="L167" s="185">
        <v>21</v>
      </c>
      <c r="M167" s="185">
        <f>G167*(1+L167/100)</f>
        <v>0</v>
      </c>
      <c r="N167" s="185">
        <v>0.16502</v>
      </c>
      <c r="O167" s="185">
        <f>ROUND(E167*N167,2)</f>
        <v>0.33</v>
      </c>
      <c r="P167" s="185">
        <v>0</v>
      </c>
      <c r="Q167" s="185">
        <f>ROUND(E167*P167,2)</f>
        <v>0</v>
      </c>
      <c r="R167" s="185" t="s">
        <v>254</v>
      </c>
      <c r="S167" s="185" t="s">
        <v>104</v>
      </c>
      <c r="T167" s="186" t="s">
        <v>105</v>
      </c>
      <c r="U167" s="160">
        <v>1.3140000000000001</v>
      </c>
      <c r="V167" s="160">
        <f>ROUND(E167*U167,2)</f>
        <v>2.63</v>
      </c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106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80">
        <v>43</v>
      </c>
      <c r="B168" s="181" t="s">
        <v>297</v>
      </c>
      <c r="C168" s="193" t="s">
        <v>298</v>
      </c>
      <c r="D168" s="182" t="s">
        <v>299</v>
      </c>
      <c r="E168" s="183">
        <v>1</v>
      </c>
      <c r="F168" s="184"/>
      <c r="G168" s="185">
        <f>ROUND(E168*F168,2)</f>
        <v>0</v>
      </c>
      <c r="H168" s="184"/>
      <c r="I168" s="185">
        <f>ROUND(E168*H168,2)</f>
        <v>0</v>
      </c>
      <c r="J168" s="184"/>
      <c r="K168" s="185">
        <f>ROUND(E168*J168,2)</f>
        <v>0</v>
      </c>
      <c r="L168" s="185">
        <v>21</v>
      </c>
      <c r="M168" s="185">
        <f>G168*(1+L168/100)</f>
        <v>0</v>
      </c>
      <c r="N168" s="185">
        <v>0</v>
      </c>
      <c r="O168" s="185">
        <f>ROUND(E168*N168,2)</f>
        <v>0</v>
      </c>
      <c r="P168" s="185">
        <v>0</v>
      </c>
      <c r="Q168" s="185">
        <f>ROUND(E168*P168,2)</f>
        <v>0</v>
      </c>
      <c r="R168" s="185"/>
      <c r="S168" s="185" t="s">
        <v>237</v>
      </c>
      <c r="T168" s="186" t="s">
        <v>131</v>
      </c>
      <c r="U168" s="160">
        <v>0</v>
      </c>
      <c r="V168" s="160">
        <f>ROUND(E168*U168,2)</f>
        <v>0</v>
      </c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106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80">
        <v>44</v>
      </c>
      <c r="B169" s="181" t="s">
        <v>300</v>
      </c>
      <c r="C169" s="193" t="s">
        <v>301</v>
      </c>
      <c r="D169" s="182" t="s">
        <v>299</v>
      </c>
      <c r="E169" s="183">
        <v>1</v>
      </c>
      <c r="F169" s="184"/>
      <c r="G169" s="185">
        <f>ROUND(E169*F169,2)</f>
        <v>0</v>
      </c>
      <c r="H169" s="184"/>
      <c r="I169" s="185">
        <f>ROUND(E169*H169,2)</f>
        <v>0</v>
      </c>
      <c r="J169" s="184"/>
      <c r="K169" s="185">
        <f>ROUND(E169*J169,2)</f>
        <v>0</v>
      </c>
      <c r="L169" s="185">
        <v>21</v>
      </c>
      <c r="M169" s="185">
        <f>G169*(1+L169/100)</f>
        <v>0</v>
      </c>
      <c r="N169" s="185">
        <v>0</v>
      </c>
      <c r="O169" s="185">
        <f>ROUND(E169*N169,2)</f>
        <v>0</v>
      </c>
      <c r="P169" s="185">
        <v>0</v>
      </c>
      <c r="Q169" s="185">
        <f>ROUND(E169*P169,2)</f>
        <v>0</v>
      </c>
      <c r="R169" s="185"/>
      <c r="S169" s="185" t="s">
        <v>237</v>
      </c>
      <c r="T169" s="186" t="s">
        <v>131</v>
      </c>
      <c r="U169" s="160">
        <v>0</v>
      </c>
      <c r="V169" s="160">
        <f>ROUND(E169*U169,2)</f>
        <v>0</v>
      </c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106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 x14ac:dyDescent="0.2">
      <c r="A170" s="180">
        <v>45</v>
      </c>
      <c r="B170" s="181" t="s">
        <v>302</v>
      </c>
      <c r="C170" s="193" t="s">
        <v>303</v>
      </c>
      <c r="D170" s="182" t="s">
        <v>289</v>
      </c>
      <c r="E170" s="183">
        <v>2</v>
      </c>
      <c r="F170" s="184"/>
      <c r="G170" s="185">
        <f>ROUND(E170*F170,2)</f>
        <v>0</v>
      </c>
      <c r="H170" s="184"/>
      <c r="I170" s="185">
        <f>ROUND(E170*H170,2)</f>
        <v>0</v>
      </c>
      <c r="J170" s="184"/>
      <c r="K170" s="185">
        <f>ROUND(E170*J170,2)</f>
        <v>0</v>
      </c>
      <c r="L170" s="185">
        <v>21</v>
      </c>
      <c r="M170" s="185">
        <f>G170*(1+L170/100)</f>
        <v>0</v>
      </c>
      <c r="N170" s="185">
        <v>0.23522000000000001</v>
      </c>
      <c r="O170" s="185">
        <f>ROUND(E170*N170,2)</f>
        <v>0.47</v>
      </c>
      <c r="P170" s="185">
        <v>0</v>
      </c>
      <c r="Q170" s="185">
        <f>ROUND(E170*P170,2)</f>
        <v>0</v>
      </c>
      <c r="R170" s="185"/>
      <c r="S170" s="185" t="s">
        <v>237</v>
      </c>
      <c r="T170" s="186" t="s">
        <v>208</v>
      </c>
      <c r="U170" s="160">
        <v>0</v>
      </c>
      <c r="V170" s="160">
        <f>ROUND(E170*U170,2)</f>
        <v>0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209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ht="22.5" outlineLevel="1" x14ac:dyDescent="0.2">
      <c r="A171" s="172">
        <v>46</v>
      </c>
      <c r="B171" s="173" t="s">
        <v>304</v>
      </c>
      <c r="C171" s="189" t="s">
        <v>305</v>
      </c>
      <c r="D171" s="174" t="s">
        <v>289</v>
      </c>
      <c r="E171" s="175">
        <v>7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21</v>
      </c>
      <c r="M171" s="177">
        <f>G171*(1+L171/100)</f>
        <v>0</v>
      </c>
      <c r="N171" s="177">
        <v>2.8999999999999998E-3</v>
      </c>
      <c r="O171" s="177">
        <f>ROUND(E171*N171,2)</f>
        <v>0.02</v>
      </c>
      <c r="P171" s="177">
        <v>0</v>
      </c>
      <c r="Q171" s="177">
        <f>ROUND(E171*P171,2)</f>
        <v>0</v>
      </c>
      <c r="R171" s="177" t="s">
        <v>272</v>
      </c>
      <c r="S171" s="177" t="s">
        <v>104</v>
      </c>
      <c r="T171" s="178" t="s">
        <v>104</v>
      </c>
      <c r="U171" s="160">
        <v>0</v>
      </c>
      <c r="V171" s="160">
        <f>ROUND(E171*U171,2)</f>
        <v>0</v>
      </c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273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92" t="s">
        <v>279</v>
      </c>
      <c r="D172" s="163"/>
      <c r="E172" s="164">
        <v>5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110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92" t="s">
        <v>280</v>
      </c>
      <c r="D173" s="163"/>
      <c r="E173" s="164">
        <v>2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110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ht="22.5" outlineLevel="1" x14ac:dyDescent="0.2">
      <c r="A174" s="180">
        <v>47</v>
      </c>
      <c r="B174" s="181" t="s">
        <v>306</v>
      </c>
      <c r="C174" s="193" t="s">
        <v>307</v>
      </c>
      <c r="D174" s="182" t="s">
        <v>289</v>
      </c>
      <c r="E174" s="183">
        <v>2</v>
      </c>
      <c r="F174" s="184"/>
      <c r="G174" s="185">
        <f>ROUND(E174*F174,2)</f>
        <v>0</v>
      </c>
      <c r="H174" s="184"/>
      <c r="I174" s="185">
        <f>ROUND(E174*H174,2)</f>
        <v>0</v>
      </c>
      <c r="J174" s="184"/>
      <c r="K174" s="185">
        <f>ROUND(E174*J174,2)</f>
        <v>0</v>
      </c>
      <c r="L174" s="185">
        <v>21</v>
      </c>
      <c r="M174" s="185">
        <f>G174*(1+L174/100)</f>
        <v>0</v>
      </c>
      <c r="N174" s="185">
        <v>0.25</v>
      </c>
      <c r="O174" s="185">
        <f>ROUND(E174*N174,2)</f>
        <v>0.5</v>
      </c>
      <c r="P174" s="185">
        <v>0</v>
      </c>
      <c r="Q174" s="185">
        <f>ROUND(E174*P174,2)</f>
        <v>0</v>
      </c>
      <c r="R174" s="185" t="s">
        <v>272</v>
      </c>
      <c r="S174" s="185" t="s">
        <v>104</v>
      </c>
      <c r="T174" s="186" t="s">
        <v>104</v>
      </c>
      <c r="U174" s="160">
        <v>0</v>
      </c>
      <c r="V174" s="160">
        <f>ROUND(E174*U174,2)</f>
        <v>0</v>
      </c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273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22.5" outlineLevel="1" x14ac:dyDescent="0.2">
      <c r="A175" s="180">
        <v>48</v>
      </c>
      <c r="B175" s="181" t="s">
        <v>308</v>
      </c>
      <c r="C175" s="193" t="s">
        <v>309</v>
      </c>
      <c r="D175" s="182" t="s">
        <v>289</v>
      </c>
      <c r="E175" s="183">
        <v>2</v>
      </c>
      <c r="F175" s="184"/>
      <c r="G175" s="185">
        <f>ROUND(E175*F175,2)</f>
        <v>0</v>
      </c>
      <c r="H175" s="184"/>
      <c r="I175" s="185">
        <f>ROUND(E175*H175,2)</f>
        <v>0</v>
      </c>
      <c r="J175" s="184"/>
      <c r="K175" s="185">
        <f>ROUND(E175*J175,2)</f>
        <v>0</v>
      </c>
      <c r="L175" s="185">
        <v>21</v>
      </c>
      <c r="M175" s="185">
        <f>G175*(1+L175/100)</f>
        <v>0</v>
      </c>
      <c r="N175" s="185">
        <v>0.43</v>
      </c>
      <c r="O175" s="185">
        <f>ROUND(E175*N175,2)</f>
        <v>0.86</v>
      </c>
      <c r="P175" s="185">
        <v>0</v>
      </c>
      <c r="Q175" s="185">
        <f>ROUND(E175*P175,2)</f>
        <v>0</v>
      </c>
      <c r="R175" s="185" t="s">
        <v>272</v>
      </c>
      <c r="S175" s="185" t="s">
        <v>104</v>
      </c>
      <c r="T175" s="186" t="s">
        <v>104</v>
      </c>
      <c r="U175" s="160">
        <v>0</v>
      </c>
      <c r="V175" s="160">
        <f>ROUND(E175*U175,2)</f>
        <v>0</v>
      </c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273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 x14ac:dyDescent="0.2">
      <c r="A176" s="180">
        <v>49</v>
      </c>
      <c r="B176" s="181" t="s">
        <v>310</v>
      </c>
      <c r="C176" s="193" t="s">
        <v>311</v>
      </c>
      <c r="D176" s="182" t="s">
        <v>289</v>
      </c>
      <c r="E176" s="183">
        <v>2</v>
      </c>
      <c r="F176" s="184"/>
      <c r="G176" s="185">
        <f>ROUND(E176*F176,2)</f>
        <v>0</v>
      </c>
      <c r="H176" s="184"/>
      <c r="I176" s="185">
        <f>ROUND(E176*H176,2)</f>
        <v>0</v>
      </c>
      <c r="J176" s="184"/>
      <c r="K176" s="185">
        <f>ROUND(E176*J176,2)</f>
        <v>0</v>
      </c>
      <c r="L176" s="185">
        <v>21</v>
      </c>
      <c r="M176" s="185">
        <f>G176*(1+L176/100)</f>
        <v>0</v>
      </c>
      <c r="N176" s="185">
        <v>2E-3</v>
      </c>
      <c r="O176" s="185">
        <f>ROUND(E176*N176,2)</f>
        <v>0</v>
      </c>
      <c r="P176" s="185">
        <v>0</v>
      </c>
      <c r="Q176" s="185">
        <f>ROUND(E176*P176,2)</f>
        <v>0</v>
      </c>
      <c r="R176" s="185" t="s">
        <v>272</v>
      </c>
      <c r="S176" s="185" t="s">
        <v>104</v>
      </c>
      <c r="T176" s="186" t="s">
        <v>104</v>
      </c>
      <c r="U176" s="160">
        <v>0</v>
      </c>
      <c r="V176" s="160">
        <f>ROUND(E176*U176,2)</f>
        <v>0</v>
      </c>
      <c r="W176" s="160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273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80">
        <v>50</v>
      </c>
      <c r="B177" s="181" t="s">
        <v>312</v>
      </c>
      <c r="C177" s="193" t="s">
        <v>313</v>
      </c>
      <c r="D177" s="182" t="s">
        <v>236</v>
      </c>
      <c r="E177" s="183">
        <v>2</v>
      </c>
      <c r="F177" s="184"/>
      <c r="G177" s="185">
        <f>ROUND(E177*F177,2)</f>
        <v>0</v>
      </c>
      <c r="H177" s="184"/>
      <c r="I177" s="185">
        <f>ROUND(E177*H177,2)</f>
        <v>0</v>
      </c>
      <c r="J177" s="184"/>
      <c r="K177" s="185">
        <f>ROUND(E177*J177,2)</f>
        <v>0</v>
      </c>
      <c r="L177" s="185">
        <v>21</v>
      </c>
      <c r="M177" s="185">
        <f>G177*(1+L177/100)</f>
        <v>0</v>
      </c>
      <c r="N177" s="185">
        <v>0</v>
      </c>
      <c r="O177" s="185">
        <f>ROUND(E177*N177,2)</f>
        <v>0</v>
      </c>
      <c r="P177" s="185">
        <v>0</v>
      </c>
      <c r="Q177" s="185">
        <f>ROUND(E177*P177,2)</f>
        <v>0</v>
      </c>
      <c r="R177" s="185"/>
      <c r="S177" s="185" t="s">
        <v>237</v>
      </c>
      <c r="T177" s="186" t="s">
        <v>131</v>
      </c>
      <c r="U177" s="160">
        <v>0</v>
      </c>
      <c r="V177" s="160">
        <f>ROUND(E177*U177,2)</f>
        <v>0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273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x14ac:dyDescent="0.2">
      <c r="A178" s="166" t="s">
        <v>98</v>
      </c>
      <c r="B178" s="167" t="s">
        <v>65</v>
      </c>
      <c r="C178" s="188" t="s">
        <v>66</v>
      </c>
      <c r="D178" s="168"/>
      <c r="E178" s="169"/>
      <c r="F178" s="170"/>
      <c r="G178" s="170">
        <f>SUMIF(AG179:AG179,"&lt;&gt;NOR",G179:G179)</f>
        <v>0</v>
      </c>
      <c r="H178" s="170"/>
      <c r="I178" s="170">
        <f>SUM(I179:I179)</f>
        <v>0</v>
      </c>
      <c r="J178" s="170"/>
      <c r="K178" s="170">
        <f>SUM(K179:K179)</f>
        <v>0</v>
      </c>
      <c r="L178" s="170"/>
      <c r="M178" s="170">
        <f>SUM(M179:M179)</f>
        <v>0</v>
      </c>
      <c r="N178" s="170"/>
      <c r="O178" s="170">
        <f>SUM(O179:O179)</f>
        <v>0</v>
      </c>
      <c r="P178" s="170"/>
      <c r="Q178" s="170">
        <f>SUM(Q179:Q179)</f>
        <v>0</v>
      </c>
      <c r="R178" s="170"/>
      <c r="S178" s="170"/>
      <c r="T178" s="171"/>
      <c r="U178" s="165"/>
      <c r="V178" s="165">
        <f>SUM(V179:V179)</f>
        <v>0</v>
      </c>
      <c r="W178" s="165"/>
      <c r="AG178" t="s">
        <v>99</v>
      </c>
    </row>
    <row r="179" spans="1:60" outlineLevel="1" x14ac:dyDescent="0.2">
      <c r="A179" s="180">
        <v>51</v>
      </c>
      <c r="B179" s="181" t="s">
        <v>314</v>
      </c>
      <c r="C179" s="193" t="s">
        <v>315</v>
      </c>
      <c r="D179" s="182" t="s">
        <v>299</v>
      </c>
      <c r="E179" s="183">
        <v>1</v>
      </c>
      <c r="F179" s="184"/>
      <c r="G179" s="185">
        <f>ROUND(E179*F179,2)</f>
        <v>0</v>
      </c>
      <c r="H179" s="184"/>
      <c r="I179" s="185">
        <f>ROUND(E179*H179,2)</f>
        <v>0</v>
      </c>
      <c r="J179" s="184"/>
      <c r="K179" s="185">
        <f>ROUND(E179*J179,2)</f>
        <v>0</v>
      </c>
      <c r="L179" s="185">
        <v>21</v>
      </c>
      <c r="M179" s="185">
        <f>G179*(1+L179/100)</f>
        <v>0</v>
      </c>
      <c r="N179" s="185">
        <v>0</v>
      </c>
      <c r="O179" s="185">
        <f>ROUND(E179*N179,2)</f>
        <v>0</v>
      </c>
      <c r="P179" s="185">
        <v>0</v>
      </c>
      <c r="Q179" s="185">
        <f>ROUND(E179*P179,2)</f>
        <v>0</v>
      </c>
      <c r="R179" s="185"/>
      <c r="S179" s="185" t="s">
        <v>237</v>
      </c>
      <c r="T179" s="186" t="s">
        <v>131</v>
      </c>
      <c r="U179" s="160">
        <v>0</v>
      </c>
      <c r="V179" s="160">
        <f>ROUND(E179*U179,2)</f>
        <v>0</v>
      </c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106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x14ac:dyDescent="0.2">
      <c r="A180" s="166" t="s">
        <v>98</v>
      </c>
      <c r="B180" s="167" t="s">
        <v>67</v>
      </c>
      <c r="C180" s="188" t="s">
        <v>68</v>
      </c>
      <c r="D180" s="168"/>
      <c r="E180" s="169"/>
      <c r="F180" s="170"/>
      <c r="G180" s="170">
        <f>SUMIF(AG181:AG185,"&lt;&gt;NOR",G181:G185)</f>
        <v>0</v>
      </c>
      <c r="H180" s="170"/>
      <c r="I180" s="170">
        <f>SUM(I181:I185)</f>
        <v>0</v>
      </c>
      <c r="J180" s="170"/>
      <c r="K180" s="170">
        <f>SUM(K181:K185)</f>
        <v>0</v>
      </c>
      <c r="L180" s="170"/>
      <c r="M180" s="170">
        <f>SUM(M181:M185)</f>
        <v>0</v>
      </c>
      <c r="N180" s="170"/>
      <c r="O180" s="170">
        <f>SUM(O181:O185)</f>
        <v>0</v>
      </c>
      <c r="P180" s="170"/>
      <c r="Q180" s="170">
        <f>SUM(Q181:Q185)</f>
        <v>0</v>
      </c>
      <c r="R180" s="170"/>
      <c r="S180" s="170"/>
      <c r="T180" s="171"/>
      <c r="U180" s="165"/>
      <c r="V180" s="165">
        <f>SUM(V181:V185)</f>
        <v>22.5</v>
      </c>
      <c r="W180" s="165"/>
      <c r="AG180" t="s">
        <v>99</v>
      </c>
    </row>
    <row r="181" spans="1:60" ht="67.5" outlineLevel="1" x14ac:dyDescent="0.2">
      <c r="A181" s="172">
        <v>52</v>
      </c>
      <c r="B181" s="173" t="s">
        <v>316</v>
      </c>
      <c r="C181" s="189" t="s">
        <v>317</v>
      </c>
      <c r="D181" s="174" t="s">
        <v>203</v>
      </c>
      <c r="E181" s="175">
        <v>54.095140000000001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7">
        <v>0</v>
      </c>
      <c r="O181" s="177">
        <f>ROUND(E181*N181,2)</f>
        <v>0</v>
      </c>
      <c r="P181" s="177">
        <v>0</v>
      </c>
      <c r="Q181" s="177">
        <f>ROUND(E181*P181,2)</f>
        <v>0</v>
      </c>
      <c r="R181" s="177" t="s">
        <v>227</v>
      </c>
      <c r="S181" s="177" t="s">
        <v>104</v>
      </c>
      <c r="T181" s="178" t="s">
        <v>105</v>
      </c>
      <c r="U181" s="160">
        <v>0.41599999999999998</v>
      </c>
      <c r="V181" s="160">
        <f>ROUND(E181*U181,2)</f>
        <v>22.5</v>
      </c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318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245" t="s">
        <v>319</v>
      </c>
      <c r="D182" s="246"/>
      <c r="E182" s="246"/>
      <c r="F182" s="246"/>
      <c r="G182" s="246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108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192" t="s">
        <v>320</v>
      </c>
      <c r="D183" s="163"/>
      <c r="E183" s="164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110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192" t="s">
        <v>321</v>
      </c>
      <c r="D184" s="163"/>
      <c r="E184" s="164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110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92" t="s">
        <v>322</v>
      </c>
      <c r="D185" s="163"/>
      <c r="E185" s="164">
        <v>54.095140000000001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110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x14ac:dyDescent="0.2">
      <c r="A186" s="166" t="s">
        <v>98</v>
      </c>
      <c r="B186" s="167" t="s">
        <v>69</v>
      </c>
      <c r="C186" s="188" t="s">
        <v>70</v>
      </c>
      <c r="D186" s="168"/>
      <c r="E186" s="169"/>
      <c r="F186" s="170"/>
      <c r="G186" s="170">
        <f>SUMIF(AG187:AG188,"&lt;&gt;NOR",G187:G188)</f>
        <v>0</v>
      </c>
      <c r="H186" s="170"/>
      <c r="I186" s="170">
        <f>SUM(I187:I188)</f>
        <v>0</v>
      </c>
      <c r="J186" s="170"/>
      <c r="K186" s="170">
        <f>SUM(K187:K188)</f>
        <v>0</v>
      </c>
      <c r="L186" s="170"/>
      <c r="M186" s="170">
        <f>SUM(M187:M188)</f>
        <v>0</v>
      </c>
      <c r="N186" s="170"/>
      <c r="O186" s="170">
        <f>SUM(O187:O188)</f>
        <v>0.36</v>
      </c>
      <c r="P186" s="170"/>
      <c r="Q186" s="170">
        <f>SUM(Q187:Q188)</f>
        <v>0</v>
      </c>
      <c r="R186" s="170"/>
      <c r="S186" s="170"/>
      <c r="T186" s="171"/>
      <c r="U186" s="165"/>
      <c r="V186" s="165">
        <f>SUM(V187:V188)</f>
        <v>12.22</v>
      </c>
      <c r="W186" s="165"/>
      <c r="AG186" t="s">
        <v>99</v>
      </c>
    </row>
    <row r="187" spans="1:60" outlineLevel="1" x14ac:dyDescent="0.2">
      <c r="A187" s="172">
        <v>53</v>
      </c>
      <c r="B187" s="173" t="s">
        <v>323</v>
      </c>
      <c r="C187" s="189" t="s">
        <v>324</v>
      </c>
      <c r="D187" s="174" t="s">
        <v>130</v>
      </c>
      <c r="E187" s="175">
        <v>8.1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7">
        <v>4.4200000000000003E-2</v>
      </c>
      <c r="O187" s="177">
        <f>ROUND(E187*N187,2)</f>
        <v>0.36</v>
      </c>
      <c r="P187" s="177">
        <v>0</v>
      </c>
      <c r="Q187" s="177">
        <f>ROUND(E187*P187,2)</f>
        <v>0</v>
      </c>
      <c r="R187" s="177"/>
      <c r="S187" s="177" t="s">
        <v>237</v>
      </c>
      <c r="T187" s="178" t="s">
        <v>131</v>
      </c>
      <c r="U187" s="160">
        <v>1.5089999999999999</v>
      </c>
      <c r="V187" s="160">
        <f>ROUND(E187*U187,2)</f>
        <v>12.22</v>
      </c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106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58"/>
      <c r="B188" s="159"/>
      <c r="C188" s="192" t="s">
        <v>325</v>
      </c>
      <c r="D188" s="163"/>
      <c r="E188" s="164">
        <v>8.1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110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x14ac:dyDescent="0.2">
      <c r="A189" s="166" t="s">
        <v>98</v>
      </c>
      <c r="B189" s="167" t="s">
        <v>71</v>
      </c>
      <c r="C189" s="188" t="s">
        <v>27</v>
      </c>
      <c r="D189" s="168"/>
      <c r="E189" s="169"/>
      <c r="F189" s="170"/>
      <c r="G189" s="170">
        <f>SUMIF(AG190:AG191,"&lt;&gt;NOR",G190:G191)</f>
        <v>0</v>
      </c>
      <c r="H189" s="170"/>
      <c r="I189" s="170">
        <f>SUM(I190:I191)</f>
        <v>0</v>
      </c>
      <c r="J189" s="170"/>
      <c r="K189" s="170">
        <f>SUM(K190:K191)</f>
        <v>0</v>
      </c>
      <c r="L189" s="170"/>
      <c r="M189" s="170">
        <f>SUM(M190:M191)</f>
        <v>0</v>
      </c>
      <c r="N189" s="170"/>
      <c r="O189" s="170">
        <f>SUM(O190:O191)</f>
        <v>0</v>
      </c>
      <c r="P189" s="170"/>
      <c r="Q189" s="170">
        <f>SUM(Q190:Q191)</f>
        <v>0</v>
      </c>
      <c r="R189" s="170"/>
      <c r="S189" s="170"/>
      <c r="T189" s="171"/>
      <c r="U189" s="165"/>
      <c r="V189" s="165">
        <f>SUM(V190:V191)</f>
        <v>0</v>
      </c>
      <c r="W189" s="165"/>
      <c r="AG189" t="s">
        <v>99</v>
      </c>
    </row>
    <row r="190" spans="1:60" outlineLevel="1" x14ac:dyDescent="0.2">
      <c r="A190" s="180">
        <v>54</v>
      </c>
      <c r="B190" s="181" t="s">
        <v>326</v>
      </c>
      <c r="C190" s="193" t="s">
        <v>327</v>
      </c>
      <c r="D190" s="182" t="s">
        <v>328</v>
      </c>
      <c r="E190" s="183">
        <v>1</v>
      </c>
      <c r="F190" s="184"/>
      <c r="G190" s="185">
        <f>ROUND(E190*F190,2)</f>
        <v>0</v>
      </c>
      <c r="H190" s="184"/>
      <c r="I190" s="185">
        <f>ROUND(E190*H190,2)</f>
        <v>0</v>
      </c>
      <c r="J190" s="184"/>
      <c r="K190" s="185">
        <f>ROUND(E190*J190,2)</f>
        <v>0</v>
      </c>
      <c r="L190" s="185">
        <v>21</v>
      </c>
      <c r="M190" s="185">
        <f>G190*(1+L190/100)</f>
        <v>0</v>
      </c>
      <c r="N190" s="185">
        <v>0</v>
      </c>
      <c r="O190" s="185">
        <f>ROUND(E190*N190,2)</f>
        <v>0</v>
      </c>
      <c r="P190" s="185">
        <v>0</v>
      </c>
      <c r="Q190" s="185">
        <f>ROUND(E190*P190,2)</f>
        <v>0</v>
      </c>
      <c r="R190" s="185"/>
      <c r="S190" s="185" t="s">
        <v>104</v>
      </c>
      <c r="T190" s="186" t="s">
        <v>131</v>
      </c>
      <c r="U190" s="160">
        <v>0</v>
      </c>
      <c r="V190" s="160">
        <f>ROUND(E190*U190,2)</f>
        <v>0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329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80">
        <v>55</v>
      </c>
      <c r="B191" s="181" t="s">
        <v>330</v>
      </c>
      <c r="C191" s="193" t="s">
        <v>331</v>
      </c>
      <c r="D191" s="182" t="s">
        <v>328</v>
      </c>
      <c r="E191" s="183">
        <v>1</v>
      </c>
      <c r="F191" s="184"/>
      <c r="G191" s="185">
        <f>ROUND(E191*F191,2)</f>
        <v>0</v>
      </c>
      <c r="H191" s="184"/>
      <c r="I191" s="185">
        <f>ROUND(E191*H191,2)</f>
        <v>0</v>
      </c>
      <c r="J191" s="184"/>
      <c r="K191" s="185">
        <f>ROUND(E191*J191,2)</f>
        <v>0</v>
      </c>
      <c r="L191" s="185">
        <v>21</v>
      </c>
      <c r="M191" s="185">
        <f>G191*(1+L191/100)</f>
        <v>0</v>
      </c>
      <c r="N191" s="185">
        <v>0</v>
      </c>
      <c r="O191" s="185">
        <f>ROUND(E191*N191,2)</f>
        <v>0</v>
      </c>
      <c r="P191" s="185">
        <v>0</v>
      </c>
      <c r="Q191" s="185">
        <f>ROUND(E191*P191,2)</f>
        <v>0</v>
      </c>
      <c r="R191" s="185"/>
      <c r="S191" s="185" t="s">
        <v>104</v>
      </c>
      <c r="T191" s="186" t="s">
        <v>131</v>
      </c>
      <c r="U191" s="160">
        <v>0</v>
      </c>
      <c r="V191" s="160">
        <f>ROUND(E191*U191,2)</f>
        <v>0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329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x14ac:dyDescent="0.2">
      <c r="A192" s="166" t="s">
        <v>98</v>
      </c>
      <c r="B192" s="167" t="s">
        <v>72</v>
      </c>
      <c r="C192" s="188" t="s">
        <v>28</v>
      </c>
      <c r="D192" s="168"/>
      <c r="E192" s="169"/>
      <c r="F192" s="170"/>
      <c r="G192" s="170">
        <f>SUMIF(AG193:AG194,"&lt;&gt;NOR",G193:G194)</f>
        <v>0</v>
      </c>
      <c r="H192" s="170"/>
      <c r="I192" s="170">
        <f>SUM(I193:I194)</f>
        <v>0</v>
      </c>
      <c r="J192" s="170"/>
      <c r="K192" s="170">
        <f>SUM(K193:K194)</f>
        <v>0</v>
      </c>
      <c r="L192" s="170"/>
      <c r="M192" s="170">
        <f>SUM(M193:M194)</f>
        <v>0</v>
      </c>
      <c r="N192" s="170"/>
      <c r="O192" s="170">
        <f>SUM(O193:O194)</f>
        <v>0</v>
      </c>
      <c r="P192" s="170"/>
      <c r="Q192" s="170">
        <f>SUM(Q193:Q194)</f>
        <v>0</v>
      </c>
      <c r="R192" s="170"/>
      <c r="S192" s="170"/>
      <c r="T192" s="171"/>
      <c r="U192" s="165"/>
      <c r="V192" s="165">
        <f>SUM(V193:V194)</f>
        <v>0</v>
      </c>
      <c r="W192" s="165"/>
      <c r="AG192" t="s">
        <v>99</v>
      </c>
    </row>
    <row r="193" spans="1:60" outlineLevel="1" x14ac:dyDescent="0.2">
      <c r="A193" s="180">
        <v>56</v>
      </c>
      <c r="B193" s="181" t="s">
        <v>332</v>
      </c>
      <c r="C193" s="193" t="s">
        <v>333</v>
      </c>
      <c r="D193" s="182" t="s">
        <v>328</v>
      </c>
      <c r="E193" s="183">
        <v>1</v>
      </c>
      <c r="F193" s="184"/>
      <c r="G193" s="185">
        <f>ROUND(E193*F193,2)</f>
        <v>0</v>
      </c>
      <c r="H193" s="184"/>
      <c r="I193" s="185">
        <f>ROUND(E193*H193,2)</f>
        <v>0</v>
      </c>
      <c r="J193" s="184"/>
      <c r="K193" s="185">
        <f>ROUND(E193*J193,2)</f>
        <v>0</v>
      </c>
      <c r="L193" s="185">
        <v>21</v>
      </c>
      <c r="M193" s="185">
        <f>G193*(1+L193/100)</f>
        <v>0</v>
      </c>
      <c r="N193" s="185">
        <v>0</v>
      </c>
      <c r="O193" s="185">
        <f>ROUND(E193*N193,2)</f>
        <v>0</v>
      </c>
      <c r="P193" s="185">
        <v>0</v>
      </c>
      <c r="Q193" s="185">
        <f>ROUND(E193*P193,2)</f>
        <v>0</v>
      </c>
      <c r="R193" s="185"/>
      <c r="S193" s="185" t="s">
        <v>104</v>
      </c>
      <c r="T193" s="186" t="s">
        <v>131</v>
      </c>
      <c r="U193" s="160">
        <v>0</v>
      </c>
      <c r="V193" s="160">
        <f>ROUND(E193*U193,2)</f>
        <v>0</v>
      </c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329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72">
        <v>57</v>
      </c>
      <c r="B194" s="173" t="s">
        <v>334</v>
      </c>
      <c r="C194" s="189" t="s">
        <v>335</v>
      </c>
      <c r="D194" s="174" t="s">
        <v>328</v>
      </c>
      <c r="E194" s="175">
        <v>1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7">
        <v>0</v>
      </c>
      <c r="O194" s="177">
        <f>ROUND(E194*N194,2)</f>
        <v>0</v>
      </c>
      <c r="P194" s="177">
        <v>0</v>
      </c>
      <c r="Q194" s="177">
        <f>ROUND(E194*P194,2)</f>
        <v>0</v>
      </c>
      <c r="R194" s="177"/>
      <c r="S194" s="177" t="s">
        <v>104</v>
      </c>
      <c r="T194" s="178" t="s">
        <v>131</v>
      </c>
      <c r="U194" s="160">
        <v>0</v>
      </c>
      <c r="V194" s="160">
        <f>ROUND(E194*U194,2)</f>
        <v>0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329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x14ac:dyDescent="0.2">
      <c r="A195" s="5"/>
      <c r="B195" s="6"/>
      <c r="C195" s="194"/>
      <c r="D195" s="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AE195">
        <v>15</v>
      </c>
      <c r="AF195">
        <v>21</v>
      </c>
    </row>
    <row r="196" spans="1:60" x14ac:dyDescent="0.2">
      <c r="A196" s="154"/>
      <c r="B196" s="155" t="s">
        <v>29</v>
      </c>
      <c r="C196" s="195"/>
      <c r="D196" s="156"/>
      <c r="E196" s="157"/>
      <c r="F196" s="157"/>
      <c r="G196" s="187">
        <f>G8+G105+G125+G147+G153+G178+G180+G186+G189+G192</f>
        <v>0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AE196">
        <f>SUMIF(L7:L194,AE195,G7:G194)</f>
        <v>0</v>
      </c>
      <c r="AF196">
        <f>SUMIF(L7:L194,AF195,G7:G194)</f>
        <v>0</v>
      </c>
      <c r="AG196" t="s">
        <v>336</v>
      </c>
    </row>
    <row r="197" spans="1:60" x14ac:dyDescent="0.2">
      <c r="C197" s="196"/>
      <c r="D197" s="142"/>
      <c r="AG197" t="s">
        <v>337</v>
      </c>
    </row>
    <row r="198" spans="1:60" x14ac:dyDescent="0.2">
      <c r="D198" s="142"/>
    </row>
    <row r="199" spans="1:60" x14ac:dyDescent="0.2">
      <c r="D199" s="142"/>
    </row>
    <row r="200" spans="1:60" x14ac:dyDescent="0.2">
      <c r="D200" s="142"/>
    </row>
    <row r="201" spans="1:60" x14ac:dyDescent="0.2">
      <c r="D201" s="142"/>
    </row>
    <row r="202" spans="1:60" x14ac:dyDescent="0.2">
      <c r="D202" s="142"/>
    </row>
    <row r="203" spans="1:60" x14ac:dyDescent="0.2">
      <c r="D203" s="142"/>
    </row>
    <row r="204" spans="1:60" x14ac:dyDescent="0.2">
      <c r="D204" s="142"/>
    </row>
    <row r="205" spans="1:60" x14ac:dyDescent="0.2">
      <c r="D205" s="142"/>
    </row>
    <row r="206" spans="1:60" x14ac:dyDescent="0.2">
      <c r="D206" s="142"/>
    </row>
    <row r="207" spans="1:60" x14ac:dyDescent="0.2">
      <c r="D207" s="142"/>
    </row>
    <row r="208" spans="1:60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DC0D" sheet="1"/>
  <mergeCells count="37">
    <mergeCell ref="C17:G17"/>
    <mergeCell ref="A1:G1"/>
    <mergeCell ref="C2:G2"/>
    <mergeCell ref="C3:G3"/>
    <mergeCell ref="C4:G4"/>
    <mergeCell ref="C10:G10"/>
    <mergeCell ref="C84:G84"/>
    <mergeCell ref="C24:G24"/>
    <mergeCell ref="C34:G34"/>
    <mergeCell ref="C44:G44"/>
    <mergeCell ref="C47:G47"/>
    <mergeCell ref="C51:G51"/>
    <mergeCell ref="C53:G53"/>
    <mergeCell ref="C56:G56"/>
    <mergeCell ref="C58:G58"/>
    <mergeCell ref="C62:G62"/>
    <mergeCell ref="C73:G73"/>
    <mergeCell ref="C77:G77"/>
    <mergeCell ref="C142:G142"/>
    <mergeCell ref="C94:G94"/>
    <mergeCell ref="C97:G97"/>
    <mergeCell ref="C107:G107"/>
    <mergeCell ref="C110:G110"/>
    <mergeCell ref="C113:G113"/>
    <mergeCell ref="C115:G115"/>
    <mergeCell ref="C118:G118"/>
    <mergeCell ref="C129:G129"/>
    <mergeCell ref="C133:G133"/>
    <mergeCell ref="C135:G135"/>
    <mergeCell ref="C138:G138"/>
    <mergeCell ref="C182:G182"/>
    <mergeCell ref="C145:G145"/>
    <mergeCell ref="C149:G149"/>
    <mergeCell ref="C155:G155"/>
    <mergeCell ref="C159:G159"/>
    <mergeCell ref="C161:G161"/>
    <mergeCell ref="C165:G165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Hudec</dc:creator>
  <cp:lastModifiedBy>Šilhánek Jiří</cp:lastModifiedBy>
  <cp:lastPrinted>2014-02-28T09:52:57Z</cp:lastPrinted>
  <dcterms:created xsi:type="dcterms:W3CDTF">2009-04-08T07:15:50Z</dcterms:created>
  <dcterms:modified xsi:type="dcterms:W3CDTF">2019-05-15T08:19:11Z</dcterms:modified>
</cp:coreProperties>
</file>