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85" yWindow="330" windowWidth="18855" windowHeight="769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'Rekapitulace'!$G$18</definedName>
    <definedName name="Dodavka0">'Položky'!#REF!</definedName>
    <definedName name="HSV">'Rekapitulace'!$E$18</definedName>
    <definedName name="HSV0">'Položky'!#REF!</definedName>
    <definedName name="HZS">'Rekapitulace'!$I$18</definedName>
    <definedName name="HZS0">'Položky'!#REF!</definedName>
    <definedName name="JKSO">'Krycí list'!$F$4</definedName>
    <definedName name="MJ">'Krycí list'!$G$4</definedName>
    <definedName name="Mont">'Rekapitulace'!$H$18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'Položky'!$A$1:$G$86</definedName>
    <definedName name="_xlnm.Print_Area" localSheetId="1">'Rekapitulace'!$A$1:$I$24</definedName>
    <definedName name="PocetMJ">'Krycí list'!$G$7</definedName>
    <definedName name="Poznamka">'Krycí list'!$B$37</definedName>
    <definedName name="Projektant">'Krycí list'!$C$7</definedName>
    <definedName name="PSV">'Rekapitulace'!$F$18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'Rekapitulace'!$H$24</definedName>
    <definedName name="VRNKc">'Rekapitulace'!$E$23</definedName>
    <definedName name="VRNnazev">'Rekapitulace'!$A$23</definedName>
    <definedName name="VRNproc">'Rekapitulace'!$F$23</definedName>
    <definedName name="VRNzakl">'Rekapitulace'!$G$23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62913"/>
</workbook>
</file>

<file path=xl/sharedStrings.xml><?xml version="1.0" encoding="utf-8"?>
<sst xmlns="http://schemas.openxmlformats.org/spreadsheetml/2006/main" count="311" uniqueCount="210">
  <si>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</si>
  <si>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</si>
  <si>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</si>
  <si>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</si>
  <si>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</si>
  <si>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</si>
  <si>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</si>
  <si>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</si>
  <si>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</si>
  <si>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</si>
  <si>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</si>
  <si>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</si>
  <si>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</si>
  <si>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</si>
  <si>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</si>
  <si>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</si>
  <si>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</si>
  <si>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</si>
  <si>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</si>
  <si>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</si>
  <si>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</si>
  <si>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</si>
  <si>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</si>
  <si>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</si>
  <si>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</si>
  <si>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</si>
  <si>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</si>
  <si>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</si>
  <si>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</si>
  <si>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</si>
  <si>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</si>
  <si>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</si>
  <si>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</si>
  <si>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</si>
  <si>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</si>
  <si>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</si>
  <si>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</si>
  <si>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</si>
  <si>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</si>
  <si>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</si>
  <si>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</si>
  <si>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</si>
  <si>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</si>
  <si>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</si>
  <si>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</si>
  <si>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</si>
  <si>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</si>
  <si>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</si>
  <si>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</si>
  <si>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</si>
  <si>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</si>
  <si>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</si>
  <si>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</si>
  <si>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</si>
  <si>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</si>
  <si>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</si>
  <si>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</si>
  <si>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</si>
  <si>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</si>
  <si>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</si>
  <si>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</si>
  <si>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</si>
  <si>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</si>
  <si>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</si>
  <si>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</si>
  <si>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</si>
  <si>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</si>
  <si>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 xml:space="preserve">Budova   D </t>
  </si>
  <si>
    <t>5</t>
  </si>
  <si>
    <t xml:space="preserve">Vedlejší náklady </t>
  </si>
  <si>
    <t>005T2545</t>
  </si>
  <si>
    <t xml:space="preserve">Zařízení  staveniště </t>
  </si>
  <si>
    <t>sou</t>
  </si>
  <si>
    <t>1548T25487</t>
  </si>
  <si>
    <t>002545T16544R</t>
  </si>
  <si>
    <t xml:space="preserve">Poplatek za využité energie </t>
  </si>
  <si>
    <t>VRN5</t>
  </si>
  <si>
    <t xml:space="preserve">Provoz  investora </t>
  </si>
  <si>
    <t>VRN0</t>
  </si>
  <si>
    <t xml:space="preserve">HZS prostoje  provoz  investora </t>
  </si>
  <si>
    <t>hod</t>
  </si>
  <si>
    <t>61</t>
  </si>
  <si>
    <t>612 40-1391.R00</t>
  </si>
  <si>
    <t xml:space="preserve">Omítka malých ploch vnitřních stěn do 1 m2 </t>
  </si>
  <si>
    <t>kus</t>
  </si>
  <si>
    <t>612 40-3388.R00</t>
  </si>
  <si>
    <t xml:space="preserve">Hrubá výplň rýh ve stěnách do 15x15cm maltou z SMS </t>
  </si>
  <si>
    <t>m</t>
  </si>
  <si>
    <t>63</t>
  </si>
  <si>
    <t>Podlahy a podlahové konstrukce</t>
  </si>
  <si>
    <t>632 45-1421.R00</t>
  </si>
  <si>
    <t xml:space="preserve">Doplnění potěru v ploše do 1 m2, tl.10-20 mm </t>
  </si>
  <si>
    <t>m2</t>
  </si>
  <si>
    <t>95</t>
  </si>
  <si>
    <t>952 90-2110.R00</t>
  </si>
  <si>
    <t xml:space="preserve">Čištění zametáním v místnostech a chodbách </t>
  </si>
  <si>
    <t>96</t>
  </si>
  <si>
    <t>Bourání konstrukcí</t>
  </si>
  <si>
    <t>965 04-1441.R00</t>
  </si>
  <si>
    <t xml:space="preserve">Bourání mazanin škvárobet. tl. nad 10 cm, nad 4 m2 </t>
  </si>
  <si>
    <t>m3</t>
  </si>
  <si>
    <t>965 04-3441.R00</t>
  </si>
  <si>
    <t xml:space="preserve">Bourání podkladů bet., potěr tl. 15 cm, nad 4 m2 </t>
  </si>
  <si>
    <t>965 04-9112.R00</t>
  </si>
  <si>
    <t xml:space="preserve">Příplatek, bourání mazanin se svař.síťí nad 10 cm </t>
  </si>
  <si>
    <t>97</t>
  </si>
  <si>
    <t>Prorážení otvorů</t>
  </si>
  <si>
    <t>979 01-1211.R00</t>
  </si>
  <si>
    <t xml:space="preserve">Svislá doprava suti a vybour. hmot za 2.NP nošením </t>
  </si>
  <si>
    <t>t</t>
  </si>
  <si>
    <t>979 01-1219.R00</t>
  </si>
  <si>
    <t xml:space="preserve">Přípl.k svislé dopr.suti za každé další NP nošením </t>
  </si>
  <si>
    <t>979 98-1101.R00</t>
  </si>
  <si>
    <t xml:space="preserve">Kontejner, suť bez příměsí, odvoz a likvidace, 3 t </t>
  </si>
  <si>
    <t>979 08-1121.R00</t>
  </si>
  <si>
    <t xml:space="preserve">Příplatek k odvozu za každý další 1 km </t>
  </si>
  <si>
    <t>979 99-9999.R00</t>
  </si>
  <si>
    <t>979 08-2111.R00</t>
  </si>
  <si>
    <t xml:space="preserve">Vnitrostaveništní doprava suti do 10 m </t>
  </si>
  <si>
    <t>979 08-2121.R00</t>
  </si>
  <si>
    <t xml:space="preserve">Příplatek k vnitrost. dopravě suti za dalších 5 m </t>
  </si>
  <si>
    <t>979 01-1111.R00</t>
  </si>
  <si>
    <t xml:space="preserve">Svislá doprava suti a vybour. hmot za 2.NP a 1.PP </t>
  </si>
  <si>
    <t>979 01-1121.R00</t>
  </si>
  <si>
    <t xml:space="preserve">Příplatek za každé další podlaží </t>
  </si>
  <si>
    <t>979 08-1111.R00</t>
  </si>
  <si>
    <t xml:space="preserve">Odvoz suti a vybour. hmot na skládku do 1 km </t>
  </si>
  <si>
    <t>979 99-9997.R00</t>
  </si>
  <si>
    <t xml:space="preserve">Poplatek za skládku čistá suť - </t>
  </si>
  <si>
    <t>99</t>
  </si>
  <si>
    <t>Staveništní přesun hmot</t>
  </si>
  <si>
    <t>999 28-1113.R00</t>
  </si>
  <si>
    <t xml:space="preserve">Přesun hmot pro opravy a údržbu do výšky 48 m </t>
  </si>
  <si>
    <t>998 01-1004.R00</t>
  </si>
  <si>
    <t xml:space="preserve">Přesun hmot pro budovy zděné výšky do 36 m </t>
  </si>
  <si>
    <t>722</t>
  </si>
  <si>
    <t>Vnitřní vodovod</t>
  </si>
  <si>
    <t>722 23-9102.R00</t>
  </si>
  <si>
    <t xml:space="preserve">Montáž vodovodních armatur  1závity,  dopoj  venti </t>
  </si>
  <si>
    <t>998 72-2104.R00</t>
  </si>
  <si>
    <t xml:space="preserve">Přesun hmot pro vnitřní vodovod, výšky do 36 m </t>
  </si>
  <si>
    <t>722 29-0824.R00</t>
  </si>
  <si>
    <t xml:space="preserve">Přesun vybouraných hmot - vodovody, H 24 - 36 m </t>
  </si>
  <si>
    <t>722 29-0234.R00</t>
  </si>
  <si>
    <t xml:space="preserve">Proplach a dezinfekce vodovod.potrubí DN 80 </t>
  </si>
  <si>
    <t>725</t>
  </si>
  <si>
    <t>Zařizovací předměty</t>
  </si>
  <si>
    <t>725 24-0811.R00</t>
  </si>
  <si>
    <t xml:space="preserve">Demontáž sprchových kabin bez výtokových armatur </t>
  </si>
  <si>
    <t>soubor</t>
  </si>
  <si>
    <t>725 82-0801.R00</t>
  </si>
  <si>
    <t xml:space="preserve">Demontáž baterie nástěnné do G 3/4 </t>
  </si>
  <si>
    <t>725 84-0860.R00</t>
  </si>
  <si>
    <t xml:space="preserve">Demontáž ramene sprchy </t>
  </si>
  <si>
    <t>725 85-0800.R00</t>
  </si>
  <si>
    <t xml:space="preserve">Demontáž ventilu odpadního </t>
  </si>
  <si>
    <t>725 24-9102.R00</t>
  </si>
  <si>
    <t xml:space="preserve">Montáž sprchových mís a vaniček </t>
  </si>
  <si>
    <t>725 24-9106.R00</t>
  </si>
  <si>
    <t xml:space="preserve">Montáž sprchových koutů ostatních typů </t>
  </si>
  <si>
    <t>725 84-9200.R00</t>
  </si>
  <si>
    <t xml:space="preserve">Montáž baterií sprchových, nastavitelná výška </t>
  </si>
  <si>
    <t>725 84-9302.R00</t>
  </si>
  <si>
    <t xml:space="preserve">Montáž držáku sprchy </t>
  </si>
  <si>
    <t>725 86-9218.R00</t>
  </si>
  <si>
    <t xml:space="preserve">Montáž U-sifonu </t>
  </si>
  <si>
    <t>725 75 25484116</t>
  </si>
  <si>
    <t>Sprchová  zástěna  800x180 bílá/plexi</t>
  </si>
  <si>
    <t>725 787985</t>
  </si>
  <si>
    <t>Vanička  sprchovací  800x800 litý mramor  vč  tožiček</t>
  </si>
  <si>
    <t>725 487547</t>
  </si>
  <si>
    <t>Baterie vodovodní  sprchová nástěnná 150 Páková  směšovací</t>
  </si>
  <si>
    <t>61546165161</t>
  </si>
  <si>
    <t xml:space="preserve">Zápachová  uzávěrka pro sprchovou  vaničku </t>
  </si>
  <si>
    <t>725 82-9301.RT2</t>
  </si>
  <si>
    <t>Montáž baterie umyv.a dřezové stojánkové včetně baterie</t>
  </si>
  <si>
    <t>725 81-0401.R00</t>
  </si>
  <si>
    <t xml:space="preserve">Ventil rohový bez přípoj. trubičky T 66 G 1/2 </t>
  </si>
  <si>
    <t>725 02-3101.R00</t>
  </si>
  <si>
    <t xml:space="preserve">Klozet kombi IDOL, nádrž s armaturou, odpad vodor. </t>
  </si>
  <si>
    <t>551-67384</t>
  </si>
  <si>
    <t xml:space="preserve">Sedátko klozetové z PH T 3551 - bílé č. 9251.5 </t>
  </si>
  <si>
    <t>551-47001</t>
  </si>
  <si>
    <t xml:space="preserve">sada  uchycení  WC </t>
  </si>
  <si>
    <t>551-47027</t>
  </si>
  <si>
    <t>Hadička  flexi  opletaná  tlaková 10x15x50</t>
  </si>
  <si>
    <t>725 02-7108.R00</t>
  </si>
  <si>
    <t xml:space="preserve">Montáž klozet kombi kompl </t>
  </si>
  <si>
    <t>551-47003</t>
  </si>
  <si>
    <t xml:space="preserve">manžeta  připojovací  WC  exentrická </t>
  </si>
  <si>
    <t>725 10-0003.RA0</t>
  </si>
  <si>
    <t>734</t>
  </si>
  <si>
    <t>Armatury</t>
  </si>
  <si>
    <t>998 73-4105.R00</t>
  </si>
  <si>
    <t xml:space="preserve">Přesun hmot pro armatury, výšky do 48 m </t>
  </si>
  <si>
    <t>781</t>
  </si>
  <si>
    <t>Obklady keramické</t>
  </si>
  <si>
    <t>781 47-0010.RA0</t>
  </si>
  <si>
    <t xml:space="preserve">Obklad vnitřní keramický 20 x 20 cm </t>
  </si>
  <si>
    <t>597-60120.A</t>
  </si>
  <si>
    <t>Lišta obkl/sprchová  vanička  plast  těsnící plast  bílá</t>
  </si>
  <si>
    <t>231-53421</t>
  </si>
  <si>
    <t xml:space="preserve">Ceresit CS 25 sanitární tmel 280 ml bílý </t>
  </si>
  <si>
    <t xml:space="preserve">rekonstrukce  sprch. koutů </t>
  </si>
  <si>
    <t>Mendelova univerzita  v Brně</t>
  </si>
  <si>
    <t xml:space="preserve">Zakreslení skutečného  stavu do  stávající P.D. </t>
  </si>
  <si>
    <t>Úpravy povrchů vnitřní</t>
  </si>
  <si>
    <t>Dokončovací akce na pozem.stav.</t>
  </si>
  <si>
    <t xml:space="preserve">Poplatek za skládku 10 % příměsí - </t>
  </si>
  <si>
    <t xml:space="preserve">Obezdění a usazení  vaničky  sprchové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</si>
</sst>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5" formatCode="#,##0\ &quot;Kč&quot;"/>
    <numFmt numFmtId="166" formatCode="0.0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7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8" xfId="0" applyFont="1" applyFill="1" applyBorder="1"/>
    <xf numFmtId="165" fontId="7" fillId="0" borderId="35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1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1" xfId="0" applyFont="1" applyFill="1" applyBorder="1"/>
    <xf numFmtId="3" fontId="6" fillId="0" borderId="23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7" xfId="0" applyFont="1" applyFill="1" applyBorder="1"/>
    <xf numFmtId="0" fontId="6" fillId="0" borderId="28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8" xfId="0" applyFont="1" applyFill="1" applyBorder="1"/>
    <xf numFmtId="3" fontId="0" fillId="0" borderId="31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6" fillId="0" borderId="35" xfId="0" applyFont="1" applyFill="1" applyBorder="1"/>
    <xf numFmtId="0" fontId="0" fillId="0" borderId="35" xfId="0" applyFill="1" applyBorder="1"/>
    <xf numFmtId="4" fontId="0" fillId="0" borderId="51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4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0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8" fillId="0" borderId="52" xfId="20" applyNumberFormat="1" applyFont="1" applyFill="1" applyBorder="1" applyAlignment="1">
      <alignment horizontal="left"/>
      <protection/>
    </xf>
    <xf numFmtId="0" fontId="8" fillId="0" borderId="52" xfId="20" applyFont="1" applyFill="1" applyBorder="1" applyAlignment="1">
      <alignment wrapText="1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4" fontId="8" fillId="0" borderId="52" xfId="20" applyNumberFormat="1" applyFont="1" applyFill="1" applyBorder="1">
      <alignment/>
      <protection/>
    </xf>
    <xf numFmtId="0" fontId="0" fillId="0" borderId="53" xfId="20" applyFill="1" applyBorder="1" applyAlignment="1">
      <alignment horizontal="center"/>
      <protection/>
    </xf>
    <xf numFmtId="49" fontId="4" fillId="0" borderId="53" xfId="20" applyNumberFormat="1" applyFont="1" applyFill="1" applyBorder="1" applyAlignment="1">
      <alignment horizontal="left"/>
      <protection/>
    </xf>
    <xf numFmtId="0" fontId="4" fillId="0" borderId="53" xfId="20" applyFont="1" applyFill="1" applyBorder="1">
      <alignment/>
      <protection/>
    </xf>
    <xf numFmtId="4" fontId="0" fillId="0" borderId="53" xfId="20" applyNumberFormat="1" applyFill="1" applyBorder="1" applyAlignment="1">
      <alignment horizontal="right"/>
      <protection/>
    </xf>
    <xf numFmtId="4" fontId="6" fillId="0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4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2" xfId="0" applyNumberFormat="1" applyFont="1" applyFill="1" applyBorder="1"/>
    <xf numFmtId="3" fontId="0" fillId="0" borderId="54" xfId="0" applyNumberFormat="1" applyFont="1" applyFill="1" applyBorder="1"/>
    <xf numFmtId="0" fontId="0" fillId="0" borderId="0" xfId="0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/>
      <protection/>
    </xf>
    <xf numFmtId="0" fontId="0" fillId="0" borderId="60" xfId="20" applyFont="1" applyBorder="1" applyAlignment="1">
      <alignment horizontal="left"/>
      <protection/>
    </xf>
    <xf numFmtId="3" fontId="6" fillId="0" borderId="35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0" fontId="0" fillId="0" borderId="56" xfId="20" applyFont="1" applyFill="1" applyBorder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49" fontId="0" fillId="0" borderId="58" xfId="20" applyNumberFormat="1" applyFont="1" applyFill="1" applyBorder="1" applyAlignment="1">
      <alignment horizontal="center"/>
      <protection/>
    </xf>
    <xf numFmtId="0" fontId="0" fillId="0" borderId="59" xfId="20" applyFont="1" applyFill="1" applyBorder="1" applyAlignment="1">
      <alignment horizontal="center"/>
      <protection/>
    </xf>
    <xf numFmtId="0" fontId="0" fillId="0" borderId="42" xfId="20" applyFill="1" applyBorder="1" applyAlignment="1">
      <alignment horizontal="center" shrinkToFit="1"/>
      <protection/>
    </xf>
    <xf numFmtId="0" fontId="0" fillId="0" borderId="60" xfId="20" applyFill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showGridLines="0" workbookViewId="0" topLeftCell="A1">
      <selection activeCell="K8" sqref="K8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 t="s">
        <v>67</v>
      </c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203</v>
      </c>
      <c r="D6" s="10"/>
      <c r="E6" s="10"/>
      <c r="F6" s="18"/>
      <c r="G6" s="12"/>
    </row>
    <row r="7" spans="1:9" ht="12.75">
      <c r="A7" s="13" t="s">
        <v>8</v>
      </c>
      <c r="B7" s="15"/>
      <c r="C7" s="176"/>
      <c r="D7" s="177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76" t="s">
        <v>204</v>
      </c>
      <c r="D8" s="177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78"/>
      <c r="F11" s="179"/>
      <c r="G11" s="180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9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9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9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4"/>
      <c r="E19" s="46"/>
      <c r="F19" s="47"/>
      <c r="G19" s="42"/>
    </row>
    <row r="20" spans="1:7" ht="15.9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/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/>
      <c r="D31" s="15" t="s">
        <v>40</v>
      </c>
      <c r="E31" s="16"/>
      <c r="F31" s="60">
        <f>ROUND(PRODUCT(F30,C31/100),1)</f>
        <v>0</v>
      </c>
      <c r="G31" s="27"/>
    </row>
    <row r="32" spans="1:7" ht="12.75">
      <c r="A32" s="13" t="s">
        <v>39</v>
      </c>
      <c r="B32" s="15"/>
      <c r="C32" s="58"/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/>
      <c r="D33" s="15" t="s">
        <v>40</v>
      </c>
      <c r="E33" s="16"/>
      <c r="F33" s="60">
        <f>ROUND(PRODUCT(F32,C33/100),1)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CEILING(SUM(F29:F33),IF(SUM(F29:F33)&gt;=0,1,-1))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1"/>
      <c r="C37" s="181"/>
      <c r="D37" s="181"/>
      <c r="E37" s="181"/>
      <c r="F37" s="181"/>
      <c r="G37" s="181"/>
      <c r="H37" t="s">
        <v>4</v>
      </c>
    </row>
    <row r="38" spans="1:8" ht="12.75" customHeight="1">
      <c r="A38" s="68"/>
      <c r="B38" s="181"/>
      <c r="C38" s="181"/>
      <c r="D38" s="181"/>
      <c r="E38" s="181"/>
      <c r="F38" s="181"/>
      <c r="G38" s="181"/>
      <c r="H38" t="s">
        <v>4</v>
      </c>
    </row>
    <row r="39" spans="1:8" ht="12.75">
      <c r="A39" s="68"/>
      <c r="B39" s="181"/>
      <c r="C39" s="181"/>
      <c r="D39" s="181"/>
      <c r="E39" s="181"/>
      <c r="F39" s="181"/>
      <c r="G39" s="181"/>
      <c r="H39" t="s">
        <v>4</v>
      </c>
    </row>
    <row r="40" spans="1:8" ht="12.75">
      <c r="A40" s="68"/>
      <c r="B40" s="181"/>
      <c r="C40" s="181"/>
      <c r="D40" s="181"/>
      <c r="E40" s="181"/>
      <c r="F40" s="181"/>
      <c r="G40" s="181"/>
      <c r="H40" t="s">
        <v>4</v>
      </c>
    </row>
    <row r="41" spans="1:8" ht="12.75">
      <c r="A41" s="68"/>
      <c r="B41" s="181"/>
      <c r="C41" s="181"/>
      <c r="D41" s="181"/>
      <c r="E41" s="181"/>
      <c r="F41" s="181"/>
      <c r="G41" s="181"/>
      <c r="H41" t="s">
        <v>4</v>
      </c>
    </row>
    <row r="42" spans="1:8" ht="12.75">
      <c r="A42" s="68"/>
      <c r="B42" s="181"/>
      <c r="C42" s="181"/>
      <c r="D42" s="181"/>
      <c r="E42" s="181"/>
      <c r="F42" s="181"/>
      <c r="G42" s="181"/>
      <c r="H42" t="s">
        <v>4</v>
      </c>
    </row>
    <row r="43" spans="1:8" ht="12.75">
      <c r="A43" s="68"/>
      <c r="B43" s="181"/>
      <c r="C43" s="181"/>
      <c r="D43" s="181"/>
      <c r="E43" s="181"/>
      <c r="F43" s="181"/>
      <c r="G43" s="181"/>
      <c r="H43" t="s">
        <v>4</v>
      </c>
    </row>
    <row r="44" spans="1:8" ht="12.75">
      <c r="A44" s="68"/>
      <c r="B44" s="181"/>
      <c r="C44" s="181"/>
      <c r="D44" s="181"/>
      <c r="E44" s="181"/>
      <c r="F44" s="181"/>
      <c r="G44" s="181"/>
      <c r="H44" t="s">
        <v>4</v>
      </c>
    </row>
    <row r="45" spans="1:8" ht="3" customHeight="1">
      <c r="A45" s="68"/>
      <c r="B45" s="181"/>
      <c r="C45" s="181"/>
      <c r="D45" s="181"/>
      <c r="E45" s="181"/>
      <c r="F45" s="181"/>
      <c r="G45" s="181"/>
      <c r="H45" t="s">
        <v>4</v>
      </c>
    </row>
    <row r="46" spans="2:7" ht="12.75">
      <c r="B46" s="175"/>
      <c r="C46" s="175"/>
      <c r="D46" s="175"/>
      <c r="E46" s="175"/>
      <c r="F46" s="175"/>
      <c r="G46" s="175"/>
    </row>
    <row r="47" spans="2:7" ht="12.75">
      <c r="B47" s="175"/>
      <c r="C47" s="175"/>
      <c r="D47" s="175"/>
      <c r="E47" s="175"/>
      <c r="F47" s="175"/>
      <c r="G47" s="175"/>
    </row>
    <row r="48" spans="2:7" ht="12.75">
      <c r="B48" s="175"/>
      <c r="C48" s="175"/>
      <c r="D48" s="175"/>
      <c r="E48" s="175"/>
      <c r="F48" s="175"/>
      <c r="G48" s="175"/>
    </row>
    <row r="49" spans="2:7" ht="12.75">
      <c r="B49" s="175"/>
      <c r="C49" s="175"/>
      <c r="D49" s="175"/>
      <c r="E49" s="175"/>
      <c r="F49" s="175"/>
      <c r="G49" s="175"/>
    </row>
    <row r="50" spans="2:7" ht="12.75">
      <c r="B50" s="175"/>
      <c r="C50" s="175"/>
      <c r="D50" s="175"/>
      <c r="E50" s="175"/>
      <c r="F50" s="175"/>
      <c r="G50" s="175"/>
    </row>
    <row r="51" spans="2:7" ht="12.75">
      <c r="B51" s="175"/>
      <c r="C51" s="175"/>
      <c r="D51" s="175"/>
      <c r="E51" s="175"/>
      <c r="F51" s="175"/>
      <c r="G51" s="175"/>
    </row>
    <row r="52" spans="2:7" ht="12.75">
      <c r="B52" s="175"/>
      <c r="C52" s="175"/>
      <c r="D52" s="175"/>
      <c r="E52" s="175"/>
      <c r="F52" s="175"/>
      <c r="G52" s="175"/>
    </row>
    <row r="53" spans="2:7" ht="12.75">
      <c r="B53" s="175"/>
      <c r="C53" s="175"/>
      <c r="D53" s="175"/>
      <c r="E53" s="175"/>
      <c r="F53" s="175"/>
      <c r="G53" s="175"/>
    </row>
    <row r="54" spans="2:7" ht="12.75">
      <c r="B54" s="175"/>
      <c r="C54" s="175"/>
      <c r="D54" s="175"/>
      <c r="E54" s="175"/>
      <c r="F54" s="175"/>
      <c r="G54" s="175"/>
    </row>
    <row r="55" spans="2:7" ht="12.75">
      <c r="B55" s="175"/>
      <c r="C55" s="175"/>
      <c r="D55" s="175"/>
      <c r="E55" s="175"/>
      <c r="F55" s="175"/>
      <c r="G55" s="175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5"/>
  <sheetViews>
    <sheetView showGridLines="0" workbookViewId="0" topLeftCell="A1">
      <selection activeCell="K27" sqref="K2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2" t="s">
        <v>5</v>
      </c>
      <c r="B1" s="183"/>
      <c r="C1" s="69" t="str">
        <f>CONCATENATE(cislostavby," ",nazevstavby)</f>
        <v xml:space="preserve"> rekonstrukce  sprch. koutů </v>
      </c>
      <c r="D1" s="70"/>
      <c r="E1" s="71"/>
      <c r="F1" s="70"/>
      <c r="G1" s="72"/>
      <c r="H1" s="73"/>
      <c r="I1" s="74"/>
    </row>
    <row r="2" spans="1:9" ht="13.5" thickBot="1">
      <c r="A2" s="184" t="s">
        <v>1</v>
      </c>
      <c r="B2" s="185"/>
      <c r="C2" s="75" t="str">
        <f>CONCATENATE(cisloobjektu," ",nazevobjektu)</f>
        <v xml:space="preserve"> Budova   D </v>
      </c>
      <c r="D2" s="76"/>
      <c r="E2" s="77"/>
      <c r="F2" s="76"/>
      <c r="G2" s="186"/>
      <c r="H2" s="186"/>
      <c r="I2" s="187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1" t="str">
        <f>Položky!B7</f>
        <v>5</v>
      </c>
      <c r="B7" s="86" t="str">
        <f>Položky!C7</f>
        <v xml:space="preserve">Vedlejší náklady </v>
      </c>
      <c r="C7" s="87"/>
      <c r="D7" s="88"/>
      <c r="E7" s="172">
        <f>Položky!BA13</f>
        <v>0</v>
      </c>
      <c r="F7" s="173">
        <f>Položky!BB13</f>
        <v>0</v>
      </c>
      <c r="G7" s="173">
        <f>Položky!BC13</f>
        <v>0</v>
      </c>
      <c r="H7" s="173">
        <f>Položky!BD13</f>
        <v>0</v>
      </c>
      <c r="I7" s="174">
        <f>Položky!BE13</f>
        <v>0</v>
      </c>
    </row>
    <row r="8" spans="1:9" s="11" customFormat="1" ht="12.75">
      <c r="A8" s="171" t="str">
        <f>Položky!B14</f>
        <v>61</v>
      </c>
      <c r="B8" s="86" t="str">
        <f>Položky!C14</f>
        <v>Úpravy povrchů vnitřní</v>
      </c>
      <c r="C8" s="87"/>
      <c r="D8" s="88"/>
      <c r="E8" s="172">
        <f>Položky!BA17</f>
        <v>0</v>
      </c>
      <c r="F8" s="173">
        <f>Položky!BB17</f>
        <v>0</v>
      </c>
      <c r="G8" s="173">
        <f>Položky!BC17</f>
        <v>0</v>
      </c>
      <c r="H8" s="173">
        <f>Položky!BD17</f>
        <v>0</v>
      </c>
      <c r="I8" s="174">
        <f>Položky!BE17</f>
        <v>0</v>
      </c>
    </row>
    <row r="9" spans="1:9" s="11" customFormat="1" ht="12.75">
      <c r="A9" s="171" t="str">
        <f>Položky!B18</f>
        <v>63</v>
      </c>
      <c r="B9" s="86" t="str">
        <f>Položky!C18</f>
        <v>Podlahy a podlahové konstrukce</v>
      </c>
      <c r="C9" s="87"/>
      <c r="D9" s="88"/>
      <c r="E9" s="172">
        <f>Položky!BA20</f>
        <v>0</v>
      </c>
      <c r="F9" s="173">
        <f>Položky!BB20</f>
        <v>0</v>
      </c>
      <c r="G9" s="173">
        <f>Položky!BC20</f>
        <v>0</v>
      </c>
      <c r="H9" s="173">
        <f>Položky!BD20</f>
        <v>0</v>
      </c>
      <c r="I9" s="174">
        <f>Položky!BE20</f>
        <v>0</v>
      </c>
    </row>
    <row r="10" spans="1:9" s="11" customFormat="1" ht="12.75">
      <c r="A10" s="171" t="str">
        <f>Položky!B21</f>
        <v>95</v>
      </c>
      <c r="B10" s="86" t="str">
        <f>Položky!C21</f>
        <v>Dokončovací akce na pozem.stav.</v>
      </c>
      <c r="C10" s="87"/>
      <c r="D10" s="88"/>
      <c r="E10" s="172">
        <f>Položky!BA23</f>
        <v>0</v>
      </c>
      <c r="F10" s="173">
        <f>Položky!BB23</f>
        <v>0</v>
      </c>
      <c r="G10" s="173">
        <f>Položky!BC23</f>
        <v>0</v>
      </c>
      <c r="H10" s="173">
        <f>Položky!BD23</f>
        <v>0</v>
      </c>
      <c r="I10" s="174">
        <f>Položky!BE23</f>
        <v>0</v>
      </c>
    </row>
    <row r="11" spans="1:9" s="11" customFormat="1" ht="12.75">
      <c r="A11" s="171" t="str">
        <f>Položky!B24</f>
        <v>96</v>
      </c>
      <c r="B11" s="86" t="str">
        <f>Položky!C24</f>
        <v>Bourání konstrukcí</v>
      </c>
      <c r="C11" s="87"/>
      <c r="D11" s="88"/>
      <c r="E11" s="172">
        <f>Položky!BA28</f>
        <v>0</v>
      </c>
      <c r="F11" s="173">
        <f>Položky!BB28</f>
        <v>0</v>
      </c>
      <c r="G11" s="173">
        <f>Položky!BC28</f>
        <v>0</v>
      </c>
      <c r="H11" s="173">
        <f>Položky!BD28</f>
        <v>0</v>
      </c>
      <c r="I11" s="174">
        <f>Položky!BE28</f>
        <v>0</v>
      </c>
    </row>
    <row r="12" spans="1:9" s="11" customFormat="1" ht="12.75">
      <c r="A12" s="171" t="str">
        <f>Položky!B29</f>
        <v>97</v>
      </c>
      <c r="B12" s="86" t="str">
        <f>Položky!C29</f>
        <v>Prorážení otvorů</v>
      </c>
      <c r="C12" s="87"/>
      <c r="D12" s="88"/>
      <c r="E12" s="172">
        <f>Položky!BA44</f>
        <v>0</v>
      </c>
      <c r="F12" s="173">
        <f>Položky!BB44</f>
        <v>0</v>
      </c>
      <c r="G12" s="173">
        <f>Položky!BC44</f>
        <v>0</v>
      </c>
      <c r="H12" s="173">
        <f>Položky!BD44</f>
        <v>0</v>
      </c>
      <c r="I12" s="174">
        <f>Položky!BE44</f>
        <v>0</v>
      </c>
    </row>
    <row r="13" spans="1:9" s="11" customFormat="1" ht="12.75">
      <c r="A13" s="171" t="str">
        <f>Položky!B45</f>
        <v>99</v>
      </c>
      <c r="B13" s="86" t="str">
        <f>Položky!C45</f>
        <v>Staveništní přesun hmot</v>
      </c>
      <c r="C13" s="87"/>
      <c r="D13" s="88"/>
      <c r="E13" s="172">
        <f>Položky!BA48</f>
        <v>0</v>
      </c>
      <c r="F13" s="173">
        <f>Položky!BB48</f>
        <v>0</v>
      </c>
      <c r="G13" s="173">
        <f>Položky!BC48</f>
        <v>0</v>
      </c>
      <c r="H13" s="173">
        <f>Položky!BD48</f>
        <v>0</v>
      </c>
      <c r="I13" s="174">
        <f>Položky!BE48</f>
        <v>0</v>
      </c>
    </row>
    <row r="14" spans="1:9" s="11" customFormat="1" ht="12.75">
      <c r="A14" s="171" t="str">
        <f>Položky!B49</f>
        <v>722</v>
      </c>
      <c r="B14" s="86" t="str">
        <f>Položky!C49</f>
        <v>Vnitřní vodovod</v>
      </c>
      <c r="C14" s="87"/>
      <c r="D14" s="88"/>
      <c r="E14" s="172">
        <f>Položky!BA54</f>
        <v>0</v>
      </c>
      <c r="F14" s="173">
        <f>Položky!BB54</f>
        <v>0</v>
      </c>
      <c r="G14" s="173">
        <f>Položky!BC54</f>
        <v>0</v>
      </c>
      <c r="H14" s="173">
        <f>Položky!BD54</f>
        <v>0</v>
      </c>
      <c r="I14" s="174">
        <f>Položky!BE54</f>
        <v>0</v>
      </c>
    </row>
    <row r="15" spans="1:9" s="11" customFormat="1" ht="12.75">
      <c r="A15" s="171" t="str">
        <f>Položky!B55</f>
        <v>725</v>
      </c>
      <c r="B15" s="86" t="str">
        <f>Položky!C55</f>
        <v>Zařizovací předměty</v>
      </c>
      <c r="C15" s="87"/>
      <c r="D15" s="88"/>
      <c r="E15" s="172">
        <f>Položky!BA78</f>
        <v>0</v>
      </c>
      <c r="F15" s="173">
        <f>Položky!BB78</f>
        <v>0</v>
      </c>
      <c r="G15" s="173">
        <f>Položky!BC78</f>
        <v>0</v>
      </c>
      <c r="H15" s="173">
        <f>Položky!BD78</f>
        <v>0</v>
      </c>
      <c r="I15" s="174">
        <f>Položky!BE78</f>
        <v>0</v>
      </c>
    </row>
    <row r="16" spans="1:9" s="11" customFormat="1" ht="12.75">
      <c r="A16" s="171" t="str">
        <f>Položky!B79</f>
        <v>734</v>
      </c>
      <c r="B16" s="86" t="str">
        <f>Položky!C79</f>
        <v>Armatury</v>
      </c>
      <c r="C16" s="87"/>
      <c r="D16" s="88"/>
      <c r="E16" s="172">
        <f>Položky!BA81</f>
        <v>0</v>
      </c>
      <c r="F16" s="173">
        <f>Položky!BB81</f>
        <v>0</v>
      </c>
      <c r="G16" s="173">
        <f>Položky!BC81</f>
        <v>0</v>
      </c>
      <c r="H16" s="173">
        <f>Položky!BD81</f>
        <v>0</v>
      </c>
      <c r="I16" s="174">
        <f>Položky!BE81</f>
        <v>0</v>
      </c>
    </row>
    <row r="17" spans="1:9" s="11" customFormat="1" ht="13.5" thickBot="1">
      <c r="A17" s="171" t="str">
        <f>Položky!B82</f>
        <v>781</v>
      </c>
      <c r="B17" s="86" t="str">
        <f>Položky!C82</f>
        <v>Obklady keramické</v>
      </c>
      <c r="C17" s="87"/>
      <c r="D17" s="88"/>
      <c r="E17" s="172">
        <f>Položky!BA86</f>
        <v>0</v>
      </c>
      <c r="F17" s="173">
        <f>Položky!BB86</f>
        <v>0</v>
      </c>
      <c r="G17" s="173">
        <f>Položky!BC86</f>
        <v>0</v>
      </c>
      <c r="H17" s="173">
        <f>Položky!BD86</f>
        <v>0</v>
      </c>
      <c r="I17" s="174">
        <f>Položky!BE86</f>
        <v>0</v>
      </c>
    </row>
    <row r="18" spans="1:9" s="94" customFormat="1" ht="13.5" thickBot="1">
      <c r="A18" s="89"/>
      <c r="B18" s="81" t="s">
        <v>50</v>
      </c>
      <c r="C18" s="81"/>
      <c r="D18" s="90"/>
      <c r="E18" s="91">
        <f>SUM(E7:E17)</f>
        <v>0</v>
      </c>
      <c r="F18" s="92">
        <f>SUM(F7:F17)</f>
        <v>0</v>
      </c>
      <c r="G18" s="92">
        <f>SUM(G7:G17)</f>
        <v>0</v>
      </c>
      <c r="H18" s="92">
        <f>SUM(H7:H17)</f>
        <v>0</v>
      </c>
      <c r="I18" s="93">
        <f>SUM(I7:I17)</f>
        <v>0</v>
      </c>
    </row>
    <row r="19" spans="1:9" ht="12.75">
      <c r="A19" s="87"/>
      <c r="B19" s="87"/>
      <c r="C19" s="87"/>
      <c r="D19" s="87"/>
      <c r="E19" s="87"/>
      <c r="F19" s="87"/>
      <c r="G19" s="87"/>
      <c r="H19" s="87"/>
      <c r="I19" s="87"/>
    </row>
    <row r="20" spans="1:57" ht="19.5" customHeight="1">
      <c r="A20" s="95" t="s">
        <v>51</v>
      </c>
      <c r="B20" s="95"/>
      <c r="C20" s="95"/>
      <c r="D20" s="95"/>
      <c r="E20" s="95"/>
      <c r="F20" s="95"/>
      <c r="G20" s="96"/>
      <c r="H20" s="95"/>
      <c r="I20" s="95"/>
      <c r="BA20" s="30"/>
      <c r="BB20" s="30"/>
      <c r="BC20" s="30"/>
      <c r="BD20" s="30"/>
      <c r="BE20" s="30"/>
    </row>
    <row r="21" spans="1:9" ht="13.5" thickBot="1">
      <c r="A21" s="97"/>
      <c r="B21" s="97"/>
      <c r="C21" s="97"/>
      <c r="D21" s="97"/>
      <c r="E21" s="97"/>
      <c r="F21" s="97"/>
      <c r="G21" s="97"/>
      <c r="H21" s="97"/>
      <c r="I21" s="97"/>
    </row>
    <row r="22" spans="1:9" ht="12.75">
      <c r="A22" s="98" t="s">
        <v>52</v>
      </c>
      <c r="B22" s="99"/>
      <c r="C22" s="99"/>
      <c r="D22" s="100"/>
      <c r="E22" s="101" t="s">
        <v>53</v>
      </c>
      <c r="F22" s="102" t="s">
        <v>54</v>
      </c>
      <c r="G22" s="103" t="s">
        <v>55</v>
      </c>
      <c r="H22" s="104"/>
      <c r="I22" s="105" t="s">
        <v>53</v>
      </c>
    </row>
    <row r="23" spans="1:53" ht="12.75">
      <c r="A23" s="106"/>
      <c r="B23" s="107"/>
      <c r="C23" s="107"/>
      <c r="D23" s="108"/>
      <c r="E23" s="109"/>
      <c r="F23" s="110"/>
      <c r="G23" s="111">
        <f>CHOOSE(BA23+1,HSV+PSV,HSV+PSV+Mont,HSV+PSV+Dodavka+Mont,HSV,PSV,Mont,Dodavka,Mont+Dodavka,0)</f>
        <v>0</v>
      </c>
      <c r="H23" s="112"/>
      <c r="I23" s="113">
        <f>E23+F23*G23/100</f>
        <v>0</v>
      </c>
      <c r="BA23">
        <v>8</v>
      </c>
    </row>
    <row r="24" spans="1:9" ht="13.5" thickBot="1">
      <c r="A24" s="114"/>
      <c r="B24" s="115" t="s">
        <v>56</v>
      </c>
      <c r="C24" s="116"/>
      <c r="D24" s="117"/>
      <c r="E24" s="118"/>
      <c r="F24" s="119"/>
      <c r="G24" s="119"/>
      <c r="H24" s="188">
        <f>SUM(H23:H23)</f>
        <v>0</v>
      </c>
      <c r="I24" s="189"/>
    </row>
    <row r="25" spans="1:9" ht="12.75">
      <c r="A25" s="97"/>
      <c r="B25" s="97"/>
      <c r="C25" s="97"/>
      <c r="D25" s="97"/>
      <c r="E25" s="97"/>
      <c r="F25" s="97"/>
      <c r="G25" s="97"/>
      <c r="H25" s="97"/>
      <c r="I25" s="97"/>
    </row>
    <row r="26" spans="2:9" ht="12.75">
      <c r="B26" s="94"/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  <row r="73" spans="6:9" ht="12.75">
      <c r="F73" s="120"/>
      <c r="G73" s="121"/>
      <c r="H73" s="121"/>
      <c r="I73" s="122"/>
    </row>
    <row r="74" spans="6:9" ht="12.75">
      <c r="F74" s="120"/>
      <c r="G74" s="121"/>
      <c r="H74" s="121"/>
      <c r="I74" s="122"/>
    </row>
    <row r="75" spans="6:9" ht="12.75">
      <c r="F75" s="120"/>
      <c r="G75" s="121"/>
      <c r="H75" s="121"/>
      <c r="I75" s="122"/>
    </row>
  </sheetData>
  <mergeCells count="4">
    <mergeCell ref="A1:B1"/>
    <mergeCell ref="A2:B2"/>
    <mergeCell ref="G2:I2"/>
    <mergeCell ref="H24:I2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59"/>
  <sheetViews>
    <sheetView showGridLines="0" showZeros="0" tabSelected="1" workbookViewId="0" topLeftCell="A61">
      <selection activeCell="C66" sqref="C66"/>
    </sheetView>
  </sheetViews>
  <sheetFormatPr defaultColWidth="9.1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0" t="s">
        <v>57</v>
      </c>
      <c r="B1" s="190"/>
      <c r="C1" s="190"/>
      <c r="D1" s="190"/>
      <c r="E1" s="190"/>
      <c r="F1" s="190"/>
      <c r="G1" s="190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1" t="s">
        <v>5</v>
      </c>
      <c r="B3" s="192"/>
      <c r="C3" s="128" t="str">
        <f>CONCATENATE(cislostavby," ",nazevstavby)</f>
        <v xml:space="preserve"> rekonstrukce  sprch. koutů </v>
      </c>
      <c r="D3" s="129"/>
      <c r="E3" s="130"/>
      <c r="F3" s="131">
        <f>Rekapitulace!H1</f>
        <v>0</v>
      </c>
      <c r="G3" s="132"/>
    </row>
    <row r="4" spans="1:7" ht="13.5" thickBot="1">
      <c r="A4" s="193" t="s">
        <v>1</v>
      </c>
      <c r="B4" s="194"/>
      <c r="C4" s="133" t="str">
        <f>CONCATENATE(cisloobjektu," ",nazevobjektu)</f>
        <v xml:space="preserve"> Budova   D </v>
      </c>
      <c r="D4" s="134"/>
      <c r="E4" s="195"/>
      <c r="F4" s="195"/>
      <c r="G4" s="196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68</v>
      </c>
      <c r="C7" s="145" t="s">
        <v>69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70</v>
      </c>
      <c r="C8" s="153" t="s">
        <v>71</v>
      </c>
      <c r="D8" s="154" t="s">
        <v>72</v>
      </c>
      <c r="E8" s="155">
        <v>1</v>
      </c>
      <c r="F8" s="155">
        <v>0</v>
      </c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</v>
      </c>
    </row>
    <row r="9" spans="1:104" ht="12.75">
      <c r="A9" s="151">
        <v>2</v>
      </c>
      <c r="B9" s="152" t="s">
        <v>73</v>
      </c>
      <c r="C9" s="153" t="s">
        <v>205</v>
      </c>
      <c r="D9" s="154" t="s">
        <v>72</v>
      </c>
      <c r="E9" s="155">
        <v>1</v>
      </c>
      <c r="F9" s="155">
        <v>0</v>
      </c>
      <c r="G9" s="156">
        <f>E9*F9</f>
        <v>0</v>
      </c>
      <c r="O9" s="150">
        <v>2</v>
      </c>
      <c r="AA9" s="123">
        <v>12</v>
      </c>
      <c r="AB9" s="123">
        <v>0</v>
      </c>
      <c r="AC9" s="123">
        <v>2</v>
      </c>
      <c r="AZ9" s="123">
        <v>1</v>
      </c>
      <c r="BA9" s="123">
        <f>IF(AZ9=1,G9,0)</f>
        <v>0</v>
      </c>
      <c r="BB9" s="123">
        <f>IF(AZ9=2,G9,0)</f>
        <v>0</v>
      </c>
      <c r="BC9" s="123">
        <f>IF(AZ9=3,G9,0)</f>
        <v>0</v>
      </c>
      <c r="BD9" s="123">
        <f>IF(AZ9=4,G9,0)</f>
        <v>0</v>
      </c>
      <c r="BE9" s="123">
        <f>IF(AZ9=5,G9,0)</f>
        <v>0</v>
      </c>
      <c r="CZ9" s="123">
        <v>0</v>
      </c>
    </row>
    <row r="10" spans="1:104" ht="12.75">
      <c r="A10" s="151">
        <v>3</v>
      </c>
      <c r="B10" s="152" t="s">
        <v>74</v>
      </c>
      <c r="C10" s="153" t="s">
        <v>75</v>
      </c>
      <c r="D10" s="154" t="s">
        <v>72</v>
      </c>
      <c r="E10" s="155">
        <v>1</v>
      </c>
      <c r="F10" s="155">
        <v>0</v>
      </c>
      <c r="G10" s="156">
        <f>E10*F10</f>
        <v>0</v>
      </c>
      <c r="O10" s="150">
        <v>2</v>
      </c>
      <c r="AA10" s="123">
        <v>12</v>
      </c>
      <c r="AB10" s="123">
        <v>0</v>
      </c>
      <c r="AC10" s="123">
        <v>3</v>
      </c>
      <c r="AZ10" s="123">
        <v>1</v>
      </c>
      <c r="BA10" s="123">
        <f>IF(AZ10=1,G10,0)</f>
        <v>0</v>
      </c>
      <c r="BB10" s="123">
        <f>IF(AZ10=2,G10,0)</f>
        <v>0</v>
      </c>
      <c r="BC10" s="123">
        <f>IF(AZ10=3,G10,0)</f>
        <v>0</v>
      </c>
      <c r="BD10" s="123">
        <f>IF(AZ10=4,G10,0)</f>
        <v>0</v>
      </c>
      <c r="BE10" s="123">
        <f>IF(AZ10=5,G10,0)</f>
        <v>0</v>
      </c>
      <c r="CZ10" s="123">
        <v>0</v>
      </c>
    </row>
    <row r="11" spans="1:104" ht="12.75">
      <c r="A11" s="151">
        <v>4</v>
      </c>
      <c r="B11" s="152" t="s">
        <v>76</v>
      </c>
      <c r="C11" s="153" t="s">
        <v>77</v>
      </c>
      <c r="D11" s="154" t="s">
        <v>72</v>
      </c>
      <c r="E11" s="155">
        <v>1</v>
      </c>
      <c r="F11" s="155">
        <v>0</v>
      </c>
      <c r="G11" s="156">
        <f>E11*F11</f>
        <v>0</v>
      </c>
      <c r="O11" s="150">
        <v>2</v>
      </c>
      <c r="AA11" s="123">
        <v>12</v>
      </c>
      <c r="AB11" s="123">
        <v>0</v>
      </c>
      <c r="AC11" s="123">
        <v>4</v>
      </c>
      <c r="AZ11" s="123">
        <v>1</v>
      </c>
      <c r="BA11" s="123">
        <f>IF(AZ11=1,G11,0)</f>
        <v>0</v>
      </c>
      <c r="BB11" s="123">
        <f>IF(AZ11=2,G11,0)</f>
        <v>0</v>
      </c>
      <c r="BC11" s="123">
        <f>IF(AZ11=3,G11,0)</f>
        <v>0</v>
      </c>
      <c r="BD11" s="123">
        <f>IF(AZ11=4,G11,0)</f>
        <v>0</v>
      </c>
      <c r="BE11" s="123">
        <f>IF(AZ11=5,G11,0)</f>
        <v>0</v>
      </c>
      <c r="CZ11" s="123">
        <v>0</v>
      </c>
    </row>
    <row r="12" spans="1:104" ht="12.75">
      <c r="A12" s="151">
        <v>5</v>
      </c>
      <c r="B12" s="152" t="s">
        <v>78</v>
      </c>
      <c r="C12" s="153" t="s">
        <v>79</v>
      </c>
      <c r="D12" s="154" t="s">
        <v>80</v>
      </c>
      <c r="E12" s="155">
        <v>40</v>
      </c>
      <c r="F12" s="155">
        <v>0</v>
      </c>
      <c r="G12" s="156">
        <f>E12*F12</f>
        <v>0</v>
      </c>
      <c r="O12" s="150">
        <v>2</v>
      </c>
      <c r="AA12" s="123">
        <v>12</v>
      </c>
      <c r="AB12" s="123">
        <v>0</v>
      </c>
      <c r="AC12" s="123">
        <v>5</v>
      </c>
      <c r="AZ12" s="123">
        <v>1</v>
      </c>
      <c r="BA12" s="123">
        <f>IF(AZ12=1,G12,0)</f>
        <v>0</v>
      </c>
      <c r="BB12" s="123">
        <f>IF(AZ12=2,G12,0)</f>
        <v>0</v>
      </c>
      <c r="BC12" s="123">
        <f>IF(AZ12=3,G12,0)</f>
        <v>0</v>
      </c>
      <c r="BD12" s="123">
        <f>IF(AZ12=4,G12,0)</f>
        <v>0</v>
      </c>
      <c r="BE12" s="123">
        <f>IF(AZ12=5,G12,0)</f>
        <v>0</v>
      </c>
      <c r="CZ12" s="123">
        <v>0</v>
      </c>
    </row>
    <row r="13" spans="1:57" ht="12.75">
      <c r="A13" s="157"/>
      <c r="B13" s="158" t="s">
        <v>66</v>
      </c>
      <c r="C13" s="159" t="str">
        <f>CONCATENATE(B7," ",C7)</f>
        <v xml:space="preserve">5 Vedlejší náklady </v>
      </c>
      <c r="D13" s="157"/>
      <c r="E13" s="160"/>
      <c r="F13" s="160"/>
      <c r="G13" s="161">
        <f>SUM(G7:G12)</f>
        <v>0</v>
      </c>
      <c r="O13" s="150">
        <v>4</v>
      </c>
      <c r="BA13" s="162">
        <f>SUM(BA7:BA12)</f>
        <v>0</v>
      </c>
      <c r="BB13" s="162">
        <f>SUM(BB7:BB12)</f>
        <v>0</v>
      </c>
      <c r="BC13" s="162">
        <f>SUM(BC7:BC12)</f>
        <v>0</v>
      </c>
      <c r="BD13" s="162">
        <f>SUM(BD7:BD12)</f>
        <v>0</v>
      </c>
      <c r="BE13" s="162">
        <f>SUM(BE7:BE12)</f>
        <v>0</v>
      </c>
    </row>
    <row r="14" spans="1:15" ht="12.75">
      <c r="A14" s="143" t="s">
        <v>65</v>
      </c>
      <c r="B14" s="144" t="s">
        <v>81</v>
      </c>
      <c r="C14" s="145" t="s">
        <v>206</v>
      </c>
      <c r="D14" s="146"/>
      <c r="E14" s="147"/>
      <c r="F14" s="147"/>
      <c r="G14" s="148"/>
      <c r="H14" s="149"/>
      <c r="I14" s="149"/>
      <c r="O14" s="150">
        <v>1</v>
      </c>
    </row>
    <row r="15" spans="1:104" ht="12.75">
      <c r="A15" s="151">
        <v>6</v>
      </c>
      <c r="B15" s="152" t="s">
        <v>82</v>
      </c>
      <c r="C15" s="153" t="s">
        <v>83</v>
      </c>
      <c r="D15" s="154" t="s">
        <v>84</v>
      </c>
      <c r="E15" s="155">
        <v>19</v>
      </c>
      <c r="F15" s="155">
        <v>0</v>
      </c>
      <c r="G15" s="156">
        <f>E15*F15</f>
        <v>0</v>
      </c>
      <c r="O15" s="150">
        <v>2</v>
      </c>
      <c r="AA15" s="123">
        <v>12</v>
      </c>
      <c r="AB15" s="123">
        <v>0</v>
      </c>
      <c r="AC15" s="123">
        <v>6</v>
      </c>
      <c r="AZ15" s="123">
        <v>1</v>
      </c>
      <c r="BA15" s="123">
        <f>IF(AZ15=1,G15,0)</f>
        <v>0</v>
      </c>
      <c r="BB15" s="123">
        <f>IF(AZ15=2,G15,0)</f>
        <v>0</v>
      </c>
      <c r="BC15" s="123">
        <f>IF(AZ15=3,G15,0)</f>
        <v>0</v>
      </c>
      <c r="BD15" s="123">
        <f>IF(AZ15=4,G15,0)</f>
        <v>0</v>
      </c>
      <c r="BE15" s="123">
        <f>IF(AZ15=5,G15,0)</f>
        <v>0</v>
      </c>
      <c r="CZ15" s="123">
        <v>0.03737</v>
      </c>
    </row>
    <row r="16" spans="1:104" ht="12.75">
      <c r="A16" s="151">
        <v>7</v>
      </c>
      <c r="B16" s="152" t="s">
        <v>85</v>
      </c>
      <c r="C16" s="153" t="s">
        <v>86</v>
      </c>
      <c r="D16" s="154" t="s">
        <v>87</v>
      </c>
      <c r="E16" s="155">
        <v>120</v>
      </c>
      <c r="F16" s="155">
        <v>0</v>
      </c>
      <c r="G16" s="156">
        <f>E16*F16</f>
        <v>0</v>
      </c>
      <c r="O16" s="150">
        <v>2</v>
      </c>
      <c r="AA16" s="123">
        <v>12</v>
      </c>
      <c r="AB16" s="123">
        <v>0</v>
      </c>
      <c r="AC16" s="123">
        <v>7</v>
      </c>
      <c r="AZ16" s="123">
        <v>1</v>
      </c>
      <c r="BA16" s="123">
        <f>IF(AZ16=1,G16,0)</f>
        <v>0</v>
      </c>
      <c r="BB16" s="123">
        <f>IF(AZ16=2,G16,0)</f>
        <v>0</v>
      </c>
      <c r="BC16" s="123">
        <f>IF(AZ16=3,G16,0)</f>
        <v>0</v>
      </c>
      <c r="BD16" s="123">
        <f>IF(AZ16=4,G16,0)</f>
        <v>0</v>
      </c>
      <c r="BE16" s="123">
        <f>IF(AZ16=5,G16,0)</f>
        <v>0</v>
      </c>
      <c r="CZ16" s="123">
        <v>0.03713</v>
      </c>
    </row>
    <row r="17" spans="1:57" ht="12.75">
      <c r="A17" s="157"/>
      <c r="B17" s="158" t="s">
        <v>66</v>
      </c>
      <c r="C17" s="159" t="str">
        <f>CONCATENATE(B14," ",C14)</f>
        <v>61 Úpravy povrchů vnitřní</v>
      </c>
      <c r="D17" s="157"/>
      <c r="E17" s="160"/>
      <c r="F17" s="160"/>
      <c r="G17" s="161">
        <f>SUM(G14:G16)</f>
        <v>0</v>
      </c>
      <c r="O17" s="150">
        <v>4</v>
      </c>
      <c r="BA17" s="162">
        <f>SUM(BA14:BA16)</f>
        <v>0</v>
      </c>
      <c r="BB17" s="162">
        <f>SUM(BB14:BB16)</f>
        <v>0</v>
      </c>
      <c r="BC17" s="162">
        <f>SUM(BC14:BC16)</f>
        <v>0</v>
      </c>
      <c r="BD17" s="162">
        <f>SUM(BD14:BD16)</f>
        <v>0</v>
      </c>
      <c r="BE17" s="162">
        <f>SUM(BE14:BE16)</f>
        <v>0</v>
      </c>
    </row>
    <row r="18" spans="1:15" ht="12.75">
      <c r="A18" s="143" t="s">
        <v>65</v>
      </c>
      <c r="B18" s="144" t="s">
        <v>88</v>
      </c>
      <c r="C18" s="145" t="s">
        <v>89</v>
      </c>
      <c r="D18" s="146"/>
      <c r="E18" s="147"/>
      <c r="F18" s="147"/>
      <c r="G18" s="148"/>
      <c r="H18" s="149"/>
      <c r="I18" s="149"/>
      <c r="O18" s="150">
        <v>1</v>
      </c>
    </row>
    <row r="19" spans="1:104" ht="12.75">
      <c r="A19" s="151">
        <v>8</v>
      </c>
      <c r="B19" s="152" t="s">
        <v>90</v>
      </c>
      <c r="C19" s="153" t="s">
        <v>91</v>
      </c>
      <c r="D19" s="154" t="s">
        <v>92</v>
      </c>
      <c r="E19" s="155">
        <v>63</v>
      </c>
      <c r="F19" s="155">
        <v>0</v>
      </c>
      <c r="G19" s="156">
        <f>E19*F19</f>
        <v>0</v>
      </c>
      <c r="O19" s="150">
        <v>2</v>
      </c>
      <c r="AA19" s="123">
        <v>12</v>
      </c>
      <c r="AB19" s="123">
        <v>0</v>
      </c>
      <c r="AC19" s="123">
        <v>8</v>
      </c>
      <c r="AZ19" s="123">
        <v>1</v>
      </c>
      <c r="BA19" s="123">
        <f>IF(AZ19=1,G19,0)</f>
        <v>0</v>
      </c>
      <c r="BB19" s="123">
        <f>IF(AZ19=2,G19,0)</f>
        <v>0</v>
      </c>
      <c r="BC19" s="123">
        <f>IF(AZ19=3,G19,0)</f>
        <v>0</v>
      </c>
      <c r="BD19" s="123">
        <f>IF(AZ19=4,G19,0)</f>
        <v>0</v>
      </c>
      <c r="BE19" s="123">
        <f>IF(AZ19=5,G19,0)</f>
        <v>0</v>
      </c>
      <c r="CZ19" s="123">
        <v>0.048</v>
      </c>
    </row>
    <row r="20" spans="1:57" ht="12.75">
      <c r="A20" s="157"/>
      <c r="B20" s="158" t="s">
        <v>66</v>
      </c>
      <c r="C20" s="159" t="str">
        <f>CONCATENATE(B18," ",C18)</f>
        <v>63 Podlahy a podlahové konstrukce</v>
      </c>
      <c r="D20" s="157"/>
      <c r="E20" s="160"/>
      <c r="F20" s="160"/>
      <c r="G20" s="161">
        <f>SUM(G18:G19)</f>
        <v>0</v>
      </c>
      <c r="O20" s="150">
        <v>4</v>
      </c>
      <c r="BA20" s="162">
        <f>SUM(BA18:BA19)</f>
        <v>0</v>
      </c>
      <c r="BB20" s="162">
        <f>SUM(BB18:BB19)</f>
        <v>0</v>
      </c>
      <c r="BC20" s="162">
        <f>SUM(BC18:BC19)</f>
        <v>0</v>
      </c>
      <c r="BD20" s="162">
        <f>SUM(BD18:BD19)</f>
        <v>0</v>
      </c>
      <c r="BE20" s="162">
        <f>SUM(BE18:BE19)</f>
        <v>0</v>
      </c>
    </row>
    <row r="21" spans="1:15" ht="12.75">
      <c r="A21" s="143" t="s">
        <v>65</v>
      </c>
      <c r="B21" s="144" t="s">
        <v>93</v>
      </c>
      <c r="C21" s="145" t="s">
        <v>207</v>
      </c>
      <c r="D21" s="146"/>
      <c r="E21" s="147"/>
      <c r="F21" s="147"/>
      <c r="G21" s="148"/>
      <c r="H21" s="149"/>
      <c r="I21" s="149"/>
      <c r="O21" s="150">
        <v>1</v>
      </c>
    </row>
    <row r="22" spans="1:104" ht="12.75">
      <c r="A22" s="151">
        <v>9</v>
      </c>
      <c r="B22" s="152" t="s">
        <v>94</v>
      </c>
      <c r="C22" s="153" t="s">
        <v>95</v>
      </c>
      <c r="D22" s="154" t="s">
        <v>92</v>
      </c>
      <c r="E22" s="155">
        <v>550</v>
      </c>
      <c r="F22" s="155">
        <v>0</v>
      </c>
      <c r="G22" s="156">
        <f>E22*F22</f>
        <v>0</v>
      </c>
      <c r="O22" s="150">
        <v>2</v>
      </c>
      <c r="AA22" s="123">
        <v>12</v>
      </c>
      <c r="AB22" s="123">
        <v>0</v>
      </c>
      <c r="AC22" s="123">
        <v>9</v>
      </c>
      <c r="AZ22" s="123">
        <v>1</v>
      </c>
      <c r="BA22" s="123">
        <f>IF(AZ22=1,G22,0)</f>
        <v>0</v>
      </c>
      <c r="BB22" s="123">
        <f>IF(AZ22=2,G22,0)</f>
        <v>0</v>
      </c>
      <c r="BC22" s="123">
        <f>IF(AZ22=3,G22,0)</f>
        <v>0</v>
      </c>
      <c r="BD22" s="123">
        <f>IF(AZ22=4,G22,0)</f>
        <v>0</v>
      </c>
      <c r="BE22" s="123">
        <f>IF(AZ22=5,G22,0)</f>
        <v>0</v>
      </c>
      <c r="CZ22" s="123">
        <v>0</v>
      </c>
    </row>
    <row r="23" spans="1:57" ht="12.75">
      <c r="A23" s="157"/>
      <c r="B23" s="158" t="s">
        <v>66</v>
      </c>
      <c r="C23" s="159" t="str">
        <f>CONCATENATE(B21," ",C21)</f>
        <v>95 Dokončovací akce na pozem.stav.</v>
      </c>
      <c r="D23" s="157"/>
      <c r="E23" s="160"/>
      <c r="F23" s="160"/>
      <c r="G23" s="161">
        <f>SUM(G21:G22)</f>
        <v>0</v>
      </c>
      <c r="O23" s="150">
        <v>4</v>
      </c>
      <c r="BA23" s="162">
        <f>SUM(BA21:BA22)</f>
        <v>0</v>
      </c>
      <c r="BB23" s="162">
        <f>SUM(BB21:BB22)</f>
        <v>0</v>
      </c>
      <c r="BC23" s="162">
        <f>SUM(BC21:BC22)</f>
        <v>0</v>
      </c>
      <c r="BD23" s="162">
        <f>SUM(BD21:BD22)</f>
        <v>0</v>
      </c>
      <c r="BE23" s="162">
        <f>SUM(BE21:BE22)</f>
        <v>0</v>
      </c>
    </row>
    <row r="24" spans="1:15" ht="12.75">
      <c r="A24" s="143" t="s">
        <v>65</v>
      </c>
      <c r="B24" s="144" t="s">
        <v>96</v>
      </c>
      <c r="C24" s="145" t="s">
        <v>97</v>
      </c>
      <c r="D24" s="146"/>
      <c r="E24" s="147"/>
      <c r="F24" s="147"/>
      <c r="G24" s="148"/>
      <c r="H24" s="149"/>
      <c r="I24" s="149"/>
      <c r="O24" s="150">
        <v>1</v>
      </c>
    </row>
    <row r="25" spans="1:104" ht="12.75">
      <c r="A25" s="151">
        <v>10</v>
      </c>
      <c r="B25" s="152" t="s">
        <v>98</v>
      </c>
      <c r="C25" s="153" t="s">
        <v>99</v>
      </c>
      <c r="D25" s="154" t="s">
        <v>100</v>
      </c>
      <c r="E25" s="155">
        <v>2</v>
      </c>
      <c r="F25" s="155">
        <v>0</v>
      </c>
      <c r="G25" s="156">
        <f>E25*F25</f>
        <v>0</v>
      </c>
      <c r="O25" s="150">
        <v>2</v>
      </c>
      <c r="AA25" s="123">
        <v>12</v>
      </c>
      <c r="AB25" s="123">
        <v>0</v>
      </c>
      <c r="AC25" s="123">
        <v>10</v>
      </c>
      <c r="AZ25" s="123">
        <v>1</v>
      </c>
      <c r="BA25" s="123">
        <f>IF(AZ25=1,G25,0)</f>
        <v>0</v>
      </c>
      <c r="BB25" s="123">
        <f>IF(AZ25=2,G25,0)</f>
        <v>0</v>
      </c>
      <c r="BC25" s="123">
        <f>IF(AZ25=3,G25,0)</f>
        <v>0</v>
      </c>
      <c r="BD25" s="123">
        <f>IF(AZ25=4,G25,0)</f>
        <v>0</v>
      </c>
      <c r="BE25" s="123">
        <f>IF(AZ25=5,G25,0)</f>
        <v>0</v>
      </c>
      <c r="CZ25" s="123">
        <v>0</v>
      </c>
    </row>
    <row r="26" spans="1:104" ht="12.75">
      <c r="A26" s="151">
        <v>11</v>
      </c>
      <c r="B26" s="152" t="s">
        <v>101</v>
      </c>
      <c r="C26" s="153" t="s">
        <v>102</v>
      </c>
      <c r="D26" s="154" t="s">
        <v>100</v>
      </c>
      <c r="E26" s="155">
        <v>4</v>
      </c>
      <c r="F26" s="155">
        <v>0</v>
      </c>
      <c r="G26" s="156">
        <f>E26*F26</f>
        <v>0</v>
      </c>
      <c r="O26" s="150">
        <v>2</v>
      </c>
      <c r="AA26" s="123">
        <v>12</v>
      </c>
      <c r="AB26" s="123">
        <v>0</v>
      </c>
      <c r="AC26" s="123">
        <v>11</v>
      </c>
      <c r="AZ26" s="123">
        <v>1</v>
      </c>
      <c r="BA26" s="123">
        <f>IF(AZ26=1,G26,0)</f>
        <v>0</v>
      </c>
      <c r="BB26" s="123">
        <f>IF(AZ26=2,G26,0)</f>
        <v>0</v>
      </c>
      <c r="BC26" s="123">
        <f>IF(AZ26=3,G26,0)</f>
        <v>0</v>
      </c>
      <c r="BD26" s="123">
        <f>IF(AZ26=4,G26,0)</f>
        <v>0</v>
      </c>
      <c r="BE26" s="123">
        <f>IF(AZ26=5,G26,0)</f>
        <v>0</v>
      </c>
      <c r="CZ26" s="123">
        <v>0</v>
      </c>
    </row>
    <row r="27" spans="1:104" ht="12.75">
      <c r="A27" s="151">
        <v>12</v>
      </c>
      <c r="B27" s="152" t="s">
        <v>103</v>
      </c>
      <c r="C27" s="153" t="s">
        <v>104</v>
      </c>
      <c r="D27" s="154" t="s">
        <v>100</v>
      </c>
      <c r="E27" s="155">
        <v>6</v>
      </c>
      <c r="F27" s="155">
        <v>0</v>
      </c>
      <c r="G27" s="156">
        <f>E27*F27</f>
        <v>0</v>
      </c>
      <c r="O27" s="150">
        <v>2</v>
      </c>
      <c r="AA27" s="123">
        <v>12</v>
      </c>
      <c r="AB27" s="123">
        <v>0</v>
      </c>
      <c r="AC27" s="123">
        <v>12</v>
      </c>
      <c r="AZ27" s="123">
        <v>1</v>
      </c>
      <c r="BA27" s="123">
        <f>IF(AZ27=1,G27,0)</f>
        <v>0</v>
      </c>
      <c r="BB27" s="123">
        <f>IF(AZ27=2,G27,0)</f>
        <v>0</v>
      </c>
      <c r="BC27" s="123">
        <f>IF(AZ27=3,G27,0)</f>
        <v>0</v>
      </c>
      <c r="BD27" s="123">
        <f>IF(AZ27=4,G27,0)</f>
        <v>0</v>
      </c>
      <c r="BE27" s="123">
        <f>IF(AZ27=5,G27,0)</f>
        <v>0</v>
      </c>
      <c r="CZ27" s="123">
        <v>0</v>
      </c>
    </row>
    <row r="28" spans="1:57" ht="12.75">
      <c r="A28" s="157"/>
      <c r="B28" s="158" t="s">
        <v>66</v>
      </c>
      <c r="C28" s="159" t="str">
        <f>CONCATENATE(B24," ",C24)</f>
        <v>96 Bourání konstrukcí</v>
      </c>
      <c r="D28" s="157"/>
      <c r="E28" s="160"/>
      <c r="F28" s="160"/>
      <c r="G28" s="161">
        <f>SUM(G24:G27)</f>
        <v>0</v>
      </c>
      <c r="O28" s="150">
        <v>4</v>
      </c>
      <c r="BA28" s="162">
        <f>SUM(BA24:BA27)</f>
        <v>0</v>
      </c>
      <c r="BB28" s="162">
        <f>SUM(BB24:BB27)</f>
        <v>0</v>
      </c>
      <c r="BC28" s="162">
        <f>SUM(BC24:BC27)</f>
        <v>0</v>
      </c>
      <c r="BD28" s="162">
        <f>SUM(BD24:BD27)</f>
        <v>0</v>
      </c>
      <c r="BE28" s="162">
        <f>SUM(BE24:BE27)</f>
        <v>0</v>
      </c>
    </row>
    <row r="29" spans="1:15" ht="12.75">
      <c r="A29" s="143" t="s">
        <v>65</v>
      </c>
      <c r="B29" s="144" t="s">
        <v>105</v>
      </c>
      <c r="C29" s="145" t="s">
        <v>106</v>
      </c>
      <c r="D29" s="146"/>
      <c r="E29" s="147"/>
      <c r="F29" s="147"/>
      <c r="G29" s="148"/>
      <c r="H29" s="149"/>
      <c r="I29" s="149"/>
      <c r="O29" s="150">
        <v>1</v>
      </c>
    </row>
    <row r="30" spans="1:104" ht="12.75">
      <c r="A30" s="151">
        <v>13</v>
      </c>
      <c r="B30" s="152" t="s">
        <v>107</v>
      </c>
      <c r="C30" s="153" t="s">
        <v>108</v>
      </c>
      <c r="D30" s="154" t="s">
        <v>109</v>
      </c>
      <c r="E30" s="155">
        <v>15.254</v>
      </c>
      <c r="F30" s="155">
        <v>0</v>
      </c>
      <c r="G30" s="156">
        <f aca="true" t="shared" si="0" ref="G30:G43">E30*F30</f>
        <v>0</v>
      </c>
      <c r="O30" s="150">
        <v>2</v>
      </c>
      <c r="AA30" s="123">
        <v>12</v>
      </c>
      <c r="AB30" s="123">
        <v>0</v>
      </c>
      <c r="AC30" s="123">
        <v>13</v>
      </c>
      <c r="AZ30" s="123">
        <v>1</v>
      </c>
      <c r="BA30" s="123">
        <f aca="true" t="shared" si="1" ref="BA30:BA43">IF(AZ30=1,G30,0)</f>
        <v>0</v>
      </c>
      <c r="BB30" s="123">
        <f aca="true" t="shared" si="2" ref="BB30:BB43">IF(AZ30=2,G30,0)</f>
        <v>0</v>
      </c>
      <c r="BC30" s="123">
        <f aca="true" t="shared" si="3" ref="BC30:BC43">IF(AZ30=3,G30,0)</f>
        <v>0</v>
      </c>
      <c r="BD30" s="123">
        <f aca="true" t="shared" si="4" ref="BD30:BD43">IF(AZ30=4,G30,0)</f>
        <v>0</v>
      </c>
      <c r="BE30" s="123">
        <f aca="true" t="shared" si="5" ref="BE30:BE43">IF(AZ30=5,G30,0)</f>
        <v>0</v>
      </c>
      <c r="CZ30" s="123">
        <v>0</v>
      </c>
    </row>
    <row r="31" spans="1:104" ht="12.75">
      <c r="A31" s="151">
        <v>14</v>
      </c>
      <c r="B31" s="152" t="s">
        <v>110</v>
      </c>
      <c r="C31" s="153" t="s">
        <v>111</v>
      </c>
      <c r="D31" s="154" t="s">
        <v>109</v>
      </c>
      <c r="E31" s="155">
        <v>7.524</v>
      </c>
      <c r="F31" s="155">
        <v>0</v>
      </c>
      <c r="G31" s="156">
        <f t="shared" si="0"/>
        <v>0</v>
      </c>
      <c r="O31" s="150">
        <v>2</v>
      </c>
      <c r="AA31" s="123">
        <v>12</v>
      </c>
      <c r="AB31" s="123">
        <v>0</v>
      </c>
      <c r="AC31" s="123">
        <v>14</v>
      </c>
      <c r="AZ31" s="123">
        <v>1</v>
      </c>
      <c r="BA31" s="123">
        <f t="shared" si="1"/>
        <v>0</v>
      </c>
      <c r="BB31" s="123">
        <f t="shared" si="2"/>
        <v>0</v>
      </c>
      <c r="BC31" s="123">
        <f t="shared" si="3"/>
        <v>0</v>
      </c>
      <c r="BD31" s="123">
        <f t="shared" si="4"/>
        <v>0</v>
      </c>
      <c r="BE31" s="123">
        <f t="shared" si="5"/>
        <v>0</v>
      </c>
      <c r="CZ31" s="123">
        <v>0</v>
      </c>
    </row>
    <row r="32" spans="1:104" ht="12.75">
      <c r="A32" s="151">
        <v>15</v>
      </c>
      <c r="B32" s="152" t="s">
        <v>112</v>
      </c>
      <c r="C32" s="153" t="s">
        <v>113</v>
      </c>
      <c r="D32" s="154" t="s">
        <v>109</v>
      </c>
      <c r="E32" s="155">
        <v>21.5487</v>
      </c>
      <c r="F32" s="155">
        <v>0</v>
      </c>
      <c r="G32" s="156">
        <f t="shared" si="0"/>
        <v>0</v>
      </c>
      <c r="O32" s="150">
        <v>2</v>
      </c>
      <c r="AA32" s="123">
        <v>12</v>
      </c>
      <c r="AB32" s="123">
        <v>0</v>
      </c>
      <c r="AC32" s="123">
        <v>15</v>
      </c>
      <c r="AZ32" s="123">
        <v>1</v>
      </c>
      <c r="BA32" s="123">
        <f t="shared" si="1"/>
        <v>0</v>
      </c>
      <c r="BB32" s="123">
        <f t="shared" si="2"/>
        <v>0</v>
      </c>
      <c r="BC32" s="123">
        <f t="shared" si="3"/>
        <v>0</v>
      </c>
      <c r="BD32" s="123">
        <f t="shared" si="4"/>
        <v>0</v>
      </c>
      <c r="BE32" s="123">
        <f t="shared" si="5"/>
        <v>0</v>
      </c>
      <c r="CZ32" s="123">
        <v>0</v>
      </c>
    </row>
    <row r="33" spans="1:104" ht="12.75">
      <c r="A33" s="151">
        <v>16</v>
      </c>
      <c r="B33" s="152" t="s">
        <v>114</v>
      </c>
      <c r="C33" s="153" t="s">
        <v>115</v>
      </c>
      <c r="D33" s="154" t="s">
        <v>109</v>
      </c>
      <c r="E33" s="155">
        <v>6.587</v>
      </c>
      <c r="F33" s="155">
        <v>0</v>
      </c>
      <c r="G33" s="156">
        <f t="shared" si="0"/>
        <v>0</v>
      </c>
      <c r="O33" s="150">
        <v>2</v>
      </c>
      <c r="AA33" s="123">
        <v>12</v>
      </c>
      <c r="AB33" s="123">
        <v>0</v>
      </c>
      <c r="AC33" s="123">
        <v>16</v>
      </c>
      <c r="AZ33" s="123">
        <v>1</v>
      </c>
      <c r="BA33" s="123">
        <f t="shared" si="1"/>
        <v>0</v>
      </c>
      <c r="BB33" s="123">
        <f t="shared" si="2"/>
        <v>0</v>
      </c>
      <c r="BC33" s="123">
        <f t="shared" si="3"/>
        <v>0</v>
      </c>
      <c r="BD33" s="123">
        <f t="shared" si="4"/>
        <v>0</v>
      </c>
      <c r="BE33" s="123">
        <f t="shared" si="5"/>
        <v>0</v>
      </c>
      <c r="CZ33" s="123">
        <v>0</v>
      </c>
    </row>
    <row r="34" spans="1:104" ht="12.75">
      <c r="A34" s="151">
        <v>17</v>
      </c>
      <c r="B34" s="152" t="s">
        <v>116</v>
      </c>
      <c r="C34" s="153" t="s">
        <v>208</v>
      </c>
      <c r="D34" s="154" t="s">
        <v>109</v>
      </c>
      <c r="E34" s="155">
        <v>19.547</v>
      </c>
      <c r="F34" s="155">
        <v>0</v>
      </c>
      <c r="G34" s="156">
        <f t="shared" si="0"/>
        <v>0</v>
      </c>
      <c r="O34" s="150">
        <v>2</v>
      </c>
      <c r="AA34" s="123">
        <v>12</v>
      </c>
      <c r="AB34" s="123">
        <v>0</v>
      </c>
      <c r="AC34" s="123">
        <v>17</v>
      </c>
      <c r="AZ34" s="123">
        <v>1</v>
      </c>
      <c r="BA34" s="123">
        <f t="shared" si="1"/>
        <v>0</v>
      </c>
      <c r="BB34" s="123">
        <f t="shared" si="2"/>
        <v>0</v>
      </c>
      <c r="BC34" s="123">
        <f t="shared" si="3"/>
        <v>0</v>
      </c>
      <c r="BD34" s="123">
        <f t="shared" si="4"/>
        <v>0</v>
      </c>
      <c r="BE34" s="123">
        <f t="shared" si="5"/>
        <v>0</v>
      </c>
      <c r="CZ34" s="123">
        <v>0</v>
      </c>
    </row>
    <row r="35" spans="1:104" ht="12.75">
      <c r="A35" s="151">
        <v>18</v>
      </c>
      <c r="B35" s="152" t="s">
        <v>117</v>
      </c>
      <c r="C35" s="153" t="s">
        <v>118</v>
      </c>
      <c r="D35" s="154" t="s">
        <v>109</v>
      </c>
      <c r="E35" s="155">
        <v>2.548</v>
      </c>
      <c r="F35" s="155">
        <v>0</v>
      </c>
      <c r="G35" s="156">
        <f t="shared" si="0"/>
        <v>0</v>
      </c>
      <c r="O35" s="150">
        <v>2</v>
      </c>
      <c r="AA35" s="123">
        <v>12</v>
      </c>
      <c r="AB35" s="123">
        <v>0</v>
      </c>
      <c r="AC35" s="123">
        <v>18</v>
      </c>
      <c r="AZ35" s="123">
        <v>1</v>
      </c>
      <c r="BA35" s="123">
        <f t="shared" si="1"/>
        <v>0</v>
      </c>
      <c r="BB35" s="123">
        <f t="shared" si="2"/>
        <v>0</v>
      </c>
      <c r="BC35" s="123">
        <f t="shared" si="3"/>
        <v>0</v>
      </c>
      <c r="BD35" s="123">
        <f t="shared" si="4"/>
        <v>0</v>
      </c>
      <c r="BE35" s="123">
        <f t="shared" si="5"/>
        <v>0</v>
      </c>
      <c r="CZ35" s="123">
        <v>0</v>
      </c>
    </row>
    <row r="36" spans="1:104" ht="12.75">
      <c r="A36" s="151">
        <v>19</v>
      </c>
      <c r="B36" s="152" t="s">
        <v>119</v>
      </c>
      <c r="C36" s="153" t="s">
        <v>120</v>
      </c>
      <c r="D36" s="154" t="s">
        <v>109</v>
      </c>
      <c r="E36" s="155">
        <v>19.254</v>
      </c>
      <c r="F36" s="155">
        <v>0</v>
      </c>
      <c r="G36" s="156">
        <f t="shared" si="0"/>
        <v>0</v>
      </c>
      <c r="O36" s="150">
        <v>2</v>
      </c>
      <c r="AA36" s="123">
        <v>12</v>
      </c>
      <c r="AB36" s="123">
        <v>0</v>
      </c>
      <c r="AC36" s="123">
        <v>19</v>
      </c>
      <c r="AZ36" s="123">
        <v>1</v>
      </c>
      <c r="BA36" s="123">
        <f t="shared" si="1"/>
        <v>0</v>
      </c>
      <c r="BB36" s="123">
        <f t="shared" si="2"/>
        <v>0</v>
      </c>
      <c r="BC36" s="123">
        <f t="shared" si="3"/>
        <v>0</v>
      </c>
      <c r="BD36" s="123">
        <f t="shared" si="4"/>
        <v>0</v>
      </c>
      <c r="BE36" s="123">
        <f t="shared" si="5"/>
        <v>0</v>
      </c>
      <c r="CZ36" s="123">
        <v>0</v>
      </c>
    </row>
    <row r="37" spans="1:104" ht="12.75">
      <c r="A37" s="151">
        <v>20</v>
      </c>
      <c r="B37" s="152" t="s">
        <v>121</v>
      </c>
      <c r="C37" s="153" t="s">
        <v>122</v>
      </c>
      <c r="D37" s="154" t="s">
        <v>109</v>
      </c>
      <c r="E37" s="155">
        <v>14</v>
      </c>
      <c r="F37" s="155">
        <v>0</v>
      </c>
      <c r="G37" s="156">
        <f t="shared" si="0"/>
        <v>0</v>
      </c>
      <c r="O37" s="150">
        <v>2</v>
      </c>
      <c r="AA37" s="123">
        <v>12</v>
      </c>
      <c r="AB37" s="123">
        <v>0</v>
      </c>
      <c r="AC37" s="123">
        <v>20</v>
      </c>
      <c r="AZ37" s="123">
        <v>1</v>
      </c>
      <c r="BA37" s="123">
        <f t="shared" si="1"/>
        <v>0</v>
      </c>
      <c r="BB37" s="123">
        <f t="shared" si="2"/>
        <v>0</v>
      </c>
      <c r="BC37" s="123">
        <f t="shared" si="3"/>
        <v>0</v>
      </c>
      <c r="BD37" s="123">
        <f t="shared" si="4"/>
        <v>0</v>
      </c>
      <c r="BE37" s="123">
        <f t="shared" si="5"/>
        <v>0</v>
      </c>
      <c r="CZ37" s="123">
        <v>0</v>
      </c>
    </row>
    <row r="38" spans="1:104" ht="12.75">
      <c r="A38" s="151">
        <v>21</v>
      </c>
      <c r="B38" s="152" t="s">
        <v>123</v>
      </c>
      <c r="C38" s="153" t="s">
        <v>124</v>
      </c>
      <c r="D38" s="154" t="s">
        <v>109</v>
      </c>
      <c r="E38" s="155">
        <v>11.584</v>
      </c>
      <c r="F38" s="155">
        <v>0</v>
      </c>
      <c r="G38" s="156">
        <f t="shared" si="0"/>
        <v>0</v>
      </c>
      <c r="O38" s="150">
        <v>2</v>
      </c>
      <c r="AA38" s="123">
        <v>12</v>
      </c>
      <c r="AB38" s="123">
        <v>0</v>
      </c>
      <c r="AC38" s="123">
        <v>21</v>
      </c>
      <c r="AZ38" s="123">
        <v>1</v>
      </c>
      <c r="BA38" s="123">
        <f t="shared" si="1"/>
        <v>0</v>
      </c>
      <c r="BB38" s="123">
        <f t="shared" si="2"/>
        <v>0</v>
      </c>
      <c r="BC38" s="123">
        <f t="shared" si="3"/>
        <v>0</v>
      </c>
      <c r="BD38" s="123">
        <f t="shared" si="4"/>
        <v>0</v>
      </c>
      <c r="BE38" s="123">
        <f t="shared" si="5"/>
        <v>0</v>
      </c>
      <c r="CZ38" s="123">
        <v>0</v>
      </c>
    </row>
    <row r="39" spans="1:104" ht="12.75">
      <c r="A39" s="151">
        <v>22</v>
      </c>
      <c r="B39" s="152" t="s">
        <v>110</v>
      </c>
      <c r="C39" s="153" t="s">
        <v>111</v>
      </c>
      <c r="D39" s="154" t="s">
        <v>109</v>
      </c>
      <c r="E39" s="155">
        <v>4.58</v>
      </c>
      <c r="F39" s="155">
        <v>0</v>
      </c>
      <c r="G39" s="156">
        <f t="shared" si="0"/>
        <v>0</v>
      </c>
      <c r="O39" s="150">
        <v>2</v>
      </c>
      <c r="AA39" s="123">
        <v>12</v>
      </c>
      <c r="AB39" s="123">
        <v>0</v>
      </c>
      <c r="AC39" s="123">
        <v>22</v>
      </c>
      <c r="AZ39" s="123">
        <v>1</v>
      </c>
      <c r="BA39" s="123">
        <f t="shared" si="1"/>
        <v>0</v>
      </c>
      <c r="BB39" s="123">
        <f t="shared" si="2"/>
        <v>0</v>
      </c>
      <c r="BC39" s="123">
        <f t="shared" si="3"/>
        <v>0</v>
      </c>
      <c r="BD39" s="123">
        <f t="shared" si="4"/>
        <v>0</v>
      </c>
      <c r="BE39" s="123">
        <f t="shared" si="5"/>
        <v>0</v>
      </c>
      <c r="CZ39" s="123">
        <v>0</v>
      </c>
    </row>
    <row r="40" spans="1:104" ht="12.75">
      <c r="A40" s="151">
        <v>23</v>
      </c>
      <c r="B40" s="152" t="s">
        <v>125</v>
      </c>
      <c r="C40" s="153" t="s">
        <v>126</v>
      </c>
      <c r="D40" s="154" t="s">
        <v>109</v>
      </c>
      <c r="E40" s="155">
        <v>15.45</v>
      </c>
      <c r="F40" s="155">
        <v>0</v>
      </c>
      <c r="G40" s="156">
        <f t="shared" si="0"/>
        <v>0</v>
      </c>
      <c r="O40" s="150">
        <v>2</v>
      </c>
      <c r="AA40" s="123">
        <v>12</v>
      </c>
      <c r="AB40" s="123">
        <v>0</v>
      </c>
      <c r="AC40" s="123">
        <v>23</v>
      </c>
      <c r="AZ40" s="123">
        <v>1</v>
      </c>
      <c r="BA40" s="123">
        <f t="shared" si="1"/>
        <v>0</v>
      </c>
      <c r="BB40" s="123">
        <f t="shared" si="2"/>
        <v>0</v>
      </c>
      <c r="BC40" s="123">
        <f t="shared" si="3"/>
        <v>0</v>
      </c>
      <c r="BD40" s="123">
        <f t="shared" si="4"/>
        <v>0</v>
      </c>
      <c r="BE40" s="123">
        <f t="shared" si="5"/>
        <v>0</v>
      </c>
      <c r="CZ40" s="123">
        <v>0</v>
      </c>
    </row>
    <row r="41" spans="1:104" ht="12.75">
      <c r="A41" s="151">
        <v>24</v>
      </c>
      <c r="B41" s="152" t="s">
        <v>114</v>
      </c>
      <c r="C41" s="153" t="s">
        <v>115</v>
      </c>
      <c r="D41" s="154" t="s">
        <v>109</v>
      </c>
      <c r="E41" s="155">
        <v>12.84</v>
      </c>
      <c r="F41" s="155">
        <v>0</v>
      </c>
      <c r="G41" s="156">
        <f t="shared" si="0"/>
        <v>0</v>
      </c>
      <c r="O41" s="150">
        <v>2</v>
      </c>
      <c r="AA41" s="123">
        <v>12</v>
      </c>
      <c r="AB41" s="123">
        <v>0</v>
      </c>
      <c r="AC41" s="123">
        <v>24</v>
      </c>
      <c r="AZ41" s="123">
        <v>1</v>
      </c>
      <c r="BA41" s="123">
        <f t="shared" si="1"/>
        <v>0</v>
      </c>
      <c r="BB41" s="123">
        <f t="shared" si="2"/>
        <v>0</v>
      </c>
      <c r="BC41" s="123">
        <f t="shared" si="3"/>
        <v>0</v>
      </c>
      <c r="BD41" s="123">
        <f t="shared" si="4"/>
        <v>0</v>
      </c>
      <c r="BE41" s="123">
        <f t="shared" si="5"/>
        <v>0</v>
      </c>
      <c r="CZ41" s="123">
        <v>0</v>
      </c>
    </row>
    <row r="42" spans="1:104" ht="12.75">
      <c r="A42" s="151">
        <v>25</v>
      </c>
      <c r="B42" s="152" t="s">
        <v>127</v>
      </c>
      <c r="C42" s="153" t="s">
        <v>128</v>
      </c>
      <c r="D42" s="154" t="s">
        <v>109</v>
      </c>
      <c r="E42" s="155">
        <v>21.54</v>
      </c>
      <c r="F42" s="155">
        <v>0</v>
      </c>
      <c r="G42" s="156">
        <f t="shared" si="0"/>
        <v>0</v>
      </c>
      <c r="O42" s="150">
        <v>2</v>
      </c>
      <c r="AA42" s="123">
        <v>12</v>
      </c>
      <c r="AB42" s="123">
        <v>0</v>
      </c>
      <c r="AC42" s="123">
        <v>25</v>
      </c>
      <c r="AZ42" s="123">
        <v>1</v>
      </c>
      <c r="BA42" s="123">
        <f t="shared" si="1"/>
        <v>0</v>
      </c>
      <c r="BB42" s="123">
        <f t="shared" si="2"/>
        <v>0</v>
      </c>
      <c r="BC42" s="123">
        <f t="shared" si="3"/>
        <v>0</v>
      </c>
      <c r="BD42" s="123">
        <f t="shared" si="4"/>
        <v>0</v>
      </c>
      <c r="BE42" s="123">
        <f t="shared" si="5"/>
        <v>0</v>
      </c>
      <c r="CZ42" s="123">
        <v>0</v>
      </c>
    </row>
    <row r="43" spans="1:104" ht="12.75">
      <c r="A43" s="151">
        <v>26</v>
      </c>
      <c r="B43" s="152" t="s">
        <v>119</v>
      </c>
      <c r="C43" s="153" t="s">
        <v>120</v>
      </c>
      <c r="D43" s="154" t="s">
        <v>109</v>
      </c>
      <c r="E43" s="155">
        <v>15.84</v>
      </c>
      <c r="F43" s="155">
        <v>0</v>
      </c>
      <c r="G43" s="156">
        <f t="shared" si="0"/>
        <v>0</v>
      </c>
      <c r="O43" s="150">
        <v>2</v>
      </c>
      <c r="AA43" s="123">
        <v>12</v>
      </c>
      <c r="AB43" s="123">
        <v>0</v>
      </c>
      <c r="AC43" s="123">
        <v>26</v>
      </c>
      <c r="AZ43" s="123">
        <v>1</v>
      </c>
      <c r="BA43" s="123">
        <f t="shared" si="1"/>
        <v>0</v>
      </c>
      <c r="BB43" s="123">
        <f t="shared" si="2"/>
        <v>0</v>
      </c>
      <c r="BC43" s="123">
        <f t="shared" si="3"/>
        <v>0</v>
      </c>
      <c r="BD43" s="123">
        <f t="shared" si="4"/>
        <v>0</v>
      </c>
      <c r="BE43" s="123">
        <f t="shared" si="5"/>
        <v>0</v>
      </c>
      <c r="CZ43" s="123">
        <v>0</v>
      </c>
    </row>
    <row r="44" spans="1:57" ht="12.75">
      <c r="A44" s="157"/>
      <c r="B44" s="158" t="s">
        <v>66</v>
      </c>
      <c r="C44" s="159" t="str">
        <f>CONCATENATE(B29," ",C29)</f>
        <v>97 Prorážení otvorů</v>
      </c>
      <c r="D44" s="157"/>
      <c r="E44" s="160"/>
      <c r="F44" s="160"/>
      <c r="G44" s="161">
        <f>SUM(G29:G43)</f>
        <v>0</v>
      </c>
      <c r="O44" s="150">
        <v>4</v>
      </c>
      <c r="BA44" s="162">
        <f>SUM(BA29:BA43)</f>
        <v>0</v>
      </c>
      <c r="BB44" s="162">
        <f>SUM(BB29:BB43)</f>
        <v>0</v>
      </c>
      <c r="BC44" s="162">
        <f>SUM(BC29:BC43)</f>
        <v>0</v>
      </c>
      <c r="BD44" s="162">
        <f>SUM(BD29:BD43)</f>
        <v>0</v>
      </c>
      <c r="BE44" s="162">
        <f>SUM(BE29:BE43)</f>
        <v>0</v>
      </c>
    </row>
    <row r="45" spans="1:15" ht="12.75">
      <c r="A45" s="143" t="s">
        <v>65</v>
      </c>
      <c r="B45" s="144" t="s">
        <v>129</v>
      </c>
      <c r="C45" s="145" t="s">
        <v>130</v>
      </c>
      <c r="D45" s="146"/>
      <c r="E45" s="147"/>
      <c r="F45" s="147"/>
      <c r="G45" s="148"/>
      <c r="H45" s="149"/>
      <c r="I45" s="149"/>
      <c r="O45" s="150">
        <v>1</v>
      </c>
    </row>
    <row r="46" spans="1:104" ht="12.75">
      <c r="A46" s="151">
        <v>27</v>
      </c>
      <c r="B46" s="152" t="s">
        <v>131</v>
      </c>
      <c r="C46" s="153" t="s">
        <v>132</v>
      </c>
      <c r="D46" s="154" t="s">
        <v>109</v>
      </c>
      <c r="E46" s="155">
        <v>2.954</v>
      </c>
      <c r="F46" s="155">
        <v>0</v>
      </c>
      <c r="G46" s="156">
        <f>E46*F46</f>
        <v>0</v>
      </c>
      <c r="O46" s="150">
        <v>2</v>
      </c>
      <c r="AA46" s="123">
        <v>12</v>
      </c>
      <c r="AB46" s="123">
        <v>0</v>
      </c>
      <c r="AC46" s="123">
        <v>27</v>
      </c>
      <c r="AZ46" s="123">
        <v>1</v>
      </c>
      <c r="BA46" s="123">
        <f>IF(AZ46=1,G46,0)</f>
        <v>0</v>
      </c>
      <c r="BB46" s="123">
        <f>IF(AZ46=2,G46,0)</f>
        <v>0</v>
      </c>
      <c r="BC46" s="123">
        <f>IF(AZ46=3,G46,0)</f>
        <v>0</v>
      </c>
      <c r="BD46" s="123">
        <f>IF(AZ46=4,G46,0)</f>
        <v>0</v>
      </c>
      <c r="BE46" s="123">
        <f>IF(AZ46=5,G46,0)</f>
        <v>0</v>
      </c>
      <c r="CZ46" s="123">
        <v>0</v>
      </c>
    </row>
    <row r="47" spans="1:104" ht="12.75">
      <c r="A47" s="151">
        <v>28</v>
      </c>
      <c r="B47" s="152" t="s">
        <v>133</v>
      </c>
      <c r="C47" s="153" t="s">
        <v>134</v>
      </c>
      <c r="D47" s="154" t="s">
        <v>109</v>
      </c>
      <c r="E47" s="155">
        <v>5.254</v>
      </c>
      <c r="F47" s="155">
        <v>0</v>
      </c>
      <c r="G47" s="156">
        <f>E47*F47</f>
        <v>0</v>
      </c>
      <c r="O47" s="150">
        <v>2</v>
      </c>
      <c r="AA47" s="123">
        <v>12</v>
      </c>
      <c r="AB47" s="123">
        <v>0</v>
      </c>
      <c r="AC47" s="123">
        <v>28</v>
      </c>
      <c r="AZ47" s="123">
        <v>1</v>
      </c>
      <c r="BA47" s="123">
        <f>IF(AZ47=1,G47,0)</f>
        <v>0</v>
      </c>
      <c r="BB47" s="123">
        <f>IF(AZ47=2,G47,0)</f>
        <v>0</v>
      </c>
      <c r="BC47" s="123">
        <f>IF(AZ47=3,G47,0)</f>
        <v>0</v>
      </c>
      <c r="BD47" s="123">
        <f>IF(AZ47=4,G47,0)</f>
        <v>0</v>
      </c>
      <c r="BE47" s="123">
        <f>IF(AZ47=5,G47,0)</f>
        <v>0</v>
      </c>
      <c r="CZ47" s="123">
        <v>0</v>
      </c>
    </row>
    <row r="48" spans="1:57" ht="12.75">
      <c r="A48" s="157"/>
      <c r="B48" s="158" t="s">
        <v>66</v>
      </c>
      <c r="C48" s="159" t="str">
        <f>CONCATENATE(B45," ",C45)</f>
        <v>99 Staveništní přesun hmot</v>
      </c>
      <c r="D48" s="157"/>
      <c r="E48" s="160"/>
      <c r="F48" s="160"/>
      <c r="G48" s="161">
        <f>SUM(G45:G47)</f>
        <v>0</v>
      </c>
      <c r="O48" s="150">
        <v>4</v>
      </c>
      <c r="BA48" s="162">
        <f>SUM(BA45:BA47)</f>
        <v>0</v>
      </c>
      <c r="BB48" s="162">
        <f>SUM(BB45:BB47)</f>
        <v>0</v>
      </c>
      <c r="BC48" s="162">
        <f>SUM(BC45:BC47)</f>
        <v>0</v>
      </c>
      <c r="BD48" s="162">
        <f>SUM(BD45:BD47)</f>
        <v>0</v>
      </c>
      <c r="BE48" s="162">
        <f>SUM(BE45:BE47)</f>
        <v>0</v>
      </c>
    </row>
    <row r="49" spans="1:15" ht="12.75">
      <c r="A49" s="143" t="s">
        <v>65</v>
      </c>
      <c r="B49" s="144" t="s">
        <v>135</v>
      </c>
      <c r="C49" s="145" t="s">
        <v>136</v>
      </c>
      <c r="D49" s="146"/>
      <c r="E49" s="147"/>
      <c r="F49" s="147"/>
      <c r="G49" s="148"/>
      <c r="H49" s="149"/>
      <c r="I49" s="149"/>
      <c r="O49" s="150">
        <v>1</v>
      </c>
    </row>
    <row r="50" spans="1:104" ht="12.75">
      <c r="A50" s="151">
        <v>29</v>
      </c>
      <c r="B50" s="152" t="s">
        <v>137</v>
      </c>
      <c r="C50" s="153" t="s">
        <v>138</v>
      </c>
      <c r="D50" s="154" t="s">
        <v>84</v>
      </c>
      <c r="E50" s="155">
        <v>315</v>
      </c>
      <c r="F50" s="155">
        <v>0</v>
      </c>
      <c r="G50" s="156">
        <f>E50*F50</f>
        <v>0</v>
      </c>
      <c r="O50" s="150">
        <v>2</v>
      </c>
      <c r="AA50" s="123">
        <v>12</v>
      </c>
      <c r="AB50" s="123">
        <v>0</v>
      </c>
      <c r="AC50" s="123">
        <v>29</v>
      </c>
      <c r="AZ50" s="123">
        <v>2</v>
      </c>
      <c r="BA50" s="123">
        <f>IF(AZ50=1,G50,0)</f>
        <v>0</v>
      </c>
      <c r="BB50" s="123">
        <f>IF(AZ50=2,G50,0)</f>
        <v>0</v>
      </c>
      <c r="BC50" s="123">
        <f>IF(AZ50=3,G50,0)</f>
        <v>0</v>
      </c>
      <c r="BD50" s="123">
        <f>IF(AZ50=4,G50,0)</f>
        <v>0</v>
      </c>
      <c r="BE50" s="123">
        <f>IF(AZ50=5,G50,0)</f>
        <v>0</v>
      </c>
      <c r="CZ50" s="123">
        <v>2E-05</v>
      </c>
    </row>
    <row r="51" spans="1:104" ht="12.75">
      <c r="A51" s="151">
        <v>30</v>
      </c>
      <c r="B51" s="152" t="s">
        <v>139</v>
      </c>
      <c r="C51" s="153" t="s">
        <v>140</v>
      </c>
      <c r="D51" s="154" t="s">
        <v>109</v>
      </c>
      <c r="E51" s="155">
        <v>3.548</v>
      </c>
      <c r="F51" s="155">
        <v>0</v>
      </c>
      <c r="G51" s="156">
        <f>E51*F51</f>
        <v>0</v>
      </c>
      <c r="O51" s="150">
        <v>2</v>
      </c>
      <c r="AA51" s="123">
        <v>12</v>
      </c>
      <c r="AB51" s="123">
        <v>0</v>
      </c>
      <c r="AC51" s="123">
        <v>30</v>
      </c>
      <c r="AZ51" s="123">
        <v>2</v>
      </c>
      <c r="BA51" s="123">
        <f>IF(AZ51=1,G51,0)</f>
        <v>0</v>
      </c>
      <c r="BB51" s="123">
        <f>IF(AZ51=2,G51,0)</f>
        <v>0</v>
      </c>
      <c r="BC51" s="123">
        <f>IF(AZ51=3,G51,0)</f>
        <v>0</v>
      </c>
      <c r="BD51" s="123">
        <f>IF(AZ51=4,G51,0)</f>
        <v>0</v>
      </c>
      <c r="BE51" s="123">
        <f>IF(AZ51=5,G51,0)</f>
        <v>0</v>
      </c>
      <c r="CZ51" s="123">
        <v>0</v>
      </c>
    </row>
    <row r="52" spans="1:104" ht="12.75">
      <c r="A52" s="151">
        <v>31</v>
      </c>
      <c r="B52" s="152" t="s">
        <v>141</v>
      </c>
      <c r="C52" s="153" t="s">
        <v>142</v>
      </c>
      <c r="D52" s="154" t="s">
        <v>109</v>
      </c>
      <c r="E52" s="155">
        <v>5.695</v>
      </c>
      <c r="F52" s="155">
        <v>0</v>
      </c>
      <c r="G52" s="156">
        <f>E52*F52</f>
        <v>0</v>
      </c>
      <c r="O52" s="150">
        <v>2</v>
      </c>
      <c r="AA52" s="123">
        <v>12</v>
      </c>
      <c r="AB52" s="123">
        <v>0</v>
      </c>
      <c r="AC52" s="123">
        <v>31</v>
      </c>
      <c r="AZ52" s="123">
        <v>2</v>
      </c>
      <c r="BA52" s="123">
        <f>IF(AZ52=1,G52,0)</f>
        <v>0</v>
      </c>
      <c r="BB52" s="123">
        <f>IF(AZ52=2,G52,0)</f>
        <v>0</v>
      </c>
      <c r="BC52" s="123">
        <f>IF(AZ52=3,G52,0)</f>
        <v>0</v>
      </c>
      <c r="BD52" s="123">
        <f>IF(AZ52=4,G52,0)</f>
        <v>0</v>
      </c>
      <c r="BE52" s="123">
        <f>IF(AZ52=5,G52,0)</f>
        <v>0</v>
      </c>
      <c r="CZ52" s="123">
        <v>0</v>
      </c>
    </row>
    <row r="53" spans="1:104" ht="12.75">
      <c r="A53" s="151">
        <v>32</v>
      </c>
      <c r="B53" s="152" t="s">
        <v>143</v>
      </c>
      <c r="C53" s="153" t="s">
        <v>144</v>
      </c>
      <c r="D53" s="154" t="s">
        <v>72</v>
      </c>
      <c r="E53" s="155">
        <v>1</v>
      </c>
      <c r="F53" s="155">
        <v>0</v>
      </c>
      <c r="G53" s="156">
        <f>E53*F53</f>
        <v>0</v>
      </c>
      <c r="O53" s="150">
        <v>2</v>
      </c>
      <c r="AA53" s="123">
        <v>12</v>
      </c>
      <c r="AB53" s="123">
        <v>0</v>
      </c>
      <c r="AC53" s="123">
        <v>32</v>
      </c>
      <c r="AZ53" s="123">
        <v>2</v>
      </c>
      <c r="BA53" s="123">
        <f>IF(AZ53=1,G53,0)</f>
        <v>0</v>
      </c>
      <c r="BB53" s="123">
        <f>IF(AZ53=2,G53,0)</f>
        <v>0</v>
      </c>
      <c r="BC53" s="123">
        <f>IF(AZ53=3,G53,0)</f>
        <v>0</v>
      </c>
      <c r="BD53" s="123">
        <f>IF(AZ53=4,G53,0)</f>
        <v>0</v>
      </c>
      <c r="BE53" s="123">
        <f>IF(AZ53=5,G53,0)</f>
        <v>0</v>
      </c>
      <c r="CZ53" s="123">
        <v>1E-05</v>
      </c>
    </row>
    <row r="54" spans="1:57" ht="12.75">
      <c r="A54" s="157"/>
      <c r="B54" s="158" t="s">
        <v>66</v>
      </c>
      <c r="C54" s="159" t="str">
        <f>CONCATENATE(B49," ",C49)</f>
        <v>722 Vnitřní vodovod</v>
      </c>
      <c r="D54" s="157"/>
      <c r="E54" s="160"/>
      <c r="F54" s="160"/>
      <c r="G54" s="161">
        <f>SUM(G49:G53)</f>
        <v>0</v>
      </c>
      <c r="O54" s="150">
        <v>4</v>
      </c>
      <c r="BA54" s="162">
        <f>SUM(BA49:BA53)</f>
        <v>0</v>
      </c>
      <c r="BB54" s="162">
        <f>SUM(BB49:BB53)</f>
        <v>0</v>
      </c>
      <c r="BC54" s="162">
        <f>SUM(BC49:BC53)</f>
        <v>0</v>
      </c>
      <c r="BD54" s="162">
        <f>SUM(BD49:BD53)</f>
        <v>0</v>
      </c>
      <c r="BE54" s="162">
        <f>SUM(BE49:BE53)</f>
        <v>0</v>
      </c>
    </row>
    <row r="55" spans="1:15" ht="12.75">
      <c r="A55" s="143" t="s">
        <v>65</v>
      </c>
      <c r="B55" s="144" t="s">
        <v>145</v>
      </c>
      <c r="C55" s="145" t="s">
        <v>146</v>
      </c>
      <c r="D55" s="146"/>
      <c r="E55" s="147"/>
      <c r="F55" s="147"/>
      <c r="G55" s="148"/>
      <c r="H55" s="149"/>
      <c r="I55" s="149"/>
      <c r="O55" s="150">
        <v>1</v>
      </c>
    </row>
    <row r="56" spans="1:104" ht="12.75">
      <c r="A56" s="151">
        <v>33</v>
      </c>
      <c r="B56" s="152" t="s">
        <v>147</v>
      </c>
      <c r="C56" s="153" t="s">
        <v>148</v>
      </c>
      <c r="D56" s="154" t="s">
        <v>149</v>
      </c>
      <c r="E56" s="155">
        <v>63</v>
      </c>
      <c r="F56" s="155">
        <v>0</v>
      </c>
      <c r="G56" s="156">
        <f aca="true" t="shared" si="6" ref="G56:G77">E56*F56</f>
        <v>0</v>
      </c>
      <c r="O56" s="150">
        <v>2</v>
      </c>
      <c r="AA56" s="123">
        <v>12</v>
      </c>
      <c r="AB56" s="123">
        <v>0</v>
      </c>
      <c r="AC56" s="123">
        <v>33</v>
      </c>
      <c r="AZ56" s="123">
        <v>2</v>
      </c>
      <c r="BA56" s="123">
        <f aca="true" t="shared" si="7" ref="BA56:BA77">IF(AZ56=1,G56,0)</f>
        <v>0</v>
      </c>
      <c r="BB56" s="123">
        <f aca="true" t="shared" si="8" ref="BB56:BB77">IF(AZ56=2,G56,0)</f>
        <v>0</v>
      </c>
      <c r="BC56" s="123">
        <f aca="true" t="shared" si="9" ref="BC56:BC77">IF(AZ56=3,G56,0)</f>
        <v>0</v>
      </c>
      <c r="BD56" s="123">
        <f aca="true" t="shared" si="10" ref="BD56:BD77">IF(AZ56=4,G56,0)</f>
        <v>0</v>
      </c>
      <c r="BE56" s="123">
        <f aca="true" t="shared" si="11" ref="BE56:BE77">IF(AZ56=5,G56,0)</f>
        <v>0</v>
      </c>
      <c r="CZ56" s="123">
        <v>0</v>
      </c>
    </row>
    <row r="57" spans="1:104" ht="12.75">
      <c r="A57" s="151">
        <v>34</v>
      </c>
      <c r="B57" s="152" t="s">
        <v>150</v>
      </c>
      <c r="C57" s="153" t="s">
        <v>151</v>
      </c>
      <c r="D57" s="154" t="s">
        <v>149</v>
      </c>
      <c r="E57" s="155">
        <v>63</v>
      </c>
      <c r="F57" s="155">
        <v>0</v>
      </c>
      <c r="G57" s="156">
        <f t="shared" si="6"/>
        <v>0</v>
      </c>
      <c r="O57" s="150">
        <v>2</v>
      </c>
      <c r="AA57" s="123">
        <v>12</v>
      </c>
      <c r="AB57" s="123">
        <v>0</v>
      </c>
      <c r="AC57" s="123">
        <v>34</v>
      </c>
      <c r="AZ57" s="123">
        <v>2</v>
      </c>
      <c r="BA57" s="123">
        <f t="shared" si="7"/>
        <v>0</v>
      </c>
      <c r="BB57" s="123">
        <f t="shared" si="8"/>
        <v>0</v>
      </c>
      <c r="BC57" s="123">
        <f t="shared" si="9"/>
        <v>0</v>
      </c>
      <c r="BD57" s="123">
        <f t="shared" si="10"/>
        <v>0</v>
      </c>
      <c r="BE57" s="123">
        <f t="shared" si="11"/>
        <v>0</v>
      </c>
      <c r="CZ57" s="123">
        <v>0</v>
      </c>
    </row>
    <row r="58" spans="1:104" ht="12.75">
      <c r="A58" s="151">
        <v>35</v>
      </c>
      <c r="B58" s="152" t="s">
        <v>152</v>
      </c>
      <c r="C58" s="153" t="s">
        <v>153</v>
      </c>
      <c r="D58" s="154" t="s">
        <v>84</v>
      </c>
      <c r="E58" s="155">
        <v>63</v>
      </c>
      <c r="F58" s="155">
        <v>0</v>
      </c>
      <c r="G58" s="156">
        <f t="shared" si="6"/>
        <v>0</v>
      </c>
      <c r="O58" s="150">
        <v>2</v>
      </c>
      <c r="AA58" s="123">
        <v>12</v>
      </c>
      <c r="AB58" s="123">
        <v>0</v>
      </c>
      <c r="AC58" s="123">
        <v>35</v>
      </c>
      <c r="AZ58" s="123">
        <v>2</v>
      </c>
      <c r="BA58" s="123">
        <f t="shared" si="7"/>
        <v>0</v>
      </c>
      <c r="BB58" s="123">
        <f t="shared" si="8"/>
        <v>0</v>
      </c>
      <c r="BC58" s="123">
        <f t="shared" si="9"/>
        <v>0</v>
      </c>
      <c r="BD58" s="123">
        <f t="shared" si="10"/>
        <v>0</v>
      </c>
      <c r="BE58" s="123">
        <f t="shared" si="11"/>
        <v>0</v>
      </c>
      <c r="CZ58" s="123">
        <v>0</v>
      </c>
    </row>
    <row r="59" spans="1:104" ht="12.75">
      <c r="A59" s="151">
        <v>36</v>
      </c>
      <c r="B59" s="152" t="s">
        <v>154</v>
      </c>
      <c r="C59" s="153" t="s">
        <v>155</v>
      </c>
      <c r="D59" s="154" t="s">
        <v>84</v>
      </c>
      <c r="E59" s="155">
        <v>63</v>
      </c>
      <c r="F59" s="155">
        <v>0</v>
      </c>
      <c r="G59" s="156">
        <f t="shared" si="6"/>
        <v>0</v>
      </c>
      <c r="O59" s="150">
        <v>2</v>
      </c>
      <c r="AA59" s="123">
        <v>12</v>
      </c>
      <c r="AB59" s="123">
        <v>0</v>
      </c>
      <c r="AC59" s="123">
        <v>36</v>
      </c>
      <c r="AZ59" s="123">
        <v>2</v>
      </c>
      <c r="BA59" s="123">
        <f t="shared" si="7"/>
        <v>0</v>
      </c>
      <c r="BB59" s="123">
        <f t="shared" si="8"/>
        <v>0</v>
      </c>
      <c r="BC59" s="123">
        <f t="shared" si="9"/>
        <v>0</v>
      </c>
      <c r="BD59" s="123">
        <f t="shared" si="10"/>
        <v>0</v>
      </c>
      <c r="BE59" s="123">
        <f t="shared" si="11"/>
        <v>0</v>
      </c>
      <c r="CZ59" s="123">
        <v>0</v>
      </c>
    </row>
    <row r="60" spans="1:104" ht="12.75">
      <c r="A60" s="151">
        <v>37</v>
      </c>
      <c r="B60" s="152" t="s">
        <v>156</v>
      </c>
      <c r="C60" s="153" t="s">
        <v>157</v>
      </c>
      <c r="D60" s="154" t="s">
        <v>149</v>
      </c>
      <c r="E60" s="155">
        <v>63</v>
      </c>
      <c r="F60" s="155">
        <v>0</v>
      </c>
      <c r="G60" s="156">
        <f t="shared" si="6"/>
        <v>0</v>
      </c>
      <c r="O60" s="150">
        <v>2</v>
      </c>
      <c r="AA60" s="123">
        <v>12</v>
      </c>
      <c r="AB60" s="123">
        <v>0</v>
      </c>
      <c r="AC60" s="123">
        <v>37</v>
      </c>
      <c r="AZ60" s="123">
        <v>2</v>
      </c>
      <c r="BA60" s="123">
        <f t="shared" si="7"/>
        <v>0</v>
      </c>
      <c r="BB60" s="123">
        <f t="shared" si="8"/>
        <v>0</v>
      </c>
      <c r="BC60" s="123">
        <f t="shared" si="9"/>
        <v>0</v>
      </c>
      <c r="BD60" s="123">
        <f t="shared" si="10"/>
        <v>0</v>
      </c>
      <c r="BE60" s="123">
        <f t="shared" si="11"/>
        <v>0</v>
      </c>
      <c r="CZ60" s="123">
        <v>0.00076</v>
      </c>
    </row>
    <row r="61" spans="1:104" ht="12.75">
      <c r="A61" s="151">
        <v>38</v>
      </c>
      <c r="B61" s="152" t="s">
        <v>158</v>
      </c>
      <c r="C61" s="153" t="s">
        <v>159</v>
      </c>
      <c r="D61" s="154" t="s">
        <v>149</v>
      </c>
      <c r="E61" s="155">
        <v>63</v>
      </c>
      <c r="F61" s="155">
        <v>0</v>
      </c>
      <c r="G61" s="156">
        <f t="shared" si="6"/>
        <v>0</v>
      </c>
      <c r="O61" s="150">
        <v>2</v>
      </c>
      <c r="AA61" s="123">
        <v>12</v>
      </c>
      <c r="AB61" s="123">
        <v>0</v>
      </c>
      <c r="AC61" s="123">
        <v>38</v>
      </c>
      <c r="AZ61" s="123">
        <v>2</v>
      </c>
      <c r="BA61" s="123">
        <f t="shared" si="7"/>
        <v>0</v>
      </c>
      <c r="BB61" s="123">
        <f t="shared" si="8"/>
        <v>0</v>
      </c>
      <c r="BC61" s="123">
        <f t="shared" si="9"/>
        <v>0</v>
      </c>
      <c r="BD61" s="123">
        <f t="shared" si="10"/>
        <v>0</v>
      </c>
      <c r="BE61" s="123">
        <f t="shared" si="11"/>
        <v>0</v>
      </c>
      <c r="CZ61" s="123">
        <v>0.00017</v>
      </c>
    </row>
    <row r="62" spans="1:104" ht="12.75">
      <c r="A62" s="151">
        <v>39</v>
      </c>
      <c r="B62" s="152" t="s">
        <v>160</v>
      </c>
      <c r="C62" s="153" t="s">
        <v>161</v>
      </c>
      <c r="D62" s="154" t="s">
        <v>84</v>
      </c>
      <c r="E62" s="155">
        <v>63</v>
      </c>
      <c r="F62" s="155">
        <v>0</v>
      </c>
      <c r="G62" s="156">
        <f t="shared" si="6"/>
        <v>0</v>
      </c>
      <c r="O62" s="150">
        <v>2</v>
      </c>
      <c r="AA62" s="123">
        <v>12</v>
      </c>
      <c r="AB62" s="123">
        <v>0</v>
      </c>
      <c r="AC62" s="123">
        <v>39</v>
      </c>
      <c r="AZ62" s="123">
        <v>2</v>
      </c>
      <c r="BA62" s="123">
        <f t="shared" si="7"/>
        <v>0</v>
      </c>
      <c r="BB62" s="123">
        <f t="shared" si="8"/>
        <v>0</v>
      </c>
      <c r="BC62" s="123">
        <f t="shared" si="9"/>
        <v>0</v>
      </c>
      <c r="BD62" s="123">
        <f t="shared" si="10"/>
        <v>0</v>
      </c>
      <c r="BE62" s="123">
        <f t="shared" si="11"/>
        <v>0</v>
      </c>
      <c r="CZ62" s="123">
        <v>0.00013</v>
      </c>
    </row>
    <row r="63" spans="1:104" ht="12.75">
      <c r="A63" s="151">
        <v>40</v>
      </c>
      <c r="B63" s="152" t="s">
        <v>162</v>
      </c>
      <c r="C63" s="153" t="s">
        <v>163</v>
      </c>
      <c r="D63" s="154" t="s">
        <v>84</v>
      </c>
      <c r="E63" s="155">
        <v>63</v>
      </c>
      <c r="F63" s="155">
        <v>0</v>
      </c>
      <c r="G63" s="156">
        <f t="shared" si="6"/>
        <v>0</v>
      </c>
      <c r="O63" s="150">
        <v>2</v>
      </c>
      <c r="AA63" s="123">
        <v>12</v>
      </c>
      <c r="AB63" s="123">
        <v>0</v>
      </c>
      <c r="AC63" s="123">
        <v>40</v>
      </c>
      <c r="AZ63" s="123">
        <v>2</v>
      </c>
      <c r="BA63" s="123">
        <f t="shared" si="7"/>
        <v>0</v>
      </c>
      <c r="BB63" s="123">
        <f t="shared" si="8"/>
        <v>0</v>
      </c>
      <c r="BC63" s="123">
        <f t="shared" si="9"/>
        <v>0</v>
      </c>
      <c r="BD63" s="123">
        <f t="shared" si="10"/>
        <v>0</v>
      </c>
      <c r="BE63" s="123">
        <f t="shared" si="11"/>
        <v>0</v>
      </c>
      <c r="CZ63" s="123">
        <v>0</v>
      </c>
    </row>
    <row r="64" spans="1:104" ht="12.75">
      <c r="A64" s="151">
        <v>41</v>
      </c>
      <c r="B64" s="152" t="s">
        <v>164</v>
      </c>
      <c r="C64" s="153" t="s">
        <v>165</v>
      </c>
      <c r="D64" s="154" t="s">
        <v>84</v>
      </c>
      <c r="E64" s="155">
        <v>63</v>
      </c>
      <c r="F64" s="155">
        <v>0</v>
      </c>
      <c r="G64" s="156">
        <f t="shared" si="6"/>
        <v>0</v>
      </c>
      <c r="O64" s="150">
        <v>2</v>
      </c>
      <c r="AA64" s="123">
        <v>12</v>
      </c>
      <c r="AB64" s="123">
        <v>0</v>
      </c>
      <c r="AC64" s="123">
        <v>41</v>
      </c>
      <c r="AZ64" s="123">
        <v>2</v>
      </c>
      <c r="BA64" s="123">
        <f t="shared" si="7"/>
        <v>0</v>
      </c>
      <c r="BB64" s="123">
        <f t="shared" si="8"/>
        <v>0</v>
      </c>
      <c r="BC64" s="123">
        <f t="shared" si="9"/>
        <v>0</v>
      </c>
      <c r="BD64" s="123">
        <f t="shared" si="10"/>
        <v>0</v>
      </c>
      <c r="BE64" s="123">
        <f t="shared" si="11"/>
        <v>0</v>
      </c>
      <c r="CZ64" s="123">
        <v>0.00021</v>
      </c>
    </row>
    <row r="65" spans="1:104" ht="12.75">
      <c r="A65" s="151">
        <v>42</v>
      </c>
      <c r="B65" s="152" t="s">
        <v>166</v>
      </c>
      <c r="C65" s="153" t="s">
        <v>167</v>
      </c>
      <c r="D65" s="154" t="s">
        <v>84</v>
      </c>
      <c r="E65" s="155">
        <v>63</v>
      </c>
      <c r="F65" s="155">
        <v>0</v>
      </c>
      <c r="G65" s="156">
        <f t="shared" si="6"/>
        <v>0</v>
      </c>
      <c r="O65" s="150">
        <v>2</v>
      </c>
      <c r="AA65" s="123">
        <v>12</v>
      </c>
      <c r="AB65" s="123">
        <v>0</v>
      </c>
      <c r="AC65" s="123">
        <v>42</v>
      </c>
      <c r="AZ65" s="123">
        <v>2</v>
      </c>
      <c r="BA65" s="123">
        <f t="shared" si="7"/>
        <v>0</v>
      </c>
      <c r="BB65" s="123">
        <f t="shared" si="8"/>
        <v>0</v>
      </c>
      <c r="BC65" s="123">
        <f t="shared" si="9"/>
        <v>0</v>
      </c>
      <c r="BD65" s="123">
        <f t="shared" si="10"/>
        <v>0</v>
      </c>
      <c r="BE65" s="123">
        <f t="shared" si="11"/>
        <v>0</v>
      </c>
      <c r="CZ65" s="123">
        <v>2E-05</v>
      </c>
    </row>
    <row r="66" spans="1:104" ht="12.75">
      <c r="A66" s="151">
        <v>43</v>
      </c>
      <c r="B66" s="152" t="s">
        <v>168</v>
      </c>
      <c r="C66" s="153" t="s">
        <v>169</v>
      </c>
      <c r="D66" s="154" t="s">
        <v>84</v>
      </c>
      <c r="E66" s="155">
        <v>63</v>
      </c>
      <c r="F66" s="155">
        <v>0</v>
      </c>
      <c r="G66" s="156">
        <f t="shared" si="6"/>
        <v>0</v>
      </c>
      <c r="O66" s="150">
        <v>2</v>
      </c>
      <c r="AA66" s="123">
        <v>12</v>
      </c>
      <c r="AB66" s="123">
        <v>0</v>
      </c>
      <c r="AC66" s="123">
        <v>43</v>
      </c>
      <c r="AZ66" s="123">
        <v>2</v>
      </c>
      <c r="BA66" s="123">
        <f t="shared" si="7"/>
        <v>0</v>
      </c>
      <c r="BB66" s="123">
        <f t="shared" si="8"/>
        <v>0</v>
      </c>
      <c r="BC66" s="123">
        <f t="shared" si="9"/>
        <v>0</v>
      </c>
      <c r="BD66" s="123">
        <f t="shared" si="10"/>
        <v>0</v>
      </c>
      <c r="BE66" s="123">
        <f t="shared" si="11"/>
        <v>0</v>
      </c>
      <c r="CZ66" s="123">
        <v>2E-05</v>
      </c>
    </row>
    <row r="67" spans="1:104" ht="22.5">
      <c r="A67" s="151">
        <v>44</v>
      </c>
      <c r="B67" s="152" t="s">
        <v>170</v>
      </c>
      <c r="C67" s="153" t="s">
        <v>171</v>
      </c>
      <c r="D67" s="154" t="s">
        <v>84</v>
      </c>
      <c r="E67" s="155">
        <v>63</v>
      </c>
      <c r="F67" s="155">
        <v>0</v>
      </c>
      <c r="G67" s="156">
        <f t="shared" si="6"/>
        <v>0</v>
      </c>
      <c r="O67" s="150">
        <v>2</v>
      </c>
      <c r="AA67" s="123">
        <v>12</v>
      </c>
      <c r="AB67" s="123">
        <v>0</v>
      </c>
      <c r="AC67" s="123">
        <v>44</v>
      </c>
      <c r="AZ67" s="123">
        <v>2</v>
      </c>
      <c r="BA67" s="123">
        <f t="shared" si="7"/>
        <v>0</v>
      </c>
      <c r="BB67" s="123">
        <f t="shared" si="8"/>
        <v>0</v>
      </c>
      <c r="BC67" s="123">
        <f t="shared" si="9"/>
        <v>0</v>
      </c>
      <c r="BD67" s="123">
        <f t="shared" si="10"/>
        <v>0</v>
      </c>
      <c r="BE67" s="123">
        <f t="shared" si="11"/>
        <v>0</v>
      </c>
      <c r="CZ67" s="123">
        <v>2E-05</v>
      </c>
    </row>
    <row r="68" spans="1:104" ht="12.75">
      <c r="A68" s="151">
        <v>45</v>
      </c>
      <c r="B68" s="152" t="s">
        <v>172</v>
      </c>
      <c r="C68" s="153" t="s">
        <v>173</v>
      </c>
      <c r="D68" s="154" t="s">
        <v>84</v>
      </c>
      <c r="E68" s="155">
        <v>63</v>
      </c>
      <c r="F68" s="155">
        <v>0</v>
      </c>
      <c r="G68" s="156">
        <f t="shared" si="6"/>
        <v>0</v>
      </c>
      <c r="O68" s="150">
        <v>2</v>
      </c>
      <c r="AA68" s="123">
        <v>12</v>
      </c>
      <c r="AB68" s="123">
        <v>0</v>
      </c>
      <c r="AC68" s="123">
        <v>45</v>
      </c>
      <c r="AZ68" s="123">
        <v>2</v>
      </c>
      <c r="BA68" s="123">
        <f t="shared" si="7"/>
        <v>0</v>
      </c>
      <c r="BB68" s="123">
        <f t="shared" si="8"/>
        <v>0</v>
      </c>
      <c r="BC68" s="123">
        <f t="shared" si="9"/>
        <v>0</v>
      </c>
      <c r="BD68" s="123">
        <f t="shared" si="10"/>
        <v>0</v>
      </c>
      <c r="BE68" s="123">
        <f t="shared" si="11"/>
        <v>0</v>
      </c>
      <c r="CZ68" s="123">
        <v>2E-05</v>
      </c>
    </row>
    <row r="69" spans="1:104" ht="22.5">
      <c r="A69" s="151">
        <v>46</v>
      </c>
      <c r="B69" s="152" t="s">
        <v>174</v>
      </c>
      <c r="C69" s="153" t="s">
        <v>175</v>
      </c>
      <c r="D69" s="154" t="s">
        <v>84</v>
      </c>
      <c r="E69" s="155">
        <v>126</v>
      </c>
      <c r="F69" s="155">
        <v>0</v>
      </c>
      <c r="G69" s="156">
        <f t="shared" si="6"/>
        <v>0</v>
      </c>
      <c r="O69" s="150">
        <v>2</v>
      </c>
      <c r="AA69" s="123">
        <v>12</v>
      </c>
      <c r="AB69" s="123">
        <v>0</v>
      </c>
      <c r="AC69" s="123">
        <v>46</v>
      </c>
      <c r="AZ69" s="123">
        <v>2</v>
      </c>
      <c r="BA69" s="123">
        <f t="shared" si="7"/>
        <v>0</v>
      </c>
      <c r="BB69" s="123">
        <f t="shared" si="8"/>
        <v>0</v>
      </c>
      <c r="BC69" s="123">
        <f t="shared" si="9"/>
        <v>0</v>
      </c>
      <c r="BD69" s="123">
        <f t="shared" si="10"/>
        <v>0</v>
      </c>
      <c r="BE69" s="123">
        <f t="shared" si="11"/>
        <v>0</v>
      </c>
      <c r="CZ69" s="123">
        <v>0.00094</v>
      </c>
    </row>
    <row r="70" spans="1:104" ht="12.75">
      <c r="A70" s="151">
        <v>47</v>
      </c>
      <c r="B70" s="152" t="s">
        <v>176</v>
      </c>
      <c r="C70" s="153" t="s">
        <v>177</v>
      </c>
      <c r="D70" s="154" t="s">
        <v>149</v>
      </c>
      <c r="E70" s="155">
        <v>315</v>
      </c>
      <c r="F70" s="155">
        <v>0</v>
      </c>
      <c r="G70" s="156">
        <f t="shared" si="6"/>
        <v>0</v>
      </c>
      <c r="O70" s="150">
        <v>2</v>
      </c>
      <c r="AA70" s="123">
        <v>12</v>
      </c>
      <c r="AB70" s="123">
        <v>0</v>
      </c>
      <c r="AC70" s="123">
        <v>47</v>
      </c>
      <c r="AZ70" s="123">
        <v>2</v>
      </c>
      <c r="BA70" s="123">
        <f t="shared" si="7"/>
        <v>0</v>
      </c>
      <c r="BB70" s="123">
        <f t="shared" si="8"/>
        <v>0</v>
      </c>
      <c r="BC70" s="123">
        <f t="shared" si="9"/>
        <v>0</v>
      </c>
      <c r="BD70" s="123">
        <f t="shared" si="10"/>
        <v>0</v>
      </c>
      <c r="BE70" s="123">
        <f t="shared" si="11"/>
        <v>0</v>
      </c>
      <c r="CZ70" s="123">
        <v>0.00024</v>
      </c>
    </row>
    <row r="71" spans="1:104" ht="12.75">
      <c r="A71" s="151">
        <v>48</v>
      </c>
      <c r="B71" s="152" t="s">
        <v>178</v>
      </c>
      <c r="C71" s="153" t="s">
        <v>179</v>
      </c>
      <c r="D71" s="154" t="s">
        <v>149</v>
      </c>
      <c r="E71" s="155">
        <v>63</v>
      </c>
      <c r="F71" s="155">
        <v>0</v>
      </c>
      <c r="G71" s="156">
        <f t="shared" si="6"/>
        <v>0</v>
      </c>
      <c r="O71" s="150">
        <v>2</v>
      </c>
      <c r="AA71" s="123">
        <v>12</v>
      </c>
      <c r="AB71" s="123">
        <v>0</v>
      </c>
      <c r="AC71" s="123">
        <v>48</v>
      </c>
      <c r="AZ71" s="123">
        <v>2</v>
      </c>
      <c r="BA71" s="123">
        <f t="shared" si="7"/>
        <v>0</v>
      </c>
      <c r="BB71" s="123">
        <f t="shared" si="8"/>
        <v>0</v>
      </c>
      <c r="BC71" s="123">
        <f t="shared" si="9"/>
        <v>0</v>
      </c>
      <c r="BD71" s="123">
        <f t="shared" si="10"/>
        <v>0</v>
      </c>
      <c r="BE71" s="123">
        <f t="shared" si="11"/>
        <v>0</v>
      </c>
      <c r="CZ71" s="123">
        <v>0.02514</v>
      </c>
    </row>
    <row r="72" spans="1:104" ht="12.75">
      <c r="A72" s="151">
        <v>49</v>
      </c>
      <c r="B72" s="152" t="s">
        <v>180</v>
      </c>
      <c r="C72" s="153" t="s">
        <v>181</v>
      </c>
      <c r="D72" s="154" t="s">
        <v>84</v>
      </c>
      <c r="E72" s="155">
        <v>63</v>
      </c>
      <c r="F72" s="155">
        <v>0</v>
      </c>
      <c r="G72" s="156">
        <f t="shared" si="6"/>
        <v>0</v>
      </c>
      <c r="O72" s="150">
        <v>2</v>
      </c>
      <c r="AA72" s="123">
        <v>12</v>
      </c>
      <c r="AB72" s="123">
        <v>1</v>
      </c>
      <c r="AC72" s="123">
        <v>49</v>
      </c>
      <c r="AZ72" s="123">
        <v>2</v>
      </c>
      <c r="BA72" s="123">
        <f t="shared" si="7"/>
        <v>0</v>
      </c>
      <c r="BB72" s="123">
        <f t="shared" si="8"/>
        <v>0</v>
      </c>
      <c r="BC72" s="123">
        <f t="shared" si="9"/>
        <v>0</v>
      </c>
      <c r="BD72" s="123">
        <f t="shared" si="10"/>
        <v>0</v>
      </c>
      <c r="BE72" s="123">
        <f t="shared" si="11"/>
        <v>0</v>
      </c>
      <c r="CZ72" s="123">
        <v>0.00128</v>
      </c>
    </row>
    <row r="73" spans="1:104" ht="12.75">
      <c r="A73" s="151">
        <v>50</v>
      </c>
      <c r="B73" s="152" t="s">
        <v>182</v>
      </c>
      <c r="C73" s="153" t="s">
        <v>183</v>
      </c>
      <c r="D73" s="154" t="s">
        <v>84</v>
      </c>
      <c r="E73" s="155">
        <v>63</v>
      </c>
      <c r="F73" s="155">
        <v>0</v>
      </c>
      <c r="G73" s="156">
        <f t="shared" si="6"/>
        <v>0</v>
      </c>
      <c r="O73" s="150">
        <v>2</v>
      </c>
      <c r="AA73" s="123">
        <v>12</v>
      </c>
      <c r="AB73" s="123">
        <v>1</v>
      </c>
      <c r="AC73" s="123">
        <v>50</v>
      </c>
      <c r="AZ73" s="123">
        <v>2</v>
      </c>
      <c r="BA73" s="123">
        <f t="shared" si="7"/>
        <v>0</v>
      </c>
      <c r="BB73" s="123">
        <f t="shared" si="8"/>
        <v>0</v>
      </c>
      <c r="BC73" s="123">
        <f t="shared" si="9"/>
        <v>0</v>
      </c>
      <c r="BD73" s="123">
        <f t="shared" si="10"/>
        <v>0</v>
      </c>
      <c r="BE73" s="123">
        <f t="shared" si="11"/>
        <v>0</v>
      </c>
      <c r="CZ73" s="123">
        <v>0.0012</v>
      </c>
    </row>
    <row r="74" spans="1:104" ht="12.75">
      <c r="A74" s="151">
        <v>51</v>
      </c>
      <c r="B74" s="152" t="s">
        <v>184</v>
      </c>
      <c r="C74" s="153" t="s">
        <v>185</v>
      </c>
      <c r="D74" s="154" t="s">
        <v>84</v>
      </c>
      <c r="E74" s="155">
        <v>63</v>
      </c>
      <c r="F74" s="155">
        <v>0</v>
      </c>
      <c r="G74" s="156">
        <f t="shared" si="6"/>
        <v>0</v>
      </c>
      <c r="O74" s="150">
        <v>2</v>
      </c>
      <c r="AA74" s="123">
        <v>12</v>
      </c>
      <c r="AB74" s="123">
        <v>1</v>
      </c>
      <c r="AC74" s="123">
        <v>51</v>
      </c>
      <c r="AZ74" s="123">
        <v>2</v>
      </c>
      <c r="BA74" s="123">
        <f t="shared" si="7"/>
        <v>0</v>
      </c>
      <c r="BB74" s="123">
        <f t="shared" si="8"/>
        <v>0</v>
      </c>
      <c r="BC74" s="123">
        <f t="shared" si="9"/>
        <v>0</v>
      </c>
      <c r="BD74" s="123">
        <f t="shared" si="10"/>
        <v>0</v>
      </c>
      <c r="BE74" s="123">
        <f t="shared" si="11"/>
        <v>0</v>
      </c>
      <c r="CZ74" s="123">
        <v>0.0011</v>
      </c>
    </row>
    <row r="75" spans="1:104" ht="12.75">
      <c r="A75" s="151">
        <v>52</v>
      </c>
      <c r="B75" s="152" t="s">
        <v>186</v>
      </c>
      <c r="C75" s="153" t="s">
        <v>187</v>
      </c>
      <c r="D75" s="154" t="s">
        <v>149</v>
      </c>
      <c r="E75" s="155">
        <v>63</v>
      </c>
      <c r="F75" s="155">
        <v>0</v>
      </c>
      <c r="G75" s="156">
        <f t="shared" si="6"/>
        <v>0</v>
      </c>
      <c r="O75" s="150">
        <v>2</v>
      </c>
      <c r="AA75" s="123">
        <v>12</v>
      </c>
      <c r="AB75" s="123">
        <v>0</v>
      </c>
      <c r="AC75" s="123">
        <v>52</v>
      </c>
      <c r="AZ75" s="123">
        <v>2</v>
      </c>
      <c r="BA75" s="123">
        <f t="shared" si="7"/>
        <v>0</v>
      </c>
      <c r="BB75" s="123">
        <f t="shared" si="8"/>
        <v>0</v>
      </c>
      <c r="BC75" s="123">
        <f t="shared" si="9"/>
        <v>0</v>
      </c>
      <c r="BD75" s="123">
        <f t="shared" si="10"/>
        <v>0</v>
      </c>
      <c r="BE75" s="123">
        <f t="shared" si="11"/>
        <v>0</v>
      </c>
      <c r="CZ75" s="123">
        <v>0.00607</v>
      </c>
    </row>
    <row r="76" spans="1:104" ht="12.75">
      <c r="A76" s="151">
        <v>53</v>
      </c>
      <c r="B76" s="152" t="s">
        <v>188</v>
      </c>
      <c r="C76" s="153" t="s">
        <v>189</v>
      </c>
      <c r="D76" s="154" t="s">
        <v>84</v>
      </c>
      <c r="E76" s="155">
        <v>63</v>
      </c>
      <c r="F76" s="155">
        <v>0</v>
      </c>
      <c r="G76" s="156">
        <f t="shared" si="6"/>
        <v>0</v>
      </c>
      <c r="O76" s="150">
        <v>2</v>
      </c>
      <c r="AA76" s="123">
        <v>12</v>
      </c>
      <c r="AB76" s="123">
        <v>1</v>
      </c>
      <c r="AC76" s="123">
        <v>53</v>
      </c>
      <c r="AZ76" s="123">
        <v>2</v>
      </c>
      <c r="BA76" s="123">
        <f t="shared" si="7"/>
        <v>0</v>
      </c>
      <c r="BB76" s="123">
        <f t="shared" si="8"/>
        <v>0</v>
      </c>
      <c r="BC76" s="123">
        <f t="shared" si="9"/>
        <v>0</v>
      </c>
      <c r="BD76" s="123">
        <f t="shared" si="10"/>
        <v>0</v>
      </c>
      <c r="BE76" s="123">
        <f t="shared" si="11"/>
        <v>0</v>
      </c>
      <c r="CZ76" s="123">
        <v>0.0012</v>
      </c>
    </row>
    <row r="77" spans="1:104" ht="12.75">
      <c r="A77" s="151">
        <v>54</v>
      </c>
      <c r="B77" s="152" t="s">
        <v>190</v>
      </c>
      <c r="C77" s="153" t="s">
        <v>209</v>
      </c>
      <c r="D77" s="154" t="s">
        <v>84</v>
      </c>
      <c r="E77" s="155">
        <v>63</v>
      </c>
      <c r="F77" s="155">
        <v>0</v>
      </c>
      <c r="G77" s="156">
        <f t="shared" si="6"/>
        <v>0</v>
      </c>
      <c r="O77" s="150">
        <v>2</v>
      </c>
      <c r="AA77" s="123">
        <v>12</v>
      </c>
      <c r="AB77" s="123">
        <v>0</v>
      </c>
      <c r="AC77" s="123">
        <v>54</v>
      </c>
      <c r="AZ77" s="123">
        <v>2</v>
      </c>
      <c r="BA77" s="123">
        <f t="shared" si="7"/>
        <v>0</v>
      </c>
      <c r="BB77" s="123">
        <f t="shared" si="8"/>
        <v>0</v>
      </c>
      <c r="BC77" s="123">
        <f t="shared" si="9"/>
        <v>0</v>
      </c>
      <c r="BD77" s="123">
        <f t="shared" si="10"/>
        <v>0</v>
      </c>
      <c r="BE77" s="123">
        <f t="shared" si="11"/>
        <v>0</v>
      </c>
      <c r="CZ77" s="123">
        <v>0.28176</v>
      </c>
    </row>
    <row r="78" spans="1:57" ht="12.75">
      <c r="A78" s="157"/>
      <c r="B78" s="158" t="s">
        <v>66</v>
      </c>
      <c r="C78" s="159" t="str">
        <f>CONCATENATE(B55," ",C55)</f>
        <v>725 Zařizovací předměty</v>
      </c>
      <c r="D78" s="157"/>
      <c r="E78" s="160"/>
      <c r="F78" s="160"/>
      <c r="G78" s="161">
        <f>SUM(G55:G77)</f>
        <v>0</v>
      </c>
      <c r="O78" s="150">
        <v>4</v>
      </c>
      <c r="BA78" s="162">
        <f>SUM(BA55:BA77)</f>
        <v>0</v>
      </c>
      <c r="BB78" s="162">
        <f>SUM(BB55:BB77)</f>
        <v>0</v>
      </c>
      <c r="BC78" s="162">
        <f>SUM(BC55:BC77)</f>
        <v>0</v>
      </c>
      <c r="BD78" s="162">
        <f>SUM(BD55:BD77)</f>
        <v>0</v>
      </c>
      <c r="BE78" s="162">
        <f>SUM(BE55:BE77)</f>
        <v>0</v>
      </c>
    </row>
    <row r="79" spans="1:15" ht="12.75">
      <c r="A79" s="143" t="s">
        <v>65</v>
      </c>
      <c r="B79" s="144" t="s">
        <v>191</v>
      </c>
      <c r="C79" s="145" t="s">
        <v>192</v>
      </c>
      <c r="D79" s="146"/>
      <c r="E79" s="147"/>
      <c r="F79" s="147"/>
      <c r="G79" s="148"/>
      <c r="H79" s="149"/>
      <c r="I79" s="149"/>
      <c r="O79" s="150">
        <v>1</v>
      </c>
    </row>
    <row r="80" spans="1:104" ht="12.75">
      <c r="A80" s="151">
        <v>55</v>
      </c>
      <c r="B80" s="152" t="s">
        <v>193</v>
      </c>
      <c r="C80" s="153" t="s">
        <v>194</v>
      </c>
      <c r="D80" s="154" t="s">
        <v>109</v>
      </c>
      <c r="E80" s="155">
        <v>1</v>
      </c>
      <c r="F80" s="155">
        <v>0</v>
      </c>
      <c r="G80" s="156">
        <f>E80*F80</f>
        <v>0</v>
      </c>
      <c r="O80" s="150">
        <v>2</v>
      </c>
      <c r="AA80" s="123">
        <v>12</v>
      </c>
      <c r="AB80" s="123">
        <v>0</v>
      </c>
      <c r="AC80" s="123">
        <v>55</v>
      </c>
      <c r="AZ80" s="123">
        <v>2</v>
      </c>
      <c r="BA80" s="123">
        <f>IF(AZ80=1,G80,0)</f>
        <v>0</v>
      </c>
      <c r="BB80" s="123">
        <f>IF(AZ80=2,G80,0)</f>
        <v>0</v>
      </c>
      <c r="BC80" s="123">
        <f>IF(AZ80=3,G80,0)</f>
        <v>0</v>
      </c>
      <c r="BD80" s="123">
        <f>IF(AZ80=4,G80,0)</f>
        <v>0</v>
      </c>
      <c r="BE80" s="123">
        <f>IF(AZ80=5,G80,0)</f>
        <v>0</v>
      </c>
      <c r="CZ80" s="123">
        <v>0</v>
      </c>
    </row>
    <row r="81" spans="1:57" ht="12.75">
      <c r="A81" s="157"/>
      <c r="B81" s="158" t="s">
        <v>66</v>
      </c>
      <c r="C81" s="159" t="str">
        <f>CONCATENATE(B79," ",C79)</f>
        <v>734 Armatury</v>
      </c>
      <c r="D81" s="157"/>
      <c r="E81" s="160"/>
      <c r="F81" s="160"/>
      <c r="G81" s="161">
        <f>SUM(G79:G80)</f>
        <v>0</v>
      </c>
      <c r="O81" s="150">
        <v>4</v>
      </c>
      <c r="BA81" s="162">
        <f>SUM(BA79:BA80)</f>
        <v>0</v>
      </c>
      <c r="BB81" s="162">
        <f>SUM(BB79:BB80)</f>
        <v>0</v>
      </c>
      <c r="BC81" s="162">
        <f>SUM(BC79:BC80)</f>
        <v>0</v>
      </c>
      <c r="BD81" s="162">
        <f>SUM(BD79:BD80)</f>
        <v>0</v>
      </c>
      <c r="BE81" s="162">
        <f>SUM(BE79:BE80)</f>
        <v>0</v>
      </c>
    </row>
    <row r="82" spans="1:15" ht="12.75">
      <c r="A82" s="143" t="s">
        <v>65</v>
      </c>
      <c r="B82" s="144" t="s">
        <v>195</v>
      </c>
      <c r="C82" s="145" t="s">
        <v>196</v>
      </c>
      <c r="D82" s="146"/>
      <c r="E82" s="147"/>
      <c r="F82" s="147"/>
      <c r="G82" s="148"/>
      <c r="H82" s="149"/>
      <c r="I82" s="149"/>
      <c r="O82" s="150">
        <v>1</v>
      </c>
    </row>
    <row r="83" spans="1:104" ht="12.75">
      <c r="A83" s="151">
        <v>56</v>
      </c>
      <c r="B83" s="152" t="s">
        <v>197</v>
      </c>
      <c r="C83" s="153" t="s">
        <v>198</v>
      </c>
      <c r="D83" s="154" t="s">
        <v>92</v>
      </c>
      <c r="E83" s="155">
        <v>126</v>
      </c>
      <c r="F83" s="155">
        <v>0</v>
      </c>
      <c r="G83" s="156">
        <f>E83*F83</f>
        <v>0</v>
      </c>
      <c r="O83" s="150">
        <v>2</v>
      </c>
      <c r="AA83" s="123">
        <v>12</v>
      </c>
      <c r="AB83" s="123">
        <v>0</v>
      </c>
      <c r="AC83" s="123">
        <v>56</v>
      </c>
      <c r="AZ83" s="123">
        <v>2</v>
      </c>
      <c r="BA83" s="123">
        <f>IF(AZ83=1,G83,0)</f>
        <v>0</v>
      </c>
      <c r="BB83" s="123">
        <f>IF(AZ83=2,G83,0)</f>
        <v>0</v>
      </c>
      <c r="BC83" s="123">
        <f>IF(AZ83=3,G83,0)</f>
        <v>0</v>
      </c>
      <c r="BD83" s="123">
        <f>IF(AZ83=4,G83,0)</f>
        <v>0</v>
      </c>
      <c r="BE83" s="123">
        <f>IF(AZ83=5,G83,0)</f>
        <v>0</v>
      </c>
      <c r="CZ83" s="123">
        <v>0.0611</v>
      </c>
    </row>
    <row r="84" spans="1:104" ht="12.75">
      <c r="A84" s="151">
        <v>57</v>
      </c>
      <c r="B84" s="152" t="s">
        <v>199</v>
      </c>
      <c r="C84" s="153" t="s">
        <v>200</v>
      </c>
      <c r="D84" s="154" t="s">
        <v>87</v>
      </c>
      <c r="E84" s="155">
        <v>108</v>
      </c>
      <c r="F84" s="155">
        <v>0</v>
      </c>
      <c r="G84" s="156">
        <f>E84*F84</f>
        <v>0</v>
      </c>
      <c r="O84" s="150">
        <v>2</v>
      </c>
      <c r="AA84" s="123">
        <v>12</v>
      </c>
      <c r="AB84" s="123">
        <v>1</v>
      </c>
      <c r="AC84" s="123">
        <v>57</v>
      </c>
      <c r="AZ84" s="123">
        <v>2</v>
      </c>
      <c r="BA84" s="123">
        <f>IF(AZ84=1,G84,0)</f>
        <v>0</v>
      </c>
      <c r="BB84" s="123">
        <f>IF(AZ84=2,G84,0)</f>
        <v>0</v>
      </c>
      <c r="BC84" s="123">
        <f>IF(AZ84=3,G84,0)</f>
        <v>0</v>
      </c>
      <c r="BD84" s="123">
        <f>IF(AZ84=4,G84,0)</f>
        <v>0</v>
      </c>
      <c r="BE84" s="123">
        <f>IF(AZ84=5,G84,0)</f>
        <v>0</v>
      </c>
      <c r="CZ84" s="123">
        <v>0.00022</v>
      </c>
    </row>
    <row r="85" spans="1:104" ht="12.75">
      <c r="A85" s="151">
        <v>58</v>
      </c>
      <c r="B85" s="152" t="s">
        <v>201</v>
      </c>
      <c r="C85" s="153" t="s">
        <v>202</v>
      </c>
      <c r="D85" s="154" t="s">
        <v>84</v>
      </c>
      <c r="E85" s="155">
        <v>63</v>
      </c>
      <c r="F85" s="155">
        <v>0</v>
      </c>
      <c r="G85" s="156">
        <f>E85*F85</f>
        <v>0</v>
      </c>
      <c r="O85" s="150">
        <v>2</v>
      </c>
      <c r="AA85" s="123">
        <v>12</v>
      </c>
      <c r="AB85" s="123">
        <v>1</v>
      </c>
      <c r="AC85" s="123">
        <v>58</v>
      </c>
      <c r="AZ85" s="123">
        <v>2</v>
      </c>
      <c r="BA85" s="123">
        <f>IF(AZ85=1,G85,0)</f>
        <v>0</v>
      </c>
      <c r="BB85" s="123">
        <f>IF(AZ85=2,G85,0)</f>
        <v>0</v>
      </c>
      <c r="BC85" s="123">
        <f>IF(AZ85=3,G85,0)</f>
        <v>0</v>
      </c>
      <c r="BD85" s="123">
        <f>IF(AZ85=4,G85,0)</f>
        <v>0</v>
      </c>
      <c r="BE85" s="123">
        <f>IF(AZ85=5,G85,0)</f>
        <v>0</v>
      </c>
      <c r="CZ85" s="123">
        <v>0.00034</v>
      </c>
    </row>
    <row r="86" spans="1:57" ht="12.75">
      <c r="A86" s="157"/>
      <c r="B86" s="158" t="s">
        <v>66</v>
      </c>
      <c r="C86" s="159" t="str">
        <f>CONCATENATE(B82," ",C82)</f>
        <v>781 Obklady keramické</v>
      </c>
      <c r="D86" s="157"/>
      <c r="E86" s="160"/>
      <c r="F86" s="160"/>
      <c r="G86" s="161">
        <f>SUM(G82:G85)</f>
        <v>0</v>
      </c>
      <c r="O86" s="150">
        <v>4</v>
      </c>
      <c r="BA86" s="162">
        <f>SUM(BA82:BA85)</f>
        <v>0</v>
      </c>
      <c r="BB86" s="162">
        <f>SUM(BB82:BB85)</f>
        <v>0</v>
      </c>
      <c r="BC86" s="162">
        <f>SUM(BC82:BC85)</f>
        <v>0</v>
      </c>
      <c r="BD86" s="162">
        <f>SUM(BD82:BD85)</f>
        <v>0</v>
      </c>
      <c r="BE86" s="162">
        <f>SUM(BE82:BE85)</f>
        <v>0</v>
      </c>
    </row>
    <row r="87" spans="1:7" ht="12.75">
      <c r="A87" s="124"/>
      <c r="B87" s="124"/>
      <c r="C87" s="124"/>
      <c r="D87" s="124"/>
      <c r="E87" s="124"/>
      <c r="F87" s="124"/>
      <c r="G87" s="124"/>
    </row>
    <row r="88" ht="12.75">
      <c r="E88" s="123"/>
    </row>
    <row r="89" ht="12.75">
      <c r="E89" s="123"/>
    </row>
    <row r="90" ht="12.75">
      <c r="E90" s="123"/>
    </row>
    <row r="91" ht="12.75">
      <c r="E91" s="123"/>
    </row>
    <row r="92" ht="12.75">
      <c r="E92" s="123"/>
    </row>
    <row r="93" ht="12.75">
      <c r="E93" s="123"/>
    </row>
    <row r="94" ht="12.75">
      <c r="E94" s="123"/>
    </row>
    <row r="95" ht="12.75">
      <c r="E95" s="123"/>
    </row>
    <row r="96" ht="12.75">
      <c r="E96" s="123"/>
    </row>
    <row r="97" ht="12.75">
      <c r="E97" s="123"/>
    </row>
    <row r="98" ht="12.75">
      <c r="E98" s="123"/>
    </row>
    <row r="99" ht="12.75">
      <c r="E99" s="123"/>
    </row>
    <row r="100" ht="12.75">
      <c r="E100" s="123"/>
    </row>
    <row r="101" ht="12.75">
      <c r="E101" s="123"/>
    </row>
    <row r="102" ht="12.75">
      <c r="E102" s="123"/>
    </row>
    <row r="103" ht="12.75">
      <c r="E103" s="123"/>
    </row>
    <row r="104" ht="12.75">
      <c r="E104" s="123"/>
    </row>
    <row r="105" ht="12.75">
      <c r="E105" s="123"/>
    </row>
    <row r="106" ht="12.75">
      <c r="E106" s="123"/>
    </row>
    <row r="107" ht="12.75">
      <c r="E107" s="123"/>
    </row>
    <row r="108" ht="12.75">
      <c r="E108" s="123"/>
    </row>
    <row r="109" ht="12.75">
      <c r="E109" s="123"/>
    </row>
    <row r="110" spans="1:7" ht="12.75">
      <c r="A110" s="163"/>
      <c r="B110" s="163"/>
      <c r="C110" s="163"/>
      <c r="D110" s="163"/>
      <c r="E110" s="163"/>
      <c r="F110" s="163"/>
      <c r="G110" s="163"/>
    </row>
    <row r="111" spans="1:7" ht="12.75">
      <c r="A111" s="163"/>
      <c r="B111" s="163"/>
      <c r="C111" s="163"/>
      <c r="D111" s="163"/>
      <c r="E111" s="163"/>
      <c r="F111" s="163"/>
      <c r="G111" s="163"/>
    </row>
    <row r="112" spans="1:7" ht="12.75">
      <c r="A112" s="163"/>
      <c r="B112" s="163"/>
      <c r="C112" s="163"/>
      <c r="D112" s="163"/>
      <c r="E112" s="163"/>
      <c r="F112" s="163"/>
      <c r="G112" s="163"/>
    </row>
    <row r="113" spans="1:7" ht="12.75">
      <c r="A113" s="163"/>
      <c r="B113" s="163"/>
      <c r="C113" s="163"/>
      <c r="D113" s="163"/>
      <c r="E113" s="163"/>
      <c r="F113" s="163"/>
      <c r="G113" s="163"/>
    </row>
    <row r="114" ht="12.75">
      <c r="E114" s="123"/>
    </row>
    <row r="115" ht="12.75">
      <c r="E115" s="123"/>
    </row>
    <row r="116" ht="12.75">
      <c r="E116" s="123"/>
    </row>
    <row r="117" ht="12.75">
      <c r="E117" s="123"/>
    </row>
    <row r="118" ht="12.75">
      <c r="E118" s="123"/>
    </row>
    <row r="119" ht="12.75">
      <c r="E119" s="123"/>
    </row>
    <row r="120" ht="12.75">
      <c r="E120" s="123"/>
    </row>
    <row r="121" ht="12.75">
      <c r="E121" s="123"/>
    </row>
    <row r="122" ht="12.75">
      <c r="E122" s="123"/>
    </row>
    <row r="123" ht="12.75">
      <c r="E123" s="123"/>
    </row>
    <row r="124" ht="12.75">
      <c r="E124" s="123"/>
    </row>
    <row r="125" ht="12.75">
      <c r="E125" s="123"/>
    </row>
    <row r="126" ht="12.75">
      <c r="E126" s="123"/>
    </row>
    <row r="127" ht="12.75">
      <c r="E127" s="123"/>
    </row>
    <row r="128" ht="12.75">
      <c r="E128" s="123"/>
    </row>
    <row r="129" ht="12.75">
      <c r="E129" s="123"/>
    </row>
    <row r="130" ht="12.75">
      <c r="E130" s="123"/>
    </row>
    <row r="131" ht="12.75">
      <c r="E131" s="123"/>
    </row>
    <row r="132" ht="12.75">
      <c r="E132" s="123"/>
    </row>
    <row r="133" ht="12.75">
      <c r="E133" s="123"/>
    </row>
    <row r="134" ht="12.75">
      <c r="E134" s="123"/>
    </row>
    <row r="135" ht="12.75">
      <c r="E135" s="123"/>
    </row>
    <row r="136" ht="12.75">
      <c r="E136" s="123"/>
    </row>
    <row r="137" ht="12.75">
      <c r="E137" s="123"/>
    </row>
    <row r="138" ht="12.75">
      <c r="E138" s="123"/>
    </row>
    <row r="139" ht="12.75">
      <c r="E139" s="123"/>
    </row>
    <row r="140" ht="12.75">
      <c r="E140" s="123"/>
    </row>
    <row r="141" ht="12.75">
      <c r="E141" s="123"/>
    </row>
    <row r="142" ht="12.75">
      <c r="E142" s="123"/>
    </row>
    <row r="143" ht="12.75">
      <c r="E143" s="123"/>
    </row>
    <row r="144" ht="12.75">
      <c r="E144" s="123"/>
    </row>
    <row r="145" spans="1:2" ht="12.75">
      <c r="A145" s="164"/>
      <c r="B145" s="164"/>
    </row>
    <row r="146" spans="1:7" ht="12.75">
      <c r="A146" s="163"/>
      <c r="B146" s="163"/>
      <c r="C146" s="166"/>
      <c r="D146" s="166"/>
      <c r="E146" s="167"/>
      <c r="F146" s="166"/>
      <c r="G146" s="168"/>
    </row>
    <row r="147" spans="1:7" ht="12.75">
      <c r="A147" s="169"/>
      <c r="B147" s="169"/>
      <c r="C147" s="163"/>
      <c r="D147" s="163"/>
      <c r="E147" s="170"/>
      <c r="F147" s="163"/>
      <c r="G147" s="163"/>
    </row>
    <row r="148" spans="1:7" ht="12.75">
      <c r="A148" s="163"/>
      <c r="B148" s="163"/>
      <c r="C148" s="163"/>
      <c r="D148" s="163"/>
      <c r="E148" s="170"/>
      <c r="F148" s="163"/>
      <c r="G148" s="163"/>
    </row>
    <row r="149" spans="1:7" ht="12.75">
      <c r="A149" s="163"/>
      <c r="B149" s="163"/>
      <c r="C149" s="163"/>
      <c r="D149" s="163"/>
      <c r="E149" s="170"/>
      <c r="F149" s="163"/>
      <c r="G149" s="163"/>
    </row>
    <row r="150" spans="1:7" ht="12.75">
      <c r="A150" s="163"/>
      <c r="B150" s="163"/>
      <c r="C150" s="163"/>
      <c r="D150" s="163"/>
      <c r="E150" s="170"/>
      <c r="F150" s="163"/>
      <c r="G150" s="163"/>
    </row>
    <row r="151" spans="1:7" ht="12.75">
      <c r="A151" s="163"/>
      <c r="B151" s="163"/>
      <c r="C151" s="163"/>
      <c r="D151" s="163"/>
      <c r="E151" s="170"/>
      <c r="F151" s="163"/>
      <c r="G151" s="163"/>
    </row>
    <row r="152" spans="1:7" ht="12.75">
      <c r="A152" s="163"/>
      <c r="B152" s="163"/>
      <c r="C152" s="163"/>
      <c r="D152" s="163"/>
      <c r="E152" s="170"/>
      <c r="F152" s="163"/>
      <c r="G152" s="163"/>
    </row>
    <row r="153" spans="1:7" ht="12.75">
      <c r="A153" s="163"/>
      <c r="B153" s="163"/>
      <c r="C153" s="163"/>
      <c r="D153" s="163"/>
      <c r="E153" s="170"/>
      <c r="F153" s="163"/>
      <c r="G153" s="163"/>
    </row>
    <row r="154" spans="1:7" ht="12.75">
      <c r="A154" s="163"/>
      <c r="B154" s="163"/>
      <c r="C154" s="163"/>
      <c r="D154" s="163"/>
      <c r="E154" s="170"/>
      <c r="F154" s="163"/>
      <c r="G154" s="163"/>
    </row>
    <row r="155" spans="1:7" ht="12.75">
      <c r="A155" s="163"/>
      <c r="B155" s="163"/>
      <c r="C155" s="163"/>
      <c r="D155" s="163"/>
      <c r="E155" s="170"/>
      <c r="F155" s="163"/>
      <c r="G155" s="163"/>
    </row>
    <row r="156" spans="1:7" ht="12.75">
      <c r="A156" s="163"/>
      <c r="B156" s="163"/>
      <c r="C156" s="163"/>
      <c r="D156" s="163"/>
      <c r="E156" s="170"/>
      <c r="F156" s="163"/>
      <c r="G156" s="163"/>
    </row>
    <row r="157" spans="1:7" ht="12.75">
      <c r="A157" s="163"/>
      <c r="B157" s="163"/>
      <c r="C157" s="163"/>
      <c r="D157" s="163"/>
      <c r="E157" s="170"/>
      <c r="F157" s="163"/>
      <c r="G157" s="163"/>
    </row>
    <row r="158" spans="1:7" ht="12.75">
      <c r="A158" s="163"/>
      <c r="B158" s="163"/>
      <c r="C158" s="163"/>
      <c r="D158" s="163"/>
      <c r="E158" s="170"/>
      <c r="F158" s="163"/>
      <c r="G158" s="163"/>
    </row>
    <row r="159" spans="1:7" ht="12.75">
      <c r="A159" s="163"/>
      <c r="B159" s="163"/>
      <c r="C159" s="163"/>
      <c r="D159" s="163"/>
      <c r="E159" s="170"/>
      <c r="F159" s="163"/>
      <c r="G159" s="163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Uživatel systému Windows</cp:lastModifiedBy>
  <dcterms:created xsi:type="dcterms:W3CDTF">2019-04-09T09:48:31Z</dcterms:created>
  <dcterms:modified xsi:type="dcterms:W3CDTF">2019-04-15T08:27:47Z</dcterms:modified>
  <cp:category/>
  <cp:version/>
  <cp:contentType/>
  <cp:contentStatus/>
</cp:coreProperties>
</file>