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062019 Rekonstrukce objektu C v Lednici - INTERIÉR\"/>
    </mc:Choice>
  </mc:AlternateContent>
  <bookViews>
    <workbookView xWindow="0" yWindow="0" windowWidth="28800" windowHeight="11730"/>
  </bookViews>
  <sheets>
    <sheet name="Rekapitulace stavby" sheetId="1" r:id="rId1"/>
    <sheet name="INP-EI - Investiční prost..." sheetId="2" r:id="rId2"/>
    <sheet name="NEIP - Neinvestiční prost..." sheetId="3" r:id="rId3"/>
  </sheets>
  <definedNames>
    <definedName name="_xlnm._FilterDatabase" localSheetId="1" hidden="1">'INP-EI - Investiční prost...'!$C$79:$K$134</definedName>
    <definedName name="_xlnm._FilterDatabase" localSheetId="2" hidden="1">'NEIP - Neinvestiční prost...'!$C$79:$K$82</definedName>
    <definedName name="_xlnm.Print_Titles" localSheetId="1">'INP-EI - Investiční prost...'!$79:$79</definedName>
    <definedName name="_xlnm.Print_Titles" localSheetId="2">'NEIP - Neinvestiční prost...'!$79:$79</definedName>
    <definedName name="_xlnm.Print_Titles" localSheetId="0">'Rekapitulace stavby'!$52:$52</definedName>
    <definedName name="_xlnm.Print_Area" localSheetId="1">'INP-EI - Investiční prost...'!$C$4:$J$39,'INP-EI - Investiční prost...'!$C$45:$J$61,'INP-EI - Investiční prost...'!$C$67:$K$134</definedName>
    <definedName name="_xlnm.Print_Area" localSheetId="2">'NEIP - Neinvestiční prost...'!$C$4:$J$39,'NEIP - Neinvestiční prost...'!$C$45:$J$61,'NEIP - Neinvestiční prost...'!$C$67:$K$82</definedName>
    <definedName name="_xlnm.Print_Area" localSheetId="0">'Rekapitulace stavby'!$D$4:$AO$36,'Rekapitulace stavby'!$C$42:$AQ$57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82" i="3"/>
  <c r="F37" i="3"/>
  <c r="BD56" i="1" s="1"/>
  <c r="BH82" i="3"/>
  <c r="F36" i="3" s="1"/>
  <c r="BC56" i="1"/>
  <c r="BG82" i="3"/>
  <c r="F35" i="3"/>
  <c r="BB56" i="1" s="1"/>
  <c r="BF82" i="3"/>
  <c r="T82" i="3"/>
  <c r="T81" i="3"/>
  <c r="T80" i="3" s="1"/>
  <c r="R82" i="3"/>
  <c r="R81" i="3" s="1"/>
  <c r="R80" i="3" s="1"/>
  <c r="P82" i="3"/>
  <c r="P81" i="3"/>
  <c r="P80" i="3" s="1"/>
  <c r="AU56" i="1"/>
  <c r="BK82" i="3"/>
  <c r="BK81" i="3"/>
  <c r="J81" i="3" s="1"/>
  <c r="J60" i="3" s="1"/>
  <c r="J82" i="3"/>
  <c r="BE82" i="3"/>
  <c r="J76" i="3"/>
  <c r="F76" i="3"/>
  <c r="F74" i="3"/>
  <c r="E72" i="3"/>
  <c r="J54" i="3"/>
  <c r="F54" i="3"/>
  <c r="F52" i="3"/>
  <c r="E50" i="3"/>
  <c r="J24" i="3"/>
  <c r="E24" i="3"/>
  <c r="J77" i="3" s="1"/>
  <c r="J23" i="3"/>
  <c r="J18" i="3"/>
  <c r="E18" i="3"/>
  <c r="F77" i="3"/>
  <c r="F55" i="3"/>
  <c r="J17" i="3"/>
  <c r="J12" i="3"/>
  <c r="J74" i="3"/>
  <c r="J52" i="3"/>
  <c r="E7" i="3"/>
  <c r="E70" i="3" s="1"/>
  <c r="E48" i="3"/>
  <c r="J37" i="2"/>
  <c r="J36" i="2"/>
  <c r="AY55" i="1" s="1"/>
  <c r="J35" i="2"/>
  <c r="AX55" i="1" s="1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R119" i="2"/>
  <c r="P119" i="2"/>
  <c r="BK119" i="2"/>
  <c r="J119" i="2"/>
  <c r="BE119" i="2" s="1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 s="1"/>
  <c r="BI86" i="2"/>
  <c r="BH86" i="2"/>
  <c r="BG86" i="2"/>
  <c r="BF86" i="2"/>
  <c r="T86" i="2"/>
  <c r="R86" i="2"/>
  <c r="P86" i="2"/>
  <c r="BK86" i="2"/>
  <c r="J86" i="2"/>
  <c r="BE86" i="2" s="1"/>
  <c r="BI85" i="2"/>
  <c r="BH85" i="2"/>
  <c r="BG85" i="2"/>
  <c r="BF85" i="2"/>
  <c r="T85" i="2"/>
  <c r="R85" i="2"/>
  <c r="P85" i="2"/>
  <c r="BK85" i="2"/>
  <c r="J85" i="2"/>
  <c r="BE85" i="2" s="1"/>
  <c r="BI84" i="2"/>
  <c r="BH84" i="2"/>
  <c r="BG84" i="2"/>
  <c r="BF84" i="2"/>
  <c r="T84" i="2"/>
  <c r="R84" i="2"/>
  <c r="P84" i="2"/>
  <c r="BK84" i="2"/>
  <c r="J84" i="2"/>
  <c r="BE84" i="2" s="1"/>
  <c r="F33" i="2" s="1"/>
  <c r="AZ55" i="1" s="1"/>
  <c r="BI83" i="2"/>
  <c r="BH83" i="2"/>
  <c r="BG83" i="2"/>
  <c r="BF83" i="2"/>
  <c r="T83" i="2"/>
  <c r="R83" i="2"/>
  <c r="P83" i="2"/>
  <c r="BK83" i="2"/>
  <c r="J83" i="2"/>
  <c r="BE83" i="2" s="1"/>
  <c r="BI82" i="2"/>
  <c r="F37" i="2" s="1"/>
  <c r="BD55" i="1" s="1"/>
  <c r="BD54" i="1" s="1"/>
  <c r="W33" i="1" s="1"/>
  <c r="BH82" i="2"/>
  <c r="F36" i="2"/>
  <c r="BC55" i="1" s="1"/>
  <c r="BG82" i="2"/>
  <c r="F35" i="2" s="1"/>
  <c r="BB55" i="1" s="1"/>
  <c r="BB54" i="1" s="1"/>
  <c r="BF82" i="2"/>
  <c r="J34" i="2"/>
  <c r="AW55" i="1" s="1"/>
  <c r="F34" i="2"/>
  <c r="BA55" i="1" s="1"/>
  <c r="T82" i="2"/>
  <c r="R82" i="2"/>
  <c r="R81" i="2"/>
  <c r="R80" i="2" s="1"/>
  <c r="P82" i="2"/>
  <c r="BK82" i="2"/>
  <c r="BK81" i="2" s="1"/>
  <c r="BK80" i="2" s="1"/>
  <c r="J81" i="2"/>
  <c r="J60" i="2" s="1"/>
  <c r="J80" i="2"/>
  <c r="J59" i="2" s="1"/>
  <c r="J30" i="2"/>
  <c r="AG55" i="1" s="1"/>
  <c r="J82" i="2"/>
  <c r="BE82" i="2" s="1"/>
  <c r="J33" i="2"/>
  <c r="AV55" i="1" s="1"/>
  <c r="J76" i="2"/>
  <c r="F76" i="2"/>
  <c r="F74" i="2"/>
  <c r="E72" i="2"/>
  <c r="J54" i="2"/>
  <c r="F54" i="2"/>
  <c r="F52" i="2"/>
  <c r="E50" i="2"/>
  <c r="J39" i="2"/>
  <c r="J24" i="2"/>
  <c r="E24" i="2"/>
  <c r="J77" i="2" s="1"/>
  <c r="J55" i="2"/>
  <c r="J23" i="2"/>
  <c r="J18" i="2"/>
  <c r="E18" i="2"/>
  <c r="F77" i="2"/>
  <c r="F55" i="2"/>
  <c r="J17" i="2"/>
  <c r="J12" i="2"/>
  <c r="J74" i="2"/>
  <c r="J52" i="2"/>
  <c r="E7" i="2"/>
  <c r="E70" i="2" s="1"/>
  <c r="BC54" i="1"/>
  <c r="W32" i="1"/>
  <c r="AY54" i="1"/>
  <c r="AS54" i="1"/>
  <c r="AT55" i="1"/>
  <c r="AN55" i="1" s="1"/>
  <c r="L50" i="1"/>
  <c r="AM50" i="1"/>
  <c r="AM49" i="1"/>
  <c r="L49" i="1"/>
  <c r="AM47" i="1"/>
  <c r="L47" i="1"/>
  <c r="L45" i="1"/>
  <c r="L44" i="1"/>
  <c r="W31" i="1" l="1"/>
  <c r="AX54" i="1"/>
  <c r="E48" i="2"/>
  <c r="P81" i="2"/>
  <c r="P80" i="2" s="1"/>
  <c r="AU55" i="1" s="1"/>
  <c r="AU54" i="1" s="1"/>
  <c r="T81" i="2"/>
  <c r="T80" i="2" s="1"/>
  <c r="J55" i="3"/>
  <c r="J33" i="3"/>
  <c r="AV56" i="1" s="1"/>
  <c r="AT56" i="1" s="1"/>
  <c r="F33" i="3"/>
  <c r="AZ56" i="1" s="1"/>
  <c r="AZ54" i="1" s="1"/>
  <c r="BK80" i="3"/>
  <c r="J80" i="3" s="1"/>
  <c r="J34" i="3"/>
  <c r="AW56" i="1" s="1"/>
  <c r="F34" i="3"/>
  <c r="BA56" i="1" s="1"/>
  <c r="BA54" i="1" s="1"/>
  <c r="W29" i="1" l="1"/>
  <c r="AV54" i="1"/>
  <c r="AW54" i="1"/>
  <c r="AK30" i="1" s="1"/>
  <c r="W30" i="1"/>
  <c r="J30" i="3"/>
  <c r="J59" i="3"/>
  <c r="AT54" i="1" l="1"/>
  <c r="AK29" i="1"/>
  <c r="J39" i="3"/>
  <c r="AG56" i="1"/>
  <c r="AN56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<sst xmlns="http://schemas.openxmlformats.org/spreadsheetml/2006/main" count="1145" uniqueCount="329">
  <si>
    <t>Export Komplet</t>
  </si>
  <si>
    <t/>
  </si>
  <si>
    <t>2.0</t>
  </si>
  <si>
    <t>ZAMOK</t>
  </si>
  <si>
    <t>False</t>
  </si>
  <si>
    <t>{762e6960-6960-4d08-b805-18f47e5b52f2}</t>
  </si>
  <si>
    <t>100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</si>
  <si>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</si>
  <si>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</si>
  <si>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</si>
  <si>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</si>
  <si>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</si>
  <si>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</si>
  <si>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</si>
  <si>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</si>
  <si>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11-001/340-I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</si>
  <si>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</si>
  <si>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</si>
  <si>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objektu C v Lednici - Interiér</t>
  </si>
  <si>
    <t>KSO:</t>
  </si>
  <si>
    <t>CC-CZ:</t>
  </si>
  <si>
    <t>Místo:</t>
  </si>
  <si>
    <t>Lednice</t>
  </si>
  <si>
    <t>Datum:</t>
  </si>
  <si>
    <t>12. 12. 2017</t>
  </si>
  <si>
    <t>Zadavatel:</t>
  </si>
  <si>
    <t>IČ:</t>
  </si>
  <si>
    <t>62156489</t>
  </si>
  <si>
    <t>Mendelova univerzita v Brně, Zemědělská 1, Brno</t>
  </si>
  <si>
    <t>DIČ:</t>
  </si>
  <si>
    <t>CZ62156489</t>
  </si>
  <si>
    <t>Uchazeč:</t>
  </si>
  <si>
    <t>Vyplň údaj</t>
  </si>
  <si>
    <t>Projektant:</t>
  </si>
  <si>
    <t>Stavoprojek Olomouc a.s.</t>
  </si>
  <si>
    <t>True</t>
  </si>
  <si>
    <t>Zpracovatel:</t>
  </si>
  <si>
    <t xml:space="preserve"> </t>
  </si>
  <si>
    <t>Poznámka:</t>
  </si>
  <si>
    <t>zpracoval: Stavoprojek Olomouc a.s. IČ: 45192031, DIČ: CZ45192031_x000D_
_x000D_
Do ceny budou zakalkulovány veškeré náklady nutné k řádnému provedení díla např. balné, přeprava, montáž, likvidace obalů apod.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</si>
  <si>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</si>
  <si>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</si>
  <si>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</si>
  <si>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</si>
  <si>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</si>
  <si>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</si>
  <si>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</si>
  <si>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</si>
  <si>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</si>
  <si>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</si>
  <si>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</si>
  <si>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</si>
  <si>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</si>
  <si>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</si>
  <si>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</si>
  <si>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</si>
  <si>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</si>
  <si>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</si>
  <si>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</si>
  <si>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</si>
  <si>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</si>
  <si>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</si>
  <si>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</si>
  <si>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</si>
  <si>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</si>
  <si>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</si>
  <si>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</si>
  <si>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</si>
  <si>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</si>
  <si>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</si>
  <si>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</si>
  <si>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</si>
  <si>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</si>
  <si>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</si>
  <si>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</si>
  <si>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</si>
  <si>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</si>
  <si>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</si>
  <si>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</si>
  <si>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INP-EI</t>
  </si>
  <si>
    <t>Investiční prostředky evidovaná investice</t>
  </si>
  <si>
    <t>STA</t>
  </si>
  <si>
    <t>1</t>
  </si>
  <si>
    <t>{61395c52-17d2-4cab-a823-51843f019d09}</t>
  </si>
  <si>
    <t>2</t>
  </si>
  <si>
    <t>NEIP</t>
  </si>
  <si>
    <t>Neinvestiční prostředky</t>
  </si>
  <si>
    <t>{fd79d2c1-fb5e-4c06-a91b-fc62a3748c6a}</t>
  </si>
  <si>
    <t>KRYCÍ LIST SOUPISU PRACÍ</t>
  </si>
  <si>
    <t>Objekt:</t>
  </si>
  <si>
    <t>INP-EI - Investiční prostředky evidovaná investice</t>
  </si>
  <si>
    <t>zpracoval: Stavoprojek Olomouc a.s. IČ: 45192031, DIČ: CZ45192031  Do ceny budou zakalkulovány veškeré náklady nutné k řádnému provedení díla např. balné, přeprava, montáž, likvidace obalů apod.</t>
  </si>
  <si>
    <t>REKAPITULACE ČLENĚNÍ SOUPISU PRACÍ</t>
  </si>
  <si>
    <t>Kód dílu - Popis</t>
  </si>
  <si>
    <t>Cena celkem [CZK]</t>
  </si>
  <si>
    <t>Náklady ze soupisu prací</t>
  </si>
  <si>
    <t>-1</t>
  </si>
  <si>
    <t>INT - Interiérové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</si>
  <si>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</si>
  <si>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</si>
  <si>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</si>
  <si>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</si>
  <si>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</si>
  <si>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</si>
  <si>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</si>
  <si>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</si>
  <si>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</si>
  <si>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</si>
  <si>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</si>
  <si>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</si>
  <si>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</si>
  <si>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INT</t>
  </si>
  <si>
    <t>Interiérové úpravy</t>
  </si>
  <si>
    <t>ROZPOCET</t>
  </si>
  <si>
    <t>K</t>
  </si>
  <si>
    <t>A-1.01</t>
  </si>
  <si>
    <t>Židle kancelářská dle A-1.01</t>
  </si>
  <si>
    <t>kus</t>
  </si>
  <si>
    <t>4</t>
  </si>
  <si>
    <t>1426351194</t>
  </si>
  <si>
    <t>A-1.02</t>
  </si>
  <si>
    <t>Stůl kancelářský tvaru L 1600x1200x740 mm dle A-1.02</t>
  </si>
  <si>
    <t>-833045808</t>
  </si>
  <si>
    <t>3</t>
  </si>
  <si>
    <t>A-1.03</t>
  </si>
  <si>
    <t>Skříňka s výsuvnými dvířky 402x800x741 mm dle A-1.03</t>
  </si>
  <si>
    <t>-1309131892</t>
  </si>
  <si>
    <t>A-1.04</t>
  </si>
  <si>
    <t>Skříňka s výsuvnými dvířky 402x800x1200 mm dle A-1.04</t>
  </si>
  <si>
    <t>-810524938</t>
  </si>
  <si>
    <t>5</t>
  </si>
  <si>
    <t>A-1.05</t>
  </si>
  <si>
    <t xml:space="preserve">Skříň s křídlovými dveřmi 800x425x1516 mm (3 police) dle A-1.05 </t>
  </si>
  <si>
    <t>1613524295</t>
  </si>
  <si>
    <t>6</t>
  </si>
  <si>
    <t>A-1.06</t>
  </si>
  <si>
    <t>Skříň kombinovaná 800x425x1516 mm (3 police) dle A-1.06</t>
  </si>
  <si>
    <t>-2110674759</t>
  </si>
  <si>
    <t>7</t>
  </si>
  <si>
    <t>A-1.07</t>
  </si>
  <si>
    <t>Šatní věšák dle A-1.07</t>
  </si>
  <si>
    <t>1187508303</t>
  </si>
  <si>
    <t>8</t>
  </si>
  <si>
    <t>A-1.08</t>
  </si>
  <si>
    <t>Odpadkový koš dle A-1.08</t>
  </si>
  <si>
    <t>-78532955</t>
  </si>
  <si>
    <t>9</t>
  </si>
  <si>
    <t>A-1.09</t>
  </si>
  <si>
    <t>Přepážka - kancelářský stůl délky 1600 mm dle A-1.09</t>
  </si>
  <si>
    <t>1885042586</t>
  </si>
  <si>
    <t>10</t>
  </si>
  <si>
    <t>A-1.10</t>
  </si>
  <si>
    <t>Nástěnka dle A-1.10</t>
  </si>
  <si>
    <t>625871978</t>
  </si>
  <si>
    <t>11</t>
  </si>
  <si>
    <t>A-2.01</t>
  </si>
  <si>
    <t>Křeslo konferenční dle A-2.01</t>
  </si>
  <si>
    <t>-951109928</t>
  </si>
  <si>
    <t>12</t>
  </si>
  <si>
    <t>A-2.02</t>
  </si>
  <si>
    <t>Pohovka konferenční dle A-2.02</t>
  </si>
  <si>
    <t>278195950</t>
  </si>
  <si>
    <t>13</t>
  </si>
  <si>
    <t>A-2.03</t>
  </si>
  <si>
    <t>Stolek konferenční dle A-2.03</t>
  </si>
  <si>
    <t>1954224252</t>
  </si>
  <si>
    <t>14</t>
  </si>
  <si>
    <t>A-2.04</t>
  </si>
  <si>
    <t>Stůl kancelářský manažerský 2200x900x750 mm dle A-2.04</t>
  </si>
  <si>
    <t>-495807341</t>
  </si>
  <si>
    <t>A-2.05</t>
  </si>
  <si>
    <t>Stůl kancelářský manažerský - jednací 1400x800x750 mm dle A-2.05</t>
  </si>
  <si>
    <t>-409354316</t>
  </si>
  <si>
    <t>16</t>
  </si>
  <si>
    <t>A-2.06</t>
  </si>
  <si>
    <t>Židle kancelářská manažerská dle A-2.06</t>
  </si>
  <si>
    <t>-1300694760</t>
  </si>
  <si>
    <t>17</t>
  </si>
  <si>
    <t>A-2.07</t>
  </si>
  <si>
    <t>Židle konferenční jednací dle A-2.07</t>
  </si>
  <si>
    <t>374840513</t>
  </si>
  <si>
    <t>18</t>
  </si>
  <si>
    <t>A-2.08</t>
  </si>
  <si>
    <t>Skříňová sestava kombinovaná plná dle A-2.08 dle vybrané varianty</t>
  </si>
  <si>
    <t>-11008780</t>
  </si>
  <si>
    <t>20</t>
  </si>
  <si>
    <t>A-2.09</t>
  </si>
  <si>
    <t>Věšák dle A-2.09</t>
  </si>
  <si>
    <t>-456819641</t>
  </si>
  <si>
    <t>A-2.10</t>
  </si>
  <si>
    <t>Koš dle A-2.10</t>
  </si>
  <si>
    <t>635061709</t>
  </si>
  <si>
    <t>22</t>
  </si>
  <si>
    <t>A-3.01</t>
  </si>
  <si>
    <t>Židle konferenční dle A-3.01</t>
  </si>
  <si>
    <t>-1127850001</t>
  </si>
  <si>
    <t>23</t>
  </si>
  <si>
    <t>A-3.02</t>
  </si>
  <si>
    <t>Stolek konferenční dle A-3.02</t>
  </si>
  <si>
    <t>-1761644052</t>
  </si>
  <si>
    <t>24</t>
  </si>
  <si>
    <t>A-3.03</t>
  </si>
  <si>
    <t>Stůl kancelářský 1800x1000x740 mm dle A-3.03</t>
  </si>
  <si>
    <t>697670950</t>
  </si>
  <si>
    <t>25</t>
  </si>
  <si>
    <t>A-4.01</t>
  </si>
  <si>
    <t>Křeslo konferenční dle A-4.01</t>
  </si>
  <si>
    <t>-1604202109</t>
  </si>
  <si>
    <t>26</t>
  </si>
  <si>
    <t>A-4.02</t>
  </si>
  <si>
    <t>Stolek konferenční dle A-4.02</t>
  </si>
  <si>
    <t>2029477695</t>
  </si>
  <si>
    <t>27</t>
  </si>
  <si>
    <t>A-4.03</t>
  </si>
  <si>
    <t>Stůl kancelářský manažerský dle A-4.03</t>
  </si>
  <si>
    <t>8106598</t>
  </si>
  <si>
    <t>28</t>
  </si>
  <si>
    <t>A-4.04</t>
  </si>
  <si>
    <t>Skříňová sestava kombinovaná 3000x425x1882mm  dle A-4.04</t>
  </si>
  <si>
    <t>1987272764</t>
  </si>
  <si>
    <t>29</t>
  </si>
  <si>
    <t>A-5.01</t>
  </si>
  <si>
    <t>Stůl kancelářský zasedací dle A-5.01</t>
  </si>
  <si>
    <t>1281266528</t>
  </si>
  <si>
    <t>30</t>
  </si>
  <si>
    <t>A-5.02</t>
  </si>
  <si>
    <t>Židle konferenční jednací dle A-5.02</t>
  </si>
  <si>
    <t>1160034636</t>
  </si>
  <si>
    <t>31</t>
  </si>
  <si>
    <t>A-6.01</t>
  </si>
  <si>
    <t>Stůl kancelářský zasedací 3600x800x740 mm dle A-6.01</t>
  </si>
  <si>
    <t>-73763133</t>
  </si>
  <si>
    <t>32</t>
  </si>
  <si>
    <t>A-6.02</t>
  </si>
  <si>
    <t>Židle konferenční dle A-6.02</t>
  </si>
  <si>
    <t>-1415509678</t>
  </si>
  <si>
    <t>33</t>
  </si>
  <si>
    <t>A-6.03</t>
  </si>
  <si>
    <t>Skříň s křídlovými dveřmi 800x425x1516 mm dle A-6.03</t>
  </si>
  <si>
    <t>1184372826</t>
  </si>
  <si>
    <t>34</t>
  </si>
  <si>
    <t>A-7.01</t>
  </si>
  <si>
    <t>Židle konferenční dle A-7.01</t>
  </si>
  <si>
    <t>1286853016</t>
  </si>
  <si>
    <t>35</t>
  </si>
  <si>
    <t>A-7.02</t>
  </si>
  <si>
    <t>Stolek konferenční 750 mm  dle A-7.02</t>
  </si>
  <si>
    <t>592921862</t>
  </si>
  <si>
    <t>36</t>
  </si>
  <si>
    <t>A-7.04</t>
  </si>
  <si>
    <t>Skříň kombinovaná 800x425x1882 mm dle A-7.04</t>
  </si>
  <si>
    <t>847608876</t>
  </si>
  <si>
    <t>37</t>
  </si>
  <si>
    <t>A-8.01</t>
  </si>
  <si>
    <t>Stůl kancelářský 800x600x740 mm dle A-8.01</t>
  </si>
  <si>
    <t>669999159</t>
  </si>
  <si>
    <t>38</t>
  </si>
  <si>
    <t>A-8.02</t>
  </si>
  <si>
    <t>Atypický pc stůl studentský dle A-8.02</t>
  </si>
  <si>
    <t>2004216887</t>
  </si>
  <si>
    <t>39</t>
  </si>
  <si>
    <t>A-8.03</t>
  </si>
  <si>
    <t>Stůl kancelářský ateliér 2400x1640x740 mm- PC dle A-8.03</t>
  </si>
  <si>
    <t>75474018</t>
  </si>
  <si>
    <t>40</t>
  </si>
  <si>
    <t>A-8.04</t>
  </si>
  <si>
    <t>Atypický pc stůl učitelský - PC dle A-8.04a,b</t>
  </si>
  <si>
    <t>-8335433</t>
  </si>
  <si>
    <t>41</t>
  </si>
  <si>
    <t>A-8.05</t>
  </si>
  <si>
    <t>Židle dle A-8.05</t>
  </si>
  <si>
    <t>1525043126</t>
  </si>
  <si>
    <t>42</t>
  </si>
  <si>
    <t>A-8.06</t>
  </si>
  <si>
    <t>Skříň 1000x500x2000 mm dle A-8.06</t>
  </si>
  <si>
    <t>-1140281175</t>
  </si>
  <si>
    <t>53</t>
  </si>
  <si>
    <t>A-8.07</t>
  </si>
  <si>
    <t>Skříň - 1000x425x1120 mm dle A-8.07</t>
  </si>
  <si>
    <t>-2130818805</t>
  </si>
  <si>
    <t>54</t>
  </si>
  <si>
    <t>A-8.08</t>
  </si>
  <si>
    <t>Skříň - 1000x425x1874 mm dle A-8.08</t>
  </si>
  <si>
    <t>1309241193</t>
  </si>
  <si>
    <t>43</t>
  </si>
  <si>
    <t>A-9.01a</t>
  </si>
  <si>
    <t>Zrcadlo 700/700 dle A-9.01a</t>
  </si>
  <si>
    <t>-1901613654</t>
  </si>
  <si>
    <t>44</t>
  </si>
  <si>
    <t>A-9.01b</t>
  </si>
  <si>
    <t>Zrcadlo 700/1200 dle A-9.01b</t>
  </si>
  <si>
    <t>884466488</t>
  </si>
  <si>
    <t>45</t>
  </si>
  <si>
    <t>A-9.02</t>
  </si>
  <si>
    <t>Odpadkový koš malý dle A-9.02</t>
  </si>
  <si>
    <t>153564079</t>
  </si>
  <si>
    <t>46</t>
  </si>
  <si>
    <t>A-9.03</t>
  </si>
  <si>
    <t>Odpadkový koš velký dle A-9.03</t>
  </si>
  <si>
    <t>1128175057</t>
  </si>
  <si>
    <t>47</t>
  </si>
  <si>
    <t>A-9.04</t>
  </si>
  <si>
    <t>Zásobník papírových útěrek dle A-9.04</t>
  </si>
  <si>
    <t>923363664</t>
  </si>
  <si>
    <t>48</t>
  </si>
  <si>
    <t>A-9.05</t>
  </si>
  <si>
    <t>Dávkovač tekutého mýdla dle A-9.05</t>
  </si>
  <si>
    <t>-1704799648</t>
  </si>
  <si>
    <t>49</t>
  </si>
  <si>
    <t>A-9.06</t>
  </si>
  <si>
    <t>Zásobník rolí toaletního papíru dle A-9.06</t>
  </si>
  <si>
    <t>-1791093185</t>
  </si>
  <si>
    <t>50</t>
  </si>
  <si>
    <t>A-9.07</t>
  </si>
  <si>
    <t>WC souprava dle A-9.07</t>
  </si>
  <si>
    <t>-42466740</t>
  </si>
  <si>
    <t>51</t>
  </si>
  <si>
    <t>A-9.08</t>
  </si>
  <si>
    <t>Háček na oblečení dle A-9.08</t>
  </si>
  <si>
    <t>105565257</t>
  </si>
  <si>
    <t>52</t>
  </si>
  <si>
    <t>A-10.01</t>
  </si>
  <si>
    <t>Informační systém dle A-10.01</t>
  </si>
  <si>
    <t>kpl</t>
  </si>
  <si>
    <t>-1543865473</t>
  </si>
  <si>
    <t>NEIP - Neinvestiční prostředky</t>
  </si>
  <si>
    <t>A-7.03</t>
  </si>
  <si>
    <t>Sestava - atyp viz dle A-7.03</t>
  </si>
  <si>
    <t>-1941921978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</si>
</sst>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166" fontId="14" fillId="0" borderId="0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7" fillId="0" borderId="0" xfId="0" applyNumberFormat="1" applyFont="1" applyAlignment="1" applyProtection="1"/>
    <xf numFmtId="166" fontId="24" fillId="0" borderId="12" xfId="0" applyNumberFormat="1" applyFont="1" applyBorder="1" applyAlignment="1" applyProtection="1"/>
    <xf numFmtId="166" fontId="24" fillId="0" borderId="13" xfId="0" applyNumberFormat="1" applyFont="1" applyBorder="1" applyAlignment="1" applyProtection="1"/>
    <xf numFmtId="4" fontId="13" fillId="0" borderId="0" xfId="0" applyNumberFormat="1" applyFont="1" applyAlignment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6" fillId="0" borderId="3" xfId="0" applyFont="1" applyBorder="1" applyAlignment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left" vertic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right" vertical="center"/>
    </xf>
    <xf numFmtId="0" fontId="15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4" fontId="17" fillId="0" borderId="0" xfId="0" applyNumberFormat="1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1:74" ht="36.950000000000003" customHeight="1"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1" t="s">
        <v>6</v>
      </c>
      <c r="BT2" s="11" t="s">
        <v>7</v>
      </c>
    </row>
    <row r="3" spans="1:74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8</v>
      </c>
      <c r="BT3" s="11" t="s">
        <v>9</v>
      </c>
    </row>
    <row r="4" spans="1:74" ht="24.95" customHeight="1">
      <c r="B4" s="15"/>
      <c r="C4" s="16"/>
      <c r="D4" s="17" t="s">
        <v>10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11</v>
      </c>
      <c r="BE4" s="19" t="s">
        <v>12</v>
      </c>
      <c r="BS4" s="11" t="s">
        <v>13</v>
      </c>
    </row>
    <row r="5" spans="1:74" ht="12" customHeight="1">
      <c r="B5" s="15"/>
      <c r="C5" s="16"/>
      <c r="D5" s="20" t="s">
        <v>14</v>
      </c>
      <c r="E5" s="16"/>
      <c r="F5" s="16"/>
      <c r="G5" s="16"/>
      <c r="H5" s="16"/>
      <c r="I5" s="16"/>
      <c r="J5" s="16"/>
      <c r="K5" s="198" t="s">
        <v>15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6"/>
      <c r="AQ5" s="16"/>
      <c r="AR5" s="14"/>
      <c r="BE5" s="178" t="s">
        <v>16</v>
      </c>
      <c r="BS5" s="11" t="s">
        <v>6</v>
      </c>
    </row>
    <row r="6" spans="1:74" ht="36.950000000000003" customHeight="1">
      <c r="B6" s="15"/>
      <c r="C6" s="16"/>
      <c r="D6" s="22" t="s">
        <v>17</v>
      </c>
      <c r="E6" s="16"/>
      <c r="F6" s="16"/>
      <c r="G6" s="16"/>
      <c r="H6" s="16"/>
      <c r="I6" s="16"/>
      <c r="J6" s="16"/>
      <c r="K6" s="200" t="s">
        <v>18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6"/>
      <c r="AQ6" s="16"/>
      <c r="AR6" s="14"/>
      <c r="BE6" s="179"/>
      <c r="BS6" s="11" t="s">
        <v>6</v>
      </c>
    </row>
    <row r="7" spans="1:74" ht="12" customHeight="1">
      <c r="B7" s="15"/>
      <c r="C7" s="16"/>
      <c r="D7" s="23" t="s">
        <v>19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 t="s">
        <v>20</v>
      </c>
      <c r="AL7" s="16"/>
      <c r="AM7" s="16"/>
      <c r="AN7" s="21" t="s">
        <v>1</v>
      </c>
      <c r="AO7" s="16"/>
      <c r="AP7" s="16"/>
      <c r="AQ7" s="16"/>
      <c r="AR7" s="14"/>
      <c r="BE7" s="179"/>
      <c r="BS7" s="11" t="s">
        <v>6</v>
      </c>
    </row>
    <row r="8" spans="1:74" ht="12" customHeight="1">
      <c r="B8" s="15"/>
      <c r="C8" s="16"/>
      <c r="D8" s="23" t="s">
        <v>21</v>
      </c>
      <c r="E8" s="16"/>
      <c r="F8" s="16"/>
      <c r="G8" s="16"/>
      <c r="H8" s="16"/>
      <c r="I8" s="16"/>
      <c r="J8" s="16"/>
      <c r="K8" s="21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3" t="s">
        <v>23</v>
      </c>
      <c r="AL8" s="16"/>
      <c r="AM8" s="16"/>
      <c r="AN8" s="24" t="s">
        <v>24</v>
      </c>
      <c r="AO8" s="16"/>
      <c r="AP8" s="16"/>
      <c r="AQ8" s="16"/>
      <c r="AR8" s="14"/>
      <c r="BE8" s="179"/>
      <c r="BS8" s="11" t="s">
        <v>6</v>
      </c>
    </row>
    <row r="9" spans="1:74" ht="14.4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179"/>
      <c r="BS9" s="11" t="s">
        <v>6</v>
      </c>
    </row>
    <row r="10" spans="1:74" ht="12" customHeight="1">
      <c r="B10" s="15"/>
      <c r="C10" s="16"/>
      <c r="D10" s="23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3" t="s">
        <v>26</v>
      </c>
      <c r="AL10" s="16"/>
      <c r="AM10" s="16"/>
      <c r="AN10" s="21" t="s">
        <v>27</v>
      </c>
      <c r="AO10" s="16"/>
      <c r="AP10" s="16"/>
      <c r="AQ10" s="16"/>
      <c r="AR10" s="14"/>
      <c r="BE10" s="179"/>
      <c r="BS10" s="11" t="s">
        <v>6</v>
      </c>
    </row>
    <row r="11" spans="1:74" ht="18.399999999999999" customHeight="1">
      <c r="B11" s="15"/>
      <c r="C11" s="16"/>
      <c r="D11" s="16"/>
      <c r="E11" s="21" t="s">
        <v>28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3" t="s">
        <v>29</v>
      </c>
      <c r="AL11" s="16"/>
      <c r="AM11" s="16"/>
      <c r="AN11" s="21" t="s">
        <v>30</v>
      </c>
      <c r="AO11" s="16"/>
      <c r="AP11" s="16"/>
      <c r="AQ11" s="16"/>
      <c r="AR11" s="14"/>
      <c r="BE11" s="179"/>
      <c r="BS11" s="11" t="s">
        <v>6</v>
      </c>
    </row>
    <row r="12" spans="1:74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179"/>
      <c r="BS12" s="11" t="s">
        <v>6</v>
      </c>
    </row>
    <row r="13" spans="1:74" ht="12" customHeight="1">
      <c r="B13" s="15"/>
      <c r="C13" s="16"/>
      <c r="D13" s="23" t="s">
        <v>31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 t="s">
        <v>26</v>
      </c>
      <c r="AL13" s="16"/>
      <c r="AM13" s="16"/>
      <c r="AN13" s="25" t="s">
        <v>32</v>
      </c>
      <c r="AO13" s="16"/>
      <c r="AP13" s="16"/>
      <c r="AQ13" s="16"/>
      <c r="AR13" s="14"/>
      <c r="BE13" s="179"/>
      <c r="BS13" s="11" t="s">
        <v>6</v>
      </c>
    </row>
    <row r="14" spans="1:74" ht="11.25">
      <c r="B14" s="15"/>
      <c r="C14" s="16"/>
      <c r="D14" s="16"/>
      <c r="E14" s="201" t="s">
        <v>32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3" t="s">
        <v>29</v>
      </c>
      <c r="AL14" s="16"/>
      <c r="AM14" s="16"/>
      <c r="AN14" s="25" t="s">
        <v>32</v>
      </c>
      <c r="AO14" s="16"/>
      <c r="AP14" s="16"/>
      <c r="AQ14" s="16"/>
      <c r="AR14" s="14"/>
      <c r="BE14" s="179"/>
      <c r="BS14" s="11" t="s">
        <v>6</v>
      </c>
    </row>
    <row r="15" spans="1:74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179"/>
      <c r="BS15" s="11" t="s">
        <v>4</v>
      </c>
    </row>
    <row r="16" spans="1:74" ht="12" customHeight="1">
      <c r="B16" s="15"/>
      <c r="C16" s="16"/>
      <c r="D16" s="23" t="s">
        <v>33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 t="s">
        <v>26</v>
      </c>
      <c r="AL16" s="16"/>
      <c r="AM16" s="16"/>
      <c r="AN16" s="21" t="s">
        <v>1</v>
      </c>
      <c r="AO16" s="16"/>
      <c r="AP16" s="16"/>
      <c r="AQ16" s="16"/>
      <c r="AR16" s="14"/>
      <c r="BE16" s="179"/>
      <c r="BS16" s="11" t="s">
        <v>4</v>
      </c>
    </row>
    <row r="17" spans="2:71" ht="18.399999999999999" customHeight="1">
      <c r="B17" s="15"/>
      <c r="C17" s="16"/>
      <c r="D17" s="16"/>
      <c r="E17" s="21" t="s">
        <v>34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 t="s">
        <v>29</v>
      </c>
      <c r="AL17" s="16"/>
      <c r="AM17" s="16"/>
      <c r="AN17" s="21" t="s">
        <v>1</v>
      </c>
      <c r="AO17" s="16"/>
      <c r="AP17" s="16"/>
      <c r="AQ17" s="16"/>
      <c r="AR17" s="14"/>
      <c r="BE17" s="179"/>
      <c r="BS17" s="11" t="s">
        <v>35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179"/>
      <c r="BS18" s="11" t="s">
        <v>8</v>
      </c>
    </row>
    <row r="19" spans="2:71" ht="12" customHeight="1">
      <c r="B19" s="15"/>
      <c r="C19" s="16"/>
      <c r="D19" s="23" t="s">
        <v>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 t="s">
        <v>26</v>
      </c>
      <c r="AL19" s="16"/>
      <c r="AM19" s="16"/>
      <c r="AN19" s="21" t="s">
        <v>1</v>
      </c>
      <c r="AO19" s="16"/>
      <c r="AP19" s="16"/>
      <c r="AQ19" s="16"/>
      <c r="AR19" s="14"/>
      <c r="BE19" s="179"/>
      <c r="BS19" s="11" t="s">
        <v>8</v>
      </c>
    </row>
    <row r="20" spans="2:71" ht="18.399999999999999" customHeight="1">
      <c r="B20" s="15"/>
      <c r="C20" s="16"/>
      <c r="D20" s="16"/>
      <c r="E20" s="21" t="s">
        <v>37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29</v>
      </c>
      <c r="AL20" s="16"/>
      <c r="AM20" s="16"/>
      <c r="AN20" s="21" t="s">
        <v>1</v>
      </c>
      <c r="AO20" s="16"/>
      <c r="AP20" s="16"/>
      <c r="AQ20" s="16"/>
      <c r="AR20" s="14"/>
      <c r="BE20" s="179"/>
      <c r="BS20" s="11" t="s">
        <v>35</v>
      </c>
    </row>
    <row r="21" spans="2:71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179"/>
    </row>
    <row r="22" spans="2:71" ht="12" customHeight="1">
      <c r="B22" s="15"/>
      <c r="C22" s="16"/>
      <c r="D22" s="23" t="s">
        <v>38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179"/>
    </row>
    <row r="23" spans="2:71" ht="33.75" customHeight="1">
      <c r="B23" s="15"/>
      <c r="C23" s="16"/>
      <c r="D23" s="16"/>
      <c r="E23" s="203" t="s">
        <v>39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16"/>
      <c r="AP23" s="16"/>
      <c r="AQ23" s="16"/>
      <c r="AR23" s="14"/>
      <c r="BE23" s="179"/>
    </row>
    <row r="24" spans="2:71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179"/>
    </row>
    <row r="25" spans="2:71" ht="6.95" customHeight="1">
      <c r="B25" s="15"/>
      <c r="C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6"/>
      <c r="AQ25" s="16"/>
      <c r="AR25" s="14"/>
      <c r="BE25" s="179"/>
    </row>
    <row r="26" spans="2:71" s="1" customFormat="1" ht="25.9" customHeight="1">
      <c r="B26" s="28"/>
      <c r="C26" s="29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0">
        <f>ROUND(AG54,2)</f>
        <v>0</v>
      </c>
      <c r="AL26" s="181"/>
      <c r="AM26" s="181"/>
      <c r="AN26" s="181"/>
      <c r="AO26" s="181"/>
      <c r="AP26" s="29"/>
      <c r="AQ26" s="29"/>
      <c r="AR26" s="32"/>
      <c r="BE26" s="179"/>
    </row>
    <row r="27" spans="2:71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179"/>
    </row>
    <row r="28" spans="2:71" s="1" customFormat="1" ht="11.2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04" t="s">
        <v>41</v>
      </c>
      <c r="M28" s="204"/>
      <c r="N28" s="204"/>
      <c r="O28" s="204"/>
      <c r="P28" s="204"/>
      <c r="Q28" s="29"/>
      <c r="R28" s="29"/>
      <c r="S28" s="29"/>
      <c r="T28" s="29"/>
      <c r="U28" s="29"/>
      <c r="V28" s="29"/>
      <c r="W28" s="204" t="s">
        <v>42</v>
      </c>
      <c r="X28" s="204"/>
      <c r="Y28" s="204"/>
      <c r="Z28" s="204"/>
      <c r="AA28" s="204"/>
      <c r="AB28" s="204"/>
      <c r="AC28" s="204"/>
      <c r="AD28" s="204"/>
      <c r="AE28" s="204"/>
      <c r="AF28" s="29"/>
      <c r="AG28" s="29"/>
      <c r="AH28" s="29"/>
      <c r="AI28" s="29"/>
      <c r="AJ28" s="29"/>
      <c r="AK28" s="204" t="s">
        <v>43</v>
      </c>
      <c r="AL28" s="204"/>
      <c r="AM28" s="204"/>
      <c r="AN28" s="204"/>
      <c r="AO28" s="204"/>
      <c r="AP28" s="29"/>
      <c r="AQ28" s="29"/>
      <c r="AR28" s="32"/>
      <c r="BE28" s="179"/>
    </row>
    <row r="29" spans="2:71" s="2" customFormat="1" ht="14.45" customHeight="1">
      <c r="B29" s="33"/>
      <c r="C29" s="34"/>
      <c r="D29" s="23" t="s">
        <v>44</v>
      </c>
      <c r="E29" s="34"/>
      <c r="F29" s="23" t="s">
        <v>45</v>
      </c>
      <c r="G29" s="34"/>
      <c r="H29" s="34"/>
      <c r="I29" s="34"/>
      <c r="J29" s="34"/>
      <c r="K29" s="34"/>
      <c r="L29" s="205">
        <v>0.21</v>
      </c>
      <c r="M29" s="177"/>
      <c r="N29" s="177"/>
      <c r="O29" s="177"/>
      <c r="P29" s="177"/>
      <c r="Q29" s="34"/>
      <c r="R29" s="34"/>
      <c r="S29" s="34"/>
      <c r="T29" s="34"/>
      <c r="U29" s="34"/>
      <c r="V29" s="34"/>
      <c r="W29" s="176">
        <f>ROUND(AZ54, 2)</f>
        <v>0</v>
      </c>
      <c r="X29" s="177"/>
      <c r="Y29" s="177"/>
      <c r="Z29" s="177"/>
      <c r="AA29" s="177"/>
      <c r="AB29" s="177"/>
      <c r="AC29" s="177"/>
      <c r="AD29" s="177"/>
      <c r="AE29" s="177"/>
      <c r="AF29" s="34"/>
      <c r="AG29" s="34"/>
      <c r="AH29" s="34"/>
      <c r="AI29" s="34"/>
      <c r="AJ29" s="34"/>
      <c r="AK29" s="176">
        <f>ROUND(AV54, 2)</f>
        <v>0</v>
      </c>
      <c r="AL29" s="177"/>
      <c r="AM29" s="177"/>
      <c r="AN29" s="177"/>
      <c r="AO29" s="177"/>
      <c r="AP29" s="34"/>
      <c r="AQ29" s="34"/>
      <c r="AR29" s="35"/>
      <c r="BE29" s="179"/>
    </row>
    <row r="30" spans="2:71" s="2" customFormat="1" ht="14.45" customHeight="1">
      <c r="B30" s="33"/>
      <c r="C30" s="34"/>
      <c r="D30" s="34"/>
      <c r="E30" s="34"/>
      <c r="F30" s="23" t="s">
        <v>46</v>
      </c>
      <c r="G30" s="34"/>
      <c r="H30" s="34"/>
      <c r="I30" s="34"/>
      <c r="J30" s="34"/>
      <c r="K30" s="34"/>
      <c r="L30" s="205">
        <v>0.15</v>
      </c>
      <c r="M30" s="177"/>
      <c r="N30" s="177"/>
      <c r="O30" s="177"/>
      <c r="P30" s="177"/>
      <c r="Q30" s="34"/>
      <c r="R30" s="34"/>
      <c r="S30" s="34"/>
      <c r="T30" s="34"/>
      <c r="U30" s="34"/>
      <c r="V30" s="34"/>
      <c r="W30" s="176">
        <f>ROUND(BA54, 2)</f>
        <v>0</v>
      </c>
      <c r="X30" s="177"/>
      <c r="Y30" s="177"/>
      <c r="Z30" s="177"/>
      <c r="AA30" s="177"/>
      <c r="AB30" s="177"/>
      <c r="AC30" s="177"/>
      <c r="AD30" s="177"/>
      <c r="AE30" s="177"/>
      <c r="AF30" s="34"/>
      <c r="AG30" s="34"/>
      <c r="AH30" s="34"/>
      <c r="AI30" s="34"/>
      <c r="AJ30" s="34"/>
      <c r="AK30" s="176">
        <f>ROUND(AW54, 2)</f>
        <v>0</v>
      </c>
      <c r="AL30" s="177"/>
      <c r="AM30" s="177"/>
      <c r="AN30" s="177"/>
      <c r="AO30" s="177"/>
      <c r="AP30" s="34"/>
      <c r="AQ30" s="34"/>
      <c r="AR30" s="35"/>
      <c r="BE30" s="179"/>
    </row>
    <row r="31" spans="2:71" s="2" customFormat="1" ht="14.45" hidden="1" customHeight="1">
      <c r="B31" s="33"/>
      <c r="C31" s="34"/>
      <c r="D31" s="34"/>
      <c r="E31" s="34"/>
      <c r="F31" s="23" t="s">
        <v>47</v>
      </c>
      <c r="G31" s="34"/>
      <c r="H31" s="34"/>
      <c r="I31" s="34"/>
      <c r="J31" s="34"/>
      <c r="K31" s="34"/>
      <c r="L31" s="205">
        <v>0.21</v>
      </c>
      <c r="M31" s="177"/>
      <c r="N31" s="177"/>
      <c r="O31" s="177"/>
      <c r="P31" s="177"/>
      <c r="Q31" s="34"/>
      <c r="R31" s="34"/>
      <c r="S31" s="34"/>
      <c r="T31" s="34"/>
      <c r="U31" s="34"/>
      <c r="V31" s="34"/>
      <c r="W31" s="176">
        <f>ROUND(BB54, 2)</f>
        <v>0</v>
      </c>
      <c r="X31" s="177"/>
      <c r="Y31" s="177"/>
      <c r="Z31" s="177"/>
      <c r="AA31" s="177"/>
      <c r="AB31" s="177"/>
      <c r="AC31" s="177"/>
      <c r="AD31" s="177"/>
      <c r="AE31" s="177"/>
      <c r="AF31" s="34"/>
      <c r="AG31" s="34"/>
      <c r="AH31" s="34"/>
      <c r="AI31" s="34"/>
      <c r="AJ31" s="34"/>
      <c r="AK31" s="176">
        <v>0</v>
      </c>
      <c r="AL31" s="177"/>
      <c r="AM31" s="177"/>
      <c r="AN31" s="177"/>
      <c r="AO31" s="177"/>
      <c r="AP31" s="34"/>
      <c r="AQ31" s="34"/>
      <c r="AR31" s="35"/>
      <c r="BE31" s="179"/>
    </row>
    <row r="32" spans="2:71" s="2" customFormat="1" ht="14.45" hidden="1" customHeight="1">
      <c r="B32" s="33"/>
      <c r="C32" s="34"/>
      <c r="D32" s="34"/>
      <c r="E32" s="34"/>
      <c r="F32" s="23" t="s">
        <v>48</v>
      </c>
      <c r="G32" s="34"/>
      <c r="H32" s="34"/>
      <c r="I32" s="34"/>
      <c r="J32" s="34"/>
      <c r="K32" s="34"/>
      <c r="L32" s="205">
        <v>0.15</v>
      </c>
      <c r="M32" s="177"/>
      <c r="N32" s="177"/>
      <c r="O32" s="177"/>
      <c r="P32" s="177"/>
      <c r="Q32" s="34"/>
      <c r="R32" s="34"/>
      <c r="S32" s="34"/>
      <c r="T32" s="34"/>
      <c r="U32" s="34"/>
      <c r="V32" s="34"/>
      <c r="W32" s="176">
        <f>ROUND(BC54, 2)</f>
        <v>0</v>
      </c>
      <c r="X32" s="177"/>
      <c r="Y32" s="177"/>
      <c r="Z32" s="177"/>
      <c r="AA32" s="177"/>
      <c r="AB32" s="177"/>
      <c r="AC32" s="177"/>
      <c r="AD32" s="177"/>
      <c r="AE32" s="177"/>
      <c r="AF32" s="34"/>
      <c r="AG32" s="34"/>
      <c r="AH32" s="34"/>
      <c r="AI32" s="34"/>
      <c r="AJ32" s="34"/>
      <c r="AK32" s="176">
        <v>0</v>
      </c>
      <c r="AL32" s="177"/>
      <c r="AM32" s="177"/>
      <c r="AN32" s="177"/>
      <c r="AO32" s="177"/>
      <c r="AP32" s="34"/>
      <c r="AQ32" s="34"/>
      <c r="AR32" s="35"/>
      <c r="BE32" s="179"/>
    </row>
    <row r="33" spans="2:57" s="2" customFormat="1" ht="14.45" hidden="1" customHeight="1">
      <c r="B33" s="33"/>
      <c r="C33" s="34"/>
      <c r="D33" s="34"/>
      <c r="E33" s="34"/>
      <c r="F33" s="23" t="s">
        <v>49</v>
      </c>
      <c r="G33" s="34"/>
      <c r="H33" s="34"/>
      <c r="I33" s="34"/>
      <c r="J33" s="34"/>
      <c r="K33" s="34"/>
      <c r="L33" s="205">
        <v>0</v>
      </c>
      <c r="M33" s="177"/>
      <c r="N33" s="177"/>
      <c r="O33" s="177"/>
      <c r="P33" s="177"/>
      <c r="Q33" s="34"/>
      <c r="R33" s="34"/>
      <c r="S33" s="34"/>
      <c r="T33" s="34"/>
      <c r="U33" s="34"/>
      <c r="V33" s="34"/>
      <c r="W33" s="176">
        <f>ROUND(BD54, 2)</f>
        <v>0</v>
      </c>
      <c r="X33" s="177"/>
      <c r="Y33" s="177"/>
      <c r="Z33" s="177"/>
      <c r="AA33" s="177"/>
      <c r="AB33" s="177"/>
      <c r="AC33" s="177"/>
      <c r="AD33" s="177"/>
      <c r="AE33" s="177"/>
      <c r="AF33" s="34"/>
      <c r="AG33" s="34"/>
      <c r="AH33" s="34"/>
      <c r="AI33" s="34"/>
      <c r="AJ33" s="34"/>
      <c r="AK33" s="176">
        <v>0</v>
      </c>
      <c r="AL33" s="177"/>
      <c r="AM33" s="177"/>
      <c r="AN33" s="177"/>
      <c r="AO33" s="177"/>
      <c r="AP33" s="34"/>
      <c r="AQ33" s="34"/>
      <c r="AR33" s="35"/>
      <c r="BE33" s="179"/>
    </row>
    <row r="34" spans="2:57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179"/>
    </row>
    <row r="35" spans="2:57" s="1" customFormat="1" ht="25.9" customHeight="1">
      <c r="B35" s="28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182" t="s">
        <v>52</v>
      </c>
      <c r="Y35" s="183"/>
      <c r="Z35" s="183"/>
      <c r="AA35" s="183"/>
      <c r="AB35" s="183"/>
      <c r="AC35" s="38"/>
      <c r="AD35" s="38"/>
      <c r="AE35" s="38"/>
      <c r="AF35" s="38"/>
      <c r="AG35" s="38"/>
      <c r="AH35" s="38"/>
      <c r="AI35" s="38"/>
      <c r="AJ35" s="38"/>
      <c r="AK35" s="184">
        <f>SUM(AK26:AK33)</f>
        <v>0</v>
      </c>
      <c r="AL35" s="183"/>
      <c r="AM35" s="183"/>
      <c r="AN35" s="183"/>
      <c r="AO35" s="185"/>
      <c r="AP35" s="36"/>
      <c r="AQ35" s="36"/>
      <c r="AR35" s="32"/>
    </row>
    <row r="36" spans="2:57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</row>
    <row r="37" spans="2:57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57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57" s="1" customFormat="1" ht="24.95" customHeight="1">
      <c r="B42" s="28"/>
      <c r="C42" s="17" t="s">
        <v>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2"/>
    </row>
    <row r="43" spans="2:57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2"/>
    </row>
    <row r="44" spans="2:57" s="1" customFormat="1" ht="12" customHeight="1">
      <c r="B44" s="28"/>
      <c r="C44" s="23" t="s">
        <v>14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11-001/340-I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</row>
    <row r="45" spans="2:57" s="3" customFormat="1" ht="36.950000000000003" customHeight="1">
      <c r="B45" s="44"/>
      <c r="C45" s="45" t="s">
        <v>17</v>
      </c>
      <c r="D45" s="46"/>
      <c r="E45" s="46"/>
      <c r="F45" s="46"/>
      <c r="G45" s="46"/>
      <c r="H45" s="46"/>
      <c r="I45" s="46"/>
      <c r="J45" s="46"/>
      <c r="K45" s="46"/>
      <c r="L45" s="195" t="str">
        <f>K6</f>
        <v>Rekonstrukce objektu C v Lednici - Interiér</v>
      </c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46"/>
      <c r="AQ45" s="46"/>
      <c r="AR45" s="47"/>
    </row>
    <row r="46" spans="2:57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</row>
    <row r="47" spans="2:57" s="1" customFormat="1" ht="12" customHeight="1">
      <c r="B47" s="28"/>
      <c r="C47" s="23" t="s">
        <v>21</v>
      </c>
      <c r="D47" s="29"/>
      <c r="E47" s="29"/>
      <c r="F47" s="29"/>
      <c r="G47" s="29"/>
      <c r="H47" s="29"/>
      <c r="I47" s="29"/>
      <c r="J47" s="29"/>
      <c r="K47" s="29"/>
      <c r="L47" s="48" t="str">
        <f>IF(K8="","",K8)</f>
        <v>Lednice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3" t="s">
        <v>23</v>
      </c>
      <c r="AJ47" s="29"/>
      <c r="AK47" s="29"/>
      <c r="AL47" s="29"/>
      <c r="AM47" s="197" t="str">
        <f>IF(AN8= "","",AN8)</f>
        <v>12. 12. 2017</v>
      </c>
      <c r="AN47" s="197"/>
      <c r="AO47" s="29"/>
      <c r="AP47" s="29"/>
      <c r="AQ47" s="29"/>
      <c r="AR47" s="32"/>
    </row>
    <row r="48" spans="2:57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</row>
    <row r="49" spans="1:91" s="1" customFormat="1" ht="13.7" customHeight="1">
      <c r="B49" s="28"/>
      <c r="C49" s="23" t="s">
        <v>25</v>
      </c>
      <c r="D49" s="29"/>
      <c r="E49" s="29"/>
      <c r="F49" s="29"/>
      <c r="G49" s="29"/>
      <c r="H49" s="29"/>
      <c r="I49" s="29"/>
      <c r="J49" s="29"/>
      <c r="K49" s="29"/>
      <c r="L49" s="29" t="str">
        <f>IF(E11= "","",E11)</f>
        <v>Mendelova univerzita v Brně, Zemědělská 1, Brno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3" t="s">
        <v>33</v>
      </c>
      <c r="AJ49" s="29"/>
      <c r="AK49" s="29"/>
      <c r="AL49" s="29"/>
      <c r="AM49" s="193" t="str">
        <f>IF(E17="","",E17)</f>
        <v>Stavoprojek Olomouc a.s.</v>
      </c>
      <c r="AN49" s="194"/>
      <c r="AO49" s="194"/>
      <c r="AP49" s="194"/>
      <c r="AQ49" s="29"/>
      <c r="AR49" s="32"/>
      <c r="AS49" s="187" t="s">
        <v>54</v>
      </c>
      <c r="AT49" s="188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3.7" customHeight="1">
      <c r="B50" s="28"/>
      <c r="C50" s="23" t="s">
        <v>31</v>
      </c>
      <c r="D50" s="29"/>
      <c r="E50" s="29"/>
      <c r="F50" s="29"/>
      <c r="G50" s="29"/>
      <c r="H50" s="29"/>
      <c r="I50" s="29"/>
      <c r="J50" s="29"/>
      <c r="K50" s="29"/>
      <c r="L50" s="29" t="str">
        <f>IF(E14= 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3" t="s">
        <v>36</v>
      </c>
      <c r="AJ50" s="29"/>
      <c r="AK50" s="29"/>
      <c r="AL50" s="29"/>
      <c r="AM50" s="193" t="str">
        <f>IF(E20="","",E20)</f>
        <v xml:space="preserve"> </v>
      </c>
      <c r="AN50" s="194"/>
      <c r="AO50" s="194"/>
      <c r="AP50" s="194"/>
      <c r="AQ50" s="29"/>
      <c r="AR50" s="32"/>
      <c r="AS50" s="189"/>
      <c r="AT50" s="190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1:91" s="1" customFormat="1" ht="10.9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191"/>
      <c r="AT51" s="192"/>
      <c r="AU51" s="54"/>
      <c r="AV51" s="54"/>
      <c r="AW51" s="54"/>
      <c r="AX51" s="54"/>
      <c r="AY51" s="54"/>
      <c r="AZ51" s="54"/>
      <c r="BA51" s="54"/>
      <c r="BB51" s="54"/>
      <c r="BC51" s="54"/>
      <c r="BD51" s="55"/>
    </row>
    <row r="52" spans="1:91" s="1" customFormat="1" ht="29.25" customHeight="1">
      <c r="B52" s="28"/>
      <c r="C52" s="206" t="s">
        <v>55</v>
      </c>
      <c r="D52" s="207"/>
      <c r="E52" s="207"/>
      <c r="F52" s="207"/>
      <c r="G52" s="207"/>
      <c r="H52" s="56"/>
      <c r="I52" s="208" t="s">
        <v>56</v>
      </c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9" t="s">
        <v>57</v>
      </c>
      <c r="AH52" s="207"/>
      <c r="AI52" s="207"/>
      <c r="AJ52" s="207"/>
      <c r="AK52" s="207"/>
      <c r="AL52" s="207"/>
      <c r="AM52" s="207"/>
      <c r="AN52" s="208" t="s">
        <v>58</v>
      </c>
      <c r="AO52" s="207"/>
      <c r="AP52" s="210"/>
      <c r="AQ52" s="57" t="s">
        <v>59</v>
      </c>
      <c r="AR52" s="32"/>
      <c r="AS52" s="58" t="s">
        <v>60</v>
      </c>
      <c r="AT52" s="59" t="s">
        <v>61</v>
      </c>
      <c r="AU52" s="59" t="s">
        <v>62</v>
      </c>
      <c r="AV52" s="59" t="s">
        <v>63</v>
      </c>
      <c r="AW52" s="59" t="s">
        <v>64</v>
      </c>
      <c r="AX52" s="59" t="s">
        <v>65</v>
      </c>
      <c r="AY52" s="59" t="s">
        <v>66</v>
      </c>
      <c r="AZ52" s="59" t="s">
        <v>67</v>
      </c>
      <c r="BA52" s="59" t="s">
        <v>68</v>
      </c>
      <c r="BB52" s="59" t="s">
        <v>69</v>
      </c>
      <c r="BC52" s="59" t="s">
        <v>70</v>
      </c>
      <c r="BD52" s="60" t="s">
        <v>71</v>
      </c>
    </row>
    <row r="53" spans="1:91" s="1" customFormat="1" ht="10.9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1:91" s="4" customFormat="1" ht="32.450000000000003" customHeight="1">
      <c r="B54" s="64"/>
      <c r="C54" s="65" t="s">
        <v>72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14">
        <f>ROUND(SUM(AG55:AG56),2)</f>
        <v>0</v>
      </c>
      <c r="AH54" s="214"/>
      <c r="AI54" s="214"/>
      <c r="AJ54" s="214"/>
      <c r="AK54" s="214"/>
      <c r="AL54" s="214"/>
      <c r="AM54" s="214"/>
      <c r="AN54" s="215">
        <f>SUM(AG54,AT54)</f>
        <v>0</v>
      </c>
      <c r="AO54" s="215"/>
      <c r="AP54" s="215"/>
      <c r="AQ54" s="68" t="s">
        <v>1</v>
      </c>
      <c r="AR54" s="69"/>
      <c r="AS54" s="70">
        <f>ROUND(SUM(AS55:AS56),2)</f>
        <v>0</v>
      </c>
      <c r="AT54" s="71">
        <f>ROUND(SUM(AV54:AW54),2)</f>
        <v>0</v>
      </c>
      <c r="AU54" s="72">
        <f>ROUND(SUM(AU55:AU56),5)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ROUND(SUM(AZ55:AZ56),2)</f>
        <v>0</v>
      </c>
      <c r="BA54" s="71">
        <f>ROUND(SUM(BA55:BA56),2)</f>
        <v>0</v>
      </c>
      <c r="BB54" s="71">
        <f>ROUND(SUM(BB55:BB56),2)</f>
        <v>0</v>
      </c>
      <c r="BC54" s="71">
        <f>ROUND(SUM(BC55:BC56),2)</f>
        <v>0</v>
      </c>
      <c r="BD54" s="73">
        <f>ROUND(SUM(BD55:BD56),2)</f>
        <v>0</v>
      </c>
      <c r="BS54" s="74" t="s">
        <v>73</v>
      </c>
      <c r="BT54" s="74" t="s">
        <v>74</v>
      </c>
      <c r="BU54" s="75" t="s">
        <v>75</v>
      </c>
      <c r="BV54" s="74" t="s">
        <v>76</v>
      </c>
      <c r="BW54" s="74" t="s">
        <v>5</v>
      </c>
      <c r="BX54" s="74" t="s">
        <v>77</v>
      </c>
      <c r="CL54" s="74" t="s">
        <v>1</v>
      </c>
    </row>
    <row r="55" spans="1:91" s="5" customFormat="1" ht="16.5" customHeight="1">
      <c r="A55" s="76" t="s">
        <v>78</v>
      </c>
      <c r="B55" s="77"/>
      <c r="C55" s="78"/>
      <c r="D55" s="213" t="s">
        <v>79</v>
      </c>
      <c r="E55" s="213"/>
      <c r="F55" s="213"/>
      <c r="G55" s="213"/>
      <c r="H55" s="213"/>
      <c r="I55" s="79"/>
      <c r="J55" s="213" t="s">
        <v>80</v>
      </c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1">
        <f>'INP-EI - Investiční prost...'!J30</f>
        <v>0</v>
      </c>
      <c r="AH55" s="212"/>
      <c r="AI55" s="212"/>
      <c r="AJ55" s="212"/>
      <c r="AK55" s="212"/>
      <c r="AL55" s="212"/>
      <c r="AM55" s="212"/>
      <c r="AN55" s="211">
        <f>SUM(AG55,AT55)</f>
        <v>0</v>
      </c>
      <c r="AO55" s="212"/>
      <c r="AP55" s="212"/>
      <c r="AQ55" s="80" t="s">
        <v>81</v>
      </c>
      <c r="AR55" s="81"/>
      <c r="AS55" s="82">
        <v>0</v>
      </c>
      <c r="AT55" s="83">
        <f>ROUND(SUM(AV55:AW55),2)</f>
        <v>0</v>
      </c>
      <c r="AU55" s="84">
        <f>'INP-EI - Investiční prost...'!P80</f>
        <v>0</v>
      </c>
      <c r="AV55" s="83">
        <f>'INP-EI - Investiční prost...'!J33</f>
        <v>0</v>
      </c>
      <c r="AW55" s="83">
        <f>'INP-EI - Investiční prost...'!J34</f>
        <v>0</v>
      </c>
      <c r="AX55" s="83">
        <f>'INP-EI - Investiční prost...'!J35</f>
        <v>0</v>
      </c>
      <c r="AY55" s="83">
        <f>'INP-EI - Investiční prost...'!J36</f>
        <v>0</v>
      </c>
      <c r="AZ55" s="83">
        <f>'INP-EI - Investiční prost...'!F33</f>
        <v>0</v>
      </c>
      <c r="BA55" s="83">
        <f>'INP-EI - Investiční prost...'!F34</f>
        <v>0</v>
      </c>
      <c r="BB55" s="83">
        <f>'INP-EI - Investiční prost...'!F35</f>
        <v>0</v>
      </c>
      <c r="BC55" s="83">
        <f>'INP-EI - Investiční prost...'!F36</f>
        <v>0</v>
      </c>
      <c r="BD55" s="85">
        <f>'INP-EI - Investiční prost...'!F37</f>
        <v>0</v>
      </c>
      <c r="BT55" s="86" t="s">
        <v>82</v>
      </c>
      <c r="BV55" s="86" t="s">
        <v>76</v>
      </c>
      <c r="BW55" s="86" t="s">
        <v>83</v>
      </c>
      <c r="BX55" s="86" t="s">
        <v>5</v>
      </c>
      <c r="CL55" s="86" t="s">
        <v>1</v>
      </c>
      <c r="CM55" s="86" t="s">
        <v>84</v>
      </c>
    </row>
    <row r="56" spans="1:91" s="5" customFormat="1" ht="16.5" customHeight="1">
      <c r="A56" s="76" t="s">
        <v>78</v>
      </c>
      <c r="B56" s="77"/>
      <c r="C56" s="78"/>
      <c r="D56" s="213" t="s">
        <v>85</v>
      </c>
      <c r="E56" s="213"/>
      <c r="F56" s="213"/>
      <c r="G56" s="213"/>
      <c r="H56" s="213"/>
      <c r="I56" s="79"/>
      <c r="J56" s="213" t="s">
        <v>86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1">
        <f>'NEIP - Neinvestiční prost...'!J30</f>
        <v>0</v>
      </c>
      <c r="AH56" s="212"/>
      <c r="AI56" s="212"/>
      <c r="AJ56" s="212"/>
      <c r="AK56" s="212"/>
      <c r="AL56" s="212"/>
      <c r="AM56" s="212"/>
      <c r="AN56" s="211">
        <f>SUM(AG56,AT56)</f>
        <v>0</v>
      </c>
      <c r="AO56" s="212"/>
      <c r="AP56" s="212"/>
      <c r="AQ56" s="80" t="s">
        <v>81</v>
      </c>
      <c r="AR56" s="81"/>
      <c r="AS56" s="87">
        <v>0</v>
      </c>
      <c r="AT56" s="88">
        <f>ROUND(SUM(AV56:AW56),2)</f>
        <v>0</v>
      </c>
      <c r="AU56" s="89">
        <f>'NEIP - Neinvestiční prost...'!P80</f>
        <v>0</v>
      </c>
      <c r="AV56" s="88">
        <f>'NEIP - Neinvestiční prost...'!J33</f>
        <v>0</v>
      </c>
      <c r="AW56" s="88">
        <f>'NEIP - Neinvestiční prost...'!J34</f>
        <v>0</v>
      </c>
      <c r="AX56" s="88">
        <f>'NEIP - Neinvestiční prost...'!J35</f>
        <v>0</v>
      </c>
      <c r="AY56" s="88">
        <f>'NEIP - Neinvestiční prost...'!J36</f>
        <v>0</v>
      </c>
      <c r="AZ56" s="88">
        <f>'NEIP - Neinvestiční prost...'!F33</f>
        <v>0</v>
      </c>
      <c r="BA56" s="88">
        <f>'NEIP - Neinvestiční prost...'!F34</f>
        <v>0</v>
      </c>
      <c r="BB56" s="88">
        <f>'NEIP - Neinvestiční prost...'!F35</f>
        <v>0</v>
      </c>
      <c r="BC56" s="88">
        <f>'NEIP - Neinvestiční prost...'!F36</f>
        <v>0</v>
      </c>
      <c r="BD56" s="90">
        <f>'NEIP - Neinvestiční prost...'!F37</f>
        <v>0</v>
      </c>
      <c r="BT56" s="86" t="s">
        <v>82</v>
      </c>
      <c r="BV56" s="86" t="s">
        <v>76</v>
      </c>
      <c r="BW56" s="86" t="s">
        <v>87</v>
      </c>
      <c r="BX56" s="86" t="s">
        <v>5</v>
      </c>
      <c r="CL56" s="86" t="s">
        <v>1</v>
      </c>
      <c r="CM56" s="86" t="s">
        <v>84</v>
      </c>
    </row>
    <row r="57" spans="1:91" s="1" customFormat="1" ht="30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2"/>
    </row>
    <row r="58" spans="1:91" s="1" customFormat="1" ht="6.9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2"/>
    </row>
  </sheetData>
  <sheetProtection algorithmName="SHA-512" hashValue="HXVEVw5YFI1gga35fhAOBiDttOddta8GPBL/JNjvCIbmDlqY7rYI3iW4xBHJZ+1aXpeX5FcoefolrGQ7duDbxQ==" saltValue="/ebXA0prR6az9rjOzyzczNk2J8YrTmJRw73okXjz+VCupi5sGy8yPY6tZoMy+KfGnSOP5SbYuarYtPF7SB/FUQ==" spinCount="100000" sheet="1" objects="1" scenarios="1" formatColumns="0" formatRows="0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INP-EI - Investiční prost...'!C2" display="/"/>
    <hyperlink ref="A56" location="'NEIP - Neinvestiční prost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1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1" t="s">
        <v>83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4"/>
      <c r="AT3" s="11" t="s">
        <v>84</v>
      </c>
    </row>
    <row r="4" spans="2:46" ht="24.95" customHeight="1">
      <c r="B4" s="14"/>
      <c r="D4" s="95" t="s">
        <v>88</v>
      </c>
      <c r="L4" s="14"/>
      <c r="M4" s="18" t="s">
        <v>11</v>
      </c>
      <c r="AT4" s="11" t="s">
        <v>4</v>
      </c>
    </row>
    <row r="5" spans="2:46" ht="6.95" customHeight="1">
      <c r="B5" s="14"/>
      <c r="L5" s="14"/>
    </row>
    <row r="6" spans="2:46" ht="12" customHeight="1">
      <c r="B6" s="14"/>
      <c r="D6" s="96" t="s">
        <v>17</v>
      </c>
      <c r="L6" s="14"/>
    </row>
    <row r="7" spans="2:46" ht="16.5" customHeight="1">
      <c r="B7" s="14"/>
      <c r="E7" s="216" t="str">
        <f>'Rekapitulace stavby'!K6</f>
        <v>Rekonstrukce objektu C v Lednici - Interiér</v>
      </c>
      <c r="F7" s="217"/>
      <c r="G7" s="217"/>
      <c r="H7" s="217"/>
      <c r="L7" s="14"/>
    </row>
    <row r="8" spans="2:46" s="1" customFormat="1" ht="12" customHeight="1">
      <c r="B8" s="32"/>
      <c r="D8" s="96" t="s">
        <v>89</v>
      </c>
      <c r="I8" s="97"/>
      <c r="L8" s="32"/>
    </row>
    <row r="9" spans="2:46" s="1" customFormat="1" ht="36.950000000000003" customHeight="1">
      <c r="B9" s="32"/>
      <c r="E9" s="218" t="s">
        <v>90</v>
      </c>
      <c r="F9" s="219"/>
      <c r="G9" s="219"/>
      <c r="H9" s="219"/>
      <c r="I9" s="97"/>
      <c r="L9" s="32"/>
    </row>
    <row r="10" spans="2:46" s="1" customFormat="1" ht="11.25">
      <c r="B10" s="32"/>
      <c r="I10" s="97"/>
      <c r="L10" s="32"/>
    </row>
    <row r="11" spans="2:46" s="1" customFormat="1" ht="12" customHeight="1">
      <c r="B11" s="32"/>
      <c r="D11" s="96" t="s">
        <v>19</v>
      </c>
      <c r="F11" s="11" t="s">
        <v>1</v>
      </c>
      <c r="I11" s="98" t="s">
        <v>20</v>
      </c>
      <c r="J11" s="11" t="s">
        <v>1</v>
      </c>
      <c r="L11" s="32"/>
    </row>
    <row r="12" spans="2:46" s="1" customFormat="1" ht="12" customHeight="1">
      <c r="B12" s="32"/>
      <c r="D12" s="96" t="s">
        <v>21</v>
      </c>
      <c r="F12" s="11" t="s">
        <v>22</v>
      </c>
      <c r="I12" s="98" t="s">
        <v>23</v>
      </c>
      <c r="J12" s="99" t="str">
        <f>'Rekapitulace stavby'!AN8</f>
        <v>12. 12. 2017</v>
      </c>
      <c r="L12" s="32"/>
    </row>
    <row r="13" spans="2:46" s="1" customFormat="1" ht="10.9" customHeight="1">
      <c r="B13" s="32"/>
      <c r="I13" s="97"/>
      <c r="L13" s="32"/>
    </row>
    <row r="14" spans="2:46" s="1" customFormat="1" ht="12" customHeight="1">
      <c r="B14" s="32"/>
      <c r="D14" s="96" t="s">
        <v>25</v>
      </c>
      <c r="I14" s="98" t="s">
        <v>26</v>
      </c>
      <c r="J14" s="11" t="s">
        <v>27</v>
      </c>
      <c r="L14" s="32"/>
    </row>
    <row r="15" spans="2:46" s="1" customFormat="1" ht="18" customHeight="1">
      <c r="B15" s="32"/>
      <c r="E15" s="11" t="s">
        <v>28</v>
      </c>
      <c r="I15" s="98" t="s">
        <v>29</v>
      </c>
      <c r="J15" s="11" t="s">
        <v>30</v>
      </c>
      <c r="L15" s="32"/>
    </row>
    <row r="16" spans="2:46" s="1" customFormat="1" ht="6.95" customHeight="1">
      <c r="B16" s="32"/>
      <c r="I16" s="97"/>
      <c r="L16" s="32"/>
    </row>
    <row r="17" spans="2:12" s="1" customFormat="1" ht="12" customHeight="1">
      <c r="B17" s="32"/>
      <c r="D17" s="96" t="s">
        <v>31</v>
      </c>
      <c r="I17" s="98" t="s">
        <v>26</v>
      </c>
      <c r="J17" s="24" t="str">
        <f>'Rekapitulace stavby'!AN13</f>
        <v>Vyplň údaj</v>
      </c>
      <c r="L17" s="32"/>
    </row>
    <row r="18" spans="2:12" s="1" customFormat="1" ht="18" customHeight="1">
      <c r="B18" s="32"/>
      <c r="E18" s="220" t="str">
        <f>'Rekapitulace stavby'!E14</f>
        <v>Vyplň údaj</v>
      </c>
      <c r="F18" s="221"/>
      <c r="G18" s="221"/>
      <c r="H18" s="221"/>
      <c r="I18" s="98" t="s">
        <v>29</v>
      </c>
      <c r="J18" s="24" t="str">
        <f>'Rekapitulace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96" t="s">
        <v>33</v>
      </c>
      <c r="I20" s="98" t="s">
        <v>26</v>
      </c>
      <c r="J20" s="11" t="s">
        <v>1</v>
      </c>
      <c r="L20" s="32"/>
    </row>
    <row r="21" spans="2:12" s="1" customFormat="1" ht="18" customHeight="1">
      <c r="B21" s="32"/>
      <c r="E21" s="11" t="s">
        <v>34</v>
      </c>
      <c r="I21" s="98" t="s">
        <v>29</v>
      </c>
      <c r="J21" s="11" t="s">
        <v>1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96" t="s">
        <v>36</v>
      </c>
      <c r="I23" s="98" t="s">
        <v>26</v>
      </c>
      <c r="J23" s="11" t="str">
        <f>IF('Rekapitulace stavby'!AN19="","",'Rekapitulace stavby'!AN19)</f>
        <v/>
      </c>
      <c r="L23" s="32"/>
    </row>
    <row r="24" spans="2:12" s="1" customFormat="1" ht="18" customHeight="1">
      <c r="B24" s="32"/>
      <c r="E24" s="11" t="str">
        <f>IF('Rekapitulace stavby'!E20="","",'Rekapitulace stavby'!E20)</f>
        <v xml:space="preserve"> </v>
      </c>
      <c r="I24" s="98" t="s">
        <v>29</v>
      </c>
      <c r="J24" s="11" t="str">
        <f>IF('Rekapitulace stavby'!AN20="","",'Rekapitulace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96" t="s">
        <v>38</v>
      </c>
      <c r="I26" s="97"/>
      <c r="L26" s="32"/>
    </row>
    <row r="27" spans="2:12" s="6" customFormat="1" ht="22.5" customHeight="1">
      <c r="B27" s="100"/>
      <c r="E27" s="222" t="s">
        <v>91</v>
      </c>
      <c r="F27" s="222"/>
      <c r="G27" s="222"/>
      <c r="H27" s="222"/>
      <c r="I27" s="101"/>
      <c r="L27" s="100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102"/>
      <c r="J29" s="50"/>
      <c r="K29" s="50"/>
      <c r="L29" s="32"/>
    </row>
    <row r="30" spans="2:12" s="1" customFormat="1" ht="25.35" customHeight="1">
      <c r="B30" s="32"/>
      <c r="D30" s="103" t="s">
        <v>40</v>
      </c>
      <c r="I30" s="97"/>
      <c r="J30" s="104">
        <f>ROUND(J80,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102"/>
      <c r="J31" s="50"/>
      <c r="K31" s="50"/>
      <c r="L31" s="32"/>
    </row>
    <row r="32" spans="2:12" s="1" customFormat="1" ht="14.45" customHeight="1">
      <c r="B32" s="32"/>
      <c r="F32" s="105" t="s">
        <v>42</v>
      </c>
      <c r="I32" s="106" t="s">
        <v>41</v>
      </c>
      <c r="J32" s="105" t="s">
        <v>43</v>
      </c>
      <c r="L32" s="32"/>
    </row>
    <row r="33" spans="2:12" s="1" customFormat="1" ht="14.45" customHeight="1">
      <c r="B33" s="32"/>
      <c r="D33" s="96" t="s">
        <v>44</v>
      </c>
      <c r="E33" s="96" t="s">
        <v>45</v>
      </c>
      <c r="F33" s="107">
        <f>ROUND((SUM(BE80:BE134)),  2)</f>
        <v>0</v>
      </c>
      <c r="I33" s="108">
        <v>0.21</v>
      </c>
      <c r="J33" s="107">
        <f>ROUND(((SUM(BE80:BE134))*I33),  2)</f>
        <v>0</v>
      </c>
      <c r="L33" s="32"/>
    </row>
    <row r="34" spans="2:12" s="1" customFormat="1" ht="14.45" customHeight="1">
      <c r="B34" s="32"/>
      <c r="E34" s="96" t="s">
        <v>46</v>
      </c>
      <c r="F34" s="107">
        <f>ROUND((SUM(BF80:BF134)),  2)</f>
        <v>0</v>
      </c>
      <c r="I34" s="108">
        <v>0.15</v>
      </c>
      <c r="J34" s="107">
        <f>ROUND(((SUM(BF80:BF134))*I34),  2)</f>
        <v>0</v>
      </c>
      <c r="L34" s="32"/>
    </row>
    <row r="35" spans="2:12" s="1" customFormat="1" ht="14.45" hidden="1" customHeight="1">
      <c r="B35" s="32"/>
      <c r="E35" s="96" t="s">
        <v>47</v>
      </c>
      <c r="F35" s="107">
        <f>ROUND((SUM(BG80:BG134)),  2)</f>
        <v>0</v>
      </c>
      <c r="I35" s="108">
        <v>0.21</v>
      </c>
      <c r="J35" s="107">
        <f>0</f>
        <v>0</v>
      </c>
      <c r="L35" s="32"/>
    </row>
    <row r="36" spans="2:12" s="1" customFormat="1" ht="14.45" hidden="1" customHeight="1">
      <c r="B36" s="32"/>
      <c r="E36" s="96" t="s">
        <v>48</v>
      </c>
      <c r="F36" s="107">
        <f>ROUND((SUM(BH80:BH134)),  2)</f>
        <v>0</v>
      </c>
      <c r="I36" s="108">
        <v>0.15</v>
      </c>
      <c r="J36" s="107">
        <f>0</f>
        <v>0</v>
      </c>
      <c r="L36" s="32"/>
    </row>
    <row r="37" spans="2:12" s="1" customFormat="1" ht="14.45" hidden="1" customHeight="1">
      <c r="B37" s="32"/>
      <c r="E37" s="96" t="s">
        <v>49</v>
      </c>
      <c r="F37" s="107">
        <f>ROUND((SUM(BI80:BI134)),  2)</f>
        <v>0</v>
      </c>
      <c r="I37" s="108">
        <v>0</v>
      </c>
      <c r="J37" s="107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9"/>
      <c r="D39" s="110" t="s">
        <v>50</v>
      </c>
      <c r="E39" s="111"/>
      <c r="F39" s="111"/>
      <c r="G39" s="112" t="s">
        <v>51</v>
      </c>
      <c r="H39" s="113" t="s">
        <v>52</v>
      </c>
      <c r="I39" s="114"/>
      <c r="J39" s="115">
        <f>SUM(J30:J37)</f>
        <v>0</v>
      </c>
      <c r="K39" s="116"/>
      <c r="L39" s="32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2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2"/>
    </row>
    <row r="45" spans="2:12" s="1" customFormat="1" ht="24.95" customHeight="1">
      <c r="B45" s="28"/>
      <c r="C45" s="17" t="s">
        <v>92</v>
      </c>
      <c r="D45" s="29"/>
      <c r="E45" s="29"/>
      <c r="F45" s="29"/>
      <c r="G45" s="29"/>
      <c r="H45" s="29"/>
      <c r="I45" s="97"/>
      <c r="J45" s="29"/>
      <c r="K45" s="29"/>
      <c r="L45" s="32"/>
    </row>
    <row r="46" spans="2:12" s="1" customFormat="1" ht="6.95" customHeight="1">
      <c r="B46" s="28"/>
      <c r="C46" s="29"/>
      <c r="D46" s="29"/>
      <c r="E46" s="29"/>
      <c r="F46" s="29"/>
      <c r="G46" s="29"/>
      <c r="H46" s="29"/>
      <c r="I46" s="97"/>
      <c r="J46" s="29"/>
      <c r="K46" s="29"/>
      <c r="L46" s="32"/>
    </row>
    <row r="47" spans="2:12" s="1" customFormat="1" ht="12" customHeight="1">
      <c r="B47" s="28"/>
      <c r="C47" s="23" t="s">
        <v>17</v>
      </c>
      <c r="D47" s="29"/>
      <c r="E47" s="29"/>
      <c r="F47" s="29"/>
      <c r="G47" s="29"/>
      <c r="H47" s="29"/>
      <c r="I47" s="97"/>
      <c r="J47" s="29"/>
      <c r="K47" s="29"/>
      <c r="L47" s="32"/>
    </row>
    <row r="48" spans="2:12" s="1" customFormat="1" ht="16.5" customHeight="1">
      <c r="B48" s="28"/>
      <c r="C48" s="29"/>
      <c r="D48" s="29"/>
      <c r="E48" s="223" t="str">
        <f>E7</f>
        <v>Rekonstrukce objektu C v Lednici - Interiér</v>
      </c>
      <c r="F48" s="224"/>
      <c r="G48" s="224"/>
      <c r="H48" s="224"/>
      <c r="I48" s="97"/>
      <c r="J48" s="29"/>
      <c r="K48" s="29"/>
      <c r="L48" s="32"/>
    </row>
    <row r="49" spans="2:47" s="1" customFormat="1" ht="12" customHeight="1">
      <c r="B49" s="28"/>
      <c r="C49" s="23" t="s">
        <v>89</v>
      </c>
      <c r="D49" s="29"/>
      <c r="E49" s="29"/>
      <c r="F49" s="29"/>
      <c r="G49" s="29"/>
      <c r="H49" s="29"/>
      <c r="I49" s="97"/>
      <c r="J49" s="29"/>
      <c r="K49" s="29"/>
      <c r="L49" s="32"/>
    </row>
    <row r="50" spans="2:47" s="1" customFormat="1" ht="16.5" customHeight="1">
      <c r="B50" s="28"/>
      <c r="C50" s="29"/>
      <c r="D50" s="29"/>
      <c r="E50" s="195" t="str">
        <f>E9</f>
        <v>INP-EI - Investiční prostředky evidovaná investice</v>
      </c>
      <c r="F50" s="194"/>
      <c r="G50" s="194"/>
      <c r="H50" s="194"/>
      <c r="I50" s="97"/>
      <c r="J50" s="29"/>
      <c r="K50" s="29"/>
      <c r="L50" s="32"/>
    </row>
    <row r="51" spans="2:47" s="1" customFormat="1" ht="6.95" customHeight="1">
      <c r="B51" s="28"/>
      <c r="C51" s="29"/>
      <c r="D51" s="29"/>
      <c r="E51" s="29"/>
      <c r="F51" s="29"/>
      <c r="G51" s="29"/>
      <c r="H51" s="29"/>
      <c r="I51" s="97"/>
      <c r="J51" s="29"/>
      <c r="K51" s="29"/>
      <c r="L51" s="32"/>
    </row>
    <row r="52" spans="2:47" s="1" customFormat="1" ht="12" customHeight="1">
      <c r="B52" s="28"/>
      <c r="C52" s="23" t="s">
        <v>21</v>
      </c>
      <c r="D52" s="29"/>
      <c r="E52" s="29"/>
      <c r="F52" s="21" t="str">
        <f>F12</f>
        <v>Lednice</v>
      </c>
      <c r="G52" s="29"/>
      <c r="H52" s="29"/>
      <c r="I52" s="98" t="s">
        <v>23</v>
      </c>
      <c r="J52" s="49" t="str">
        <f>IF(J12="","",J12)</f>
        <v>12. 12. 2017</v>
      </c>
      <c r="K52" s="29"/>
      <c r="L52" s="32"/>
    </row>
    <row r="53" spans="2:47" s="1" customFormat="1" ht="6.95" customHeight="1">
      <c r="B53" s="28"/>
      <c r="C53" s="29"/>
      <c r="D53" s="29"/>
      <c r="E53" s="29"/>
      <c r="F53" s="29"/>
      <c r="G53" s="29"/>
      <c r="H53" s="29"/>
      <c r="I53" s="97"/>
      <c r="J53" s="29"/>
      <c r="K53" s="29"/>
      <c r="L53" s="32"/>
    </row>
    <row r="54" spans="2:47" s="1" customFormat="1" ht="13.7" customHeight="1">
      <c r="B54" s="28"/>
      <c r="C54" s="23" t="s">
        <v>25</v>
      </c>
      <c r="D54" s="29"/>
      <c r="E54" s="29"/>
      <c r="F54" s="21" t="str">
        <f>E15</f>
        <v>Mendelova univerzita v Brně, Zemědělská 1, Brno</v>
      </c>
      <c r="G54" s="29"/>
      <c r="H54" s="29"/>
      <c r="I54" s="98" t="s">
        <v>33</v>
      </c>
      <c r="J54" s="26" t="str">
        <f>E21</f>
        <v>Stavoprojek Olomouc a.s.</v>
      </c>
      <c r="K54" s="29"/>
      <c r="L54" s="32"/>
    </row>
    <row r="55" spans="2:47" s="1" customFormat="1" ht="13.7" customHeight="1">
      <c r="B55" s="28"/>
      <c r="C55" s="23" t="s">
        <v>31</v>
      </c>
      <c r="D55" s="29"/>
      <c r="E55" s="29"/>
      <c r="F55" s="21" t="str">
        <f>IF(E18="","",E18)</f>
        <v>Vyplň údaj</v>
      </c>
      <c r="G55" s="29"/>
      <c r="H55" s="29"/>
      <c r="I55" s="98" t="s">
        <v>36</v>
      </c>
      <c r="J55" s="26" t="str">
        <f>E24</f>
        <v xml:space="preserve"> </v>
      </c>
      <c r="K55" s="29"/>
      <c r="L55" s="32"/>
    </row>
    <row r="56" spans="2:47" s="1" customFormat="1" ht="10.35" customHeight="1">
      <c r="B56" s="28"/>
      <c r="C56" s="29"/>
      <c r="D56" s="29"/>
      <c r="E56" s="29"/>
      <c r="F56" s="29"/>
      <c r="G56" s="29"/>
      <c r="H56" s="29"/>
      <c r="I56" s="97"/>
      <c r="J56" s="29"/>
      <c r="K56" s="29"/>
      <c r="L56" s="32"/>
    </row>
    <row r="57" spans="2:47" s="1" customFormat="1" ht="29.25" customHeight="1">
      <c r="B57" s="28"/>
      <c r="C57" s="123" t="s">
        <v>93</v>
      </c>
      <c r="D57" s="124"/>
      <c r="E57" s="124"/>
      <c r="F57" s="124"/>
      <c r="G57" s="124"/>
      <c r="H57" s="124"/>
      <c r="I57" s="125"/>
      <c r="J57" s="126" t="s">
        <v>94</v>
      </c>
      <c r="K57" s="124"/>
      <c r="L57" s="32"/>
    </row>
    <row r="58" spans="2:47" s="1" customFormat="1" ht="10.35" customHeight="1">
      <c r="B58" s="28"/>
      <c r="C58" s="29"/>
      <c r="D58" s="29"/>
      <c r="E58" s="29"/>
      <c r="F58" s="29"/>
      <c r="G58" s="29"/>
      <c r="H58" s="29"/>
      <c r="I58" s="97"/>
      <c r="J58" s="29"/>
      <c r="K58" s="29"/>
      <c r="L58" s="32"/>
    </row>
    <row r="59" spans="2:47" s="1" customFormat="1" ht="22.9" customHeight="1">
      <c r="B59" s="28"/>
      <c r="C59" s="127" t="s">
        <v>95</v>
      </c>
      <c r="D59" s="29"/>
      <c r="E59" s="29"/>
      <c r="F59" s="29"/>
      <c r="G59" s="29"/>
      <c r="H59" s="29"/>
      <c r="I59" s="97"/>
      <c r="J59" s="67">
        <f>J80</f>
        <v>0</v>
      </c>
      <c r="K59" s="29"/>
      <c r="L59" s="32"/>
      <c r="AU59" s="11" t="s">
        <v>96</v>
      </c>
    </row>
    <row r="60" spans="2:47" s="7" customFormat="1" ht="24.95" customHeight="1">
      <c r="B60" s="128"/>
      <c r="C60" s="129"/>
      <c r="D60" s="130" t="s">
        <v>97</v>
      </c>
      <c r="E60" s="131"/>
      <c r="F60" s="131"/>
      <c r="G60" s="131"/>
      <c r="H60" s="131"/>
      <c r="I60" s="132"/>
      <c r="J60" s="133">
        <f>J81</f>
        <v>0</v>
      </c>
      <c r="K60" s="129"/>
      <c r="L60" s="134"/>
    </row>
    <row r="61" spans="2:47" s="1" customFormat="1" ht="21.75" customHeight="1">
      <c r="B61" s="28"/>
      <c r="C61" s="29"/>
      <c r="D61" s="29"/>
      <c r="E61" s="29"/>
      <c r="F61" s="29"/>
      <c r="G61" s="29"/>
      <c r="H61" s="29"/>
      <c r="I61" s="97"/>
      <c r="J61" s="29"/>
      <c r="K61" s="29"/>
      <c r="L61" s="32"/>
    </row>
    <row r="62" spans="2:47" s="1" customFormat="1" ht="6.95" customHeight="1">
      <c r="B62" s="40"/>
      <c r="C62" s="41"/>
      <c r="D62" s="41"/>
      <c r="E62" s="41"/>
      <c r="F62" s="41"/>
      <c r="G62" s="41"/>
      <c r="H62" s="41"/>
      <c r="I62" s="119"/>
      <c r="J62" s="41"/>
      <c r="K62" s="41"/>
      <c r="L62" s="32"/>
    </row>
    <row r="66" spans="2:63" s="1" customFormat="1" ht="6.95" customHeight="1">
      <c r="B66" s="42"/>
      <c r="C66" s="43"/>
      <c r="D66" s="43"/>
      <c r="E66" s="43"/>
      <c r="F66" s="43"/>
      <c r="G66" s="43"/>
      <c r="H66" s="43"/>
      <c r="I66" s="122"/>
      <c r="J66" s="43"/>
      <c r="K66" s="43"/>
      <c r="L66" s="32"/>
    </row>
    <row r="67" spans="2:63" s="1" customFormat="1" ht="24.95" customHeight="1">
      <c r="B67" s="28"/>
      <c r="C67" s="17" t="s">
        <v>98</v>
      </c>
      <c r="D67" s="29"/>
      <c r="E67" s="29"/>
      <c r="F67" s="29"/>
      <c r="G67" s="29"/>
      <c r="H67" s="29"/>
      <c r="I67" s="97"/>
      <c r="J67" s="29"/>
      <c r="K67" s="29"/>
      <c r="L67" s="32"/>
    </row>
    <row r="68" spans="2:63" s="1" customFormat="1" ht="6.95" customHeight="1">
      <c r="B68" s="28"/>
      <c r="C68" s="29"/>
      <c r="D68" s="29"/>
      <c r="E68" s="29"/>
      <c r="F68" s="29"/>
      <c r="G68" s="29"/>
      <c r="H68" s="29"/>
      <c r="I68" s="97"/>
      <c r="J68" s="29"/>
      <c r="K68" s="29"/>
      <c r="L68" s="32"/>
    </row>
    <row r="69" spans="2:63" s="1" customFormat="1" ht="12" customHeight="1">
      <c r="B69" s="28"/>
      <c r="C69" s="23" t="s">
        <v>17</v>
      </c>
      <c r="D69" s="29"/>
      <c r="E69" s="29"/>
      <c r="F69" s="29"/>
      <c r="G69" s="29"/>
      <c r="H69" s="29"/>
      <c r="I69" s="97"/>
      <c r="J69" s="29"/>
      <c r="K69" s="29"/>
      <c r="L69" s="32"/>
    </row>
    <row r="70" spans="2:63" s="1" customFormat="1" ht="16.5" customHeight="1">
      <c r="B70" s="28"/>
      <c r="C70" s="29"/>
      <c r="D70" s="29"/>
      <c r="E70" s="223" t="str">
        <f>E7</f>
        <v>Rekonstrukce objektu C v Lednici - Interiér</v>
      </c>
      <c r="F70" s="224"/>
      <c r="G70" s="224"/>
      <c r="H70" s="224"/>
      <c r="I70" s="97"/>
      <c r="J70" s="29"/>
      <c r="K70" s="29"/>
      <c r="L70" s="32"/>
    </row>
    <row r="71" spans="2:63" s="1" customFormat="1" ht="12" customHeight="1">
      <c r="B71" s="28"/>
      <c r="C71" s="23" t="s">
        <v>89</v>
      </c>
      <c r="D71" s="29"/>
      <c r="E71" s="29"/>
      <c r="F71" s="29"/>
      <c r="G71" s="29"/>
      <c r="H71" s="29"/>
      <c r="I71" s="97"/>
      <c r="J71" s="29"/>
      <c r="K71" s="29"/>
      <c r="L71" s="32"/>
    </row>
    <row r="72" spans="2:63" s="1" customFormat="1" ht="16.5" customHeight="1">
      <c r="B72" s="28"/>
      <c r="C72" s="29"/>
      <c r="D72" s="29"/>
      <c r="E72" s="195" t="str">
        <f>E9</f>
        <v>INP-EI - Investiční prostředky evidovaná investice</v>
      </c>
      <c r="F72" s="194"/>
      <c r="G72" s="194"/>
      <c r="H72" s="194"/>
      <c r="I72" s="97"/>
      <c r="J72" s="29"/>
      <c r="K72" s="29"/>
      <c r="L72" s="32"/>
    </row>
    <row r="73" spans="2:63" s="1" customFormat="1" ht="6.95" customHeight="1">
      <c r="B73" s="28"/>
      <c r="C73" s="29"/>
      <c r="D73" s="29"/>
      <c r="E73" s="29"/>
      <c r="F73" s="29"/>
      <c r="G73" s="29"/>
      <c r="H73" s="29"/>
      <c r="I73" s="97"/>
      <c r="J73" s="29"/>
      <c r="K73" s="29"/>
      <c r="L73" s="32"/>
    </row>
    <row r="74" spans="2:63" s="1" customFormat="1" ht="12" customHeight="1">
      <c r="B74" s="28"/>
      <c r="C74" s="23" t="s">
        <v>21</v>
      </c>
      <c r="D74" s="29"/>
      <c r="E74" s="29"/>
      <c r="F74" s="21" t="str">
        <f>F12</f>
        <v>Lednice</v>
      </c>
      <c r="G74" s="29"/>
      <c r="H74" s="29"/>
      <c r="I74" s="98" t="s">
        <v>23</v>
      </c>
      <c r="J74" s="49" t="str">
        <f>IF(J12="","",J12)</f>
        <v>12. 12. 2017</v>
      </c>
      <c r="K74" s="29"/>
      <c r="L74" s="32"/>
    </row>
    <row r="75" spans="2:63" s="1" customFormat="1" ht="6.95" customHeight="1">
      <c r="B75" s="28"/>
      <c r="C75" s="29"/>
      <c r="D75" s="29"/>
      <c r="E75" s="29"/>
      <c r="F75" s="29"/>
      <c r="G75" s="29"/>
      <c r="H75" s="29"/>
      <c r="I75" s="97"/>
      <c r="J75" s="29"/>
      <c r="K75" s="29"/>
      <c r="L75" s="32"/>
    </row>
    <row r="76" spans="2:63" s="1" customFormat="1" ht="13.7" customHeight="1">
      <c r="B76" s="28"/>
      <c r="C76" s="23" t="s">
        <v>25</v>
      </c>
      <c r="D76" s="29"/>
      <c r="E76" s="29"/>
      <c r="F76" s="21" t="str">
        <f>E15</f>
        <v>Mendelova univerzita v Brně, Zemědělská 1, Brno</v>
      </c>
      <c r="G76" s="29"/>
      <c r="H76" s="29"/>
      <c r="I76" s="98" t="s">
        <v>33</v>
      </c>
      <c r="J76" s="26" t="str">
        <f>E21</f>
        <v>Stavoprojek Olomouc a.s.</v>
      </c>
      <c r="K76" s="29"/>
      <c r="L76" s="32"/>
    </row>
    <row r="77" spans="2:63" s="1" customFormat="1" ht="13.7" customHeight="1">
      <c r="B77" s="28"/>
      <c r="C77" s="23" t="s">
        <v>31</v>
      </c>
      <c r="D77" s="29"/>
      <c r="E77" s="29"/>
      <c r="F77" s="21" t="str">
        <f>IF(E18="","",E18)</f>
        <v>Vyplň údaj</v>
      </c>
      <c r="G77" s="29"/>
      <c r="H77" s="29"/>
      <c r="I77" s="98" t="s">
        <v>36</v>
      </c>
      <c r="J77" s="26" t="str">
        <f>E24</f>
        <v xml:space="preserve"> </v>
      </c>
      <c r="K77" s="29"/>
      <c r="L77" s="32"/>
    </row>
    <row r="78" spans="2:63" s="1" customFormat="1" ht="10.35" customHeight="1">
      <c r="B78" s="28"/>
      <c r="C78" s="29"/>
      <c r="D78" s="29"/>
      <c r="E78" s="29"/>
      <c r="F78" s="29"/>
      <c r="G78" s="29"/>
      <c r="H78" s="29"/>
      <c r="I78" s="97"/>
      <c r="J78" s="29"/>
      <c r="K78" s="29"/>
      <c r="L78" s="32"/>
    </row>
    <row r="79" spans="2:63" s="8" customFormat="1" ht="29.25" customHeight="1">
      <c r="B79" s="135"/>
      <c r="C79" s="136" t="s">
        <v>99</v>
      </c>
      <c r="D79" s="137" t="s">
        <v>59</v>
      </c>
      <c r="E79" s="137" t="s">
        <v>55</v>
      </c>
      <c r="F79" s="137" t="s">
        <v>56</v>
      </c>
      <c r="G79" s="137" t="s">
        <v>100</v>
      </c>
      <c r="H79" s="137" t="s">
        <v>101</v>
      </c>
      <c r="I79" s="138" t="s">
        <v>102</v>
      </c>
      <c r="J79" s="137" t="s">
        <v>94</v>
      </c>
      <c r="K79" s="139" t="s">
        <v>103</v>
      </c>
      <c r="L79" s="140"/>
      <c r="M79" s="58" t="s">
        <v>1</v>
      </c>
      <c r="N79" s="59" t="s">
        <v>44</v>
      </c>
      <c r="O79" s="59" t="s">
        <v>104</v>
      </c>
      <c r="P79" s="59" t="s">
        <v>105</v>
      </c>
      <c r="Q79" s="59" t="s">
        <v>106</v>
      </c>
      <c r="R79" s="59" t="s">
        <v>107</v>
      </c>
      <c r="S79" s="59" t="s">
        <v>108</v>
      </c>
      <c r="T79" s="60" t="s">
        <v>109</v>
      </c>
    </row>
    <row r="80" spans="2:63" s="1" customFormat="1" ht="22.9" customHeight="1">
      <c r="B80" s="28"/>
      <c r="C80" s="65" t="s">
        <v>110</v>
      </c>
      <c r="D80" s="29"/>
      <c r="E80" s="29"/>
      <c r="F80" s="29"/>
      <c r="G80" s="29"/>
      <c r="H80" s="29"/>
      <c r="I80" s="97"/>
      <c r="J80" s="141">
        <f>BK80</f>
        <v>0</v>
      </c>
      <c r="K80" s="29"/>
      <c r="L80" s="32"/>
      <c r="M80" s="61"/>
      <c r="N80" s="62"/>
      <c r="O80" s="62"/>
      <c r="P80" s="142">
        <f>P81</f>
        <v>0</v>
      </c>
      <c r="Q80" s="62"/>
      <c r="R80" s="142">
        <f>R81</f>
        <v>0</v>
      </c>
      <c r="S80" s="62"/>
      <c r="T80" s="143">
        <f>T81</f>
        <v>0</v>
      </c>
      <c r="AT80" s="11" t="s">
        <v>73</v>
      </c>
      <c r="AU80" s="11" t="s">
        <v>96</v>
      </c>
      <c r="BK80" s="144">
        <f>BK81</f>
        <v>0</v>
      </c>
    </row>
    <row r="81" spans="2:65" s="9" customFormat="1" ht="25.9" customHeight="1">
      <c r="B81" s="145"/>
      <c r="C81" s="146"/>
      <c r="D81" s="147" t="s">
        <v>73</v>
      </c>
      <c r="E81" s="148" t="s">
        <v>111</v>
      </c>
      <c r="F81" s="148" t="s">
        <v>112</v>
      </c>
      <c r="G81" s="146"/>
      <c r="H81" s="146"/>
      <c r="I81" s="149"/>
      <c r="J81" s="150">
        <f>BK81</f>
        <v>0</v>
      </c>
      <c r="K81" s="146"/>
      <c r="L81" s="151"/>
      <c r="M81" s="152"/>
      <c r="N81" s="153"/>
      <c r="O81" s="153"/>
      <c r="P81" s="154">
        <f>SUM(P82:P134)</f>
        <v>0</v>
      </c>
      <c r="Q81" s="153"/>
      <c r="R81" s="154">
        <f>SUM(R82:R134)</f>
        <v>0</v>
      </c>
      <c r="S81" s="153"/>
      <c r="T81" s="155">
        <f>SUM(T82:T134)</f>
        <v>0</v>
      </c>
      <c r="AR81" s="156" t="s">
        <v>82</v>
      </c>
      <c r="AT81" s="157" t="s">
        <v>73</v>
      </c>
      <c r="AU81" s="157" t="s">
        <v>74</v>
      </c>
      <c r="AY81" s="156" t="s">
        <v>113</v>
      </c>
      <c r="BK81" s="158">
        <f>SUM(BK82:BK134)</f>
        <v>0</v>
      </c>
    </row>
    <row r="82" spans="2:65" s="1" customFormat="1" ht="16.5" customHeight="1">
      <c r="B82" s="28"/>
      <c r="C82" s="159" t="s">
        <v>82</v>
      </c>
      <c r="D82" s="159" t="s">
        <v>114</v>
      </c>
      <c r="E82" s="160" t="s">
        <v>115</v>
      </c>
      <c r="F82" s="161" t="s">
        <v>116</v>
      </c>
      <c r="G82" s="162" t="s">
        <v>117</v>
      </c>
      <c r="H82" s="163">
        <v>33</v>
      </c>
      <c r="I82" s="164"/>
      <c r="J82" s="165">
        <f t="shared" ref="J82:J113" si="0">ROUND(I82*H82,2)</f>
        <v>0</v>
      </c>
      <c r="K82" s="161" t="s">
        <v>1</v>
      </c>
      <c r="L82" s="32"/>
      <c r="M82" s="166" t="s">
        <v>1</v>
      </c>
      <c r="N82" s="167" t="s">
        <v>45</v>
      </c>
      <c r="O82" s="54"/>
      <c r="P82" s="168">
        <f t="shared" ref="P82:P113" si="1">O82*H82</f>
        <v>0</v>
      </c>
      <c r="Q82" s="168">
        <v>0</v>
      </c>
      <c r="R82" s="168">
        <f t="shared" ref="R82:R113" si="2">Q82*H82</f>
        <v>0</v>
      </c>
      <c r="S82" s="168">
        <v>0</v>
      </c>
      <c r="T82" s="169">
        <f t="shared" ref="T82:T113" si="3">S82*H82</f>
        <v>0</v>
      </c>
      <c r="AR82" s="11" t="s">
        <v>118</v>
      </c>
      <c r="AT82" s="11" t="s">
        <v>114</v>
      </c>
      <c r="AU82" s="11" t="s">
        <v>82</v>
      </c>
      <c r="AY82" s="11" t="s">
        <v>113</v>
      </c>
      <c r="BE82" s="170">
        <f t="shared" ref="BE82:BE113" si="4">IF(N82="základní",J82,0)</f>
        <v>0</v>
      </c>
      <c r="BF82" s="170">
        <f t="shared" ref="BF82:BF113" si="5">IF(N82="snížená",J82,0)</f>
        <v>0</v>
      </c>
      <c r="BG82" s="170">
        <f t="shared" ref="BG82:BG113" si="6">IF(N82="zákl. přenesená",J82,0)</f>
        <v>0</v>
      </c>
      <c r="BH82" s="170">
        <f t="shared" ref="BH82:BH113" si="7">IF(N82="sníž. přenesená",J82,0)</f>
        <v>0</v>
      </c>
      <c r="BI82" s="170">
        <f t="shared" ref="BI82:BI113" si="8">IF(N82="nulová",J82,0)</f>
        <v>0</v>
      </c>
      <c r="BJ82" s="11" t="s">
        <v>82</v>
      </c>
      <c r="BK82" s="170">
        <f t="shared" ref="BK82:BK113" si="9">ROUND(I82*H82,2)</f>
        <v>0</v>
      </c>
      <c r="BL82" s="11" t="s">
        <v>118</v>
      </c>
      <c r="BM82" s="11" t="s">
        <v>119</v>
      </c>
    </row>
    <row r="83" spans="2:65" s="1" customFormat="1" ht="16.5" customHeight="1">
      <c r="B83" s="28"/>
      <c r="C83" s="159" t="s">
        <v>84</v>
      </c>
      <c r="D83" s="159" t="s">
        <v>114</v>
      </c>
      <c r="E83" s="160" t="s">
        <v>120</v>
      </c>
      <c r="F83" s="161" t="s">
        <v>121</v>
      </c>
      <c r="G83" s="162" t="s">
        <v>117</v>
      </c>
      <c r="H83" s="163">
        <v>26</v>
      </c>
      <c r="I83" s="164"/>
      <c r="J83" s="165">
        <f t="shared" si="0"/>
        <v>0</v>
      </c>
      <c r="K83" s="161" t="s">
        <v>1</v>
      </c>
      <c r="L83" s="32"/>
      <c r="M83" s="166" t="s">
        <v>1</v>
      </c>
      <c r="N83" s="167" t="s">
        <v>45</v>
      </c>
      <c r="O83" s="54"/>
      <c r="P83" s="168">
        <f t="shared" si="1"/>
        <v>0</v>
      </c>
      <c r="Q83" s="168">
        <v>0</v>
      </c>
      <c r="R83" s="168">
        <f t="shared" si="2"/>
        <v>0</v>
      </c>
      <c r="S83" s="168">
        <v>0</v>
      </c>
      <c r="T83" s="169">
        <f t="shared" si="3"/>
        <v>0</v>
      </c>
      <c r="AR83" s="11" t="s">
        <v>118</v>
      </c>
      <c r="AT83" s="11" t="s">
        <v>114</v>
      </c>
      <c r="AU83" s="11" t="s">
        <v>82</v>
      </c>
      <c r="AY83" s="11" t="s">
        <v>113</v>
      </c>
      <c r="BE83" s="170">
        <f t="shared" si="4"/>
        <v>0</v>
      </c>
      <c r="BF83" s="170">
        <f t="shared" si="5"/>
        <v>0</v>
      </c>
      <c r="BG83" s="170">
        <f t="shared" si="6"/>
        <v>0</v>
      </c>
      <c r="BH83" s="170">
        <f t="shared" si="7"/>
        <v>0</v>
      </c>
      <c r="BI83" s="170">
        <f t="shared" si="8"/>
        <v>0</v>
      </c>
      <c r="BJ83" s="11" t="s">
        <v>82</v>
      </c>
      <c r="BK83" s="170">
        <f t="shared" si="9"/>
        <v>0</v>
      </c>
      <c r="BL83" s="11" t="s">
        <v>118</v>
      </c>
      <c r="BM83" s="11" t="s">
        <v>122</v>
      </c>
    </row>
    <row r="84" spans="2:65" s="1" customFormat="1" ht="16.5" customHeight="1">
      <c r="B84" s="28"/>
      <c r="C84" s="159" t="s">
        <v>123</v>
      </c>
      <c r="D84" s="159" t="s">
        <v>114</v>
      </c>
      <c r="E84" s="160" t="s">
        <v>124</v>
      </c>
      <c r="F84" s="161" t="s">
        <v>125</v>
      </c>
      <c r="G84" s="162" t="s">
        <v>117</v>
      </c>
      <c r="H84" s="163">
        <v>27</v>
      </c>
      <c r="I84" s="164"/>
      <c r="J84" s="165">
        <f t="shared" si="0"/>
        <v>0</v>
      </c>
      <c r="K84" s="161" t="s">
        <v>1</v>
      </c>
      <c r="L84" s="32"/>
      <c r="M84" s="166" t="s">
        <v>1</v>
      </c>
      <c r="N84" s="167" t="s">
        <v>45</v>
      </c>
      <c r="O84" s="54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1" t="s">
        <v>118</v>
      </c>
      <c r="AT84" s="11" t="s">
        <v>114</v>
      </c>
      <c r="AU84" s="11" t="s">
        <v>82</v>
      </c>
      <c r="AY84" s="11" t="s">
        <v>113</v>
      </c>
      <c r="BE84" s="170">
        <f t="shared" si="4"/>
        <v>0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1" t="s">
        <v>82</v>
      </c>
      <c r="BK84" s="170">
        <f t="shared" si="9"/>
        <v>0</v>
      </c>
      <c r="BL84" s="11" t="s">
        <v>118</v>
      </c>
      <c r="BM84" s="11" t="s">
        <v>126</v>
      </c>
    </row>
    <row r="85" spans="2:65" s="1" customFormat="1" ht="16.5" customHeight="1">
      <c r="B85" s="28"/>
      <c r="C85" s="159" t="s">
        <v>118</v>
      </c>
      <c r="D85" s="159" t="s">
        <v>114</v>
      </c>
      <c r="E85" s="160" t="s">
        <v>127</v>
      </c>
      <c r="F85" s="161" t="s">
        <v>128</v>
      </c>
      <c r="G85" s="162" t="s">
        <v>117</v>
      </c>
      <c r="H85" s="163">
        <v>26</v>
      </c>
      <c r="I85" s="164"/>
      <c r="J85" s="165">
        <f t="shared" si="0"/>
        <v>0</v>
      </c>
      <c r="K85" s="161" t="s">
        <v>1</v>
      </c>
      <c r="L85" s="32"/>
      <c r="M85" s="166" t="s">
        <v>1</v>
      </c>
      <c r="N85" s="167" t="s">
        <v>45</v>
      </c>
      <c r="O85" s="54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1" t="s">
        <v>118</v>
      </c>
      <c r="AT85" s="11" t="s">
        <v>114</v>
      </c>
      <c r="AU85" s="11" t="s">
        <v>82</v>
      </c>
      <c r="AY85" s="11" t="s">
        <v>113</v>
      </c>
      <c r="BE85" s="170">
        <f t="shared" si="4"/>
        <v>0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1" t="s">
        <v>82</v>
      </c>
      <c r="BK85" s="170">
        <f t="shared" si="9"/>
        <v>0</v>
      </c>
      <c r="BL85" s="11" t="s">
        <v>118</v>
      </c>
      <c r="BM85" s="11" t="s">
        <v>129</v>
      </c>
    </row>
    <row r="86" spans="2:65" s="1" customFormat="1" ht="16.5" customHeight="1">
      <c r="B86" s="28"/>
      <c r="C86" s="159" t="s">
        <v>130</v>
      </c>
      <c r="D86" s="159" t="s">
        <v>114</v>
      </c>
      <c r="E86" s="160" t="s">
        <v>131</v>
      </c>
      <c r="F86" s="161" t="s">
        <v>132</v>
      </c>
      <c r="G86" s="162" t="s">
        <v>117</v>
      </c>
      <c r="H86" s="163">
        <v>39</v>
      </c>
      <c r="I86" s="164"/>
      <c r="J86" s="165">
        <f t="shared" si="0"/>
        <v>0</v>
      </c>
      <c r="K86" s="161" t="s">
        <v>1</v>
      </c>
      <c r="L86" s="32"/>
      <c r="M86" s="166" t="s">
        <v>1</v>
      </c>
      <c r="N86" s="167" t="s">
        <v>45</v>
      </c>
      <c r="O86" s="54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1" t="s">
        <v>118</v>
      </c>
      <c r="AT86" s="11" t="s">
        <v>114</v>
      </c>
      <c r="AU86" s="11" t="s">
        <v>82</v>
      </c>
      <c r="AY86" s="11" t="s">
        <v>113</v>
      </c>
      <c r="BE86" s="170">
        <f t="shared" si="4"/>
        <v>0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1" t="s">
        <v>82</v>
      </c>
      <c r="BK86" s="170">
        <f t="shared" si="9"/>
        <v>0</v>
      </c>
      <c r="BL86" s="11" t="s">
        <v>118</v>
      </c>
      <c r="BM86" s="11" t="s">
        <v>133</v>
      </c>
    </row>
    <row r="87" spans="2:65" s="1" customFormat="1" ht="16.5" customHeight="1">
      <c r="B87" s="28"/>
      <c r="C87" s="159" t="s">
        <v>134</v>
      </c>
      <c r="D87" s="159" t="s">
        <v>114</v>
      </c>
      <c r="E87" s="160" t="s">
        <v>135</v>
      </c>
      <c r="F87" s="161" t="s">
        <v>136</v>
      </c>
      <c r="G87" s="162" t="s">
        <v>117</v>
      </c>
      <c r="H87" s="163">
        <v>45</v>
      </c>
      <c r="I87" s="164"/>
      <c r="J87" s="165">
        <f t="shared" si="0"/>
        <v>0</v>
      </c>
      <c r="K87" s="161" t="s">
        <v>1</v>
      </c>
      <c r="L87" s="32"/>
      <c r="M87" s="166" t="s">
        <v>1</v>
      </c>
      <c r="N87" s="167" t="s">
        <v>45</v>
      </c>
      <c r="O87" s="54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1" t="s">
        <v>118</v>
      </c>
      <c r="AT87" s="11" t="s">
        <v>114</v>
      </c>
      <c r="AU87" s="11" t="s">
        <v>82</v>
      </c>
      <c r="AY87" s="11" t="s">
        <v>113</v>
      </c>
      <c r="BE87" s="170">
        <f t="shared" si="4"/>
        <v>0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1" t="s">
        <v>82</v>
      </c>
      <c r="BK87" s="170">
        <f t="shared" si="9"/>
        <v>0</v>
      </c>
      <c r="BL87" s="11" t="s">
        <v>118</v>
      </c>
      <c r="BM87" s="11" t="s">
        <v>137</v>
      </c>
    </row>
    <row r="88" spans="2:65" s="1" customFormat="1" ht="16.5" customHeight="1">
      <c r="B88" s="28"/>
      <c r="C88" s="159" t="s">
        <v>138</v>
      </c>
      <c r="D88" s="159" t="s">
        <v>114</v>
      </c>
      <c r="E88" s="160" t="s">
        <v>139</v>
      </c>
      <c r="F88" s="161" t="s">
        <v>140</v>
      </c>
      <c r="G88" s="162" t="s">
        <v>117</v>
      </c>
      <c r="H88" s="163">
        <v>47</v>
      </c>
      <c r="I88" s="164"/>
      <c r="J88" s="165">
        <f t="shared" si="0"/>
        <v>0</v>
      </c>
      <c r="K88" s="161" t="s">
        <v>1</v>
      </c>
      <c r="L88" s="32"/>
      <c r="M88" s="166" t="s">
        <v>1</v>
      </c>
      <c r="N88" s="167" t="s">
        <v>45</v>
      </c>
      <c r="O88" s="54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1" t="s">
        <v>118</v>
      </c>
      <c r="AT88" s="11" t="s">
        <v>114</v>
      </c>
      <c r="AU88" s="11" t="s">
        <v>82</v>
      </c>
      <c r="AY88" s="11" t="s">
        <v>113</v>
      </c>
      <c r="BE88" s="170">
        <f t="shared" si="4"/>
        <v>0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1" t="s">
        <v>82</v>
      </c>
      <c r="BK88" s="170">
        <f t="shared" si="9"/>
        <v>0</v>
      </c>
      <c r="BL88" s="11" t="s">
        <v>118</v>
      </c>
      <c r="BM88" s="11" t="s">
        <v>141</v>
      </c>
    </row>
    <row r="89" spans="2:65" s="1" customFormat="1" ht="16.5" customHeight="1">
      <c r="B89" s="28"/>
      <c r="C89" s="159" t="s">
        <v>142</v>
      </c>
      <c r="D89" s="159" t="s">
        <v>114</v>
      </c>
      <c r="E89" s="160" t="s">
        <v>143</v>
      </c>
      <c r="F89" s="161" t="s">
        <v>144</v>
      </c>
      <c r="G89" s="162" t="s">
        <v>117</v>
      </c>
      <c r="H89" s="163">
        <v>36</v>
      </c>
      <c r="I89" s="164"/>
      <c r="J89" s="165">
        <f t="shared" si="0"/>
        <v>0</v>
      </c>
      <c r="K89" s="161" t="s">
        <v>1</v>
      </c>
      <c r="L89" s="32"/>
      <c r="M89" s="166" t="s">
        <v>1</v>
      </c>
      <c r="N89" s="167" t="s">
        <v>45</v>
      </c>
      <c r="O89" s="54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1" t="s">
        <v>118</v>
      </c>
      <c r="AT89" s="11" t="s">
        <v>114</v>
      </c>
      <c r="AU89" s="11" t="s">
        <v>82</v>
      </c>
      <c r="AY89" s="11" t="s">
        <v>113</v>
      </c>
      <c r="BE89" s="170">
        <f t="shared" si="4"/>
        <v>0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1" t="s">
        <v>82</v>
      </c>
      <c r="BK89" s="170">
        <f t="shared" si="9"/>
        <v>0</v>
      </c>
      <c r="BL89" s="11" t="s">
        <v>118</v>
      </c>
      <c r="BM89" s="11" t="s">
        <v>145</v>
      </c>
    </row>
    <row r="90" spans="2:65" s="1" customFormat="1" ht="16.5" customHeight="1">
      <c r="B90" s="28"/>
      <c r="C90" s="159" t="s">
        <v>146</v>
      </c>
      <c r="D90" s="159" t="s">
        <v>114</v>
      </c>
      <c r="E90" s="160" t="s">
        <v>147</v>
      </c>
      <c r="F90" s="161" t="s">
        <v>148</v>
      </c>
      <c r="G90" s="162" t="s">
        <v>117</v>
      </c>
      <c r="H90" s="163">
        <v>6</v>
      </c>
      <c r="I90" s="164"/>
      <c r="J90" s="165">
        <f t="shared" si="0"/>
        <v>0</v>
      </c>
      <c r="K90" s="161" t="s">
        <v>1</v>
      </c>
      <c r="L90" s="32"/>
      <c r="M90" s="166" t="s">
        <v>1</v>
      </c>
      <c r="N90" s="167" t="s">
        <v>45</v>
      </c>
      <c r="O90" s="54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1" t="s">
        <v>118</v>
      </c>
      <c r="AT90" s="11" t="s">
        <v>114</v>
      </c>
      <c r="AU90" s="11" t="s">
        <v>82</v>
      </c>
      <c r="AY90" s="11" t="s">
        <v>113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1" t="s">
        <v>82</v>
      </c>
      <c r="BK90" s="170">
        <f t="shared" si="9"/>
        <v>0</v>
      </c>
      <c r="BL90" s="11" t="s">
        <v>118</v>
      </c>
      <c r="BM90" s="11" t="s">
        <v>149</v>
      </c>
    </row>
    <row r="91" spans="2:65" s="1" customFormat="1" ht="16.5" customHeight="1">
      <c r="B91" s="28"/>
      <c r="C91" s="159" t="s">
        <v>150</v>
      </c>
      <c r="D91" s="159" t="s">
        <v>114</v>
      </c>
      <c r="E91" s="160" t="s">
        <v>151</v>
      </c>
      <c r="F91" s="161" t="s">
        <v>152</v>
      </c>
      <c r="G91" s="162" t="s">
        <v>117</v>
      </c>
      <c r="H91" s="163">
        <v>31</v>
      </c>
      <c r="I91" s="164"/>
      <c r="J91" s="165">
        <f t="shared" si="0"/>
        <v>0</v>
      </c>
      <c r="K91" s="161" t="s">
        <v>1</v>
      </c>
      <c r="L91" s="32"/>
      <c r="M91" s="166" t="s">
        <v>1</v>
      </c>
      <c r="N91" s="167" t="s">
        <v>45</v>
      </c>
      <c r="O91" s="54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1" t="s">
        <v>118</v>
      </c>
      <c r="AT91" s="11" t="s">
        <v>114</v>
      </c>
      <c r="AU91" s="11" t="s">
        <v>82</v>
      </c>
      <c r="AY91" s="11" t="s">
        <v>113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1" t="s">
        <v>82</v>
      </c>
      <c r="BK91" s="170">
        <f t="shared" si="9"/>
        <v>0</v>
      </c>
      <c r="BL91" s="11" t="s">
        <v>118</v>
      </c>
      <c r="BM91" s="11" t="s">
        <v>153</v>
      </c>
    </row>
    <row r="92" spans="2:65" s="1" customFormat="1" ht="16.5" customHeight="1">
      <c r="B92" s="28"/>
      <c r="C92" s="159" t="s">
        <v>154</v>
      </c>
      <c r="D92" s="159" t="s">
        <v>114</v>
      </c>
      <c r="E92" s="160" t="s">
        <v>155</v>
      </c>
      <c r="F92" s="161" t="s">
        <v>156</v>
      </c>
      <c r="G92" s="162" t="s">
        <v>117</v>
      </c>
      <c r="H92" s="163">
        <v>2</v>
      </c>
      <c r="I92" s="164"/>
      <c r="J92" s="165">
        <f t="shared" si="0"/>
        <v>0</v>
      </c>
      <c r="K92" s="161" t="s">
        <v>1</v>
      </c>
      <c r="L92" s="32"/>
      <c r="M92" s="166" t="s">
        <v>1</v>
      </c>
      <c r="N92" s="167" t="s">
        <v>45</v>
      </c>
      <c r="O92" s="54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1" t="s">
        <v>118</v>
      </c>
      <c r="AT92" s="11" t="s">
        <v>114</v>
      </c>
      <c r="AU92" s="11" t="s">
        <v>82</v>
      </c>
      <c r="AY92" s="11" t="s">
        <v>113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1" t="s">
        <v>82</v>
      </c>
      <c r="BK92" s="170">
        <f t="shared" si="9"/>
        <v>0</v>
      </c>
      <c r="BL92" s="11" t="s">
        <v>118</v>
      </c>
      <c r="BM92" s="11" t="s">
        <v>157</v>
      </c>
    </row>
    <row r="93" spans="2:65" s="1" customFormat="1" ht="16.5" customHeight="1">
      <c r="B93" s="28"/>
      <c r="C93" s="159" t="s">
        <v>158</v>
      </c>
      <c r="D93" s="159" t="s">
        <v>114</v>
      </c>
      <c r="E93" s="160" t="s">
        <v>159</v>
      </c>
      <c r="F93" s="161" t="s">
        <v>160</v>
      </c>
      <c r="G93" s="162" t="s">
        <v>117</v>
      </c>
      <c r="H93" s="163">
        <v>1</v>
      </c>
      <c r="I93" s="164"/>
      <c r="J93" s="165">
        <f t="shared" si="0"/>
        <v>0</v>
      </c>
      <c r="K93" s="161" t="s">
        <v>1</v>
      </c>
      <c r="L93" s="32"/>
      <c r="M93" s="166" t="s">
        <v>1</v>
      </c>
      <c r="N93" s="167" t="s">
        <v>45</v>
      </c>
      <c r="O93" s="54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1" t="s">
        <v>118</v>
      </c>
      <c r="AT93" s="11" t="s">
        <v>114</v>
      </c>
      <c r="AU93" s="11" t="s">
        <v>82</v>
      </c>
      <c r="AY93" s="11" t="s">
        <v>113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1" t="s">
        <v>82</v>
      </c>
      <c r="BK93" s="170">
        <f t="shared" si="9"/>
        <v>0</v>
      </c>
      <c r="BL93" s="11" t="s">
        <v>118</v>
      </c>
      <c r="BM93" s="11" t="s">
        <v>161</v>
      </c>
    </row>
    <row r="94" spans="2:65" s="1" customFormat="1" ht="16.5" customHeight="1">
      <c r="B94" s="28"/>
      <c r="C94" s="159" t="s">
        <v>162</v>
      </c>
      <c r="D94" s="159" t="s">
        <v>114</v>
      </c>
      <c r="E94" s="160" t="s">
        <v>163</v>
      </c>
      <c r="F94" s="161" t="s">
        <v>164</v>
      </c>
      <c r="G94" s="162" t="s">
        <v>117</v>
      </c>
      <c r="H94" s="163">
        <v>1</v>
      </c>
      <c r="I94" s="164"/>
      <c r="J94" s="165">
        <f t="shared" si="0"/>
        <v>0</v>
      </c>
      <c r="K94" s="161" t="s">
        <v>1</v>
      </c>
      <c r="L94" s="32"/>
      <c r="M94" s="166" t="s">
        <v>1</v>
      </c>
      <c r="N94" s="167" t="s">
        <v>45</v>
      </c>
      <c r="O94" s="54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1" t="s">
        <v>118</v>
      </c>
      <c r="AT94" s="11" t="s">
        <v>114</v>
      </c>
      <c r="AU94" s="11" t="s">
        <v>82</v>
      </c>
      <c r="AY94" s="11" t="s">
        <v>113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1" t="s">
        <v>82</v>
      </c>
      <c r="BK94" s="170">
        <f t="shared" si="9"/>
        <v>0</v>
      </c>
      <c r="BL94" s="11" t="s">
        <v>118</v>
      </c>
      <c r="BM94" s="11" t="s">
        <v>165</v>
      </c>
    </row>
    <row r="95" spans="2:65" s="1" customFormat="1" ht="16.5" customHeight="1">
      <c r="B95" s="28"/>
      <c r="C95" s="159" t="s">
        <v>166</v>
      </c>
      <c r="D95" s="159" t="s">
        <v>114</v>
      </c>
      <c r="E95" s="160" t="s">
        <v>167</v>
      </c>
      <c r="F95" s="161" t="s">
        <v>168</v>
      </c>
      <c r="G95" s="162" t="s">
        <v>117</v>
      </c>
      <c r="H95" s="163">
        <v>1</v>
      </c>
      <c r="I95" s="164"/>
      <c r="J95" s="165">
        <f t="shared" si="0"/>
        <v>0</v>
      </c>
      <c r="K95" s="161" t="s">
        <v>1</v>
      </c>
      <c r="L95" s="32"/>
      <c r="M95" s="166" t="s">
        <v>1</v>
      </c>
      <c r="N95" s="167" t="s">
        <v>45</v>
      </c>
      <c r="O95" s="54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1" t="s">
        <v>118</v>
      </c>
      <c r="AT95" s="11" t="s">
        <v>114</v>
      </c>
      <c r="AU95" s="11" t="s">
        <v>82</v>
      </c>
      <c r="AY95" s="11" t="s">
        <v>113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1" t="s">
        <v>82</v>
      </c>
      <c r="BK95" s="170">
        <f t="shared" si="9"/>
        <v>0</v>
      </c>
      <c r="BL95" s="11" t="s">
        <v>118</v>
      </c>
      <c r="BM95" s="11" t="s">
        <v>169</v>
      </c>
    </row>
    <row r="96" spans="2:65" s="1" customFormat="1" ht="16.5" customHeight="1">
      <c r="B96" s="28"/>
      <c r="C96" s="159" t="s">
        <v>9</v>
      </c>
      <c r="D96" s="159" t="s">
        <v>114</v>
      </c>
      <c r="E96" s="160" t="s">
        <v>170</v>
      </c>
      <c r="F96" s="161" t="s">
        <v>171</v>
      </c>
      <c r="G96" s="162" t="s">
        <v>117</v>
      </c>
      <c r="H96" s="163">
        <v>1</v>
      </c>
      <c r="I96" s="164"/>
      <c r="J96" s="165">
        <f t="shared" si="0"/>
        <v>0</v>
      </c>
      <c r="K96" s="161" t="s">
        <v>1</v>
      </c>
      <c r="L96" s="32"/>
      <c r="M96" s="166" t="s">
        <v>1</v>
      </c>
      <c r="N96" s="167" t="s">
        <v>45</v>
      </c>
      <c r="O96" s="54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1" t="s">
        <v>118</v>
      </c>
      <c r="AT96" s="11" t="s">
        <v>114</v>
      </c>
      <c r="AU96" s="11" t="s">
        <v>82</v>
      </c>
      <c r="AY96" s="11" t="s">
        <v>113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1" t="s">
        <v>82</v>
      </c>
      <c r="BK96" s="170">
        <f t="shared" si="9"/>
        <v>0</v>
      </c>
      <c r="BL96" s="11" t="s">
        <v>118</v>
      </c>
      <c r="BM96" s="11" t="s">
        <v>172</v>
      </c>
    </row>
    <row r="97" spans="2:65" s="1" customFormat="1" ht="16.5" customHeight="1">
      <c r="B97" s="28"/>
      <c r="C97" s="159" t="s">
        <v>173</v>
      </c>
      <c r="D97" s="159" t="s">
        <v>114</v>
      </c>
      <c r="E97" s="160" t="s">
        <v>174</v>
      </c>
      <c r="F97" s="161" t="s">
        <v>175</v>
      </c>
      <c r="G97" s="162" t="s">
        <v>117</v>
      </c>
      <c r="H97" s="163">
        <v>2</v>
      </c>
      <c r="I97" s="164"/>
      <c r="J97" s="165">
        <f t="shared" si="0"/>
        <v>0</v>
      </c>
      <c r="K97" s="161" t="s">
        <v>1</v>
      </c>
      <c r="L97" s="32"/>
      <c r="M97" s="166" t="s">
        <v>1</v>
      </c>
      <c r="N97" s="167" t="s">
        <v>45</v>
      </c>
      <c r="O97" s="54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1" t="s">
        <v>118</v>
      </c>
      <c r="AT97" s="11" t="s">
        <v>114</v>
      </c>
      <c r="AU97" s="11" t="s">
        <v>82</v>
      </c>
      <c r="AY97" s="11" t="s">
        <v>113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1" t="s">
        <v>82</v>
      </c>
      <c r="BK97" s="170">
        <f t="shared" si="9"/>
        <v>0</v>
      </c>
      <c r="BL97" s="11" t="s">
        <v>118</v>
      </c>
      <c r="BM97" s="11" t="s">
        <v>176</v>
      </c>
    </row>
    <row r="98" spans="2:65" s="1" customFormat="1" ht="16.5" customHeight="1">
      <c r="B98" s="28"/>
      <c r="C98" s="159" t="s">
        <v>177</v>
      </c>
      <c r="D98" s="159" t="s">
        <v>114</v>
      </c>
      <c r="E98" s="160" t="s">
        <v>178</v>
      </c>
      <c r="F98" s="161" t="s">
        <v>179</v>
      </c>
      <c r="G98" s="162" t="s">
        <v>117</v>
      </c>
      <c r="H98" s="163">
        <v>4</v>
      </c>
      <c r="I98" s="164"/>
      <c r="J98" s="165">
        <f t="shared" si="0"/>
        <v>0</v>
      </c>
      <c r="K98" s="161" t="s">
        <v>1</v>
      </c>
      <c r="L98" s="32"/>
      <c r="M98" s="166" t="s">
        <v>1</v>
      </c>
      <c r="N98" s="167" t="s">
        <v>45</v>
      </c>
      <c r="O98" s="54"/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11" t="s">
        <v>118</v>
      </c>
      <c r="AT98" s="11" t="s">
        <v>114</v>
      </c>
      <c r="AU98" s="11" t="s">
        <v>82</v>
      </c>
      <c r="AY98" s="11" t="s">
        <v>113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1" t="s">
        <v>82</v>
      </c>
      <c r="BK98" s="170">
        <f t="shared" si="9"/>
        <v>0</v>
      </c>
      <c r="BL98" s="11" t="s">
        <v>118</v>
      </c>
      <c r="BM98" s="11" t="s">
        <v>180</v>
      </c>
    </row>
    <row r="99" spans="2:65" s="1" customFormat="1" ht="16.5" customHeight="1">
      <c r="B99" s="28"/>
      <c r="C99" s="159" t="s">
        <v>181</v>
      </c>
      <c r="D99" s="159" t="s">
        <v>114</v>
      </c>
      <c r="E99" s="160" t="s">
        <v>182</v>
      </c>
      <c r="F99" s="161" t="s">
        <v>183</v>
      </c>
      <c r="G99" s="162" t="s">
        <v>117</v>
      </c>
      <c r="H99" s="163">
        <v>1</v>
      </c>
      <c r="I99" s="164"/>
      <c r="J99" s="165">
        <f t="shared" si="0"/>
        <v>0</v>
      </c>
      <c r="K99" s="161" t="s">
        <v>1</v>
      </c>
      <c r="L99" s="32"/>
      <c r="M99" s="166" t="s">
        <v>1</v>
      </c>
      <c r="N99" s="167" t="s">
        <v>45</v>
      </c>
      <c r="O99" s="54"/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11" t="s">
        <v>118</v>
      </c>
      <c r="AT99" s="11" t="s">
        <v>114</v>
      </c>
      <c r="AU99" s="11" t="s">
        <v>82</v>
      </c>
      <c r="AY99" s="11" t="s">
        <v>113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1" t="s">
        <v>82</v>
      </c>
      <c r="BK99" s="170">
        <f t="shared" si="9"/>
        <v>0</v>
      </c>
      <c r="BL99" s="11" t="s">
        <v>118</v>
      </c>
      <c r="BM99" s="11" t="s">
        <v>184</v>
      </c>
    </row>
    <row r="100" spans="2:65" s="1" customFormat="1" ht="16.5" customHeight="1">
      <c r="B100" s="28"/>
      <c r="C100" s="159" t="s">
        <v>185</v>
      </c>
      <c r="D100" s="159" t="s">
        <v>114</v>
      </c>
      <c r="E100" s="160" t="s">
        <v>186</v>
      </c>
      <c r="F100" s="161" t="s">
        <v>187</v>
      </c>
      <c r="G100" s="162" t="s">
        <v>117</v>
      </c>
      <c r="H100" s="163">
        <v>4</v>
      </c>
      <c r="I100" s="164"/>
      <c r="J100" s="165">
        <f t="shared" si="0"/>
        <v>0</v>
      </c>
      <c r="K100" s="161" t="s">
        <v>1</v>
      </c>
      <c r="L100" s="32"/>
      <c r="M100" s="166" t="s">
        <v>1</v>
      </c>
      <c r="N100" s="167" t="s">
        <v>45</v>
      </c>
      <c r="O100" s="54"/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11" t="s">
        <v>118</v>
      </c>
      <c r="AT100" s="11" t="s">
        <v>114</v>
      </c>
      <c r="AU100" s="11" t="s">
        <v>82</v>
      </c>
      <c r="AY100" s="11" t="s">
        <v>113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1" t="s">
        <v>82</v>
      </c>
      <c r="BK100" s="170">
        <f t="shared" si="9"/>
        <v>0</v>
      </c>
      <c r="BL100" s="11" t="s">
        <v>118</v>
      </c>
      <c r="BM100" s="11" t="s">
        <v>188</v>
      </c>
    </row>
    <row r="101" spans="2:65" s="1" customFormat="1" ht="16.5" customHeight="1">
      <c r="B101" s="28"/>
      <c r="C101" s="159" t="s">
        <v>7</v>
      </c>
      <c r="D101" s="159" t="s">
        <v>114</v>
      </c>
      <c r="E101" s="160" t="s">
        <v>189</v>
      </c>
      <c r="F101" s="161" t="s">
        <v>190</v>
      </c>
      <c r="G101" s="162" t="s">
        <v>117</v>
      </c>
      <c r="H101" s="163">
        <v>2</v>
      </c>
      <c r="I101" s="164"/>
      <c r="J101" s="165">
        <f t="shared" si="0"/>
        <v>0</v>
      </c>
      <c r="K101" s="161" t="s">
        <v>1</v>
      </c>
      <c r="L101" s="32"/>
      <c r="M101" s="166" t="s">
        <v>1</v>
      </c>
      <c r="N101" s="167" t="s">
        <v>45</v>
      </c>
      <c r="O101" s="54"/>
      <c r="P101" s="168">
        <f t="shared" si="1"/>
        <v>0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11" t="s">
        <v>118</v>
      </c>
      <c r="AT101" s="11" t="s">
        <v>114</v>
      </c>
      <c r="AU101" s="11" t="s">
        <v>82</v>
      </c>
      <c r="AY101" s="11" t="s">
        <v>113</v>
      </c>
      <c r="BE101" s="170">
        <f t="shared" si="4"/>
        <v>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1" t="s">
        <v>82</v>
      </c>
      <c r="BK101" s="170">
        <f t="shared" si="9"/>
        <v>0</v>
      </c>
      <c r="BL101" s="11" t="s">
        <v>118</v>
      </c>
      <c r="BM101" s="11" t="s">
        <v>191</v>
      </c>
    </row>
    <row r="102" spans="2:65" s="1" customFormat="1" ht="16.5" customHeight="1">
      <c r="B102" s="28"/>
      <c r="C102" s="159" t="s">
        <v>192</v>
      </c>
      <c r="D102" s="159" t="s">
        <v>114</v>
      </c>
      <c r="E102" s="160" t="s">
        <v>193</v>
      </c>
      <c r="F102" s="161" t="s">
        <v>194</v>
      </c>
      <c r="G102" s="162" t="s">
        <v>117</v>
      </c>
      <c r="H102" s="163">
        <v>2</v>
      </c>
      <c r="I102" s="164"/>
      <c r="J102" s="165">
        <f t="shared" si="0"/>
        <v>0</v>
      </c>
      <c r="K102" s="161" t="s">
        <v>1</v>
      </c>
      <c r="L102" s="32"/>
      <c r="M102" s="166" t="s">
        <v>1</v>
      </c>
      <c r="N102" s="167" t="s">
        <v>45</v>
      </c>
      <c r="O102" s="54"/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11" t="s">
        <v>118</v>
      </c>
      <c r="AT102" s="11" t="s">
        <v>114</v>
      </c>
      <c r="AU102" s="11" t="s">
        <v>82</v>
      </c>
      <c r="AY102" s="11" t="s">
        <v>113</v>
      </c>
      <c r="BE102" s="170">
        <f t="shared" si="4"/>
        <v>0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1" t="s">
        <v>82</v>
      </c>
      <c r="BK102" s="170">
        <f t="shared" si="9"/>
        <v>0</v>
      </c>
      <c r="BL102" s="11" t="s">
        <v>118</v>
      </c>
      <c r="BM102" s="11" t="s">
        <v>195</v>
      </c>
    </row>
    <row r="103" spans="2:65" s="1" customFormat="1" ht="16.5" customHeight="1">
      <c r="B103" s="28"/>
      <c r="C103" s="159" t="s">
        <v>196</v>
      </c>
      <c r="D103" s="159" t="s">
        <v>114</v>
      </c>
      <c r="E103" s="160" t="s">
        <v>197</v>
      </c>
      <c r="F103" s="161" t="s">
        <v>198</v>
      </c>
      <c r="G103" s="162" t="s">
        <v>117</v>
      </c>
      <c r="H103" s="163">
        <v>1</v>
      </c>
      <c r="I103" s="164"/>
      <c r="J103" s="165">
        <f t="shared" si="0"/>
        <v>0</v>
      </c>
      <c r="K103" s="161" t="s">
        <v>1</v>
      </c>
      <c r="L103" s="32"/>
      <c r="M103" s="166" t="s">
        <v>1</v>
      </c>
      <c r="N103" s="167" t="s">
        <v>45</v>
      </c>
      <c r="O103" s="54"/>
      <c r="P103" s="168">
        <f t="shared" si="1"/>
        <v>0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11" t="s">
        <v>118</v>
      </c>
      <c r="AT103" s="11" t="s">
        <v>114</v>
      </c>
      <c r="AU103" s="11" t="s">
        <v>82</v>
      </c>
      <c r="AY103" s="11" t="s">
        <v>113</v>
      </c>
      <c r="BE103" s="170">
        <f t="shared" si="4"/>
        <v>0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11" t="s">
        <v>82</v>
      </c>
      <c r="BK103" s="170">
        <f t="shared" si="9"/>
        <v>0</v>
      </c>
      <c r="BL103" s="11" t="s">
        <v>118</v>
      </c>
      <c r="BM103" s="11" t="s">
        <v>199</v>
      </c>
    </row>
    <row r="104" spans="2:65" s="1" customFormat="1" ht="16.5" customHeight="1">
      <c r="B104" s="28"/>
      <c r="C104" s="159" t="s">
        <v>200</v>
      </c>
      <c r="D104" s="159" t="s">
        <v>114</v>
      </c>
      <c r="E104" s="160" t="s">
        <v>201</v>
      </c>
      <c r="F104" s="161" t="s">
        <v>202</v>
      </c>
      <c r="G104" s="162" t="s">
        <v>117</v>
      </c>
      <c r="H104" s="163">
        <v>3</v>
      </c>
      <c r="I104" s="164"/>
      <c r="J104" s="165">
        <f t="shared" si="0"/>
        <v>0</v>
      </c>
      <c r="K104" s="161" t="s">
        <v>1</v>
      </c>
      <c r="L104" s="32"/>
      <c r="M104" s="166" t="s">
        <v>1</v>
      </c>
      <c r="N104" s="167" t="s">
        <v>45</v>
      </c>
      <c r="O104" s="54"/>
      <c r="P104" s="168">
        <f t="shared" si="1"/>
        <v>0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11" t="s">
        <v>118</v>
      </c>
      <c r="AT104" s="11" t="s">
        <v>114</v>
      </c>
      <c r="AU104" s="11" t="s">
        <v>82</v>
      </c>
      <c r="AY104" s="11" t="s">
        <v>113</v>
      </c>
      <c r="BE104" s="170">
        <f t="shared" si="4"/>
        <v>0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11" t="s">
        <v>82</v>
      </c>
      <c r="BK104" s="170">
        <f t="shared" si="9"/>
        <v>0</v>
      </c>
      <c r="BL104" s="11" t="s">
        <v>118</v>
      </c>
      <c r="BM104" s="11" t="s">
        <v>203</v>
      </c>
    </row>
    <row r="105" spans="2:65" s="1" customFormat="1" ht="16.5" customHeight="1">
      <c r="B105" s="28"/>
      <c r="C105" s="159" t="s">
        <v>204</v>
      </c>
      <c r="D105" s="159" t="s">
        <v>114</v>
      </c>
      <c r="E105" s="160" t="s">
        <v>205</v>
      </c>
      <c r="F105" s="161" t="s">
        <v>206</v>
      </c>
      <c r="G105" s="162" t="s">
        <v>117</v>
      </c>
      <c r="H105" s="163">
        <v>3</v>
      </c>
      <c r="I105" s="164"/>
      <c r="J105" s="165">
        <f t="shared" si="0"/>
        <v>0</v>
      </c>
      <c r="K105" s="161" t="s">
        <v>1</v>
      </c>
      <c r="L105" s="32"/>
      <c r="M105" s="166" t="s">
        <v>1</v>
      </c>
      <c r="N105" s="167" t="s">
        <v>45</v>
      </c>
      <c r="O105" s="54"/>
      <c r="P105" s="168">
        <f t="shared" si="1"/>
        <v>0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11" t="s">
        <v>118</v>
      </c>
      <c r="AT105" s="11" t="s">
        <v>114</v>
      </c>
      <c r="AU105" s="11" t="s">
        <v>82</v>
      </c>
      <c r="AY105" s="11" t="s">
        <v>113</v>
      </c>
      <c r="BE105" s="170">
        <f t="shared" si="4"/>
        <v>0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11" t="s">
        <v>82</v>
      </c>
      <c r="BK105" s="170">
        <f t="shared" si="9"/>
        <v>0</v>
      </c>
      <c r="BL105" s="11" t="s">
        <v>118</v>
      </c>
      <c r="BM105" s="11" t="s">
        <v>207</v>
      </c>
    </row>
    <row r="106" spans="2:65" s="1" customFormat="1" ht="16.5" customHeight="1">
      <c r="B106" s="28"/>
      <c r="C106" s="159" t="s">
        <v>208</v>
      </c>
      <c r="D106" s="159" t="s">
        <v>114</v>
      </c>
      <c r="E106" s="160" t="s">
        <v>209</v>
      </c>
      <c r="F106" s="161" t="s">
        <v>210</v>
      </c>
      <c r="G106" s="162" t="s">
        <v>117</v>
      </c>
      <c r="H106" s="163">
        <v>1</v>
      </c>
      <c r="I106" s="164"/>
      <c r="J106" s="165">
        <f t="shared" si="0"/>
        <v>0</v>
      </c>
      <c r="K106" s="161" t="s">
        <v>1</v>
      </c>
      <c r="L106" s="32"/>
      <c r="M106" s="166" t="s">
        <v>1</v>
      </c>
      <c r="N106" s="167" t="s">
        <v>45</v>
      </c>
      <c r="O106" s="54"/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11" t="s">
        <v>118</v>
      </c>
      <c r="AT106" s="11" t="s">
        <v>114</v>
      </c>
      <c r="AU106" s="11" t="s">
        <v>82</v>
      </c>
      <c r="AY106" s="11" t="s">
        <v>113</v>
      </c>
      <c r="BE106" s="170">
        <f t="shared" si="4"/>
        <v>0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11" t="s">
        <v>82</v>
      </c>
      <c r="BK106" s="170">
        <f t="shared" si="9"/>
        <v>0</v>
      </c>
      <c r="BL106" s="11" t="s">
        <v>118</v>
      </c>
      <c r="BM106" s="11" t="s">
        <v>211</v>
      </c>
    </row>
    <row r="107" spans="2:65" s="1" customFormat="1" ht="16.5" customHeight="1">
      <c r="B107" s="28"/>
      <c r="C107" s="159" t="s">
        <v>212</v>
      </c>
      <c r="D107" s="159" t="s">
        <v>114</v>
      </c>
      <c r="E107" s="160" t="s">
        <v>213</v>
      </c>
      <c r="F107" s="161" t="s">
        <v>214</v>
      </c>
      <c r="G107" s="162" t="s">
        <v>117</v>
      </c>
      <c r="H107" s="163">
        <v>1</v>
      </c>
      <c r="I107" s="164"/>
      <c r="J107" s="165">
        <f t="shared" si="0"/>
        <v>0</v>
      </c>
      <c r="K107" s="161" t="s">
        <v>1</v>
      </c>
      <c r="L107" s="32"/>
      <c r="M107" s="166" t="s">
        <v>1</v>
      </c>
      <c r="N107" s="167" t="s">
        <v>45</v>
      </c>
      <c r="O107" s="54"/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11" t="s">
        <v>118</v>
      </c>
      <c r="AT107" s="11" t="s">
        <v>114</v>
      </c>
      <c r="AU107" s="11" t="s">
        <v>82</v>
      </c>
      <c r="AY107" s="11" t="s">
        <v>113</v>
      </c>
      <c r="BE107" s="170">
        <f t="shared" si="4"/>
        <v>0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11" t="s">
        <v>82</v>
      </c>
      <c r="BK107" s="170">
        <f t="shared" si="9"/>
        <v>0</v>
      </c>
      <c r="BL107" s="11" t="s">
        <v>118</v>
      </c>
      <c r="BM107" s="11" t="s">
        <v>215</v>
      </c>
    </row>
    <row r="108" spans="2:65" s="1" customFormat="1" ht="16.5" customHeight="1">
      <c r="B108" s="28"/>
      <c r="C108" s="159" t="s">
        <v>216</v>
      </c>
      <c r="D108" s="159" t="s">
        <v>114</v>
      </c>
      <c r="E108" s="160" t="s">
        <v>217</v>
      </c>
      <c r="F108" s="161" t="s">
        <v>218</v>
      </c>
      <c r="G108" s="162" t="s">
        <v>117</v>
      </c>
      <c r="H108" s="163">
        <v>1</v>
      </c>
      <c r="I108" s="164"/>
      <c r="J108" s="165">
        <f t="shared" si="0"/>
        <v>0</v>
      </c>
      <c r="K108" s="161" t="s">
        <v>1</v>
      </c>
      <c r="L108" s="32"/>
      <c r="M108" s="166" t="s">
        <v>1</v>
      </c>
      <c r="N108" s="167" t="s">
        <v>45</v>
      </c>
      <c r="O108" s="54"/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11" t="s">
        <v>118</v>
      </c>
      <c r="AT108" s="11" t="s">
        <v>114</v>
      </c>
      <c r="AU108" s="11" t="s">
        <v>82</v>
      </c>
      <c r="AY108" s="11" t="s">
        <v>113</v>
      </c>
      <c r="BE108" s="170">
        <f t="shared" si="4"/>
        <v>0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11" t="s">
        <v>82</v>
      </c>
      <c r="BK108" s="170">
        <f t="shared" si="9"/>
        <v>0</v>
      </c>
      <c r="BL108" s="11" t="s">
        <v>118</v>
      </c>
      <c r="BM108" s="11" t="s">
        <v>219</v>
      </c>
    </row>
    <row r="109" spans="2:65" s="1" customFormat="1" ht="16.5" customHeight="1">
      <c r="B109" s="28"/>
      <c r="C109" s="159" t="s">
        <v>220</v>
      </c>
      <c r="D109" s="159" t="s">
        <v>114</v>
      </c>
      <c r="E109" s="160" t="s">
        <v>221</v>
      </c>
      <c r="F109" s="161" t="s">
        <v>222</v>
      </c>
      <c r="G109" s="162" t="s">
        <v>117</v>
      </c>
      <c r="H109" s="163">
        <v>1</v>
      </c>
      <c r="I109" s="164"/>
      <c r="J109" s="165">
        <f t="shared" si="0"/>
        <v>0</v>
      </c>
      <c r="K109" s="161" t="s">
        <v>1</v>
      </c>
      <c r="L109" s="32"/>
      <c r="M109" s="166" t="s">
        <v>1</v>
      </c>
      <c r="N109" s="167" t="s">
        <v>45</v>
      </c>
      <c r="O109" s="54"/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11" t="s">
        <v>118</v>
      </c>
      <c r="AT109" s="11" t="s">
        <v>114</v>
      </c>
      <c r="AU109" s="11" t="s">
        <v>82</v>
      </c>
      <c r="AY109" s="11" t="s">
        <v>113</v>
      </c>
      <c r="BE109" s="170">
        <f t="shared" si="4"/>
        <v>0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11" t="s">
        <v>82</v>
      </c>
      <c r="BK109" s="170">
        <f t="shared" si="9"/>
        <v>0</v>
      </c>
      <c r="BL109" s="11" t="s">
        <v>118</v>
      </c>
      <c r="BM109" s="11" t="s">
        <v>223</v>
      </c>
    </row>
    <row r="110" spans="2:65" s="1" customFormat="1" ht="16.5" customHeight="1">
      <c r="B110" s="28"/>
      <c r="C110" s="159" t="s">
        <v>224</v>
      </c>
      <c r="D110" s="159" t="s">
        <v>114</v>
      </c>
      <c r="E110" s="160" t="s">
        <v>225</v>
      </c>
      <c r="F110" s="161" t="s">
        <v>226</v>
      </c>
      <c r="G110" s="162" t="s">
        <v>117</v>
      </c>
      <c r="H110" s="163">
        <v>10</v>
      </c>
      <c r="I110" s="164"/>
      <c r="J110" s="165">
        <f t="shared" si="0"/>
        <v>0</v>
      </c>
      <c r="K110" s="161" t="s">
        <v>1</v>
      </c>
      <c r="L110" s="32"/>
      <c r="M110" s="166" t="s">
        <v>1</v>
      </c>
      <c r="N110" s="167" t="s">
        <v>45</v>
      </c>
      <c r="O110" s="54"/>
      <c r="P110" s="168">
        <f t="shared" si="1"/>
        <v>0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11" t="s">
        <v>118</v>
      </c>
      <c r="AT110" s="11" t="s">
        <v>114</v>
      </c>
      <c r="AU110" s="11" t="s">
        <v>82</v>
      </c>
      <c r="AY110" s="11" t="s">
        <v>113</v>
      </c>
      <c r="BE110" s="170">
        <f t="shared" si="4"/>
        <v>0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11" t="s">
        <v>82</v>
      </c>
      <c r="BK110" s="170">
        <f t="shared" si="9"/>
        <v>0</v>
      </c>
      <c r="BL110" s="11" t="s">
        <v>118</v>
      </c>
      <c r="BM110" s="11" t="s">
        <v>227</v>
      </c>
    </row>
    <row r="111" spans="2:65" s="1" customFormat="1" ht="16.5" customHeight="1">
      <c r="B111" s="28"/>
      <c r="C111" s="159" t="s">
        <v>228</v>
      </c>
      <c r="D111" s="159" t="s">
        <v>114</v>
      </c>
      <c r="E111" s="160" t="s">
        <v>229</v>
      </c>
      <c r="F111" s="161" t="s">
        <v>230</v>
      </c>
      <c r="G111" s="162" t="s">
        <v>117</v>
      </c>
      <c r="H111" s="163">
        <v>3</v>
      </c>
      <c r="I111" s="164"/>
      <c r="J111" s="165">
        <f t="shared" si="0"/>
        <v>0</v>
      </c>
      <c r="K111" s="161" t="s">
        <v>1</v>
      </c>
      <c r="L111" s="32"/>
      <c r="M111" s="166" t="s">
        <v>1</v>
      </c>
      <c r="N111" s="167" t="s">
        <v>45</v>
      </c>
      <c r="O111" s="54"/>
      <c r="P111" s="168">
        <f t="shared" si="1"/>
        <v>0</v>
      </c>
      <c r="Q111" s="168">
        <v>0</v>
      </c>
      <c r="R111" s="168">
        <f t="shared" si="2"/>
        <v>0</v>
      </c>
      <c r="S111" s="168">
        <v>0</v>
      </c>
      <c r="T111" s="169">
        <f t="shared" si="3"/>
        <v>0</v>
      </c>
      <c r="AR111" s="11" t="s">
        <v>118</v>
      </c>
      <c r="AT111" s="11" t="s">
        <v>114</v>
      </c>
      <c r="AU111" s="11" t="s">
        <v>82</v>
      </c>
      <c r="AY111" s="11" t="s">
        <v>113</v>
      </c>
      <c r="BE111" s="170">
        <f t="shared" si="4"/>
        <v>0</v>
      </c>
      <c r="BF111" s="170">
        <f t="shared" si="5"/>
        <v>0</v>
      </c>
      <c r="BG111" s="170">
        <f t="shared" si="6"/>
        <v>0</v>
      </c>
      <c r="BH111" s="170">
        <f t="shared" si="7"/>
        <v>0</v>
      </c>
      <c r="BI111" s="170">
        <f t="shared" si="8"/>
        <v>0</v>
      </c>
      <c r="BJ111" s="11" t="s">
        <v>82</v>
      </c>
      <c r="BK111" s="170">
        <f t="shared" si="9"/>
        <v>0</v>
      </c>
      <c r="BL111" s="11" t="s">
        <v>118</v>
      </c>
      <c r="BM111" s="11" t="s">
        <v>231</v>
      </c>
    </row>
    <row r="112" spans="2:65" s="1" customFormat="1" ht="16.5" customHeight="1">
      <c r="B112" s="28"/>
      <c r="C112" s="159" t="s">
        <v>232</v>
      </c>
      <c r="D112" s="159" t="s">
        <v>114</v>
      </c>
      <c r="E112" s="160" t="s">
        <v>233</v>
      </c>
      <c r="F112" s="161" t="s">
        <v>234</v>
      </c>
      <c r="G112" s="162" t="s">
        <v>117</v>
      </c>
      <c r="H112" s="163">
        <v>25</v>
      </c>
      <c r="I112" s="164"/>
      <c r="J112" s="165">
        <f t="shared" si="0"/>
        <v>0</v>
      </c>
      <c r="K112" s="161" t="s">
        <v>1</v>
      </c>
      <c r="L112" s="32"/>
      <c r="M112" s="166" t="s">
        <v>1</v>
      </c>
      <c r="N112" s="167" t="s">
        <v>45</v>
      </c>
      <c r="O112" s="54"/>
      <c r="P112" s="168">
        <f t="shared" si="1"/>
        <v>0</v>
      </c>
      <c r="Q112" s="168">
        <v>0</v>
      </c>
      <c r="R112" s="168">
        <f t="shared" si="2"/>
        <v>0</v>
      </c>
      <c r="S112" s="168">
        <v>0</v>
      </c>
      <c r="T112" s="169">
        <f t="shared" si="3"/>
        <v>0</v>
      </c>
      <c r="AR112" s="11" t="s">
        <v>118</v>
      </c>
      <c r="AT112" s="11" t="s">
        <v>114</v>
      </c>
      <c r="AU112" s="11" t="s">
        <v>82</v>
      </c>
      <c r="AY112" s="11" t="s">
        <v>113</v>
      </c>
      <c r="BE112" s="170">
        <f t="shared" si="4"/>
        <v>0</v>
      </c>
      <c r="BF112" s="170">
        <f t="shared" si="5"/>
        <v>0</v>
      </c>
      <c r="BG112" s="170">
        <f t="shared" si="6"/>
        <v>0</v>
      </c>
      <c r="BH112" s="170">
        <f t="shared" si="7"/>
        <v>0</v>
      </c>
      <c r="BI112" s="170">
        <f t="shared" si="8"/>
        <v>0</v>
      </c>
      <c r="BJ112" s="11" t="s">
        <v>82</v>
      </c>
      <c r="BK112" s="170">
        <f t="shared" si="9"/>
        <v>0</v>
      </c>
      <c r="BL112" s="11" t="s">
        <v>118</v>
      </c>
      <c r="BM112" s="11" t="s">
        <v>235</v>
      </c>
    </row>
    <row r="113" spans="2:65" s="1" customFormat="1" ht="16.5" customHeight="1">
      <c r="B113" s="28"/>
      <c r="C113" s="159" t="s">
        <v>236</v>
      </c>
      <c r="D113" s="159" t="s">
        <v>114</v>
      </c>
      <c r="E113" s="160" t="s">
        <v>237</v>
      </c>
      <c r="F113" s="161" t="s">
        <v>238</v>
      </c>
      <c r="G113" s="162" t="s">
        <v>117</v>
      </c>
      <c r="H113" s="163">
        <v>4</v>
      </c>
      <c r="I113" s="164"/>
      <c r="J113" s="165">
        <f t="shared" si="0"/>
        <v>0</v>
      </c>
      <c r="K113" s="161" t="s">
        <v>1</v>
      </c>
      <c r="L113" s="32"/>
      <c r="M113" s="166" t="s">
        <v>1</v>
      </c>
      <c r="N113" s="167" t="s">
        <v>45</v>
      </c>
      <c r="O113" s="54"/>
      <c r="P113" s="168">
        <f t="shared" si="1"/>
        <v>0</v>
      </c>
      <c r="Q113" s="168">
        <v>0</v>
      </c>
      <c r="R113" s="168">
        <f t="shared" si="2"/>
        <v>0</v>
      </c>
      <c r="S113" s="168">
        <v>0</v>
      </c>
      <c r="T113" s="169">
        <f t="shared" si="3"/>
        <v>0</v>
      </c>
      <c r="AR113" s="11" t="s">
        <v>118</v>
      </c>
      <c r="AT113" s="11" t="s">
        <v>114</v>
      </c>
      <c r="AU113" s="11" t="s">
        <v>82</v>
      </c>
      <c r="AY113" s="11" t="s">
        <v>113</v>
      </c>
      <c r="BE113" s="170">
        <f t="shared" si="4"/>
        <v>0</v>
      </c>
      <c r="BF113" s="170">
        <f t="shared" si="5"/>
        <v>0</v>
      </c>
      <c r="BG113" s="170">
        <f t="shared" si="6"/>
        <v>0</v>
      </c>
      <c r="BH113" s="170">
        <f t="shared" si="7"/>
        <v>0</v>
      </c>
      <c r="BI113" s="170">
        <f t="shared" si="8"/>
        <v>0</v>
      </c>
      <c r="BJ113" s="11" t="s">
        <v>82</v>
      </c>
      <c r="BK113" s="170">
        <f t="shared" si="9"/>
        <v>0</v>
      </c>
      <c r="BL113" s="11" t="s">
        <v>118</v>
      </c>
      <c r="BM113" s="11" t="s">
        <v>239</v>
      </c>
    </row>
    <row r="114" spans="2:65" s="1" customFormat="1" ht="16.5" customHeight="1">
      <c r="B114" s="28"/>
      <c r="C114" s="159" t="s">
        <v>240</v>
      </c>
      <c r="D114" s="159" t="s">
        <v>114</v>
      </c>
      <c r="E114" s="160" t="s">
        <v>241</v>
      </c>
      <c r="F114" s="161" t="s">
        <v>242</v>
      </c>
      <c r="G114" s="162" t="s">
        <v>117</v>
      </c>
      <c r="H114" s="163">
        <v>4</v>
      </c>
      <c r="I114" s="164"/>
      <c r="J114" s="165">
        <f t="shared" ref="J114:J145" si="10">ROUND(I114*H114,2)</f>
        <v>0</v>
      </c>
      <c r="K114" s="161" t="s">
        <v>1</v>
      </c>
      <c r="L114" s="32"/>
      <c r="M114" s="166" t="s">
        <v>1</v>
      </c>
      <c r="N114" s="167" t="s">
        <v>45</v>
      </c>
      <c r="O114" s="54"/>
      <c r="P114" s="168">
        <f t="shared" ref="P114:P145" si="11">O114*H114</f>
        <v>0</v>
      </c>
      <c r="Q114" s="168">
        <v>0</v>
      </c>
      <c r="R114" s="168">
        <f t="shared" ref="R114:R145" si="12">Q114*H114</f>
        <v>0</v>
      </c>
      <c r="S114" s="168">
        <v>0</v>
      </c>
      <c r="T114" s="169">
        <f t="shared" ref="T114:T145" si="13">S114*H114</f>
        <v>0</v>
      </c>
      <c r="AR114" s="11" t="s">
        <v>118</v>
      </c>
      <c r="AT114" s="11" t="s">
        <v>114</v>
      </c>
      <c r="AU114" s="11" t="s">
        <v>82</v>
      </c>
      <c r="AY114" s="11" t="s">
        <v>113</v>
      </c>
      <c r="BE114" s="170">
        <f t="shared" ref="BE114:BE134" si="14">IF(N114="základní",J114,0)</f>
        <v>0</v>
      </c>
      <c r="BF114" s="170">
        <f t="shared" ref="BF114:BF134" si="15">IF(N114="snížená",J114,0)</f>
        <v>0</v>
      </c>
      <c r="BG114" s="170">
        <f t="shared" ref="BG114:BG134" si="16">IF(N114="zákl. přenesená",J114,0)</f>
        <v>0</v>
      </c>
      <c r="BH114" s="170">
        <f t="shared" ref="BH114:BH134" si="17">IF(N114="sníž. přenesená",J114,0)</f>
        <v>0</v>
      </c>
      <c r="BI114" s="170">
        <f t="shared" ref="BI114:BI134" si="18">IF(N114="nulová",J114,0)</f>
        <v>0</v>
      </c>
      <c r="BJ114" s="11" t="s">
        <v>82</v>
      </c>
      <c r="BK114" s="170">
        <f t="shared" ref="BK114:BK134" si="19">ROUND(I114*H114,2)</f>
        <v>0</v>
      </c>
      <c r="BL114" s="11" t="s">
        <v>118</v>
      </c>
      <c r="BM114" s="11" t="s">
        <v>243</v>
      </c>
    </row>
    <row r="115" spans="2:65" s="1" customFormat="1" ht="16.5" customHeight="1">
      <c r="B115" s="28"/>
      <c r="C115" s="159" t="s">
        <v>244</v>
      </c>
      <c r="D115" s="159" t="s">
        <v>114</v>
      </c>
      <c r="E115" s="160" t="s">
        <v>245</v>
      </c>
      <c r="F115" s="161" t="s">
        <v>246</v>
      </c>
      <c r="G115" s="162" t="s">
        <v>117</v>
      </c>
      <c r="H115" s="163">
        <v>2</v>
      </c>
      <c r="I115" s="164"/>
      <c r="J115" s="165">
        <f t="shared" si="10"/>
        <v>0</v>
      </c>
      <c r="K115" s="161" t="s">
        <v>1</v>
      </c>
      <c r="L115" s="32"/>
      <c r="M115" s="166" t="s">
        <v>1</v>
      </c>
      <c r="N115" s="167" t="s">
        <v>45</v>
      </c>
      <c r="O115" s="54"/>
      <c r="P115" s="168">
        <f t="shared" si="11"/>
        <v>0</v>
      </c>
      <c r="Q115" s="168">
        <v>0</v>
      </c>
      <c r="R115" s="168">
        <f t="shared" si="12"/>
        <v>0</v>
      </c>
      <c r="S115" s="168">
        <v>0</v>
      </c>
      <c r="T115" s="169">
        <f t="shared" si="13"/>
        <v>0</v>
      </c>
      <c r="AR115" s="11" t="s">
        <v>118</v>
      </c>
      <c r="AT115" s="11" t="s">
        <v>114</v>
      </c>
      <c r="AU115" s="11" t="s">
        <v>82</v>
      </c>
      <c r="AY115" s="11" t="s">
        <v>113</v>
      </c>
      <c r="BE115" s="170">
        <f t="shared" si="14"/>
        <v>0</v>
      </c>
      <c r="BF115" s="170">
        <f t="shared" si="15"/>
        <v>0</v>
      </c>
      <c r="BG115" s="170">
        <f t="shared" si="16"/>
        <v>0</v>
      </c>
      <c r="BH115" s="170">
        <f t="shared" si="17"/>
        <v>0</v>
      </c>
      <c r="BI115" s="170">
        <f t="shared" si="18"/>
        <v>0</v>
      </c>
      <c r="BJ115" s="11" t="s">
        <v>82</v>
      </c>
      <c r="BK115" s="170">
        <f t="shared" si="19"/>
        <v>0</v>
      </c>
      <c r="BL115" s="11" t="s">
        <v>118</v>
      </c>
      <c r="BM115" s="11" t="s">
        <v>247</v>
      </c>
    </row>
    <row r="116" spans="2:65" s="1" customFormat="1" ht="16.5" customHeight="1">
      <c r="B116" s="28"/>
      <c r="C116" s="159" t="s">
        <v>248</v>
      </c>
      <c r="D116" s="159" t="s">
        <v>114</v>
      </c>
      <c r="E116" s="160" t="s">
        <v>249</v>
      </c>
      <c r="F116" s="161" t="s">
        <v>250</v>
      </c>
      <c r="G116" s="162" t="s">
        <v>117</v>
      </c>
      <c r="H116" s="163">
        <v>12</v>
      </c>
      <c r="I116" s="164"/>
      <c r="J116" s="165">
        <f t="shared" si="10"/>
        <v>0</v>
      </c>
      <c r="K116" s="161" t="s">
        <v>1</v>
      </c>
      <c r="L116" s="32"/>
      <c r="M116" s="166" t="s">
        <v>1</v>
      </c>
      <c r="N116" s="167" t="s">
        <v>45</v>
      </c>
      <c r="O116" s="54"/>
      <c r="P116" s="168">
        <f t="shared" si="11"/>
        <v>0</v>
      </c>
      <c r="Q116" s="168">
        <v>0</v>
      </c>
      <c r="R116" s="168">
        <f t="shared" si="12"/>
        <v>0</v>
      </c>
      <c r="S116" s="168">
        <v>0</v>
      </c>
      <c r="T116" s="169">
        <f t="shared" si="13"/>
        <v>0</v>
      </c>
      <c r="AR116" s="11" t="s">
        <v>118</v>
      </c>
      <c r="AT116" s="11" t="s">
        <v>114</v>
      </c>
      <c r="AU116" s="11" t="s">
        <v>82</v>
      </c>
      <c r="AY116" s="11" t="s">
        <v>113</v>
      </c>
      <c r="BE116" s="170">
        <f t="shared" si="14"/>
        <v>0</v>
      </c>
      <c r="BF116" s="170">
        <f t="shared" si="15"/>
        <v>0</v>
      </c>
      <c r="BG116" s="170">
        <f t="shared" si="16"/>
        <v>0</v>
      </c>
      <c r="BH116" s="170">
        <f t="shared" si="17"/>
        <v>0</v>
      </c>
      <c r="BI116" s="170">
        <f t="shared" si="18"/>
        <v>0</v>
      </c>
      <c r="BJ116" s="11" t="s">
        <v>82</v>
      </c>
      <c r="BK116" s="170">
        <f t="shared" si="19"/>
        <v>0</v>
      </c>
      <c r="BL116" s="11" t="s">
        <v>118</v>
      </c>
      <c r="BM116" s="11" t="s">
        <v>251</v>
      </c>
    </row>
    <row r="117" spans="2:65" s="1" customFormat="1" ht="16.5" customHeight="1">
      <c r="B117" s="28"/>
      <c r="C117" s="159" t="s">
        <v>252</v>
      </c>
      <c r="D117" s="159" t="s">
        <v>114</v>
      </c>
      <c r="E117" s="160" t="s">
        <v>253</v>
      </c>
      <c r="F117" s="161" t="s">
        <v>254</v>
      </c>
      <c r="G117" s="162" t="s">
        <v>117</v>
      </c>
      <c r="H117" s="163">
        <v>72</v>
      </c>
      <c r="I117" s="164"/>
      <c r="J117" s="165">
        <f t="shared" si="10"/>
        <v>0</v>
      </c>
      <c r="K117" s="161" t="s">
        <v>1</v>
      </c>
      <c r="L117" s="32"/>
      <c r="M117" s="166" t="s">
        <v>1</v>
      </c>
      <c r="N117" s="167" t="s">
        <v>45</v>
      </c>
      <c r="O117" s="54"/>
      <c r="P117" s="168">
        <f t="shared" si="11"/>
        <v>0</v>
      </c>
      <c r="Q117" s="168">
        <v>0</v>
      </c>
      <c r="R117" s="168">
        <f t="shared" si="12"/>
        <v>0</v>
      </c>
      <c r="S117" s="168">
        <v>0</v>
      </c>
      <c r="T117" s="169">
        <f t="shared" si="13"/>
        <v>0</v>
      </c>
      <c r="AR117" s="11" t="s">
        <v>118</v>
      </c>
      <c r="AT117" s="11" t="s">
        <v>114</v>
      </c>
      <c r="AU117" s="11" t="s">
        <v>82</v>
      </c>
      <c r="AY117" s="11" t="s">
        <v>113</v>
      </c>
      <c r="BE117" s="170">
        <f t="shared" si="14"/>
        <v>0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11" t="s">
        <v>82</v>
      </c>
      <c r="BK117" s="170">
        <f t="shared" si="19"/>
        <v>0</v>
      </c>
      <c r="BL117" s="11" t="s">
        <v>118</v>
      </c>
      <c r="BM117" s="11" t="s">
        <v>255</v>
      </c>
    </row>
    <row r="118" spans="2:65" s="1" customFormat="1" ht="16.5" customHeight="1">
      <c r="B118" s="28"/>
      <c r="C118" s="159" t="s">
        <v>256</v>
      </c>
      <c r="D118" s="159" t="s">
        <v>114</v>
      </c>
      <c r="E118" s="160" t="s">
        <v>257</v>
      </c>
      <c r="F118" s="161" t="s">
        <v>258</v>
      </c>
      <c r="G118" s="162" t="s">
        <v>117</v>
      </c>
      <c r="H118" s="163">
        <v>24</v>
      </c>
      <c r="I118" s="164"/>
      <c r="J118" s="165">
        <f t="shared" si="10"/>
        <v>0</v>
      </c>
      <c r="K118" s="161" t="s">
        <v>1</v>
      </c>
      <c r="L118" s="32"/>
      <c r="M118" s="166" t="s">
        <v>1</v>
      </c>
      <c r="N118" s="167" t="s">
        <v>45</v>
      </c>
      <c r="O118" s="54"/>
      <c r="P118" s="168">
        <f t="shared" si="11"/>
        <v>0</v>
      </c>
      <c r="Q118" s="168">
        <v>0</v>
      </c>
      <c r="R118" s="168">
        <f t="shared" si="12"/>
        <v>0</v>
      </c>
      <c r="S118" s="168">
        <v>0</v>
      </c>
      <c r="T118" s="169">
        <f t="shared" si="13"/>
        <v>0</v>
      </c>
      <c r="AR118" s="11" t="s">
        <v>118</v>
      </c>
      <c r="AT118" s="11" t="s">
        <v>114</v>
      </c>
      <c r="AU118" s="11" t="s">
        <v>82</v>
      </c>
      <c r="AY118" s="11" t="s">
        <v>113</v>
      </c>
      <c r="BE118" s="170">
        <f t="shared" si="14"/>
        <v>0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11" t="s">
        <v>82</v>
      </c>
      <c r="BK118" s="170">
        <f t="shared" si="19"/>
        <v>0</v>
      </c>
      <c r="BL118" s="11" t="s">
        <v>118</v>
      </c>
      <c r="BM118" s="11" t="s">
        <v>259</v>
      </c>
    </row>
    <row r="119" spans="2:65" s="1" customFormat="1" ht="16.5" customHeight="1">
      <c r="B119" s="28"/>
      <c r="C119" s="159" t="s">
        <v>260</v>
      </c>
      <c r="D119" s="159" t="s">
        <v>114</v>
      </c>
      <c r="E119" s="160" t="s">
        <v>261</v>
      </c>
      <c r="F119" s="161" t="s">
        <v>262</v>
      </c>
      <c r="G119" s="162" t="s">
        <v>117</v>
      </c>
      <c r="H119" s="163">
        <v>4</v>
      </c>
      <c r="I119" s="164"/>
      <c r="J119" s="165">
        <f t="shared" si="10"/>
        <v>0</v>
      </c>
      <c r="K119" s="161" t="s">
        <v>1</v>
      </c>
      <c r="L119" s="32"/>
      <c r="M119" s="166" t="s">
        <v>1</v>
      </c>
      <c r="N119" s="167" t="s">
        <v>45</v>
      </c>
      <c r="O119" s="54"/>
      <c r="P119" s="168">
        <f t="shared" si="11"/>
        <v>0</v>
      </c>
      <c r="Q119" s="168">
        <v>0</v>
      </c>
      <c r="R119" s="168">
        <f t="shared" si="12"/>
        <v>0</v>
      </c>
      <c r="S119" s="168">
        <v>0</v>
      </c>
      <c r="T119" s="169">
        <f t="shared" si="13"/>
        <v>0</v>
      </c>
      <c r="AR119" s="11" t="s">
        <v>118</v>
      </c>
      <c r="AT119" s="11" t="s">
        <v>114</v>
      </c>
      <c r="AU119" s="11" t="s">
        <v>82</v>
      </c>
      <c r="AY119" s="11" t="s">
        <v>113</v>
      </c>
      <c r="BE119" s="170">
        <f t="shared" si="14"/>
        <v>0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11" t="s">
        <v>82</v>
      </c>
      <c r="BK119" s="170">
        <f t="shared" si="19"/>
        <v>0</v>
      </c>
      <c r="BL119" s="11" t="s">
        <v>118</v>
      </c>
      <c r="BM119" s="11" t="s">
        <v>263</v>
      </c>
    </row>
    <row r="120" spans="2:65" s="1" customFormat="1" ht="16.5" customHeight="1">
      <c r="B120" s="28"/>
      <c r="C120" s="159" t="s">
        <v>264</v>
      </c>
      <c r="D120" s="159" t="s">
        <v>114</v>
      </c>
      <c r="E120" s="160" t="s">
        <v>265</v>
      </c>
      <c r="F120" s="161" t="s">
        <v>266</v>
      </c>
      <c r="G120" s="162" t="s">
        <v>117</v>
      </c>
      <c r="H120" s="163">
        <v>3</v>
      </c>
      <c r="I120" s="164"/>
      <c r="J120" s="165">
        <f t="shared" si="10"/>
        <v>0</v>
      </c>
      <c r="K120" s="161" t="s">
        <v>1</v>
      </c>
      <c r="L120" s="32"/>
      <c r="M120" s="166" t="s">
        <v>1</v>
      </c>
      <c r="N120" s="167" t="s">
        <v>45</v>
      </c>
      <c r="O120" s="54"/>
      <c r="P120" s="168">
        <f t="shared" si="11"/>
        <v>0</v>
      </c>
      <c r="Q120" s="168">
        <v>0</v>
      </c>
      <c r="R120" s="168">
        <f t="shared" si="12"/>
        <v>0</v>
      </c>
      <c r="S120" s="168">
        <v>0</v>
      </c>
      <c r="T120" s="169">
        <f t="shared" si="13"/>
        <v>0</v>
      </c>
      <c r="AR120" s="11" t="s">
        <v>118</v>
      </c>
      <c r="AT120" s="11" t="s">
        <v>114</v>
      </c>
      <c r="AU120" s="11" t="s">
        <v>82</v>
      </c>
      <c r="AY120" s="11" t="s">
        <v>113</v>
      </c>
      <c r="BE120" s="170">
        <f t="shared" si="14"/>
        <v>0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11" t="s">
        <v>82</v>
      </c>
      <c r="BK120" s="170">
        <f t="shared" si="19"/>
        <v>0</v>
      </c>
      <c r="BL120" s="11" t="s">
        <v>118</v>
      </c>
      <c r="BM120" s="11" t="s">
        <v>267</v>
      </c>
    </row>
    <row r="121" spans="2:65" s="1" customFormat="1" ht="16.5" customHeight="1">
      <c r="B121" s="28"/>
      <c r="C121" s="159" t="s">
        <v>268</v>
      </c>
      <c r="D121" s="159" t="s">
        <v>114</v>
      </c>
      <c r="E121" s="160" t="s">
        <v>269</v>
      </c>
      <c r="F121" s="161" t="s">
        <v>270</v>
      </c>
      <c r="G121" s="162" t="s">
        <v>117</v>
      </c>
      <c r="H121" s="163">
        <v>106</v>
      </c>
      <c r="I121" s="164"/>
      <c r="J121" s="165">
        <f t="shared" si="10"/>
        <v>0</v>
      </c>
      <c r="K121" s="161" t="s">
        <v>1</v>
      </c>
      <c r="L121" s="32"/>
      <c r="M121" s="166" t="s">
        <v>1</v>
      </c>
      <c r="N121" s="167" t="s">
        <v>45</v>
      </c>
      <c r="O121" s="54"/>
      <c r="P121" s="168">
        <f t="shared" si="11"/>
        <v>0</v>
      </c>
      <c r="Q121" s="168">
        <v>0</v>
      </c>
      <c r="R121" s="168">
        <f t="shared" si="12"/>
        <v>0</v>
      </c>
      <c r="S121" s="168">
        <v>0</v>
      </c>
      <c r="T121" s="169">
        <f t="shared" si="13"/>
        <v>0</v>
      </c>
      <c r="AR121" s="11" t="s">
        <v>118</v>
      </c>
      <c r="AT121" s="11" t="s">
        <v>114</v>
      </c>
      <c r="AU121" s="11" t="s">
        <v>82</v>
      </c>
      <c r="AY121" s="11" t="s">
        <v>113</v>
      </c>
      <c r="BE121" s="170">
        <f t="shared" si="14"/>
        <v>0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11" t="s">
        <v>82</v>
      </c>
      <c r="BK121" s="170">
        <f t="shared" si="19"/>
        <v>0</v>
      </c>
      <c r="BL121" s="11" t="s">
        <v>118</v>
      </c>
      <c r="BM121" s="11" t="s">
        <v>271</v>
      </c>
    </row>
    <row r="122" spans="2:65" s="1" customFormat="1" ht="16.5" customHeight="1">
      <c r="B122" s="28"/>
      <c r="C122" s="159" t="s">
        <v>272</v>
      </c>
      <c r="D122" s="159" t="s">
        <v>114</v>
      </c>
      <c r="E122" s="160" t="s">
        <v>273</v>
      </c>
      <c r="F122" s="161" t="s">
        <v>274</v>
      </c>
      <c r="G122" s="162" t="s">
        <v>117</v>
      </c>
      <c r="H122" s="163">
        <v>8</v>
      </c>
      <c r="I122" s="164"/>
      <c r="J122" s="165">
        <f t="shared" si="10"/>
        <v>0</v>
      </c>
      <c r="K122" s="161" t="s">
        <v>1</v>
      </c>
      <c r="L122" s="32"/>
      <c r="M122" s="166" t="s">
        <v>1</v>
      </c>
      <c r="N122" s="167" t="s">
        <v>45</v>
      </c>
      <c r="O122" s="54"/>
      <c r="P122" s="168">
        <f t="shared" si="11"/>
        <v>0</v>
      </c>
      <c r="Q122" s="168">
        <v>0</v>
      </c>
      <c r="R122" s="168">
        <f t="shared" si="12"/>
        <v>0</v>
      </c>
      <c r="S122" s="168">
        <v>0</v>
      </c>
      <c r="T122" s="169">
        <f t="shared" si="13"/>
        <v>0</v>
      </c>
      <c r="AR122" s="11" t="s">
        <v>118</v>
      </c>
      <c r="AT122" s="11" t="s">
        <v>114</v>
      </c>
      <c r="AU122" s="11" t="s">
        <v>82</v>
      </c>
      <c r="AY122" s="11" t="s">
        <v>113</v>
      </c>
      <c r="BE122" s="170">
        <f t="shared" si="14"/>
        <v>0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11" t="s">
        <v>82</v>
      </c>
      <c r="BK122" s="170">
        <f t="shared" si="19"/>
        <v>0</v>
      </c>
      <c r="BL122" s="11" t="s">
        <v>118</v>
      </c>
      <c r="BM122" s="11" t="s">
        <v>275</v>
      </c>
    </row>
    <row r="123" spans="2:65" s="1" customFormat="1" ht="16.5" customHeight="1">
      <c r="B123" s="28"/>
      <c r="C123" s="159" t="s">
        <v>276</v>
      </c>
      <c r="D123" s="159" t="s">
        <v>114</v>
      </c>
      <c r="E123" s="160" t="s">
        <v>277</v>
      </c>
      <c r="F123" s="161" t="s">
        <v>278</v>
      </c>
      <c r="G123" s="162" t="s">
        <v>117</v>
      </c>
      <c r="H123" s="163">
        <v>4</v>
      </c>
      <c r="I123" s="164"/>
      <c r="J123" s="165">
        <f t="shared" si="10"/>
        <v>0</v>
      </c>
      <c r="K123" s="161" t="s">
        <v>1</v>
      </c>
      <c r="L123" s="32"/>
      <c r="M123" s="166" t="s">
        <v>1</v>
      </c>
      <c r="N123" s="167" t="s">
        <v>45</v>
      </c>
      <c r="O123" s="54"/>
      <c r="P123" s="168">
        <f t="shared" si="11"/>
        <v>0</v>
      </c>
      <c r="Q123" s="168">
        <v>0</v>
      </c>
      <c r="R123" s="168">
        <f t="shared" si="12"/>
        <v>0</v>
      </c>
      <c r="S123" s="168">
        <v>0</v>
      </c>
      <c r="T123" s="169">
        <f t="shared" si="13"/>
        <v>0</v>
      </c>
      <c r="AR123" s="11" t="s">
        <v>118</v>
      </c>
      <c r="AT123" s="11" t="s">
        <v>114</v>
      </c>
      <c r="AU123" s="11" t="s">
        <v>82</v>
      </c>
      <c r="AY123" s="11" t="s">
        <v>113</v>
      </c>
      <c r="BE123" s="170">
        <f t="shared" si="14"/>
        <v>0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11" t="s">
        <v>82</v>
      </c>
      <c r="BK123" s="170">
        <f t="shared" si="19"/>
        <v>0</v>
      </c>
      <c r="BL123" s="11" t="s">
        <v>118</v>
      </c>
      <c r="BM123" s="11" t="s">
        <v>279</v>
      </c>
    </row>
    <row r="124" spans="2:65" s="1" customFormat="1" ht="16.5" customHeight="1">
      <c r="B124" s="28"/>
      <c r="C124" s="159" t="s">
        <v>280</v>
      </c>
      <c r="D124" s="159" t="s">
        <v>114</v>
      </c>
      <c r="E124" s="160" t="s">
        <v>281</v>
      </c>
      <c r="F124" s="161" t="s">
        <v>282</v>
      </c>
      <c r="G124" s="162" t="s">
        <v>117</v>
      </c>
      <c r="H124" s="163">
        <v>9</v>
      </c>
      <c r="I124" s="164"/>
      <c r="J124" s="165">
        <f t="shared" si="10"/>
        <v>0</v>
      </c>
      <c r="K124" s="161" t="s">
        <v>1</v>
      </c>
      <c r="L124" s="32"/>
      <c r="M124" s="166" t="s">
        <v>1</v>
      </c>
      <c r="N124" s="167" t="s">
        <v>45</v>
      </c>
      <c r="O124" s="54"/>
      <c r="P124" s="168">
        <f t="shared" si="11"/>
        <v>0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11" t="s">
        <v>118</v>
      </c>
      <c r="AT124" s="11" t="s">
        <v>114</v>
      </c>
      <c r="AU124" s="11" t="s">
        <v>82</v>
      </c>
      <c r="AY124" s="11" t="s">
        <v>113</v>
      </c>
      <c r="BE124" s="170">
        <f t="shared" si="14"/>
        <v>0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11" t="s">
        <v>82</v>
      </c>
      <c r="BK124" s="170">
        <f t="shared" si="19"/>
        <v>0</v>
      </c>
      <c r="BL124" s="11" t="s">
        <v>118</v>
      </c>
      <c r="BM124" s="11" t="s">
        <v>283</v>
      </c>
    </row>
    <row r="125" spans="2:65" s="1" customFormat="1" ht="16.5" customHeight="1">
      <c r="B125" s="28"/>
      <c r="C125" s="159" t="s">
        <v>284</v>
      </c>
      <c r="D125" s="159" t="s">
        <v>114</v>
      </c>
      <c r="E125" s="160" t="s">
        <v>285</v>
      </c>
      <c r="F125" s="161" t="s">
        <v>286</v>
      </c>
      <c r="G125" s="162" t="s">
        <v>117</v>
      </c>
      <c r="H125" s="163">
        <v>10</v>
      </c>
      <c r="I125" s="164"/>
      <c r="J125" s="165">
        <f t="shared" si="10"/>
        <v>0</v>
      </c>
      <c r="K125" s="161" t="s">
        <v>1</v>
      </c>
      <c r="L125" s="32"/>
      <c r="M125" s="166" t="s">
        <v>1</v>
      </c>
      <c r="N125" s="167" t="s">
        <v>45</v>
      </c>
      <c r="O125" s="54"/>
      <c r="P125" s="168">
        <f t="shared" si="11"/>
        <v>0</v>
      </c>
      <c r="Q125" s="168">
        <v>0</v>
      </c>
      <c r="R125" s="168">
        <f t="shared" si="12"/>
        <v>0</v>
      </c>
      <c r="S125" s="168">
        <v>0</v>
      </c>
      <c r="T125" s="169">
        <f t="shared" si="13"/>
        <v>0</v>
      </c>
      <c r="AR125" s="11" t="s">
        <v>118</v>
      </c>
      <c r="AT125" s="11" t="s">
        <v>114</v>
      </c>
      <c r="AU125" s="11" t="s">
        <v>82</v>
      </c>
      <c r="AY125" s="11" t="s">
        <v>113</v>
      </c>
      <c r="BE125" s="170">
        <f t="shared" si="14"/>
        <v>0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11" t="s">
        <v>82</v>
      </c>
      <c r="BK125" s="170">
        <f t="shared" si="19"/>
        <v>0</v>
      </c>
      <c r="BL125" s="11" t="s">
        <v>118</v>
      </c>
      <c r="BM125" s="11" t="s">
        <v>287</v>
      </c>
    </row>
    <row r="126" spans="2:65" s="1" customFormat="1" ht="16.5" customHeight="1">
      <c r="B126" s="28"/>
      <c r="C126" s="159" t="s">
        <v>288</v>
      </c>
      <c r="D126" s="159" t="s">
        <v>114</v>
      </c>
      <c r="E126" s="160" t="s">
        <v>289</v>
      </c>
      <c r="F126" s="161" t="s">
        <v>290</v>
      </c>
      <c r="G126" s="162" t="s">
        <v>117</v>
      </c>
      <c r="H126" s="163">
        <v>1</v>
      </c>
      <c r="I126" s="164"/>
      <c r="J126" s="165">
        <f t="shared" si="10"/>
        <v>0</v>
      </c>
      <c r="K126" s="161" t="s">
        <v>1</v>
      </c>
      <c r="L126" s="32"/>
      <c r="M126" s="166" t="s">
        <v>1</v>
      </c>
      <c r="N126" s="167" t="s">
        <v>45</v>
      </c>
      <c r="O126" s="54"/>
      <c r="P126" s="168">
        <f t="shared" si="11"/>
        <v>0</v>
      </c>
      <c r="Q126" s="168">
        <v>0</v>
      </c>
      <c r="R126" s="168">
        <f t="shared" si="12"/>
        <v>0</v>
      </c>
      <c r="S126" s="168">
        <v>0</v>
      </c>
      <c r="T126" s="169">
        <f t="shared" si="13"/>
        <v>0</v>
      </c>
      <c r="AR126" s="11" t="s">
        <v>118</v>
      </c>
      <c r="AT126" s="11" t="s">
        <v>114</v>
      </c>
      <c r="AU126" s="11" t="s">
        <v>82</v>
      </c>
      <c r="AY126" s="11" t="s">
        <v>113</v>
      </c>
      <c r="BE126" s="170">
        <f t="shared" si="14"/>
        <v>0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11" t="s">
        <v>82</v>
      </c>
      <c r="BK126" s="170">
        <f t="shared" si="19"/>
        <v>0</v>
      </c>
      <c r="BL126" s="11" t="s">
        <v>118</v>
      </c>
      <c r="BM126" s="11" t="s">
        <v>291</v>
      </c>
    </row>
    <row r="127" spans="2:65" s="1" customFormat="1" ht="16.5" customHeight="1">
      <c r="B127" s="28"/>
      <c r="C127" s="159" t="s">
        <v>292</v>
      </c>
      <c r="D127" s="159" t="s">
        <v>114</v>
      </c>
      <c r="E127" s="160" t="s">
        <v>293</v>
      </c>
      <c r="F127" s="161" t="s">
        <v>294</v>
      </c>
      <c r="G127" s="162" t="s">
        <v>117</v>
      </c>
      <c r="H127" s="163">
        <v>17</v>
      </c>
      <c r="I127" s="164"/>
      <c r="J127" s="165">
        <f t="shared" si="10"/>
        <v>0</v>
      </c>
      <c r="K127" s="161" t="s">
        <v>1</v>
      </c>
      <c r="L127" s="32"/>
      <c r="M127" s="166" t="s">
        <v>1</v>
      </c>
      <c r="N127" s="167" t="s">
        <v>45</v>
      </c>
      <c r="O127" s="54"/>
      <c r="P127" s="168">
        <f t="shared" si="11"/>
        <v>0</v>
      </c>
      <c r="Q127" s="168">
        <v>0</v>
      </c>
      <c r="R127" s="168">
        <f t="shared" si="12"/>
        <v>0</v>
      </c>
      <c r="S127" s="168">
        <v>0</v>
      </c>
      <c r="T127" s="169">
        <f t="shared" si="13"/>
        <v>0</v>
      </c>
      <c r="AR127" s="11" t="s">
        <v>118</v>
      </c>
      <c r="AT127" s="11" t="s">
        <v>114</v>
      </c>
      <c r="AU127" s="11" t="s">
        <v>82</v>
      </c>
      <c r="AY127" s="11" t="s">
        <v>113</v>
      </c>
      <c r="BE127" s="170">
        <f t="shared" si="14"/>
        <v>0</v>
      </c>
      <c r="BF127" s="170">
        <f t="shared" si="15"/>
        <v>0</v>
      </c>
      <c r="BG127" s="170">
        <f t="shared" si="16"/>
        <v>0</v>
      </c>
      <c r="BH127" s="170">
        <f t="shared" si="17"/>
        <v>0</v>
      </c>
      <c r="BI127" s="170">
        <f t="shared" si="18"/>
        <v>0</v>
      </c>
      <c r="BJ127" s="11" t="s">
        <v>82</v>
      </c>
      <c r="BK127" s="170">
        <f t="shared" si="19"/>
        <v>0</v>
      </c>
      <c r="BL127" s="11" t="s">
        <v>118</v>
      </c>
      <c r="BM127" s="11" t="s">
        <v>295</v>
      </c>
    </row>
    <row r="128" spans="2:65" s="1" customFormat="1" ht="16.5" customHeight="1">
      <c r="B128" s="28"/>
      <c r="C128" s="159" t="s">
        <v>296</v>
      </c>
      <c r="D128" s="159" t="s">
        <v>114</v>
      </c>
      <c r="E128" s="160" t="s">
        <v>297</v>
      </c>
      <c r="F128" s="161" t="s">
        <v>298</v>
      </c>
      <c r="G128" s="162" t="s">
        <v>117</v>
      </c>
      <c r="H128" s="163">
        <v>8</v>
      </c>
      <c r="I128" s="164"/>
      <c r="J128" s="165">
        <f t="shared" si="10"/>
        <v>0</v>
      </c>
      <c r="K128" s="161" t="s">
        <v>1</v>
      </c>
      <c r="L128" s="32"/>
      <c r="M128" s="166" t="s">
        <v>1</v>
      </c>
      <c r="N128" s="167" t="s">
        <v>45</v>
      </c>
      <c r="O128" s="54"/>
      <c r="P128" s="168">
        <f t="shared" si="11"/>
        <v>0</v>
      </c>
      <c r="Q128" s="168">
        <v>0</v>
      </c>
      <c r="R128" s="168">
        <f t="shared" si="12"/>
        <v>0</v>
      </c>
      <c r="S128" s="168">
        <v>0</v>
      </c>
      <c r="T128" s="169">
        <f t="shared" si="13"/>
        <v>0</v>
      </c>
      <c r="AR128" s="11" t="s">
        <v>118</v>
      </c>
      <c r="AT128" s="11" t="s">
        <v>114</v>
      </c>
      <c r="AU128" s="11" t="s">
        <v>82</v>
      </c>
      <c r="AY128" s="11" t="s">
        <v>113</v>
      </c>
      <c r="BE128" s="170">
        <f t="shared" si="14"/>
        <v>0</v>
      </c>
      <c r="BF128" s="170">
        <f t="shared" si="15"/>
        <v>0</v>
      </c>
      <c r="BG128" s="170">
        <f t="shared" si="16"/>
        <v>0</v>
      </c>
      <c r="BH128" s="170">
        <f t="shared" si="17"/>
        <v>0</v>
      </c>
      <c r="BI128" s="170">
        <f t="shared" si="18"/>
        <v>0</v>
      </c>
      <c r="BJ128" s="11" t="s">
        <v>82</v>
      </c>
      <c r="BK128" s="170">
        <f t="shared" si="19"/>
        <v>0</v>
      </c>
      <c r="BL128" s="11" t="s">
        <v>118</v>
      </c>
      <c r="BM128" s="11" t="s">
        <v>299</v>
      </c>
    </row>
    <row r="129" spans="2:65" s="1" customFormat="1" ht="16.5" customHeight="1">
      <c r="B129" s="28"/>
      <c r="C129" s="159" t="s">
        <v>300</v>
      </c>
      <c r="D129" s="159" t="s">
        <v>114</v>
      </c>
      <c r="E129" s="160" t="s">
        <v>301</v>
      </c>
      <c r="F129" s="161" t="s">
        <v>302</v>
      </c>
      <c r="G129" s="162" t="s">
        <v>117</v>
      </c>
      <c r="H129" s="163">
        <v>14</v>
      </c>
      <c r="I129" s="164"/>
      <c r="J129" s="165">
        <f t="shared" si="10"/>
        <v>0</v>
      </c>
      <c r="K129" s="161" t="s">
        <v>1</v>
      </c>
      <c r="L129" s="32"/>
      <c r="M129" s="166" t="s">
        <v>1</v>
      </c>
      <c r="N129" s="167" t="s">
        <v>45</v>
      </c>
      <c r="O129" s="54"/>
      <c r="P129" s="168">
        <f t="shared" si="11"/>
        <v>0</v>
      </c>
      <c r="Q129" s="168">
        <v>0</v>
      </c>
      <c r="R129" s="168">
        <f t="shared" si="12"/>
        <v>0</v>
      </c>
      <c r="S129" s="168">
        <v>0</v>
      </c>
      <c r="T129" s="169">
        <f t="shared" si="13"/>
        <v>0</v>
      </c>
      <c r="AR129" s="11" t="s">
        <v>118</v>
      </c>
      <c r="AT129" s="11" t="s">
        <v>114</v>
      </c>
      <c r="AU129" s="11" t="s">
        <v>82</v>
      </c>
      <c r="AY129" s="11" t="s">
        <v>113</v>
      </c>
      <c r="BE129" s="170">
        <f t="shared" si="14"/>
        <v>0</v>
      </c>
      <c r="BF129" s="170">
        <f t="shared" si="15"/>
        <v>0</v>
      </c>
      <c r="BG129" s="170">
        <f t="shared" si="16"/>
        <v>0</v>
      </c>
      <c r="BH129" s="170">
        <f t="shared" si="17"/>
        <v>0</v>
      </c>
      <c r="BI129" s="170">
        <f t="shared" si="18"/>
        <v>0</v>
      </c>
      <c r="BJ129" s="11" t="s">
        <v>82</v>
      </c>
      <c r="BK129" s="170">
        <f t="shared" si="19"/>
        <v>0</v>
      </c>
      <c r="BL129" s="11" t="s">
        <v>118</v>
      </c>
      <c r="BM129" s="11" t="s">
        <v>303</v>
      </c>
    </row>
    <row r="130" spans="2:65" s="1" customFormat="1" ht="16.5" customHeight="1">
      <c r="B130" s="28"/>
      <c r="C130" s="159" t="s">
        <v>304</v>
      </c>
      <c r="D130" s="159" t="s">
        <v>114</v>
      </c>
      <c r="E130" s="160" t="s">
        <v>305</v>
      </c>
      <c r="F130" s="161" t="s">
        <v>306</v>
      </c>
      <c r="G130" s="162" t="s">
        <v>117</v>
      </c>
      <c r="H130" s="163">
        <v>15</v>
      </c>
      <c r="I130" s="164"/>
      <c r="J130" s="165">
        <f t="shared" si="10"/>
        <v>0</v>
      </c>
      <c r="K130" s="161" t="s">
        <v>1</v>
      </c>
      <c r="L130" s="32"/>
      <c r="M130" s="166" t="s">
        <v>1</v>
      </c>
      <c r="N130" s="167" t="s">
        <v>45</v>
      </c>
      <c r="O130" s="54"/>
      <c r="P130" s="168">
        <f t="shared" si="11"/>
        <v>0</v>
      </c>
      <c r="Q130" s="168">
        <v>0</v>
      </c>
      <c r="R130" s="168">
        <f t="shared" si="12"/>
        <v>0</v>
      </c>
      <c r="S130" s="168">
        <v>0</v>
      </c>
      <c r="T130" s="169">
        <f t="shared" si="13"/>
        <v>0</v>
      </c>
      <c r="AR130" s="11" t="s">
        <v>118</v>
      </c>
      <c r="AT130" s="11" t="s">
        <v>114</v>
      </c>
      <c r="AU130" s="11" t="s">
        <v>82</v>
      </c>
      <c r="AY130" s="11" t="s">
        <v>113</v>
      </c>
      <c r="BE130" s="170">
        <f t="shared" si="14"/>
        <v>0</v>
      </c>
      <c r="BF130" s="170">
        <f t="shared" si="15"/>
        <v>0</v>
      </c>
      <c r="BG130" s="170">
        <f t="shared" si="16"/>
        <v>0</v>
      </c>
      <c r="BH130" s="170">
        <f t="shared" si="17"/>
        <v>0</v>
      </c>
      <c r="BI130" s="170">
        <f t="shared" si="18"/>
        <v>0</v>
      </c>
      <c r="BJ130" s="11" t="s">
        <v>82</v>
      </c>
      <c r="BK130" s="170">
        <f t="shared" si="19"/>
        <v>0</v>
      </c>
      <c r="BL130" s="11" t="s">
        <v>118</v>
      </c>
      <c r="BM130" s="11" t="s">
        <v>307</v>
      </c>
    </row>
    <row r="131" spans="2:65" s="1" customFormat="1" ht="16.5" customHeight="1">
      <c r="B131" s="28"/>
      <c r="C131" s="159" t="s">
        <v>308</v>
      </c>
      <c r="D131" s="159" t="s">
        <v>114</v>
      </c>
      <c r="E131" s="160" t="s">
        <v>309</v>
      </c>
      <c r="F131" s="161" t="s">
        <v>310</v>
      </c>
      <c r="G131" s="162" t="s">
        <v>117</v>
      </c>
      <c r="H131" s="163">
        <v>12</v>
      </c>
      <c r="I131" s="164"/>
      <c r="J131" s="165">
        <f t="shared" si="10"/>
        <v>0</v>
      </c>
      <c r="K131" s="161" t="s">
        <v>1</v>
      </c>
      <c r="L131" s="32"/>
      <c r="M131" s="166" t="s">
        <v>1</v>
      </c>
      <c r="N131" s="167" t="s">
        <v>45</v>
      </c>
      <c r="O131" s="54"/>
      <c r="P131" s="168">
        <f t="shared" si="11"/>
        <v>0</v>
      </c>
      <c r="Q131" s="168">
        <v>0</v>
      </c>
      <c r="R131" s="168">
        <f t="shared" si="12"/>
        <v>0</v>
      </c>
      <c r="S131" s="168">
        <v>0</v>
      </c>
      <c r="T131" s="169">
        <f t="shared" si="13"/>
        <v>0</v>
      </c>
      <c r="AR131" s="11" t="s">
        <v>118</v>
      </c>
      <c r="AT131" s="11" t="s">
        <v>114</v>
      </c>
      <c r="AU131" s="11" t="s">
        <v>82</v>
      </c>
      <c r="AY131" s="11" t="s">
        <v>113</v>
      </c>
      <c r="BE131" s="170">
        <f t="shared" si="14"/>
        <v>0</v>
      </c>
      <c r="BF131" s="170">
        <f t="shared" si="15"/>
        <v>0</v>
      </c>
      <c r="BG131" s="170">
        <f t="shared" si="16"/>
        <v>0</v>
      </c>
      <c r="BH131" s="170">
        <f t="shared" si="17"/>
        <v>0</v>
      </c>
      <c r="BI131" s="170">
        <f t="shared" si="18"/>
        <v>0</v>
      </c>
      <c r="BJ131" s="11" t="s">
        <v>82</v>
      </c>
      <c r="BK131" s="170">
        <f t="shared" si="19"/>
        <v>0</v>
      </c>
      <c r="BL131" s="11" t="s">
        <v>118</v>
      </c>
      <c r="BM131" s="11" t="s">
        <v>311</v>
      </c>
    </row>
    <row r="132" spans="2:65" s="1" customFormat="1" ht="16.5" customHeight="1">
      <c r="B132" s="28"/>
      <c r="C132" s="159" t="s">
        <v>312</v>
      </c>
      <c r="D132" s="159" t="s">
        <v>114</v>
      </c>
      <c r="E132" s="160" t="s">
        <v>313</v>
      </c>
      <c r="F132" s="161" t="s">
        <v>314</v>
      </c>
      <c r="G132" s="162" t="s">
        <v>117</v>
      </c>
      <c r="H132" s="163">
        <v>12</v>
      </c>
      <c r="I132" s="164"/>
      <c r="J132" s="165">
        <f t="shared" si="10"/>
        <v>0</v>
      </c>
      <c r="K132" s="161" t="s">
        <v>1</v>
      </c>
      <c r="L132" s="32"/>
      <c r="M132" s="166" t="s">
        <v>1</v>
      </c>
      <c r="N132" s="167" t="s">
        <v>45</v>
      </c>
      <c r="O132" s="54"/>
      <c r="P132" s="168">
        <f t="shared" si="11"/>
        <v>0</v>
      </c>
      <c r="Q132" s="168">
        <v>0</v>
      </c>
      <c r="R132" s="168">
        <f t="shared" si="12"/>
        <v>0</v>
      </c>
      <c r="S132" s="168">
        <v>0</v>
      </c>
      <c r="T132" s="169">
        <f t="shared" si="13"/>
        <v>0</v>
      </c>
      <c r="AR132" s="11" t="s">
        <v>118</v>
      </c>
      <c r="AT132" s="11" t="s">
        <v>114</v>
      </c>
      <c r="AU132" s="11" t="s">
        <v>82</v>
      </c>
      <c r="AY132" s="11" t="s">
        <v>113</v>
      </c>
      <c r="BE132" s="170">
        <f t="shared" si="14"/>
        <v>0</v>
      </c>
      <c r="BF132" s="170">
        <f t="shared" si="15"/>
        <v>0</v>
      </c>
      <c r="BG132" s="170">
        <f t="shared" si="16"/>
        <v>0</v>
      </c>
      <c r="BH132" s="170">
        <f t="shared" si="17"/>
        <v>0</v>
      </c>
      <c r="BI132" s="170">
        <f t="shared" si="18"/>
        <v>0</v>
      </c>
      <c r="BJ132" s="11" t="s">
        <v>82</v>
      </c>
      <c r="BK132" s="170">
        <f t="shared" si="19"/>
        <v>0</v>
      </c>
      <c r="BL132" s="11" t="s">
        <v>118</v>
      </c>
      <c r="BM132" s="11" t="s">
        <v>315</v>
      </c>
    </row>
    <row r="133" spans="2:65" s="1" customFormat="1" ht="16.5" customHeight="1">
      <c r="B133" s="28"/>
      <c r="C133" s="159" t="s">
        <v>316</v>
      </c>
      <c r="D133" s="159" t="s">
        <v>114</v>
      </c>
      <c r="E133" s="160" t="s">
        <v>317</v>
      </c>
      <c r="F133" s="161" t="s">
        <v>318</v>
      </c>
      <c r="G133" s="162" t="s">
        <v>117</v>
      </c>
      <c r="H133" s="163">
        <v>36</v>
      </c>
      <c r="I133" s="164"/>
      <c r="J133" s="165">
        <f t="shared" si="10"/>
        <v>0</v>
      </c>
      <c r="K133" s="161" t="s">
        <v>1</v>
      </c>
      <c r="L133" s="32"/>
      <c r="M133" s="166" t="s">
        <v>1</v>
      </c>
      <c r="N133" s="167" t="s">
        <v>45</v>
      </c>
      <c r="O133" s="54"/>
      <c r="P133" s="168">
        <f t="shared" si="11"/>
        <v>0</v>
      </c>
      <c r="Q133" s="168">
        <v>0</v>
      </c>
      <c r="R133" s="168">
        <f t="shared" si="12"/>
        <v>0</v>
      </c>
      <c r="S133" s="168">
        <v>0</v>
      </c>
      <c r="T133" s="169">
        <f t="shared" si="13"/>
        <v>0</v>
      </c>
      <c r="AR133" s="11" t="s">
        <v>118</v>
      </c>
      <c r="AT133" s="11" t="s">
        <v>114</v>
      </c>
      <c r="AU133" s="11" t="s">
        <v>82</v>
      </c>
      <c r="AY133" s="11" t="s">
        <v>113</v>
      </c>
      <c r="BE133" s="170">
        <f t="shared" si="14"/>
        <v>0</v>
      </c>
      <c r="BF133" s="170">
        <f t="shared" si="15"/>
        <v>0</v>
      </c>
      <c r="BG133" s="170">
        <f t="shared" si="16"/>
        <v>0</v>
      </c>
      <c r="BH133" s="170">
        <f t="shared" si="17"/>
        <v>0</v>
      </c>
      <c r="BI133" s="170">
        <f t="shared" si="18"/>
        <v>0</v>
      </c>
      <c r="BJ133" s="11" t="s">
        <v>82</v>
      </c>
      <c r="BK133" s="170">
        <f t="shared" si="19"/>
        <v>0</v>
      </c>
      <c r="BL133" s="11" t="s">
        <v>118</v>
      </c>
      <c r="BM133" s="11" t="s">
        <v>319</v>
      </c>
    </row>
    <row r="134" spans="2:65" s="1" customFormat="1" ht="16.5" customHeight="1">
      <c r="B134" s="28"/>
      <c r="C134" s="159" t="s">
        <v>320</v>
      </c>
      <c r="D134" s="159" t="s">
        <v>114</v>
      </c>
      <c r="E134" s="160" t="s">
        <v>321</v>
      </c>
      <c r="F134" s="161" t="s">
        <v>322</v>
      </c>
      <c r="G134" s="162" t="s">
        <v>323</v>
      </c>
      <c r="H134" s="163">
        <v>1</v>
      </c>
      <c r="I134" s="164"/>
      <c r="J134" s="165">
        <f t="shared" si="10"/>
        <v>0</v>
      </c>
      <c r="K134" s="161" t="s">
        <v>1</v>
      </c>
      <c r="L134" s="32"/>
      <c r="M134" s="171" t="s">
        <v>1</v>
      </c>
      <c r="N134" s="172" t="s">
        <v>45</v>
      </c>
      <c r="O134" s="173"/>
      <c r="P134" s="174">
        <f t="shared" si="11"/>
        <v>0</v>
      </c>
      <c r="Q134" s="174">
        <v>0</v>
      </c>
      <c r="R134" s="174">
        <f t="shared" si="12"/>
        <v>0</v>
      </c>
      <c r="S134" s="174">
        <v>0</v>
      </c>
      <c r="T134" s="175">
        <f t="shared" si="13"/>
        <v>0</v>
      </c>
      <c r="AR134" s="11" t="s">
        <v>118</v>
      </c>
      <c r="AT134" s="11" t="s">
        <v>114</v>
      </c>
      <c r="AU134" s="11" t="s">
        <v>82</v>
      </c>
      <c r="AY134" s="11" t="s">
        <v>113</v>
      </c>
      <c r="BE134" s="170">
        <f t="shared" si="14"/>
        <v>0</v>
      </c>
      <c r="BF134" s="170">
        <f t="shared" si="15"/>
        <v>0</v>
      </c>
      <c r="BG134" s="170">
        <f t="shared" si="16"/>
        <v>0</v>
      </c>
      <c r="BH134" s="170">
        <f t="shared" si="17"/>
        <v>0</v>
      </c>
      <c r="BI134" s="170">
        <f t="shared" si="18"/>
        <v>0</v>
      </c>
      <c r="BJ134" s="11" t="s">
        <v>82</v>
      </c>
      <c r="BK134" s="170">
        <f t="shared" si="19"/>
        <v>0</v>
      </c>
      <c r="BL134" s="11" t="s">
        <v>118</v>
      </c>
      <c r="BM134" s="11" t="s">
        <v>324</v>
      </c>
    </row>
    <row r="135" spans="2:65" s="1" customFormat="1" ht="6.95" customHeight="1">
      <c r="B135" s="40"/>
      <c r="C135" s="41"/>
      <c r="D135" s="41"/>
      <c r="E135" s="41"/>
      <c r="F135" s="41"/>
      <c r="G135" s="41"/>
      <c r="H135" s="41"/>
      <c r="I135" s="119"/>
      <c r="J135" s="41"/>
      <c r="K135" s="41"/>
      <c r="L135" s="32"/>
    </row>
  </sheetData>
  <sheetProtection algorithmName="SHA-512" hashValue="fwoUiMz/O9F0gUe/3JJd3hoYWI+LPS7RiA2pvijx235ZNgL89SwcWgfgoDeSy71b/4BBqeVMvEKIBkw53cO+cw==" saltValue="tBX8b+HOKJrSpNrlay+0ivC9TtYc1EK2QW0ftYudXMqzOCHeaP/JUL83HGtmjpdH86OhkVeVeoOQK8uzn2TX6A==" spinCount="100000" sheet="1" objects="1" scenarios="1" formatColumns="0" formatRows="0" autoFilter="0"/>
  <autoFilter ref="C79:K134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1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1" t="s">
        <v>87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4"/>
      <c r="AT3" s="11" t="s">
        <v>84</v>
      </c>
    </row>
    <row r="4" spans="2:46" ht="24.95" customHeight="1">
      <c r="B4" s="14"/>
      <c r="D4" s="95" t="s">
        <v>88</v>
      </c>
      <c r="L4" s="14"/>
      <c r="M4" s="18" t="s">
        <v>11</v>
      </c>
      <c r="AT4" s="11" t="s">
        <v>4</v>
      </c>
    </row>
    <row r="5" spans="2:46" ht="6.95" customHeight="1">
      <c r="B5" s="14"/>
      <c r="L5" s="14"/>
    </row>
    <row r="6" spans="2:46" ht="12" customHeight="1">
      <c r="B6" s="14"/>
      <c r="D6" s="96" t="s">
        <v>17</v>
      </c>
      <c r="L6" s="14"/>
    </row>
    <row r="7" spans="2:46" ht="16.5" customHeight="1">
      <c r="B7" s="14"/>
      <c r="E7" s="216" t="str">
        <f>'Rekapitulace stavby'!K6</f>
        <v>Rekonstrukce objektu C v Lednici - Interiér</v>
      </c>
      <c r="F7" s="217"/>
      <c r="G7" s="217"/>
      <c r="H7" s="217"/>
      <c r="L7" s="14"/>
    </row>
    <row r="8" spans="2:46" s="1" customFormat="1" ht="12" customHeight="1">
      <c r="B8" s="32"/>
      <c r="D8" s="96" t="s">
        <v>89</v>
      </c>
      <c r="I8" s="97"/>
      <c r="L8" s="32"/>
    </row>
    <row r="9" spans="2:46" s="1" customFormat="1" ht="36.950000000000003" customHeight="1">
      <c r="B9" s="32"/>
      <c r="E9" s="218" t="s">
        <v>325</v>
      </c>
      <c r="F9" s="219"/>
      <c r="G9" s="219"/>
      <c r="H9" s="219"/>
      <c r="I9" s="97"/>
      <c r="L9" s="32"/>
    </row>
    <row r="10" spans="2:46" s="1" customFormat="1" ht="11.25">
      <c r="B10" s="32"/>
      <c r="I10" s="97"/>
      <c r="L10" s="32"/>
    </row>
    <row r="11" spans="2:46" s="1" customFormat="1" ht="12" customHeight="1">
      <c r="B11" s="32"/>
      <c r="D11" s="96" t="s">
        <v>19</v>
      </c>
      <c r="F11" s="11" t="s">
        <v>1</v>
      </c>
      <c r="I11" s="98" t="s">
        <v>20</v>
      </c>
      <c r="J11" s="11" t="s">
        <v>1</v>
      </c>
      <c r="L11" s="32"/>
    </row>
    <row r="12" spans="2:46" s="1" customFormat="1" ht="12" customHeight="1">
      <c r="B12" s="32"/>
      <c r="D12" s="96" t="s">
        <v>21</v>
      </c>
      <c r="F12" s="11" t="s">
        <v>22</v>
      </c>
      <c r="I12" s="98" t="s">
        <v>23</v>
      </c>
      <c r="J12" s="99" t="str">
        <f>'Rekapitulace stavby'!AN8</f>
        <v>12. 12. 2017</v>
      </c>
      <c r="L12" s="32"/>
    </row>
    <row r="13" spans="2:46" s="1" customFormat="1" ht="10.9" customHeight="1">
      <c r="B13" s="32"/>
      <c r="I13" s="97"/>
      <c r="L13" s="32"/>
    </row>
    <row r="14" spans="2:46" s="1" customFormat="1" ht="12" customHeight="1">
      <c r="B14" s="32"/>
      <c r="D14" s="96" t="s">
        <v>25</v>
      </c>
      <c r="I14" s="98" t="s">
        <v>26</v>
      </c>
      <c r="J14" s="11" t="s">
        <v>27</v>
      </c>
      <c r="L14" s="32"/>
    </row>
    <row r="15" spans="2:46" s="1" customFormat="1" ht="18" customHeight="1">
      <c r="B15" s="32"/>
      <c r="E15" s="11" t="s">
        <v>28</v>
      </c>
      <c r="I15" s="98" t="s">
        <v>29</v>
      </c>
      <c r="J15" s="11" t="s">
        <v>30</v>
      </c>
      <c r="L15" s="32"/>
    </row>
    <row r="16" spans="2:46" s="1" customFormat="1" ht="6.95" customHeight="1">
      <c r="B16" s="32"/>
      <c r="I16" s="97"/>
      <c r="L16" s="32"/>
    </row>
    <row r="17" spans="2:12" s="1" customFormat="1" ht="12" customHeight="1">
      <c r="B17" s="32"/>
      <c r="D17" s="96" t="s">
        <v>31</v>
      </c>
      <c r="I17" s="98" t="s">
        <v>26</v>
      </c>
      <c r="J17" s="24" t="str">
        <f>'Rekapitulace stavby'!AN13</f>
        <v>Vyplň údaj</v>
      </c>
      <c r="L17" s="32"/>
    </row>
    <row r="18" spans="2:12" s="1" customFormat="1" ht="18" customHeight="1">
      <c r="B18" s="32"/>
      <c r="E18" s="220" t="str">
        <f>'Rekapitulace stavby'!E14</f>
        <v>Vyplň údaj</v>
      </c>
      <c r="F18" s="221"/>
      <c r="G18" s="221"/>
      <c r="H18" s="221"/>
      <c r="I18" s="98" t="s">
        <v>29</v>
      </c>
      <c r="J18" s="24" t="str">
        <f>'Rekapitulace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96" t="s">
        <v>33</v>
      </c>
      <c r="I20" s="98" t="s">
        <v>26</v>
      </c>
      <c r="J20" s="11" t="s">
        <v>1</v>
      </c>
      <c r="L20" s="32"/>
    </row>
    <row r="21" spans="2:12" s="1" customFormat="1" ht="18" customHeight="1">
      <c r="B21" s="32"/>
      <c r="E21" s="11" t="s">
        <v>34</v>
      </c>
      <c r="I21" s="98" t="s">
        <v>29</v>
      </c>
      <c r="J21" s="11" t="s">
        <v>1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96" t="s">
        <v>36</v>
      </c>
      <c r="I23" s="98" t="s">
        <v>26</v>
      </c>
      <c r="J23" s="11" t="str">
        <f>IF('Rekapitulace stavby'!AN19="","",'Rekapitulace stavby'!AN19)</f>
        <v/>
      </c>
      <c r="L23" s="32"/>
    </row>
    <row r="24" spans="2:12" s="1" customFormat="1" ht="18" customHeight="1">
      <c r="B24" s="32"/>
      <c r="E24" s="11" t="str">
        <f>IF('Rekapitulace stavby'!E20="","",'Rekapitulace stavby'!E20)</f>
        <v xml:space="preserve"> </v>
      </c>
      <c r="I24" s="98" t="s">
        <v>29</v>
      </c>
      <c r="J24" s="11" t="str">
        <f>IF('Rekapitulace stavby'!AN20="","",'Rekapitulace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96" t="s">
        <v>38</v>
      </c>
      <c r="I26" s="97"/>
      <c r="L26" s="32"/>
    </row>
    <row r="27" spans="2:12" s="6" customFormat="1" ht="22.5" customHeight="1">
      <c r="B27" s="100"/>
      <c r="E27" s="222" t="s">
        <v>91</v>
      </c>
      <c r="F27" s="222"/>
      <c r="G27" s="222"/>
      <c r="H27" s="222"/>
      <c r="I27" s="101"/>
      <c r="L27" s="100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102"/>
      <c r="J29" s="50"/>
      <c r="K29" s="50"/>
      <c r="L29" s="32"/>
    </row>
    <row r="30" spans="2:12" s="1" customFormat="1" ht="25.35" customHeight="1">
      <c r="B30" s="32"/>
      <c r="D30" s="103" t="s">
        <v>40</v>
      </c>
      <c r="I30" s="97"/>
      <c r="J30" s="104">
        <f>ROUND(J80, 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102"/>
      <c r="J31" s="50"/>
      <c r="K31" s="50"/>
      <c r="L31" s="32"/>
    </row>
    <row r="32" spans="2:12" s="1" customFormat="1" ht="14.45" customHeight="1">
      <c r="B32" s="32"/>
      <c r="F32" s="105" t="s">
        <v>42</v>
      </c>
      <c r="I32" s="106" t="s">
        <v>41</v>
      </c>
      <c r="J32" s="105" t="s">
        <v>43</v>
      </c>
      <c r="L32" s="32"/>
    </row>
    <row r="33" spans="2:12" s="1" customFormat="1" ht="14.45" customHeight="1">
      <c r="B33" s="32"/>
      <c r="D33" s="96" t="s">
        <v>44</v>
      </c>
      <c r="E33" s="96" t="s">
        <v>45</v>
      </c>
      <c r="F33" s="107">
        <f>ROUND((SUM(BE80:BE82)),  2)</f>
        <v>0</v>
      </c>
      <c r="I33" s="108">
        <v>0.21</v>
      </c>
      <c r="J33" s="107">
        <f>ROUND(((SUM(BE80:BE82))*I33),  2)</f>
        <v>0</v>
      </c>
      <c r="L33" s="32"/>
    </row>
    <row r="34" spans="2:12" s="1" customFormat="1" ht="14.45" customHeight="1">
      <c r="B34" s="32"/>
      <c r="E34" s="96" t="s">
        <v>46</v>
      </c>
      <c r="F34" s="107">
        <f>ROUND((SUM(BF80:BF82)),  2)</f>
        <v>0</v>
      </c>
      <c r="I34" s="108">
        <v>0.15</v>
      </c>
      <c r="J34" s="107">
        <f>ROUND(((SUM(BF80:BF82))*I34),  2)</f>
        <v>0</v>
      </c>
      <c r="L34" s="32"/>
    </row>
    <row r="35" spans="2:12" s="1" customFormat="1" ht="14.45" hidden="1" customHeight="1">
      <c r="B35" s="32"/>
      <c r="E35" s="96" t="s">
        <v>47</v>
      </c>
      <c r="F35" s="107">
        <f>ROUND((SUM(BG80:BG82)),  2)</f>
        <v>0</v>
      </c>
      <c r="I35" s="108">
        <v>0.21</v>
      </c>
      <c r="J35" s="107">
        <f>0</f>
        <v>0</v>
      </c>
      <c r="L35" s="32"/>
    </row>
    <row r="36" spans="2:12" s="1" customFormat="1" ht="14.45" hidden="1" customHeight="1">
      <c r="B36" s="32"/>
      <c r="E36" s="96" t="s">
        <v>48</v>
      </c>
      <c r="F36" s="107">
        <f>ROUND((SUM(BH80:BH82)),  2)</f>
        <v>0</v>
      </c>
      <c r="I36" s="108">
        <v>0.15</v>
      </c>
      <c r="J36" s="107">
        <f>0</f>
        <v>0</v>
      </c>
      <c r="L36" s="32"/>
    </row>
    <row r="37" spans="2:12" s="1" customFormat="1" ht="14.45" hidden="1" customHeight="1">
      <c r="B37" s="32"/>
      <c r="E37" s="96" t="s">
        <v>49</v>
      </c>
      <c r="F37" s="107">
        <f>ROUND((SUM(BI80:BI82)),  2)</f>
        <v>0</v>
      </c>
      <c r="I37" s="108">
        <v>0</v>
      </c>
      <c r="J37" s="107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9"/>
      <c r="D39" s="110" t="s">
        <v>50</v>
      </c>
      <c r="E39" s="111"/>
      <c r="F39" s="111"/>
      <c r="G39" s="112" t="s">
        <v>51</v>
      </c>
      <c r="H39" s="113" t="s">
        <v>52</v>
      </c>
      <c r="I39" s="114"/>
      <c r="J39" s="115">
        <f>SUM(J30:J37)</f>
        <v>0</v>
      </c>
      <c r="K39" s="116"/>
      <c r="L39" s="32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2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2"/>
    </row>
    <row r="45" spans="2:12" s="1" customFormat="1" ht="24.95" customHeight="1">
      <c r="B45" s="28"/>
      <c r="C45" s="17" t="s">
        <v>92</v>
      </c>
      <c r="D45" s="29"/>
      <c r="E45" s="29"/>
      <c r="F45" s="29"/>
      <c r="G45" s="29"/>
      <c r="H45" s="29"/>
      <c r="I45" s="97"/>
      <c r="J45" s="29"/>
      <c r="K45" s="29"/>
      <c r="L45" s="32"/>
    </row>
    <row r="46" spans="2:12" s="1" customFormat="1" ht="6.95" customHeight="1">
      <c r="B46" s="28"/>
      <c r="C46" s="29"/>
      <c r="D46" s="29"/>
      <c r="E46" s="29"/>
      <c r="F46" s="29"/>
      <c r="G46" s="29"/>
      <c r="H46" s="29"/>
      <c r="I46" s="97"/>
      <c r="J46" s="29"/>
      <c r="K46" s="29"/>
      <c r="L46" s="32"/>
    </row>
    <row r="47" spans="2:12" s="1" customFormat="1" ht="12" customHeight="1">
      <c r="B47" s="28"/>
      <c r="C47" s="23" t="s">
        <v>17</v>
      </c>
      <c r="D47" s="29"/>
      <c r="E47" s="29"/>
      <c r="F47" s="29"/>
      <c r="G47" s="29"/>
      <c r="H47" s="29"/>
      <c r="I47" s="97"/>
      <c r="J47" s="29"/>
      <c r="K47" s="29"/>
      <c r="L47" s="32"/>
    </row>
    <row r="48" spans="2:12" s="1" customFormat="1" ht="16.5" customHeight="1">
      <c r="B48" s="28"/>
      <c r="C48" s="29"/>
      <c r="D48" s="29"/>
      <c r="E48" s="223" t="str">
        <f>E7</f>
        <v>Rekonstrukce objektu C v Lednici - Interiér</v>
      </c>
      <c r="F48" s="224"/>
      <c r="G48" s="224"/>
      <c r="H48" s="224"/>
      <c r="I48" s="97"/>
      <c r="J48" s="29"/>
      <c r="K48" s="29"/>
      <c r="L48" s="32"/>
    </row>
    <row r="49" spans="2:47" s="1" customFormat="1" ht="12" customHeight="1">
      <c r="B49" s="28"/>
      <c r="C49" s="23" t="s">
        <v>89</v>
      </c>
      <c r="D49" s="29"/>
      <c r="E49" s="29"/>
      <c r="F49" s="29"/>
      <c r="G49" s="29"/>
      <c r="H49" s="29"/>
      <c r="I49" s="97"/>
      <c r="J49" s="29"/>
      <c r="K49" s="29"/>
      <c r="L49" s="32"/>
    </row>
    <row r="50" spans="2:47" s="1" customFormat="1" ht="16.5" customHeight="1">
      <c r="B50" s="28"/>
      <c r="C50" s="29"/>
      <c r="D50" s="29"/>
      <c r="E50" s="195" t="str">
        <f>E9</f>
        <v>NEIP - Neinvestiční prostředky</v>
      </c>
      <c r="F50" s="194"/>
      <c r="G50" s="194"/>
      <c r="H50" s="194"/>
      <c r="I50" s="97"/>
      <c r="J50" s="29"/>
      <c r="K50" s="29"/>
      <c r="L50" s="32"/>
    </row>
    <row r="51" spans="2:47" s="1" customFormat="1" ht="6.95" customHeight="1">
      <c r="B51" s="28"/>
      <c r="C51" s="29"/>
      <c r="D51" s="29"/>
      <c r="E51" s="29"/>
      <c r="F51" s="29"/>
      <c r="G51" s="29"/>
      <c r="H51" s="29"/>
      <c r="I51" s="97"/>
      <c r="J51" s="29"/>
      <c r="K51" s="29"/>
      <c r="L51" s="32"/>
    </row>
    <row r="52" spans="2:47" s="1" customFormat="1" ht="12" customHeight="1">
      <c r="B52" s="28"/>
      <c r="C52" s="23" t="s">
        <v>21</v>
      </c>
      <c r="D52" s="29"/>
      <c r="E52" s="29"/>
      <c r="F52" s="21" t="str">
        <f>F12</f>
        <v>Lednice</v>
      </c>
      <c r="G52" s="29"/>
      <c r="H52" s="29"/>
      <c r="I52" s="98" t="s">
        <v>23</v>
      </c>
      <c r="J52" s="49" t="str">
        <f>IF(J12="","",J12)</f>
        <v>12. 12. 2017</v>
      </c>
      <c r="K52" s="29"/>
      <c r="L52" s="32"/>
    </row>
    <row r="53" spans="2:47" s="1" customFormat="1" ht="6.95" customHeight="1">
      <c r="B53" s="28"/>
      <c r="C53" s="29"/>
      <c r="D53" s="29"/>
      <c r="E53" s="29"/>
      <c r="F53" s="29"/>
      <c r="G53" s="29"/>
      <c r="H53" s="29"/>
      <c r="I53" s="97"/>
      <c r="J53" s="29"/>
      <c r="K53" s="29"/>
      <c r="L53" s="32"/>
    </row>
    <row r="54" spans="2:47" s="1" customFormat="1" ht="13.7" customHeight="1">
      <c r="B54" s="28"/>
      <c r="C54" s="23" t="s">
        <v>25</v>
      </c>
      <c r="D54" s="29"/>
      <c r="E54" s="29"/>
      <c r="F54" s="21" t="str">
        <f>E15</f>
        <v>Mendelova univerzita v Brně, Zemědělská 1, Brno</v>
      </c>
      <c r="G54" s="29"/>
      <c r="H54" s="29"/>
      <c r="I54" s="98" t="s">
        <v>33</v>
      </c>
      <c r="J54" s="26" t="str">
        <f>E21</f>
        <v>Stavoprojek Olomouc a.s.</v>
      </c>
      <c r="K54" s="29"/>
      <c r="L54" s="32"/>
    </row>
    <row r="55" spans="2:47" s="1" customFormat="1" ht="13.7" customHeight="1">
      <c r="B55" s="28"/>
      <c r="C55" s="23" t="s">
        <v>31</v>
      </c>
      <c r="D55" s="29"/>
      <c r="E55" s="29"/>
      <c r="F55" s="21" t="str">
        <f>IF(E18="","",E18)</f>
        <v>Vyplň údaj</v>
      </c>
      <c r="G55" s="29"/>
      <c r="H55" s="29"/>
      <c r="I55" s="98" t="s">
        <v>36</v>
      </c>
      <c r="J55" s="26" t="str">
        <f>E24</f>
        <v xml:space="preserve"> </v>
      </c>
      <c r="K55" s="29"/>
      <c r="L55" s="32"/>
    </row>
    <row r="56" spans="2:47" s="1" customFormat="1" ht="10.35" customHeight="1">
      <c r="B56" s="28"/>
      <c r="C56" s="29"/>
      <c r="D56" s="29"/>
      <c r="E56" s="29"/>
      <c r="F56" s="29"/>
      <c r="G56" s="29"/>
      <c r="H56" s="29"/>
      <c r="I56" s="97"/>
      <c r="J56" s="29"/>
      <c r="K56" s="29"/>
      <c r="L56" s="32"/>
    </row>
    <row r="57" spans="2:47" s="1" customFormat="1" ht="29.25" customHeight="1">
      <c r="B57" s="28"/>
      <c r="C57" s="123" t="s">
        <v>93</v>
      </c>
      <c r="D57" s="124"/>
      <c r="E57" s="124"/>
      <c r="F57" s="124"/>
      <c r="G57" s="124"/>
      <c r="H57" s="124"/>
      <c r="I57" s="125"/>
      <c r="J57" s="126" t="s">
        <v>94</v>
      </c>
      <c r="K57" s="124"/>
      <c r="L57" s="32"/>
    </row>
    <row r="58" spans="2:47" s="1" customFormat="1" ht="10.35" customHeight="1">
      <c r="B58" s="28"/>
      <c r="C58" s="29"/>
      <c r="D58" s="29"/>
      <c r="E58" s="29"/>
      <c r="F58" s="29"/>
      <c r="G58" s="29"/>
      <c r="H58" s="29"/>
      <c r="I58" s="97"/>
      <c r="J58" s="29"/>
      <c r="K58" s="29"/>
      <c r="L58" s="32"/>
    </row>
    <row r="59" spans="2:47" s="1" customFormat="1" ht="22.9" customHeight="1">
      <c r="B59" s="28"/>
      <c r="C59" s="127" t="s">
        <v>95</v>
      </c>
      <c r="D59" s="29"/>
      <c r="E59" s="29"/>
      <c r="F59" s="29"/>
      <c r="G59" s="29"/>
      <c r="H59" s="29"/>
      <c r="I59" s="97"/>
      <c r="J59" s="67">
        <f>J80</f>
        <v>0</v>
      </c>
      <c r="K59" s="29"/>
      <c r="L59" s="32"/>
      <c r="AU59" s="11" t="s">
        <v>96</v>
      </c>
    </row>
    <row r="60" spans="2:47" s="7" customFormat="1" ht="24.95" customHeight="1">
      <c r="B60" s="128"/>
      <c r="C60" s="129"/>
      <c r="D60" s="130" t="s">
        <v>97</v>
      </c>
      <c r="E60" s="131"/>
      <c r="F60" s="131"/>
      <c r="G60" s="131"/>
      <c r="H60" s="131"/>
      <c r="I60" s="132"/>
      <c r="J60" s="133">
        <f>J81</f>
        <v>0</v>
      </c>
      <c r="K60" s="129"/>
      <c r="L60" s="134"/>
    </row>
    <row r="61" spans="2:47" s="1" customFormat="1" ht="21.75" customHeight="1">
      <c r="B61" s="28"/>
      <c r="C61" s="29"/>
      <c r="D61" s="29"/>
      <c r="E61" s="29"/>
      <c r="F61" s="29"/>
      <c r="G61" s="29"/>
      <c r="H61" s="29"/>
      <c r="I61" s="97"/>
      <c r="J61" s="29"/>
      <c r="K61" s="29"/>
      <c r="L61" s="32"/>
    </row>
    <row r="62" spans="2:47" s="1" customFormat="1" ht="6.95" customHeight="1">
      <c r="B62" s="40"/>
      <c r="C62" s="41"/>
      <c r="D62" s="41"/>
      <c r="E62" s="41"/>
      <c r="F62" s="41"/>
      <c r="G62" s="41"/>
      <c r="H62" s="41"/>
      <c r="I62" s="119"/>
      <c r="J62" s="41"/>
      <c r="K62" s="41"/>
      <c r="L62" s="32"/>
    </row>
    <row r="66" spans="2:63" s="1" customFormat="1" ht="6.95" customHeight="1">
      <c r="B66" s="42"/>
      <c r="C66" s="43"/>
      <c r="D66" s="43"/>
      <c r="E66" s="43"/>
      <c r="F66" s="43"/>
      <c r="G66" s="43"/>
      <c r="H66" s="43"/>
      <c r="I66" s="122"/>
      <c r="J66" s="43"/>
      <c r="K66" s="43"/>
      <c r="L66" s="32"/>
    </row>
    <row r="67" spans="2:63" s="1" customFormat="1" ht="24.95" customHeight="1">
      <c r="B67" s="28"/>
      <c r="C67" s="17" t="s">
        <v>98</v>
      </c>
      <c r="D67" s="29"/>
      <c r="E67" s="29"/>
      <c r="F67" s="29"/>
      <c r="G67" s="29"/>
      <c r="H67" s="29"/>
      <c r="I67" s="97"/>
      <c r="J67" s="29"/>
      <c r="K67" s="29"/>
      <c r="L67" s="32"/>
    </row>
    <row r="68" spans="2:63" s="1" customFormat="1" ht="6.95" customHeight="1">
      <c r="B68" s="28"/>
      <c r="C68" s="29"/>
      <c r="D68" s="29"/>
      <c r="E68" s="29"/>
      <c r="F68" s="29"/>
      <c r="G68" s="29"/>
      <c r="H68" s="29"/>
      <c r="I68" s="97"/>
      <c r="J68" s="29"/>
      <c r="K68" s="29"/>
      <c r="L68" s="32"/>
    </row>
    <row r="69" spans="2:63" s="1" customFormat="1" ht="12" customHeight="1">
      <c r="B69" s="28"/>
      <c r="C69" s="23" t="s">
        <v>17</v>
      </c>
      <c r="D69" s="29"/>
      <c r="E69" s="29"/>
      <c r="F69" s="29"/>
      <c r="G69" s="29"/>
      <c r="H69" s="29"/>
      <c r="I69" s="97"/>
      <c r="J69" s="29"/>
      <c r="K69" s="29"/>
      <c r="L69" s="32"/>
    </row>
    <row r="70" spans="2:63" s="1" customFormat="1" ht="16.5" customHeight="1">
      <c r="B70" s="28"/>
      <c r="C70" s="29"/>
      <c r="D70" s="29"/>
      <c r="E70" s="223" t="str">
        <f>E7</f>
        <v>Rekonstrukce objektu C v Lednici - Interiér</v>
      </c>
      <c r="F70" s="224"/>
      <c r="G70" s="224"/>
      <c r="H70" s="224"/>
      <c r="I70" s="97"/>
      <c r="J70" s="29"/>
      <c r="K70" s="29"/>
      <c r="L70" s="32"/>
    </row>
    <row r="71" spans="2:63" s="1" customFormat="1" ht="12" customHeight="1">
      <c r="B71" s="28"/>
      <c r="C71" s="23" t="s">
        <v>89</v>
      </c>
      <c r="D71" s="29"/>
      <c r="E71" s="29"/>
      <c r="F71" s="29"/>
      <c r="G71" s="29"/>
      <c r="H71" s="29"/>
      <c r="I71" s="97"/>
      <c r="J71" s="29"/>
      <c r="K71" s="29"/>
      <c r="L71" s="32"/>
    </row>
    <row r="72" spans="2:63" s="1" customFormat="1" ht="16.5" customHeight="1">
      <c r="B72" s="28"/>
      <c r="C72" s="29"/>
      <c r="D72" s="29"/>
      <c r="E72" s="195" t="str">
        <f>E9</f>
        <v>NEIP - Neinvestiční prostředky</v>
      </c>
      <c r="F72" s="194"/>
      <c r="G72" s="194"/>
      <c r="H72" s="194"/>
      <c r="I72" s="97"/>
      <c r="J72" s="29"/>
      <c r="K72" s="29"/>
      <c r="L72" s="32"/>
    </row>
    <row r="73" spans="2:63" s="1" customFormat="1" ht="6.95" customHeight="1">
      <c r="B73" s="28"/>
      <c r="C73" s="29"/>
      <c r="D73" s="29"/>
      <c r="E73" s="29"/>
      <c r="F73" s="29"/>
      <c r="G73" s="29"/>
      <c r="H73" s="29"/>
      <c r="I73" s="97"/>
      <c r="J73" s="29"/>
      <c r="K73" s="29"/>
      <c r="L73" s="32"/>
    </row>
    <row r="74" spans="2:63" s="1" customFormat="1" ht="12" customHeight="1">
      <c r="B74" s="28"/>
      <c r="C74" s="23" t="s">
        <v>21</v>
      </c>
      <c r="D74" s="29"/>
      <c r="E74" s="29"/>
      <c r="F74" s="21" t="str">
        <f>F12</f>
        <v>Lednice</v>
      </c>
      <c r="G74" s="29"/>
      <c r="H74" s="29"/>
      <c r="I74" s="98" t="s">
        <v>23</v>
      </c>
      <c r="J74" s="49" t="str">
        <f>IF(J12="","",J12)</f>
        <v>12. 12. 2017</v>
      </c>
      <c r="K74" s="29"/>
      <c r="L74" s="32"/>
    </row>
    <row r="75" spans="2:63" s="1" customFormat="1" ht="6.95" customHeight="1">
      <c r="B75" s="28"/>
      <c r="C75" s="29"/>
      <c r="D75" s="29"/>
      <c r="E75" s="29"/>
      <c r="F75" s="29"/>
      <c r="G75" s="29"/>
      <c r="H75" s="29"/>
      <c r="I75" s="97"/>
      <c r="J75" s="29"/>
      <c r="K75" s="29"/>
      <c r="L75" s="32"/>
    </row>
    <row r="76" spans="2:63" s="1" customFormat="1" ht="13.7" customHeight="1">
      <c r="B76" s="28"/>
      <c r="C76" s="23" t="s">
        <v>25</v>
      </c>
      <c r="D76" s="29"/>
      <c r="E76" s="29"/>
      <c r="F76" s="21" t="str">
        <f>E15</f>
        <v>Mendelova univerzita v Brně, Zemědělská 1, Brno</v>
      </c>
      <c r="G76" s="29"/>
      <c r="H76" s="29"/>
      <c r="I76" s="98" t="s">
        <v>33</v>
      </c>
      <c r="J76" s="26" t="str">
        <f>E21</f>
        <v>Stavoprojek Olomouc a.s.</v>
      </c>
      <c r="K76" s="29"/>
      <c r="L76" s="32"/>
    </row>
    <row r="77" spans="2:63" s="1" customFormat="1" ht="13.7" customHeight="1">
      <c r="B77" s="28"/>
      <c r="C77" s="23" t="s">
        <v>31</v>
      </c>
      <c r="D77" s="29"/>
      <c r="E77" s="29"/>
      <c r="F77" s="21" t="str">
        <f>IF(E18="","",E18)</f>
        <v>Vyplň údaj</v>
      </c>
      <c r="G77" s="29"/>
      <c r="H77" s="29"/>
      <c r="I77" s="98" t="s">
        <v>36</v>
      </c>
      <c r="J77" s="26" t="str">
        <f>E24</f>
        <v xml:space="preserve"> </v>
      </c>
      <c r="K77" s="29"/>
      <c r="L77" s="32"/>
    </row>
    <row r="78" spans="2:63" s="1" customFormat="1" ht="10.35" customHeight="1">
      <c r="B78" s="28"/>
      <c r="C78" s="29"/>
      <c r="D78" s="29"/>
      <c r="E78" s="29"/>
      <c r="F78" s="29"/>
      <c r="G78" s="29"/>
      <c r="H78" s="29"/>
      <c r="I78" s="97"/>
      <c r="J78" s="29"/>
      <c r="K78" s="29"/>
      <c r="L78" s="32"/>
    </row>
    <row r="79" spans="2:63" s="8" customFormat="1" ht="29.25" customHeight="1">
      <c r="B79" s="135"/>
      <c r="C79" s="136" t="s">
        <v>99</v>
      </c>
      <c r="D79" s="137" t="s">
        <v>59</v>
      </c>
      <c r="E79" s="137" t="s">
        <v>55</v>
      </c>
      <c r="F79" s="137" t="s">
        <v>56</v>
      </c>
      <c r="G79" s="137" t="s">
        <v>100</v>
      </c>
      <c r="H79" s="137" t="s">
        <v>101</v>
      </c>
      <c r="I79" s="138" t="s">
        <v>102</v>
      </c>
      <c r="J79" s="137" t="s">
        <v>94</v>
      </c>
      <c r="K79" s="139" t="s">
        <v>103</v>
      </c>
      <c r="L79" s="140"/>
      <c r="M79" s="58" t="s">
        <v>1</v>
      </c>
      <c r="N79" s="59" t="s">
        <v>44</v>
      </c>
      <c r="O79" s="59" t="s">
        <v>104</v>
      </c>
      <c r="P79" s="59" t="s">
        <v>105</v>
      </c>
      <c r="Q79" s="59" t="s">
        <v>106</v>
      </c>
      <c r="R79" s="59" t="s">
        <v>107</v>
      </c>
      <c r="S79" s="59" t="s">
        <v>108</v>
      </c>
      <c r="T79" s="60" t="s">
        <v>109</v>
      </c>
    </row>
    <row r="80" spans="2:63" s="1" customFormat="1" ht="22.9" customHeight="1">
      <c r="B80" s="28"/>
      <c r="C80" s="65" t="s">
        <v>110</v>
      </c>
      <c r="D80" s="29"/>
      <c r="E80" s="29"/>
      <c r="F80" s="29"/>
      <c r="G80" s="29"/>
      <c r="H80" s="29"/>
      <c r="I80" s="97"/>
      <c r="J80" s="141">
        <f>BK80</f>
        <v>0</v>
      </c>
      <c r="K80" s="29"/>
      <c r="L80" s="32"/>
      <c r="M80" s="61"/>
      <c r="N80" s="62"/>
      <c r="O80" s="62"/>
      <c r="P80" s="142">
        <f>P81</f>
        <v>0</v>
      </c>
      <c r="Q80" s="62"/>
      <c r="R80" s="142">
        <f>R81</f>
        <v>0</v>
      </c>
      <c r="S80" s="62"/>
      <c r="T80" s="143">
        <f>T81</f>
        <v>0</v>
      </c>
      <c r="AT80" s="11" t="s">
        <v>73</v>
      </c>
      <c r="AU80" s="11" t="s">
        <v>96</v>
      </c>
      <c r="BK80" s="144">
        <f>BK81</f>
        <v>0</v>
      </c>
    </row>
    <row r="81" spans="2:65" s="9" customFormat="1" ht="25.9" customHeight="1">
      <c r="B81" s="145"/>
      <c r="C81" s="146"/>
      <c r="D81" s="147" t="s">
        <v>73</v>
      </c>
      <c r="E81" s="148" t="s">
        <v>111</v>
      </c>
      <c r="F81" s="148" t="s">
        <v>112</v>
      </c>
      <c r="G81" s="146"/>
      <c r="H81" s="146"/>
      <c r="I81" s="149"/>
      <c r="J81" s="150">
        <f>BK81</f>
        <v>0</v>
      </c>
      <c r="K81" s="146"/>
      <c r="L81" s="151"/>
      <c r="M81" s="152"/>
      <c r="N81" s="153"/>
      <c r="O81" s="153"/>
      <c r="P81" s="154">
        <f>P82</f>
        <v>0</v>
      </c>
      <c r="Q81" s="153"/>
      <c r="R81" s="154">
        <f>R82</f>
        <v>0</v>
      </c>
      <c r="S81" s="153"/>
      <c r="T81" s="155">
        <f>T82</f>
        <v>0</v>
      </c>
      <c r="AR81" s="156" t="s">
        <v>82</v>
      </c>
      <c r="AT81" s="157" t="s">
        <v>73</v>
      </c>
      <c r="AU81" s="157" t="s">
        <v>74</v>
      </c>
      <c r="AY81" s="156" t="s">
        <v>113</v>
      </c>
      <c r="BK81" s="158">
        <f>BK82</f>
        <v>0</v>
      </c>
    </row>
    <row r="82" spans="2:65" s="1" customFormat="1" ht="16.5" customHeight="1">
      <c r="B82" s="28"/>
      <c r="C82" s="159" t="s">
        <v>82</v>
      </c>
      <c r="D82" s="159" t="s">
        <v>114</v>
      </c>
      <c r="E82" s="160" t="s">
        <v>326</v>
      </c>
      <c r="F82" s="161" t="s">
        <v>327</v>
      </c>
      <c r="G82" s="162" t="s">
        <v>323</v>
      </c>
      <c r="H82" s="163">
        <v>1</v>
      </c>
      <c r="I82" s="164"/>
      <c r="J82" s="165">
        <f>ROUND(I82*H82,2)</f>
        <v>0</v>
      </c>
      <c r="K82" s="161" t="s">
        <v>1</v>
      </c>
      <c r="L82" s="32"/>
      <c r="M82" s="171" t="s">
        <v>1</v>
      </c>
      <c r="N82" s="172" t="s">
        <v>45</v>
      </c>
      <c r="O82" s="173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AR82" s="11" t="s">
        <v>118</v>
      </c>
      <c r="AT82" s="11" t="s">
        <v>114</v>
      </c>
      <c r="AU82" s="11" t="s">
        <v>82</v>
      </c>
      <c r="AY82" s="11" t="s">
        <v>113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1" t="s">
        <v>82</v>
      </c>
      <c r="BK82" s="170">
        <f>ROUND(I82*H82,2)</f>
        <v>0</v>
      </c>
      <c r="BL82" s="11" t="s">
        <v>118</v>
      </c>
      <c r="BM82" s="11" t="s">
        <v>328</v>
      </c>
    </row>
    <row r="83" spans="2:65" s="1" customFormat="1" ht="6.95" customHeight="1">
      <c r="B83" s="40"/>
      <c r="C83" s="41"/>
      <c r="D83" s="41"/>
      <c r="E83" s="41"/>
      <c r="F83" s="41"/>
      <c r="G83" s="41"/>
      <c r="H83" s="41"/>
      <c r="I83" s="119"/>
      <c r="J83" s="41"/>
      <c r="K83" s="41"/>
      <c r="L83" s="32"/>
    </row>
  </sheetData>
  <sheetProtection algorithmName="SHA-512" hashValue="svXgL1QGurDAj0Ab/XHpIjgpL8XNY/eCFinUK8lzfFpyGe37+dWhN+wImXozNXFCaTgDpX96HE0LvmYdlX+uvA==" saltValue="f1SXzrpgyF12Vq1aJOwEA6bKS3Zro7SZVR3t7HuB8E/NaC7lBq5QG30TXs2890PvOTSlsw7jFn5rj4OGGXFp8g==" spinCount="100000" sheet="1" objects="1" scenarios="1" formatColumns="0" formatRows="0" autoFilter="0"/>
  <autoFilter ref="C79:K8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INP-EI - Investiční prost...</vt:lpstr>
      <vt:lpstr>NEIP - Neinvestiční prost...</vt:lpstr>
      <vt:lpstr>'INP-EI - Investiční prost...'!Názvy_tisku</vt:lpstr>
      <vt:lpstr>'NEIP - Neinvestiční prost...'!Názvy_tisku</vt:lpstr>
      <vt:lpstr>'Rekapitulace stavby'!Názvy_tisku</vt:lpstr>
      <vt:lpstr>'INP-EI - Investiční prost...'!Oblast_tisku</vt:lpstr>
      <vt:lpstr>'NEIP - Neinvestiční prost...'!Oblast_tisku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Věženský Karel, ing.</dc:creator>
  <cp:lastModifiedBy>stiasna</cp:lastModifiedBy>
  <cp:lastPrinted>2019-05-13T11:52:07Z</cp:lastPrinted>
  <dcterms:created xsi:type="dcterms:W3CDTF">2019-04-02T19:11:11Z</dcterms:created>
  <dcterms:modified xsi:type="dcterms:W3CDTF">2019-05-13T11:55:19Z</dcterms:modified>
</cp:coreProperties>
</file>