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505" yWindow="-15" windowWidth="14340" windowHeight="12975"/>
  </bookViews>
  <sheets>
    <sheet name="Stavba" sheetId="1" r:id="rId1"/>
    <sheet name="VzorPolozky" sheetId="10" state="hidden" r:id="rId2"/>
    <sheet name="VN+ON" sheetId="13" r:id="rId3"/>
    <sheet name="Pol" sheetId="12" r:id="rId4"/>
  </sheets>
  <externalReferences>
    <externalReference r:id="rId5"/>
  </externalReferences>
  <definedNames>
    <definedName name="CelkemDPHVypocet" localSheetId="0">Stavba!$H$40</definedName>
    <definedName name="CenaCelkem">Stavba!$G$29</definedName>
    <definedName name="CenaCelkemBezDPH">Stavba!$G$28</definedName>
    <definedName name="CenaCelkemVypocet" localSheetId="0">Stavba!$I$40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Stavba!$E$4</definedName>
    <definedName name="_xlnm.Print_Titles" localSheetId="3">Pol!$1:$7</definedName>
    <definedName name="_xlnm.Print_Titles" localSheetId="2">'VN+ON'!$1:$1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3">Pol!$A$1:$K$240</definedName>
    <definedName name="_xlnm.Print_Area" localSheetId="0">Stavba!$A$1:$J$60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Stavba!$F$40</definedName>
    <definedName name="ZakladDPHZakl">Stavba!$G$25</definedName>
    <definedName name="ZakladDPHZaklVypocet" localSheetId="0">Stavba!$G$40</definedName>
    <definedName name="Zaokrouhleni">Stavba!$G$27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32" i="13"/>
  <c r="G31"/>
  <c r="G30"/>
  <c r="G29"/>
  <c r="G28"/>
  <c r="G27"/>
  <c r="G26"/>
  <c r="G25"/>
  <c r="G24"/>
  <c r="G23"/>
  <c r="G22"/>
  <c r="G21"/>
  <c r="G19"/>
  <c r="G18"/>
  <c r="G16"/>
  <c r="G14"/>
  <c r="G11"/>
  <c r="G9"/>
  <c r="G7"/>
  <c r="G5"/>
  <c r="G4"/>
  <c r="S240" i="12"/>
  <c r="F39" i="1" s="1"/>
  <c r="T240" i="12"/>
  <c r="G39" i="1" s="1"/>
  <c r="G9" i="12"/>
  <c r="G11"/>
  <c r="G14"/>
  <c r="G16"/>
  <c r="G18"/>
  <c r="G21"/>
  <c r="G24"/>
  <c r="G29"/>
  <c r="G35"/>
  <c r="G37"/>
  <c r="G39"/>
  <c r="G42"/>
  <c r="G46"/>
  <c r="G48"/>
  <c r="G50"/>
  <c r="G52"/>
  <c r="G54"/>
  <c r="G56"/>
  <c r="G58"/>
  <c r="G60"/>
  <c r="G62"/>
  <c r="G65"/>
  <c r="G67"/>
  <c r="G69"/>
  <c r="G71"/>
  <c r="G74"/>
  <c r="G78"/>
  <c r="G87"/>
  <c r="G90"/>
  <c r="G93"/>
  <c r="G95"/>
  <c r="G97"/>
  <c r="G99"/>
  <c r="G101"/>
  <c r="G103"/>
  <c r="G105"/>
  <c r="G107"/>
  <c r="G110"/>
  <c r="G109" s="1"/>
  <c r="I52" i="1" s="1"/>
  <c r="G113" i="12"/>
  <c r="G118"/>
  <c r="G122"/>
  <c r="G125"/>
  <c r="G133"/>
  <c r="G137"/>
  <c r="G140"/>
  <c r="G149"/>
  <c r="G154"/>
  <c r="G162"/>
  <c r="G168"/>
  <c r="G171"/>
  <c r="G179"/>
  <c r="G182"/>
  <c r="G189"/>
  <c r="G193"/>
  <c r="G195"/>
  <c r="G199"/>
  <c r="G202"/>
  <c r="G205"/>
  <c r="G208"/>
  <c r="G210"/>
  <c r="G212"/>
  <c r="G214"/>
  <c r="G216"/>
  <c r="G218"/>
  <c r="G220"/>
  <c r="G222"/>
  <c r="G223"/>
  <c r="G225"/>
  <c r="G224" s="1"/>
  <c r="I57" i="1" s="1"/>
  <c r="G228" i="12"/>
  <c r="G227" s="1"/>
  <c r="I58" i="1" s="1"/>
  <c r="I18" s="1"/>
  <c r="G27"/>
  <c r="F40"/>
  <c r="G23" s="1"/>
  <c r="G24" s="1"/>
  <c r="G40"/>
  <c r="H40"/>
  <c r="I40"/>
  <c r="J39" s="1"/>
  <c r="J40"/>
  <c r="J28"/>
  <c r="J26"/>
  <c r="G38"/>
  <c r="F38"/>
  <c r="H32"/>
  <c r="J23"/>
  <c r="J24"/>
  <c r="J25"/>
  <c r="J27"/>
  <c r="E24"/>
  <c r="E26"/>
  <c r="F13" i="13" l="1"/>
  <c r="I20" i="1" s="1"/>
  <c r="F3" i="13"/>
  <c r="I19" i="1" s="1"/>
  <c r="G215" i="12"/>
  <c r="I56" i="1" s="1"/>
  <c r="G209" i="12"/>
  <c r="I55" i="1" s="1"/>
  <c r="G194" i="12"/>
  <c r="I54" i="1" s="1"/>
  <c r="G41" i="12"/>
  <c r="I51" i="1" s="1"/>
  <c r="G20" i="12"/>
  <c r="I49" i="1" s="1"/>
  <c r="G13" i="12"/>
  <c r="I48" i="1" s="1"/>
  <c r="G28"/>
  <c r="H39"/>
  <c r="I39" s="1"/>
  <c r="G112" i="12"/>
  <c r="I53" i="1" s="1"/>
  <c r="I17" s="1"/>
  <c r="G28" i="12"/>
  <c r="I50" i="1" s="1"/>
  <c r="G8" i="12"/>
  <c r="F34" i="13" l="1"/>
  <c r="I59" i="1" s="1"/>
  <c r="G240" i="12"/>
  <c r="I47" i="1"/>
  <c r="I60" l="1"/>
  <c r="I16"/>
  <c r="I21" s="1"/>
  <c r="G25" s="1"/>
  <c r="G26" l="1"/>
  <c r="G29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<sst xmlns="http://schemas.openxmlformats.org/spreadsheetml/2006/main" count="922" uniqueCount="367">
  <si>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</si>
  <si>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</si>
  <si>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</si>
  <si>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</si>
  <si>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</si>
  <si>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</si>
  <si>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</si>
  <si>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</si>
  <si>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</si>
  <si>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</si>
  <si>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</si>
  <si>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</si>
  <si>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</si>
  <si>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</si>
  <si>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</si>
  <si>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</si>
  <si>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</si>
  <si>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</si>
  <si>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</si>
  <si>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</si>
  <si>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</si>
  <si>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</si>
  <si>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</si>
  <si>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</si>
  <si>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</si>
  <si>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</si>
  <si>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</si>
  <si>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</si>
  <si>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</si>
  <si>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</si>
  <si>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</si>
  <si>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</si>
  <si>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</si>
  <si>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</si>
  <si>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</si>
  <si>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</si>
  <si>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Zakázka:</t>
  </si>
  <si>
    <t>Z:</t>
  </si>
  <si>
    <t>Objekt:</t>
  </si>
  <si>
    <t>Rozpočet:</t>
  </si>
  <si>
    <t>MENDELU BRNO - REKONSTRUKCE STŘECH OBJEKTU Q - 1. Etapa</t>
  </si>
  <si>
    <t>Rozpočet</t>
  </si>
  <si>
    <t>Celkem za stavbu</t>
  </si>
  <si>
    <t>CZK</t>
  </si>
  <si>
    <t>Rekapitulace dílů</t>
  </si>
  <si>
    <t>Typ dílu</t>
  </si>
  <si>
    <t>0</t>
  </si>
  <si>
    <t>Přípravné a přidružené práce</t>
  </si>
  <si>
    <t>62</t>
  </si>
  <si>
    <t>Upravy povrchů vnější</t>
  </si>
  <si>
    <t>63</t>
  </si>
  <si>
    <t>Podlahy a podlahové konstrukce</t>
  </si>
  <si>
    <t>95</t>
  </si>
  <si>
    <t>Dokončovací kce na pozem.stav.</t>
  </si>
  <si>
    <t>96</t>
  </si>
  <si>
    <t>Bourání konstrukcí</t>
  </si>
  <si>
    <t>99</t>
  </si>
  <si>
    <t>Staveništní přesun hmot</t>
  </si>
  <si>
    <t>712</t>
  </si>
  <si>
    <t>Živičné krytiny</t>
  </si>
  <si>
    <t>713</t>
  </si>
  <si>
    <t>Izolace tepelné</t>
  </si>
  <si>
    <t>721</t>
  </si>
  <si>
    <t>Vnitřní kanalizace</t>
  </si>
  <si>
    <t>767</t>
  </si>
  <si>
    <t>Konstrukce zámečnické</t>
  </si>
  <si>
    <t>783</t>
  </si>
  <si>
    <t>Nátěry</t>
  </si>
  <si>
    <t>M99</t>
  </si>
  <si>
    <t>Skladby podlah a konstrukcí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</si>
  <si>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</si>
  <si>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</si>
  <si>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</si>
  <si>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</si>
  <si>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</si>
  <si>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</si>
  <si>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</si>
  <si>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</si>
  <si>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</si>
  <si>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</si>
  <si>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</si>
  <si>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</si>
  <si>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</si>
  <si>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</si>
  <si>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</si>
  <si>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Cen. soustava</t>
  </si>
  <si>
    <t>Díl:</t>
  </si>
  <si>
    <t>DIL</t>
  </si>
  <si>
    <t>0.01</t>
  </si>
  <si>
    <t>Vytyčení a ochrana stávajících rozvodů IS</t>
  </si>
  <si>
    <t>kus</t>
  </si>
  <si>
    <t>POL1_0</t>
  </si>
  <si>
    <t>1*1</t>
  </si>
  <si>
    <t>VV</t>
  </si>
  <si>
    <t>0.02</t>
  </si>
  <si>
    <t>Zakrývání a ochrana stávajících konstrukcí</t>
  </si>
  <si>
    <t>62.1</t>
  </si>
  <si>
    <t>Zpětná montáž fasádního systému, krytina Domico, kotvení,doplňky,detaily</t>
  </si>
  <si>
    <t>m2</t>
  </si>
  <si>
    <t>2,5*1</t>
  </si>
  <si>
    <t>62.2</t>
  </si>
  <si>
    <t>Zpětná montáž fasádního systému, kazety Alucobond, kotvení,doplňky,detaily</t>
  </si>
  <si>
    <t>4+12</t>
  </si>
  <si>
    <t>62.3</t>
  </si>
  <si>
    <t>Zpětná montáž fasádního panelu 80mm, vláknocement, kotvení,doplňky,detaily</t>
  </si>
  <si>
    <t>16*1</t>
  </si>
  <si>
    <t>632922952RT1</t>
  </si>
  <si>
    <t>Kladení dlaždic 40x40 cm na stavitel. terče plast., výškově stavit. podstavce 35-55 mm,rozn.podložka</t>
  </si>
  <si>
    <t>Střechy krycí:</t>
  </si>
  <si>
    <t>S2:154,5*1</t>
  </si>
  <si>
    <t>59247423X</t>
  </si>
  <si>
    <t>Dlažba teracová hladká , 400x400x50 mm, dle stávající</t>
  </si>
  <si>
    <t>POL3_0</t>
  </si>
  <si>
    <t>v ploše 128m2 použita původní dlažba:</t>
  </si>
  <si>
    <t>S2-doplnění:26,5*1,1</t>
  </si>
  <si>
    <t>952901111R00</t>
  </si>
  <si>
    <t>Vyčištění budov o výšce podlaží do 4 m</t>
  </si>
  <si>
    <t>S2:154,5</t>
  </si>
  <si>
    <t>S3:4</t>
  </si>
  <si>
    <t>Str1:14,4</t>
  </si>
  <si>
    <t>Str2:3,2</t>
  </si>
  <si>
    <t>900      R01</t>
  </si>
  <si>
    <t>HZS - přípomoce, stavební dělník v tarifní třídě 4</t>
  </si>
  <si>
    <t>h</t>
  </si>
  <si>
    <t>12+10</t>
  </si>
  <si>
    <t>95.1</t>
  </si>
  <si>
    <t>Zpětná montáž závlahového systému, kotvení,doplňky,detaily,zapojení</t>
  </si>
  <si>
    <t>26*1</t>
  </si>
  <si>
    <t>95.2</t>
  </si>
  <si>
    <t>Zpětná montáž tvarovek truhlíků střechy, z vláknocem.,kotvení,doplňky,detaily</t>
  </si>
  <si>
    <t>96.1</t>
  </si>
  <si>
    <t>Přebroušení beton. podkladu,vysátí, odstranění výstupků</t>
  </si>
  <si>
    <t>Střechy:</t>
  </si>
  <si>
    <t>S:130*1</t>
  </si>
  <si>
    <t>Sx:31,5*1</t>
  </si>
  <si>
    <t>96.2</t>
  </si>
  <si>
    <t>Odpojení rozvodů a instalací IS</t>
  </si>
  <si>
    <t>96.3</t>
  </si>
  <si>
    <t>Kontrola stávajících prostupů konstrukcemi</t>
  </si>
  <si>
    <t>3+4</t>
  </si>
  <si>
    <t>96.4</t>
  </si>
  <si>
    <t>Provedení sond do stávajících konstrukcí, kotvení,doplňky,detaily,zapravení</t>
  </si>
  <si>
    <t>2+1</t>
  </si>
  <si>
    <t>96.5</t>
  </si>
  <si>
    <t>Demontáž podkladních terčů pod dlažbou, kotvení,doplňky,detaily</t>
  </si>
  <si>
    <t>BP1:128*1</t>
  </si>
  <si>
    <t>96.6</t>
  </si>
  <si>
    <t>Demontáž podkladních plast. pytlů s betonem, pod dlažbou,kotvení,doplňky,detaily</t>
  </si>
  <si>
    <t>96.7</t>
  </si>
  <si>
    <t>Demontáž stáv. závlahového systému, kotvení,doplňky,detaily, k dalšímu použití</t>
  </si>
  <si>
    <t>BP4:26*1</t>
  </si>
  <si>
    <t>96.8</t>
  </si>
  <si>
    <t>Vymíštění stáv. rostlin z truhlíků, doplňky,detaily, k dalšímu použití</t>
  </si>
  <si>
    <t>96.9</t>
  </si>
  <si>
    <t>Demontáž fasádního systému, krytina Domico,doplňky,lišty, k dalšímu použití</t>
  </si>
  <si>
    <t>BP3:2,5*1</t>
  </si>
  <si>
    <t>96.10</t>
  </si>
  <si>
    <t>Demontáž fasádního systému, kazety Alucobond,doplňky,lišty, k dalšímu použití</t>
  </si>
  <si>
    <t>BP6:12*1</t>
  </si>
  <si>
    <t>96.11</t>
  </si>
  <si>
    <t>Demontáž fasádního panelu 80mm, vláknocement, doplňky,lišty, k dalšímu použití</t>
  </si>
  <si>
    <t>BP5:16*1</t>
  </si>
  <si>
    <t>96.12</t>
  </si>
  <si>
    <t>Demontáž tvarovek truhlíků střechy z vláknocem., doplňky,detaily, k dalšímu použití</t>
  </si>
  <si>
    <t>721210823R00</t>
  </si>
  <si>
    <t>Demontáž střešní vpusti DN 125, kotvení,doplňky,detaily</t>
  </si>
  <si>
    <t>1+2</t>
  </si>
  <si>
    <t>713100813R00</t>
  </si>
  <si>
    <t>Odstranění tepelné izolace, polystyrén tl. nad 5cm</t>
  </si>
  <si>
    <t>BP7:133*2</t>
  </si>
  <si>
    <t>BP8:26*2</t>
  </si>
  <si>
    <t>712300831RT3</t>
  </si>
  <si>
    <t>Odstranění povlakové krytiny střech do 10° 1vrstvé, z ploch jednotlivě nad 20 m2</t>
  </si>
  <si>
    <t>mPVC folie:</t>
  </si>
  <si>
    <t>BP7:133*1</t>
  </si>
  <si>
    <t>BP8:26*1</t>
  </si>
  <si>
    <t>711130101R00</t>
  </si>
  <si>
    <t>Odstr.izolace proti vlhk.vodor. pásy na sucho,1vrs</t>
  </si>
  <si>
    <t>geotextilie:</t>
  </si>
  <si>
    <t>BP2:4*1</t>
  </si>
  <si>
    <t>BP7:133*4</t>
  </si>
  <si>
    <t>BP8:26*4</t>
  </si>
  <si>
    <t>PE folie:</t>
  </si>
  <si>
    <t>965042141RT2</t>
  </si>
  <si>
    <t>Bourání mazanin betonových tl. 10 cm, nad 4 m2, ručně tl. mazaniny 8 - 10 cm</t>
  </si>
  <si>
    <t>m3</t>
  </si>
  <si>
    <t>bet desky:</t>
  </si>
  <si>
    <t>BP8:26*0,08</t>
  </si>
  <si>
    <t>965049111R00</t>
  </si>
  <si>
    <t>Příplatek, bourání mazanin se svař. síťí tl. 10 cm</t>
  </si>
  <si>
    <t>965082923R0X</t>
  </si>
  <si>
    <t>Odstranění násypu z kačírku, tl. do 10 cm, plocha nad 2 m2,pro další použití</t>
  </si>
  <si>
    <t>BP2:0,05*4</t>
  </si>
  <si>
    <t>965082933R0X</t>
  </si>
  <si>
    <t>Odstranění násypu zeminy střechy,  tl. do 20 cm, plocha nad 2 m2,pro další použití</t>
  </si>
  <si>
    <t>113106121R0X</t>
  </si>
  <si>
    <t>Rozebrání dlažeb z betonových dlaždic na sucho, pro další použití</t>
  </si>
  <si>
    <t>979082111R00</t>
  </si>
  <si>
    <t>Vnitrostaveništní doprava suti do 10 m</t>
  </si>
  <si>
    <t>t</t>
  </si>
  <si>
    <t>na deponii+skládku:43,29*1</t>
  </si>
  <si>
    <t>979082121R00</t>
  </si>
  <si>
    <t>Příplatek k vnitrost. dopravě suti za dalších 5 m</t>
  </si>
  <si>
    <t>na deponii+skládku:43,29*8</t>
  </si>
  <si>
    <t>979081111R00</t>
  </si>
  <si>
    <t>Odvoz suti a vybour. hmot na skládku do 1 km</t>
  </si>
  <si>
    <t>979081121R00</t>
  </si>
  <si>
    <t>Příplatek k odvozu za každý další 1 km</t>
  </si>
  <si>
    <t>na deponii+skládku:43,29*10</t>
  </si>
  <si>
    <t>979999999R00</t>
  </si>
  <si>
    <t>Poplatek za skladku 10 % příměsí</t>
  </si>
  <si>
    <t>999281105R00</t>
  </si>
  <si>
    <t>Přesun hmot pro opravy a údržbu do výšky 6 m</t>
  </si>
  <si>
    <t>1,97*1</t>
  </si>
  <si>
    <t>712311101RZ1</t>
  </si>
  <si>
    <t>Povlaková krytina střech do 10°, za studena ALP, 1 x nátěr - včetně dodávky ALP - penetrace</t>
  </si>
  <si>
    <t>712341559RT1</t>
  </si>
  <si>
    <t>Povlaková krytina střech do 10°, NAIP přitavením, 1 vrstva - materiál ve specifikaci</t>
  </si>
  <si>
    <t>712841559RT1</t>
  </si>
  <si>
    <t>Samostatné vytažení izolace, pásy přitavením, 1 vrstva - asf.pás ve specifikaci</t>
  </si>
  <si>
    <t>62852265R</t>
  </si>
  <si>
    <t>Pás modifikovaný asfalt 4mm s vložkou z AL folie</t>
  </si>
  <si>
    <t>Začátek provozního součtu</t>
  </si>
  <si>
    <t xml:space="preserve">  S:130*1</t>
  </si>
  <si>
    <t xml:space="preserve">  Sx:31,5*1</t>
  </si>
  <si>
    <t>Konec provozního součtu</t>
  </si>
  <si>
    <t>712371801RT1</t>
  </si>
  <si>
    <t>Povlaková krytina střech do 10°, fólií PVC, 1 vrstva - fólie ve specifikaci</t>
  </si>
  <si>
    <t>712871801RT1</t>
  </si>
  <si>
    <t>Samostatné vytažení izolace, fólií PVC kotvením, 1 vrstva - folie ve specifikaci</t>
  </si>
  <si>
    <t>28322203Y</t>
  </si>
  <si>
    <t>Fólie střešní mPVC tl.1,5 mm,PES vložka,UV odolná, odolná prorůstání</t>
  </si>
  <si>
    <t>vč. detailů přechodů, tvarovek a lišt z poplastovaného plechu!!!:</t>
  </si>
  <si>
    <t>712391171RT1</t>
  </si>
  <si>
    <t>Povlaková krytina střech do 10°, podklad. textilie, 1 vrstva - materiál ve specifikaci</t>
  </si>
  <si>
    <t>69366198R</t>
  </si>
  <si>
    <t>Geotextilie 300 g/m2 š. 200cm 100% PP</t>
  </si>
  <si>
    <t>712391172RT1</t>
  </si>
  <si>
    <t>Povlaková krytina střech do 10°, ochran. textilie, 1 vrstva - materiál ve specifikaci</t>
  </si>
  <si>
    <t>69366199R</t>
  </si>
  <si>
    <t>Geotextilie 500 g/m2 š. 200cm 100% PP</t>
  </si>
  <si>
    <t>S3:4*1,15</t>
  </si>
  <si>
    <t>712.1</t>
  </si>
  <si>
    <t>Profilovaná folie HDPE 1000 g/m2, nakašírovaná PE textilie</t>
  </si>
  <si>
    <t xml:space="preserve">  Str1:14,4</t>
  </si>
  <si>
    <t xml:space="preserve">  Str2:3,2</t>
  </si>
  <si>
    <t>631571005R0X</t>
  </si>
  <si>
    <t>Násyp z kameniva těž. praného fr. 22-32 (kačírku), použití původního kačírku, očištění</t>
  </si>
  <si>
    <t>S3:4*0,1</t>
  </si>
  <si>
    <t>631571010R00</t>
  </si>
  <si>
    <t>Zřízení násypu střechy, bez dodávky, použití substrátu z demontáže</t>
  </si>
  <si>
    <t>712.2</t>
  </si>
  <si>
    <t>Přemístění a zasazení rostlin z demontáže, zalití, úpravy</t>
  </si>
  <si>
    <t>998712201R00</t>
  </si>
  <si>
    <t>Přesun hmot pro povlakové krytiny, výšky do 6 m</t>
  </si>
  <si>
    <t>713141121R00</t>
  </si>
  <si>
    <t>Izolace tepelná střech bodově lep.asfaltem,1vrstvá</t>
  </si>
  <si>
    <t>S:130*2</t>
  </si>
  <si>
    <t>Sx:31,5*3</t>
  </si>
  <si>
    <t>28376547R</t>
  </si>
  <si>
    <t>Deska izolační PIR - Alu fólie 1250x625x 60 mm, rovná hrana</t>
  </si>
  <si>
    <t>Sx:31,5*2*1,1</t>
  </si>
  <si>
    <t>28376549R</t>
  </si>
  <si>
    <t>Deska izolační PIR - Alu fólie 1250x625x 80 mm, rovná hrana</t>
  </si>
  <si>
    <t>S:130*2*1,1</t>
  </si>
  <si>
    <t>28376332X</t>
  </si>
  <si>
    <t>Deska XPS 500 1250 x 600 x 40 mm zelená, hladká s polodrážkou</t>
  </si>
  <si>
    <t>Sx:31,5*1,1</t>
  </si>
  <si>
    <t>998713201R00</t>
  </si>
  <si>
    <t>Přesun hmot pro izolace tepelné, výšky do 6 m</t>
  </si>
  <si>
    <t>891316331R0X</t>
  </si>
  <si>
    <t>Montáž vtoků střešních v objektech DN 125</t>
  </si>
  <si>
    <t>vtoky:1+2</t>
  </si>
  <si>
    <t>721234114RT1</t>
  </si>
  <si>
    <t>998721201R00</t>
  </si>
  <si>
    <t>Přesun hmot pro vnitřní kanalizaci, výšky do 6 m</t>
  </si>
  <si>
    <t>767995101R00</t>
  </si>
  <si>
    <t>Výroba a montáž kov. atypických konstr. do 5 kg</t>
  </si>
  <si>
    <t>kg</t>
  </si>
  <si>
    <t>spojovací a kotvící prvky:25*1</t>
  </si>
  <si>
    <t>767995102R00</t>
  </si>
  <si>
    <t>Výroba a montáž kov. atypických konstr. do 10 kg</t>
  </si>
  <si>
    <t>spojovací a kotvící prvky:50*1</t>
  </si>
  <si>
    <t>767995103R00</t>
  </si>
  <si>
    <t>Výroba a montáž kov. atypických konstr. do 20 kg</t>
  </si>
  <si>
    <t>spojovací a kotvící prvky:80*1</t>
  </si>
  <si>
    <t>Z/01</t>
  </si>
  <si>
    <t>Kačírková a okraj. lišta,AL tl.1,5mm,poplast.plech, otvory á 250mm,v.150mm,kotvení,doplňky,D+M</t>
  </si>
  <si>
    <t>m</t>
  </si>
  <si>
    <t>998767201R00</t>
  </si>
  <si>
    <t>Přesun hmot pro zámečnické konstr., výšky do 6 m</t>
  </si>
  <si>
    <t>783222100R00</t>
  </si>
  <si>
    <t>Nátěr syntetický kovových konstrukcí dvojnásobný</t>
  </si>
  <si>
    <t>stávající prvky:9*1</t>
  </si>
  <si>
    <t>Skladby střech</t>
  </si>
  <si>
    <t>S:130</t>
  </si>
  <si>
    <t>Sx:31,5</t>
  </si>
  <si>
    <t/>
  </si>
  <si>
    <t>SUM</t>
  </si>
  <si>
    <t>Investice</t>
  </si>
  <si>
    <t>Inv evid</t>
  </si>
  <si>
    <t>Neinv.</t>
  </si>
  <si>
    <t xml:space="preserve">MENDELU BRNO </t>
  </si>
  <si>
    <t>SO 01.3.1 STŘECHA 1.NP TVOŘÍCÍ OCHOZY NAD ATRIEM - 1. ETAPA</t>
  </si>
  <si>
    <t>Arch. stav. část</t>
  </si>
  <si>
    <t>MENDELU BRNO</t>
  </si>
  <si>
    <t>VN+ON</t>
  </si>
  <si>
    <t>Vedlejší a ostatní náklady</t>
  </si>
  <si>
    <t>vlastní</t>
  </si>
  <si>
    <t>RTS_I/2018</t>
  </si>
  <si>
    <t>Vtok střešní PP  pro pochůznou střechu, živičný pás, nerez mřížka vyhřívaná D 125mm,dvouúrovňový, spodní manžeta asf. pás - napojení na parozábranu, horní manžeta pak kompatibilní mPVC, dvouúrovňové vytápěné střešní vtoky se spodní manžetou na bázi asf. pásu - napojení na parotěsnící vrstvu skladby střešního souvrství a horní manžetou na bázi mPVC-P, která bude kompatibilní s hlavní střešní izolační fólií. Dle místa osazení pak bude provedeno ukončení vpusti pomocí nerezové šachty pro střechy s kačírkem (4 ks). 2 ks pak budou situovány pod dlažbou a budou tak vybaveny perforovaným ochranným košem. Vyhřívání napojeno na stávající systém.</t>
  </si>
  <si>
    <t>celkem</t>
  </si>
  <si>
    <t>Ceník, kapitola</t>
  </si>
  <si>
    <t>Poznámka uchazeče</t>
  </si>
  <si>
    <t>005124010R</t>
  </si>
  <si>
    <t>Koordinační činnost</t>
  </si>
  <si>
    <t>Soubor</t>
  </si>
  <si>
    <t>Vlastní</t>
  </si>
  <si>
    <t>005121010R</t>
  </si>
  <si>
    <t>Vybudování zařízení staveniště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</si>
  <si>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</si>
  <si>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</si>
  <si>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</si>
  <si>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 , náklady na energie spotřebované dodavatelem v rámci provozu zařízení staveniště, náklady na spotřebovanou energii během výstavby, elektro, vodné stočné ,náklady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</si>
  <si>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</si>
  <si>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</si>
  <si>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</si>
  <si>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00521R</t>
  </si>
  <si>
    <t>Staveniště</t>
  </si>
  <si>
    <t>Náklady spojené s provozem staveniště, které vzniknou dodavateli podle podmínek smlouvy.</t>
  </si>
  <si>
    <t>005211010R</t>
  </si>
  <si>
    <t>Předání a převzetí staveniště</t>
  </si>
  <si>
    <t>Náklady spojené s účastí zhotovitele na předání a převzetí staveniště.</t>
  </si>
  <si>
    <t>005211020R</t>
  </si>
  <si>
    <t>Ochrana stávajících inženýrských sítí na staveništi</t>
  </si>
  <si>
    <t>Náklady na přezkoumání podkladů objednatele o stavu inženýrských sítí probíhajících staveništěm nebo dotčenými stavbou i mimo území staveniště, kontrola a vytýčení jejich skutečné trasy a provedení ochranných opatření pro zabezpečení stávajících inženýrských sítí.</t>
  </si>
  <si>
    <t>Vyčištění území, vč. naložení, odvozu a uložení materiálu na skládku, uvedení prostoru zařízení, staveniště do původního stavu, vyčištění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</si>
  <si>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</si>
  <si>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</si>
  <si>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</si>
  <si>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hod</t>
  </si>
  <si>
    <t>Veškeré výrobní a dílenská dokumentace vč. stabilizačního plánu</t>
  </si>
  <si>
    <t>Plán organizace výstavby, koordinace s investorem a provozem areálu</t>
  </si>
  <si>
    <t>Vypracování dokumentace skutečného provedení stavby  dle SoD, platné legislativy, podmínek a, požadavků investora a uživatele a podmínek dotačního titulu.</t>
  </si>
  <si>
    <t>Bezpečnostní opatření na ochranu osob a majetku v rozsahu platné legislativy a dle podmínek v SoD</t>
  </si>
  <si>
    <t>Bezpečnostní hrazení, oplocení, zajištění přístupu na staveniště apod.</t>
  </si>
  <si>
    <t>Zabezpečení staveniště, vnější stavby a ploch dotčených stavbou, vybavení proti odcizení a škodám</t>
  </si>
  <si>
    <t>Provedení veškerých měření a zkoušek, revizních zpráv apod. dle platné legislativy a dle SoD</t>
  </si>
  <si>
    <t>Zajištění průzkumů, zkoušek, atestů, sond a revizí apod. uvedených v rozhodnutích a v projektové, dokumetnaci nezbytně nutných k provedení díla</t>
  </si>
  <si>
    <t>Technická řešení rozdílů skutečně zjištěného stavu se stavem předpokládaným v PD, technická řešení, kolizí se skrytými konstrukcemi, které nemohl projektant předvídat (kolize se skrytými konstrukcemi apod.)</t>
  </si>
  <si>
    <t>Uvedení pozemků a všech povrchů dotčených stavbou do původního stavu</t>
  </si>
  <si>
    <t>Fotodokumentace průběhu výstavby a dle specifikace uvedené SoD</t>
  </si>
  <si>
    <t>Spolupráce generálního projektanta nad rámec autorského dozoru na technických řešení stavby odchylek zjištěných v průběhu stavby, zapracování konkrétních výrobků do PD a jejich posouzení, zpracování kladečských plánů atd.</t>
  </si>
  <si>
    <t>CELKEM VN + ON</t>
  </si>
  <si>
    <t>CZ-CC :</t>
  </si>
  <si>
    <t>CZ-CPA :</t>
  </si>
  <si>
    <t>126311</t>
  </si>
  <si>
    <t>41.00.48</t>
  </si>
  <si>
    <t>lemy:0,44*26</t>
  </si>
  <si>
    <t xml:space="preserve">  lemy:0,44*26</t>
  </si>
  <si>
    <t>172,94*1,15</t>
  </si>
  <si>
    <t>boky truhlíků:0,65*42</t>
  </si>
  <si>
    <t xml:space="preserve">  'boky truhlíků:0,65*42</t>
  </si>
  <si>
    <t>44,9*1,15</t>
  </si>
  <si>
    <t>17,6*0,65</t>
  </si>
  <si>
    <t>BP4:26*0,65</t>
  </si>
  <si>
    <t>Položkový soupis prací, dodávek a služeb</t>
  </si>
</sst>
</file>

<file path=xl/styles.xml><?xml version="1.0" encoding="utf-8"?>
<styleSheet xmlns="http://schemas.openxmlformats.org/spreadsheetml/2006/main">
  <numFmts count="1">
    <numFmt numFmtId="164" formatCode="#,##0.00000"/>
  </numFmts>
  <fonts count="20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indexed="17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49" fontId="6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3" borderId="6" xfId="0" applyNumberFormat="1" applyFont="1" applyFill="1" applyBorder="1" applyAlignment="1" applyProtection="1">
      <alignment horizontal="right" vertical="center"/>
      <protection locked="0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2" borderId="27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 wrapText="1"/>
    </xf>
    <xf numFmtId="3" fontId="7" fillId="2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2" borderId="28" xfId="0" applyNumberFormat="1" applyFont="1" applyFill="1" applyBorder="1" applyAlignment="1">
      <alignment horizontal="center" vertical="center" wrapText="1" shrinkToFit="1"/>
    </xf>
    <xf numFmtId="3" fontId="7" fillId="2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2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2" borderId="42" xfId="0" applyFill="1" applyBorder="1"/>
    <xf numFmtId="0" fontId="0" fillId="2" borderId="41" xfId="0" applyFill="1" applyBorder="1"/>
    <xf numFmtId="0" fontId="0" fillId="2" borderId="36" xfId="0" applyFill="1" applyBorder="1"/>
    <xf numFmtId="0" fontId="16" fillId="0" borderId="0" xfId="0" applyFont="1"/>
    <xf numFmtId="0" fontId="0" fillId="2" borderId="48" xfId="0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2" borderId="38" xfId="0" applyFill="1" applyBorder="1" applyAlignment="1">
      <alignment vertical="top" shrinkToFit="1"/>
    </xf>
    <xf numFmtId="0" fontId="0" fillId="2" borderId="10" xfId="0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0" fontId="0" fillId="2" borderId="49" xfId="0" applyFill="1" applyBorder="1"/>
    <xf numFmtId="0" fontId="0" fillId="2" borderId="50" xfId="0" applyFill="1" applyBorder="1" applyAlignment="1">
      <alignment vertical="top"/>
    </xf>
    <xf numFmtId="49" fontId="0" fillId="2" borderId="50" xfId="0" applyNumberFormat="1" applyFill="1" applyBorder="1" applyAlignment="1">
      <alignment vertical="top"/>
    </xf>
    <xf numFmtId="49" fontId="0" fillId="2" borderId="48" xfId="0" applyNumberFormat="1" applyFill="1" applyBorder="1" applyAlignment="1">
      <alignment vertical="top"/>
    </xf>
    <xf numFmtId="4" fontId="0" fillId="2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 shrinkToFit="1"/>
    </xf>
    <xf numFmtId="0" fontId="8" fillId="2" borderId="12" xfId="0" applyFont="1" applyFill="1" applyBorder="1" applyAlignment="1">
      <alignment vertical="top"/>
    </xf>
    <xf numFmtId="4" fontId="8" fillId="2" borderId="22" xfId="0" applyNumberFormat="1" applyFont="1" applyFill="1" applyBorder="1" applyAlignment="1">
      <alignment vertical="top"/>
    </xf>
    <xf numFmtId="0" fontId="0" fillId="2" borderId="42" xfId="0" applyFill="1" applyBorder="1" applyAlignment="1">
      <alignment horizontal="center"/>
    </xf>
    <xf numFmtId="4" fontId="0" fillId="2" borderId="42" xfId="0" applyNumberFormat="1" applyFill="1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/>
    <xf numFmtId="4" fontId="16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0" fillId="0" borderId="0" xfId="0" applyAlignment="1">
      <alignment horizontal="center"/>
    </xf>
    <xf numFmtId="0" fontId="0" fillId="2" borderId="35" xfId="0" applyFill="1" applyBorder="1" applyAlignment="1">
      <alignment horizontal="center" wrapText="1"/>
    </xf>
    <xf numFmtId="0" fontId="16" fillId="0" borderId="26" xfId="0" applyFont="1" applyBorder="1" applyAlignment="1">
      <alignment vertical="top"/>
    </xf>
    <xf numFmtId="0" fontId="0" fillId="2" borderId="10" xfId="0" applyFill="1" applyBorder="1" applyAlignment="1">
      <alignment vertical="top"/>
    </xf>
    <xf numFmtId="0" fontId="16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4" fontId="16" fillId="0" borderId="38" xfId="0" applyNumberFormat="1" applyFont="1" applyBorder="1" applyAlignment="1">
      <alignment vertical="top" shrinkToFit="1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2" borderId="38" xfId="0" applyNumberFormat="1" applyFill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18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" fontId="0" fillId="2" borderId="35" xfId="0" applyNumberFormat="1" applyFill="1" applyBorder="1"/>
    <xf numFmtId="4" fontId="17" fillId="0" borderId="33" xfId="0" applyNumberFormat="1" applyFont="1" applyBorder="1" applyAlignment="1">
      <alignment vertical="top" wrapText="1" shrinkToFit="1"/>
    </xf>
    <xf numFmtId="4" fontId="18" fillId="0" borderId="33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4" fontId="8" fillId="2" borderId="12" xfId="0" applyNumberFormat="1" applyFont="1" applyFill="1" applyBorder="1" applyAlignment="1">
      <alignment vertical="top"/>
    </xf>
    <xf numFmtId="0" fontId="0" fillId="2" borderId="35" xfId="0" applyFill="1" applyBorder="1" applyAlignment="1">
      <alignment horizontal="center"/>
    </xf>
    <xf numFmtId="0" fontId="16" fillId="0" borderId="34" xfId="0" applyFont="1" applyBorder="1" applyAlignment="1">
      <alignment horizontal="center" vertical="top" shrinkToFit="1"/>
    </xf>
    <xf numFmtId="0" fontId="0" fillId="2" borderId="37" xfId="0" applyFill="1" applyBorder="1" applyAlignment="1">
      <alignment horizontal="center" vertical="top" shrinkToFit="1"/>
    </xf>
    <xf numFmtId="0" fontId="17" fillId="0" borderId="34" xfId="0" applyNumberFormat="1" applyFont="1" applyBorder="1" applyAlignment="1">
      <alignment horizontal="center" vertical="top" wrapText="1" shrinkToFit="1"/>
    </xf>
    <xf numFmtId="0" fontId="18" fillId="0" borderId="34" xfId="0" applyNumberFormat="1" applyFont="1" applyBorder="1" applyAlignment="1">
      <alignment horizontal="center" vertical="top" wrapText="1" shrinkToFit="1"/>
    </xf>
    <xf numFmtId="0" fontId="8" fillId="2" borderId="12" xfId="0" applyFont="1" applyFill="1" applyBorder="1" applyAlignment="1">
      <alignment horizontal="center" vertical="top"/>
    </xf>
    <xf numFmtId="0" fontId="0" fillId="2" borderId="35" xfId="0" applyFill="1" applyBorder="1" applyAlignment="1">
      <alignment vertical="top"/>
    </xf>
    <xf numFmtId="49" fontId="0" fillId="2" borderId="35" xfId="0" applyNumberFormat="1" applyFill="1" applyBorder="1" applyAlignment="1">
      <alignment vertical="top"/>
    </xf>
    <xf numFmtId="0" fontId="17" fillId="0" borderId="38" xfId="0" quotePrefix="1" applyNumberFormat="1" applyFont="1" applyBorder="1" applyAlignment="1">
      <alignment horizontal="left" vertical="top" wrapText="1"/>
    </xf>
    <xf numFmtId="0" fontId="17" fillId="0" borderId="37" xfId="0" applyNumberFormat="1" applyFont="1" applyBorder="1" applyAlignment="1">
      <alignment horizontal="center" vertical="top" wrapText="1" shrinkToFit="1"/>
    </xf>
    <xf numFmtId="4" fontId="17" fillId="0" borderId="38" xfId="0" applyNumberFormat="1" applyFont="1" applyBorder="1" applyAlignment="1">
      <alignment vertical="top" wrapText="1" shrinkToFit="1"/>
    </xf>
    <xf numFmtId="0" fontId="0" fillId="2" borderId="51" xfId="0" applyFill="1" applyBorder="1" applyAlignment="1">
      <alignment horizontal="center" vertical="top"/>
    </xf>
    <xf numFmtId="0" fontId="0" fillId="0" borderId="43" xfId="0" applyFont="1" applyBorder="1" applyAlignment="1">
      <alignment vertical="top"/>
    </xf>
    <xf numFmtId="49" fontId="0" fillId="0" borderId="39" xfId="0" applyNumberFormat="1" applyBorder="1" applyAlignment="1">
      <alignment vertical="top"/>
    </xf>
    <xf numFmtId="0" fontId="0" fillId="0" borderId="44" xfId="0" applyFont="1" applyBorder="1" applyAlignment="1">
      <alignment vertical="top"/>
    </xf>
    <xf numFmtId="49" fontId="0" fillId="0" borderId="40" xfId="0" applyNumberFormat="1" applyBorder="1" applyAlignment="1">
      <alignment vertical="top"/>
    </xf>
    <xf numFmtId="0" fontId="0" fillId="2" borderId="45" xfId="0" applyFill="1" applyBorder="1" applyAlignment="1">
      <alignment vertical="top"/>
    </xf>
    <xf numFmtId="49" fontId="0" fillId="2" borderId="42" xfId="0" applyNumberFormat="1" applyFill="1" applyBorder="1" applyAlignment="1">
      <alignment vertical="top"/>
    </xf>
    <xf numFmtId="4" fontId="16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4" fontId="0" fillId="2" borderId="48" xfId="0" applyNumberFormat="1" applyFill="1" applyBorder="1" applyAlignment="1">
      <alignment vertical="top"/>
    </xf>
    <xf numFmtId="4" fontId="16" fillId="0" borderId="38" xfId="0" applyNumberFormat="1" applyFont="1" applyBorder="1" applyAlignment="1">
      <alignment vertical="top" shrinkToFit="1"/>
    </xf>
    <xf numFmtId="0" fontId="0" fillId="2" borderId="48" xfId="0" applyFill="1" applyBorder="1" applyAlignment="1">
      <alignment horizontal="center" vertical="top"/>
    </xf>
    <xf numFmtId="49" fontId="7" fillId="0" borderId="10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0" fontId="0" fillId="0" borderId="0" xfId="0" applyAlignment="1">
      <alignment horizontal="center" vertical="top"/>
    </xf>
    <xf numFmtId="0" fontId="16" fillId="0" borderId="0" xfId="0" applyFont="1"/>
    <xf numFmtId="0" fontId="0" fillId="0" borderId="0" xfId="0" applyAlignment="1">
      <alignment horizontal="center"/>
    </xf>
    <xf numFmtId="0" fontId="0" fillId="2" borderId="35" xfId="0" applyFill="1" applyBorder="1" applyAlignment="1">
      <alignment horizontal="center" wrapText="1"/>
    </xf>
    <xf numFmtId="0" fontId="16" fillId="0" borderId="33" xfId="0" applyFont="1" applyBorder="1" applyAlignment="1">
      <alignment horizontal="center" vertical="top" shrinkToFit="1"/>
    </xf>
    <xf numFmtId="0" fontId="0" fillId="2" borderId="38" xfId="0" applyFill="1" applyBorder="1" applyAlignment="1">
      <alignment horizontal="center" vertical="top" shrinkToFit="1"/>
    </xf>
    <xf numFmtId="0" fontId="16" fillId="0" borderId="38" xfId="0" applyFont="1" applyBorder="1" applyAlignment="1">
      <alignment horizontal="center"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0" fillId="5" borderId="52" xfId="0" applyFill="1" applyBorder="1" applyAlignment="1">
      <alignment horizontal="left" vertical="top"/>
    </xf>
    <xf numFmtId="49" fontId="0" fillId="5" borderId="53" xfId="0" applyNumberFormat="1" applyFill="1" applyBorder="1" applyAlignment="1">
      <alignment horizontal="left" vertical="top"/>
    </xf>
    <xf numFmtId="49" fontId="0" fillId="5" borderId="53" xfId="0" applyNumberFormat="1" applyFill="1" applyBorder="1" applyAlignment="1">
      <alignment horizontal="left" vertical="top" wrapText="1"/>
    </xf>
    <xf numFmtId="0" fontId="0" fillId="5" borderId="53" xfId="0" applyFill="1" applyBorder="1" applyAlignment="1">
      <alignment horizontal="left" vertical="top"/>
    </xf>
    <xf numFmtId="4" fontId="0" fillId="5" borderId="53" xfId="0" applyNumberFormat="1" applyFill="1" applyBorder="1" applyAlignment="1">
      <alignment horizontal="center" vertical="top"/>
    </xf>
    <xf numFmtId="0" fontId="0" fillId="5" borderId="54" xfId="0" applyFill="1" applyBorder="1" applyAlignment="1">
      <alignment horizontal="center" vertical="top"/>
    </xf>
    <xf numFmtId="0" fontId="0" fillId="5" borderId="52" xfId="0" applyFill="1" applyBorder="1" applyAlignment="1">
      <alignment horizontal="center" vertical="top"/>
    </xf>
    <xf numFmtId="0" fontId="0" fillId="5" borderId="55" xfId="0" applyFill="1" applyBorder="1" applyAlignment="1">
      <alignment horizontal="center" vertical="top" wrapText="1"/>
    </xf>
    <xf numFmtId="0" fontId="0" fillId="5" borderId="23" xfId="0" applyFill="1" applyBorder="1" applyAlignment="1">
      <alignment horizontal="left" vertical="top"/>
    </xf>
    <xf numFmtId="49" fontId="0" fillId="5" borderId="56" xfId="0" applyNumberFormat="1" applyFill="1" applyBorder="1" applyAlignment="1">
      <alignment horizontal="left" vertical="top"/>
    </xf>
    <xf numFmtId="4" fontId="0" fillId="0" borderId="55" xfId="0" applyNumberFormat="1" applyBorder="1" applyAlignment="1">
      <alignment horizontal="center" vertical="top"/>
    </xf>
    <xf numFmtId="0" fontId="0" fillId="5" borderId="9" xfId="0" applyFill="1" applyBorder="1" applyAlignment="1">
      <alignment horizontal="left" vertical="top"/>
    </xf>
    <xf numFmtId="0" fontId="0" fillId="5" borderId="10" xfId="0" applyNumberFormat="1" applyFill="1" applyBorder="1" applyAlignment="1">
      <alignment horizontal="left" vertical="top"/>
    </xf>
    <xf numFmtId="0" fontId="0" fillId="5" borderId="38" xfId="0" applyNumberFormat="1" applyFill="1" applyBorder="1" applyAlignment="1">
      <alignment horizontal="left" vertical="top" wrapText="1"/>
    </xf>
    <xf numFmtId="0" fontId="0" fillId="5" borderId="38" xfId="0" applyFill="1" applyBorder="1" applyAlignment="1">
      <alignment horizontal="left" vertical="top" shrinkToFit="1"/>
    </xf>
    <xf numFmtId="4" fontId="0" fillId="5" borderId="38" xfId="0" applyNumberFormat="1" applyFill="1" applyBorder="1" applyAlignment="1">
      <alignment horizontal="right" vertical="top" shrinkToFit="1"/>
    </xf>
    <xf numFmtId="4" fontId="0" fillId="5" borderId="50" xfId="0" applyNumberFormat="1" applyFill="1" applyBorder="1" applyAlignment="1">
      <alignment horizontal="right" vertical="top" shrinkToFit="1"/>
    </xf>
    <xf numFmtId="4" fontId="0" fillId="5" borderId="51" xfId="0" applyNumberFormat="1" applyFill="1" applyBorder="1" applyAlignment="1">
      <alignment horizontal="right" vertical="top" shrinkToFit="1"/>
    </xf>
    <xf numFmtId="4" fontId="0" fillId="5" borderId="58" xfId="0" applyNumberFormat="1" applyFill="1" applyBorder="1" applyAlignment="1">
      <alignment horizontal="center" vertical="top" shrinkToFit="1"/>
    </xf>
    <xf numFmtId="0" fontId="16" fillId="0" borderId="1" xfId="0" applyFont="1" applyBorder="1" applyAlignment="1">
      <alignment horizontal="left" vertical="top"/>
    </xf>
    <xf numFmtId="0" fontId="16" fillId="0" borderId="26" xfId="0" applyNumberFormat="1" applyFont="1" applyBorder="1" applyAlignment="1">
      <alignment horizontal="left" vertical="top"/>
    </xf>
    <xf numFmtId="0" fontId="16" fillId="0" borderId="33" xfId="0" applyFont="1" applyBorder="1" applyAlignment="1">
      <alignment horizontal="left" vertical="top" shrinkToFit="1"/>
    </xf>
    <xf numFmtId="4" fontId="16" fillId="0" borderId="33" xfId="0" applyNumberFormat="1" applyFont="1" applyBorder="1" applyAlignment="1">
      <alignment horizontal="right" vertical="top" shrinkToFit="1"/>
    </xf>
    <xf numFmtId="4" fontId="16" fillId="6" borderId="33" xfId="0" applyNumberFormat="1" applyFont="1" applyFill="1" applyBorder="1" applyAlignment="1" applyProtection="1">
      <alignment horizontal="right" vertical="top" shrinkToFit="1"/>
      <protection locked="0"/>
    </xf>
    <xf numFmtId="4" fontId="16" fillId="0" borderId="59" xfId="0" applyNumberFormat="1" applyFont="1" applyBorder="1" applyAlignment="1">
      <alignment horizontal="center" vertical="top" shrinkToFit="1"/>
    </xf>
    <xf numFmtId="4" fontId="0" fillId="5" borderId="10" xfId="0" applyNumberFormat="1" applyFill="1" applyBorder="1" applyAlignment="1">
      <alignment horizontal="right" vertical="top" shrinkToFit="1"/>
    </xf>
    <xf numFmtId="4" fontId="0" fillId="5" borderId="37" xfId="0" applyNumberFormat="1" applyFill="1" applyBorder="1" applyAlignment="1">
      <alignment horizontal="right" vertical="top" shrinkToFit="1"/>
    </xf>
    <xf numFmtId="0" fontId="16" fillId="0" borderId="3" xfId="0" applyFont="1" applyBorder="1" applyAlignment="1">
      <alignment horizontal="left" vertical="top"/>
    </xf>
    <xf numFmtId="0" fontId="16" fillId="0" borderId="60" xfId="0" applyNumberFormat="1" applyFont="1" applyBorder="1" applyAlignment="1">
      <alignment horizontal="left" vertical="top"/>
    </xf>
    <xf numFmtId="0" fontId="16" fillId="0" borderId="61" xfId="0" applyNumberFormat="1" applyFont="1" applyBorder="1" applyAlignment="1">
      <alignment horizontal="left" vertical="top" wrapText="1"/>
    </xf>
    <xf numFmtId="0" fontId="16" fillId="0" borderId="61" xfId="0" applyFont="1" applyBorder="1" applyAlignment="1">
      <alignment horizontal="left" vertical="top" shrinkToFit="1"/>
    </xf>
    <xf numFmtId="4" fontId="16" fillId="0" borderId="61" xfId="0" applyNumberFormat="1" applyFont="1" applyBorder="1" applyAlignment="1">
      <alignment horizontal="right" vertical="top" shrinkToFit="1"/>
    </xf>
    <xf numFmtId="4" fontId="16" fillId="6" borderId="61" xfId="0" applyNumberFormat="1" applyFont="1" applyFill="1" applyBorder="1" applyAlignment="1" applyProtection="1">
      <alignment horizontal="right" vertical="top" shrinkToFit="1"/>
      <protection locked="0"/>
    </xf>
    <xf numFmtId="4" fontId="16" fillId="0" borderId="62" xfId="0" applyNumberFormat="1" applyFont="1" applyBorder="1" applyAlignment="1">
      <alignment horizontal="center" vertical="top" shrinkToFi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1" fillId="7" borderId="11" xfId="0" applyNumberFormat="1" applyFont="1" applyFill="1" applyBorder="1" applyAlignment="1">
      <alignment horizontal="left" vertical="top" wrapText="1"/>
    </xf>
    <xf numFmtId="0" fontId="11" fillId="7" borderId="7" xfId="0" applyFont="1" applyFill="1" applyBorder="1"/>
    <xf numFmtId="4" fontId="11" fillId="7" borderId="7" xfId="0" applyNumberFormat="1" applyFont="1" applyFill="1" applyBorder="1" applyAlignment="1">
      <alignment horizontal="right"/>
    </xf>
    <xf numFmtId="4" fontId="11" fillId="7" borderId="1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17" fillId="0" borderId="33" xfId="0" applyNumberFormat="1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2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6" fillId="2" borderId="18" xfId="0" applyNumberFormat="1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2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49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9" fillId="0" borderId="26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 shrinkToFit="1"/>
    </xf>
    <xf numFmtId="164" fontId="19" fillId="0" borderId="0" xfId="0" applyNumberFormat="1" applyFont="1" applyBorder="1" applyAlignment="1">
      <alignment horizontal="left" vertical="top" wrapText="1" shrinkToFit="1"/>
    </xf>
    <xf numFmtId="4" fontId="19" fillId="0" borderId="0" xfId="0" applyNumberFormat="1" applyFont="1" applyBorder="1" applyAlignment="1">
      <alignment horizontal="left" vertical="top" wrapText="1" shrinkToFit="1"/>
    </xf>
    <xf numFmtId="4" fontId="19" fillId="0" borderId="34" xfId="0" applyNumberFormat="1" applyFont="1" applyBorder="1" applyAlignment="1">
      <alignment horizontal="left" vertical="top" wrapText="1" shrinkToFit="1"/>
    </xf>
    <xf numFmtId="0" fontId="0" fillId="5" borderId="57" xfId="0" applyFill="1" applyBorder="1" applyAlignment="1">
      <alignment horizontal="left" vertical="top" wrapText="1"/>
    </xf>
    <xf numFmtId="0" fontId="0" fillId="5" borderId="57" xfId="0" applyFill="1" applyBorder="1" applyAlignment="1">
      <alignment horizontal="left" vertical="top"/>
    </xf>
    <xf numFmtId="164" fontId="0" fillId="5" borderId="57" xfId="0" applyNumberFormat="1" applyFill="1" applyBorder="1" applyAlignment="1">
      <alignment horizontal="left" vertical="top"/>
    </xf>
    <xf numFmtId="4" fontId="0" fillId="5" borderId="57" xfId="0" applyNumberFormat="1" applyFill="1" applyBorder="1" applyAlignment="1">
      <alignment horizontal="left" vertical="top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S%20Stavitel%202016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3"/>
  <sheetViews>
    <sheetView showGridLines="0" tabSelected="1" view="pageBreakPreview" topLeftCell="B1" zoomScale="75" zoomScaleNormal="100" zoomScaleSheetLayoutView="75" workbookViewId="0">
      <selection activeCell="M23" sqref="M23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3" t="s">
        <v>34</v>
      </c>
      <c r="B1" s="265" t="s">
        <v>366</v>
      </c>
      <c r="C1" s="266"/>
      <c r="D1" s="266"/>
      <c r="E1" s="266"/>
      <c r="F1" s="266"/>
      <c r="G1" s="266"/>
      <c r="H1" s="266"/>
      <c r="I1" s="266"/>
      <c r="J1" s="267"/>
    </row>
    <row r="2" spans="1:15" ht="23.25" customHeight="1">
      <c r="A2" s="4"/>
      <c r="B2" s="81" t="s">
        <v>36</v>
      </c>
      <c r="C2" s="82"/>
      <c r="D2" s="291" t="s">
        <v>305</v>
      </c>
      <c r="E2" s="292"/>
      <c r="F2" s="292"/>
      <c r="G2" s="292"/>
      <c r="H2" s="292"/>
      <c r="I2" s="292"/>
      <c r="J2" s="293"/>
      <c r="O2" s="2"/>
    </row>
    <row r="3" spans="1:15" ht="23.25" customHeight="1">
      <c r="A3" s="4"/>
      <c r="B3" s="83" t="s">
        <v>38</v>
      </c>
      <c r="C3" s="84"/>
      <c r="D3" s="284" t="s">
        <v>303</v>
      </c>
      <c r="E3" s="285"/>
      <c r="F3" s="285"/>
      <c r="G3" s="285"/>
      <c r="H3" s="285"/>
      <c r="I3" s="285"/>
      <c r="J3" s="286"/>
    </row>
    <row r="4" spans="1:15" ht="23.25" customHeight="1">
      <c r="A4" s="4"/>
      <c r="B4" s="85" t="s">
        <v>39</v>
      </c>
      <c r="C4" s="86"/>
      <c r="D4" s="309" t="s">
        <v>304</v>
      </c>
      <c r="E4" s="310"/>
      <c r="F4" s="310"/>
      <c r="G4" s="310"/>
      <c r="H4" s="310"/>
      <c r="I4" s="310"/>
      <c r="J4" s="311"/>
    </row>
    <row r="5" spans="1:15" ht="24" customHeight="1">
      <c r="A5" s="4"/>
      <c r="B5" s="47" t="s">
        <v>21</v>
      </c>
      <c r="C5" s="5"/>
      <c r="D5" s="87"/>
      <c r="E5" s="26"/>
      <c r="F5" s="26"/>
      <c r="G5" s="26"/>
      <c r="H5" s="263" t="s">
        <v>354</v>
      </c>
      <c r="I5" s="87" t="s">
        <v>356</v>
      </c>
      <c r="J5" s="11"/>
    </row>
    <row r="6" spans="1:15" ht="15.75" customHeight="1">
      <c r="A6" s="4"/>
      <c r="B6" s="41"/>
      <c r="C6" s="26"/>
      <c r="D6" s="87"/>
      <c r="E6" s="26"/>
      <c r="F6" s="26"/>
      <c r="G6" s="26"/>
      <c r="H6" s="263" t="s">
        <v>355</v>
      </c>
      <c r="I6" s="87" t="s">
        <v>357</v>
      </c>
      <c r="J6" s="11"/>
    </row>
    <row r="7" spans="1:15" ht="15.75" customHeight="1">
      <c r="A7" s="4"/>
      <c r="B7" s="42"/>
      <c r="C7" s="88"/>
      <c r="D7" s="80"/>
      <c r="E7" s="34"/>
      <c r="F7" s="34"/>
      <c r="G7" s="34"/>
      <c r="H7" s="36"/>
      <c r="I7" s="34"/>
      <c r="J7" s="51"/>
    </row>
    <row r="8" spans="1:15" ht="24" hidden="1" customHeight="1">
      <c r="A8" s="4"/>
      <c r="B8" s="47" t="s">
        <v>19</v>
      </c>
      <c r="C8" s="5"/>
      <c r="D8" s="35"/>
      <c r="E8" s="5"/>
      <c r="F8" s="5"/>
      <c r="G8" s="45"/>
      <c r="H8" s="28" t="s">
        <v>31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5"/>
      <c r="H9" s="28" t="s">
        <v>32</v>
      </c>
      <c r="I9" s="33"/>
      <c r="J9" s="11"/>
    </row>
    <row r="10" spans="1:15" ht="15.75" hidden="1" customHeight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>
      <c r="A11" s="4"/>
      <c r="B11" s="47" t="s">
        <v>18</v>
      </c>
      <c r="C11" s="5"/>
      <c r="D11" s="295"/>
      <c r="E11" s="295"/>
      <c r="F11" s="295"/>
      <c r="G11" s="295"/>
      <c r="H11" s="28" t="s">
        <v>31</v>
      </c>
      <c r="I11" s="90"/>
      <c r="J11" s="11"/>
    </row>
    <row r="12" spans="1:15" ht="15.75" customHeight="1">
      <c r="A12" s="4"/>
      <c r="B12" s="41"/>
      <c r="C12" s="26"/>
      <c r="D12" s="282"/>
      <c r="E12" s="282"/>
      <c r="F12" s="282"/>
      <c r="G12" s="282"/>
      <c r="H12" s="28" t="s">
        <v>32</v>
      </c>
      <c r="I12" s="90"/>
      <c r="J12" s="11"/>
    </row>
    <row r="13" spans="1:15" ht="15.75" customHeight="1">
      <c r="A13" s="4"/>
      <c r="B13" s="42"/>
      <c r="C13" s="89"/>
      <c r="D13" s="283"/>
      <c r="E13" s="283"/>
      <c r="F13" s="283"/>
      <c r="G13" s="283"/>
      <c r="H13" s="29"/>
      <c r="I13" s="34"/>
      <c r="J13" s="51"/>
    </row>
    <row r="14" spans="1:15" ht="24" hidden="1" customHeight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>
      <c r="A15" s="4"/>
      <c r="B15" s="52" t="s">
        <v>29</v>
      </c>
      <c r="C15" s="72"/>
      <c r="D15" s="53"/>
      <c r="E15" s="294"/>
      <c r="F15" s="294"/>
      <c r="G15" s="279"/>
      <c r="H15" s="279"/>
      <c r="I15" s="279" t="s">
        <v>28</v>
      </c>
      <c r="J15" s="280"/>
    </row>
    <row r="16" spans="1:15" ht="23.25" customHeight="1">
      <c r="A16" s="133" t="s">
        <v>23</v>
      </c>
      <c r="B16" s="134" t="s">
        <v>23</v>
      </c>
      <c r="C16" s="58"/>
      <c r="D16" s="59"/>
      <c r="E16" s="274"/>
      <c r="F16" s="281"/>
      <c r="G16" s="274"/>
      <c r="H16" s="281"/>
      <c r="I16" s="274">
        <f>SUMIF(F47:F59,A16,I47:I59)+SUMIF(F47:F59,"PSU",I47:I59)</f>
        <v>0</v>
      </c>
      <c r="J16" s="275"/>
    </row>
    <row r="17" spans="1:10" ht="23.25" customHeight="1">
      <c r="A17" s="133" t="s">
        <v>24</v>
      </c>
      <c r="B17" s="134" t="s">
        <v>24</v>
      </c>
      <c r="C17" s="58"/>
      <c r="D17" s="59"/>
      <c r="E17" s="274"/>
      <c r="F17" s="281"/>
      <c r="G17" s="274"/>
      <c r="H17" s="281"/>
      <c r="I17" s="274">
        <f>SUMIF(F47:F59,A17,I47:I59)</f>
        <v>0</v>
      </c>
      <c r="J17" s="275"/>
    </row>
    <row r="18" spans="1:10" ht="23.25" customHeight="1">
      <c r="A18" s="133" t="s">
        <v>25</v>
      </c>
      <c r="B18" s="134" t="s">
        <v>25</v>
      </c>
      <c r="C18" s="58"/>
      <c r="D18" s="59"/>
      <c r="E18" s="274"/>
      <c r="F18" s="281"/>
      <c r="G18" s="274"/>
      <c r="H18" s="281"/>
      <c r="I18" s="274">
        <f>SUMIF(F47:F59,A18,I47:I59)</f>
        <v>0</v>
      </c>
      <c r="J18" s="275"/>
    </row>
    <row r="19" spans="1:10" ht="23.25" customHeight="1">
      <c r="A19" s="133" t="s">
        <v>70</v>
      </c>
      <c r="B19" s="134" t="s">
        <v>26</v>
      </c>
      <c r="C19" s="58"/>
      <c r="D19" s="59"/>
      <c r="E19" s="274"/>
      <c r="F19" s="281"/>
      <c r="G19" s="274"/>
      <c r="H19" s="281"/>
      <c r="I19" s="274">
        <f>'VN+ON'!F3</f>
        <v>0</v>
      </c>
      <c r="J19" s="275"/>
    </row>
    <row r="20" spans="1:10" ht="23.25" customHeight="1">
      <c r="A20" s="133" t="s">
        <v>71</v>
      </c>
      <c r="B20" s="134" t="s">
        <v>27</v>
      </c>
      <c r="C20" s="58"/>
      <c r="D20" s="59"/>
      <c r="E20" s="274"/>
      <c r="F20" s="281"/>
      <c r="G20" s="274"/>
      <c r="H20" s="281"/>
      <c r="I20" s="274">
        <f>'VN+ON'!F13</f>
        <v>0</v>
      </c>
      <c r="J20" s="275"/>
    </row>
    <row r="21" spans="1:10" ht="23.25" customHeight="1">
      <c r="A21" s="4"/>
      <c r="B21" s="74" t="s">
        <v>28</v>
      </c>
      <c r="C21" s="75"/>
      <c r="D21" s="76"/>
      <c r="E21" s="276"/>
      <c r="F21" s="277"/>
      <c r="G21" s="276"/>
      <c r="H21" s="277"/>
      <c r="I21" s="276">
        <f>SUM(I16:J20)</f>
        <v>0</v>
      </c>
      <c r="J21" s="287"/>
    </row>
    <row r="22" spans="1:10" ht="33" customHeight="1">
      <c r="A22" s="4"/>
      <c r="B22" s="65" t="s">
        <v>30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72">
        <f>ZakladDPHSniVypocet</f>
        <v>0</v>
      </c>
      <c r="H23" s="273"/>
      <c r="I23" s="273"/>
      <c r="J23" s="62" t="str">
        <f t="shared" ref="J23:J28" si="0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97">
        <f>ZakladDPHSni*SazbaDPH1/100</f>
        <v>0</v>
      </c>
      <c r="H24" s="298"/>
      <c r="I24" s="298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72">
        <f>I21</f>
        <v>0</v>
      </c>
      <c r="H25" s="273"/>
      <c r="I25" s="273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68">
        <f>ZakladDPHZakl*SazbaDPH2/100</f>
        <v>0</v>
      </c>
      <c r="H26" s="269"/>
      <c r="I26" s="269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70">
        <f>0</f>
        <v>0</v>
      </c>
      <c r="H27" s="270"/>
      <c r="I27" s="270"/>
      <c r="J27" s="63" t="str">
        <f t="shared" si="0"/>
        <v>CZK</v>
      </c>
    </row>
    <row r="28" spans="1:10" ht="27.75" hidden="1" customHeight="1" thickBot="1">
      <c r="A28" s="4"/>
      <c r="B28" s="108" t="s">
        <v>22</v>
      </c>
      <c r="C28" s="109"/>
      <c r="D28" s="109"/>
      <c r="E28" s="110"/>
      <c r="F28" s="111"/>
      <c r="G28" s="278">
        <f>ZakladDPHSniVypocet+ZakladDPHZaklVypocet</f>
        <v>0</v>
      </c>
      <c r="H28" s="278"/>
      <c r="I28" s="278"/>
      <c r="J28" s="112" t="str">
        <f t="shared" si="0"/>
        <v>CZK</v>
      </c>
    </row>
    <row r="29" spans="1:10" ht="27.75" customHeight="1" thickBot="1">
      <c r="A29" s="4"/>
      <c r="B29" s="108" t="s">
        <v>33</v>
      </c>
      <c r="C29" s="113"/>
      <c r="D29" s="113"/>
      <c r="E29" s="113"/>
      <c r="F29" s="113"/>
      <c r="G29" s="271">
        <f>ZakladDPHSni+DPHSni+ZakladDPHZakl+DPHZakl+Zaokrouhleni</f>
        <v>0</v>
      </c>
      <c r="H29" s="271"/>
      <c r="I29" s="271"/>
      <c r="J29" s="114" t="s">
        <v>43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43432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96" t="s">
        <v>2</v>
      </c>
      <c r="E35" s="29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>
      <c r="B37" s="77" t="s">
        <v>15</v>
      </c>
      <c r="C37" s="3"/>
      <c r="D37" s="3"/>
      <c r="E37" s="3"/>
      <c r="F37" s="100"/>
      <c r="G37" s="100"/>
      <c r="H37" s="100"/>
      <c r="I37" s="100"/>
      <c r="J37" s="3"/>
    </row>
    <row r="38" spans="1:10" ht="25.5" hidden="1" customHeight="1">
      <c r="A38" s="92" t="s">
        <v>35</v>
      </c>
      <c r="B38" s="94" t="s">
        <v>16</v>
      </c>
      <c r="C38" s="95" t="s">
        <v>5</v>
      </c>
      <c r="D38" s="96"/>
      <c r="E38" s="96"/>
      <c r="F38" s="101" t="str">
        <f>B23</f>
        <v>Základ pro sníženou DPH</v>
      </c>
      <c r="G38" s="101" t="str">
        <f>B25</f>
        <v>Základ pro základní DPH</v>
      </c>
      <c r="H38" s="102" t="s">
        <v>17</v>
      </c>
      <c r="I38" s="102" t="s">
        <v>1</v>
      </c>
      <c r="J38" s="97" t="s">
        <v>0</v>
      </c>
    </row>
    <row r="39" spans="1:10" ht="25.5" hidden="1" customHeight="1">
      <c r="A39" s="92">
        <v>0</v>
      </c>
      <c r="B39" s="98" t="s">
        <v>41</v>
      </c>
      <c r="C39" s="299" t="s">
        <v>40</v>
      </c>
      <c r="D39" s="300"/>
      <c r="E39" s="300"/>
      <c r="F39" s="103" t="e">
        <f>Pol!S240</f>
        <v>#REF!</v>
      </c>
      <c r="G39" s="104" t="e">
        <f>Pol!T240</f>
        <v>#REF!</v>
      </c>
      <c r="H39" s="105" t="e">
        <f>(F39*SazbaDPH1/100)+(G39*SazbaDPH2/100)</f>
        <v>#REF!</v>
      </c>
      <c r="I39" s="105" t="e">
        <f>F39+G39+H39</f>
        <v>#REF!</v>
      </c>
      <c r="J39" s="99" t="str">
        <f>IF(CenaCelkemVypocet=0,"",I39/CenaCelkemVypocet*100)</f>
        <v/>
      </c>
    </row>
    <row r="40" spans="1:10" ht="25.5" hidden="1" customHeight="1">
      <c r="A40" s="92"/>
      <c r="B40" s="301" t="s">
        <v>42</v>
      </c>
      <c r="C40" s="302"/>
      <c r="D40" s="302"/>
      <c r="E40" s="303"/>
      <c r="F40" s="106">
        <f>SUMIF(A39:A39,"=1",F39:F39)</f>
        <v>0</v>
      </c>
      <c r="G40" s="107">
        <f>SUMIF(A39:A39,"=1",G39:G39)</f>
        <v>0</v>
      </c>
      <c r="H40" s="107">
        <f>SUMIF(A39:A39,"=1",H39:H39)</f>
        <v>0</v>
      </c>
      <c r="I40" s="107">
        <f>SUMIF(A39:A39,"=1",I39:I39)</f>
        <v>0</v>
      </c>
      <c r="J40" s="93">
        <f>SUMIF(A39:A39,"=1",J39:J39)</f>
        <v>0</v>
      </c>
    </row>
    <row r="44" spans="1:10" ht="15.75">
      <c r="B44" s="115" t="s">
        <v>44</v>
      </c>
    </row>
    <row r="46" spans="1:10" ht="25.5" customHeight="1">
      <c r="A46" s="116"/>
      <c r="B46" s="120" t="s">
        <v>16</v>
      </c>
      <c r="C46" s="120" t="s">
        <v>5</v>
      </c>
      <c r="D46" s="121"/>
      <c r="E46" s="121"/>
      <c r="F46" s="124" t="s">
        <v>45</v>
      </c>
      <c r="G46" s="124"/>
      <c r="H46" s="124"/>
      <c r="I46" s="304" t="s">
        <v>28</v>
      </c>
      <c r="J46" s="304"/>
    </row>
    <row r="47" spans="1:10" ht="25.5" customHeight="1">
      <c r="A47" s="117"/>
      <c r="B47" s="125" t="s">
        <v>46</v>
      </c>
      <c r="C47" s="306" t="s">
        <v>47</v>
      </c>
      <c r="D47" s="307"/>
      <c r="E47" s="307"/>
      <c r="F47" s="126" t="s">
        <v>23</v>
      </c>
      <c r="G47" s="127"/>
      <c r="H47" s="127"/>
      <c r="I47" s="305">
        <f>Pol!G8</f>
        <v>0</v>
      </c>
      <c r="J47" s="305"/>
    </row>
    <row r="48" spans="1:10" ht="25.5" customHeight="1">
      <c r="A48" s="117"/>
      <c r="B48" s="119" t="s">
        <v>48</v>
      </c>
      <c r="C48" s="289" t="s">
        <v>49</v>
      </c>
      <c r="D48" s="290"/>
      <c r="E48" s="290"/>
      <c r="F48" s="128" t="s">
        <v>23</v>
      </c>
      <c r="G48" s="129"/>
      <c r="H48" s="129"/>
      <c r="I48" s="288">
        <f>Pol!G13</f>
        <v>0</v>
      </c>
      <c r="J48" s="288"/>
    </row>
    <row r="49" spans="1:10" ht="25.5" customHeight="1">
      <c r="A49" s="117"/>
      <c r="B49" s="119" t="s">
        <v>50</v>
      </c>
      <c r="C49" s="289" t="s">
        <v>51</v>
      </c>
      <c r="D49" s="290"/>
      <c r="E49" s="290"/>
      <c r="F49" s="128" t="s">
        <v>23</v>
      </c>
      <c r="G49" s="129"/>
      <c r="H49" s="129"/>
      <c r="I49" s="288">
        <f>Pol!G20</f>
        <v>0</v>
      </c>
      <c r="J49" s="288"/>
    </row>
    <row r="50" spans="1:10" ht="25.5" customHeight="1">
      <c r="A50" s="117"/>
      <c r="B50" s="119" t="s">
        <v>52</v>
      </c>
      <c r="C50" s="289" t="s">
        <v>53</v>
      </c>
      <c r="D50" s="290"/>
      <c r="E50" s="290"/>
      <c r="F50" s="128" t="s">
        <v>23</v>
      </c>
      <c r="G50" s="129"/>
      <c r="H50" s="129"/>
      <c r="I50" s="288">
        <f>Pol!G28</f>
        <v>0</v>
      </c>
      <c r="J50" s="288"/>
    </row>
    <row r="51" spans="1:10" ht="25.5" customHeight="1">
      <c r="A51" s="117"/>
      <c r="B51" s="119" t="s">
        <v>54</v>
      </c>
      <c r="C51" s="289" t="s">
        <v>55</v>
      </c>
      <c r="D51" s="290"/>
      <c r="E51" s="290"/>
      <c r="F51" s="128" t="s">
        <v>23</v>
      </c>
      <c r="G51" s="129"/>
      <c r="H51" s="129"/>
      <c r="I51" s="288">
        <f>Pol!G41</f>
        <v>0</v>
      </c>
      <c r="J51" s="288"/>
    </row>
    <row r="52" spans="1:10" ht="25.5" customHeight="1">
      <c r="A52" s="117"/>
      <c r="B52" s="119" t="s">
        <v>56</v>
      </c>
      <c r="C52" s="289" t="s">
        <v>57</v>
      </c>
      <c r="D52" s="290"/>
      <c r="E52" s="290"/>
      <c r="F52" s="128" t="s">
        <v>23</v>
      </c>
      <c r="G52" s="129"/>
      <c r="H52" s="129"/>
      <c r="I52" s="288">
        <f>Pol!G109</f>
        <v>0</v>
      </c>
      <c r="J52" s="288"/>
    </row>
    <row r="53" spans="1:10" ht="25.5" customHeight="1">
      <c r="A53" s="117"/>
      <c r="B53" s="119" t="s">
        <v>58</v>
      </c>
      <c r="C53" s="289" t="s">
        <v>59</v>
      </c>
      <c r="D53" s="290"/>
      <c r="E53" s="290"/>
      <c r="F53" s="128" t="s">
        <v>24</v>
      </c>
      <c r="G53" s="129"/>
      <c r="H53" s="129"/>
      <c r="I53" s="288">
        <f>Pol!G112</f>
        <v>0</v>
      </c>
      <c r="J53" s="288"/>
    </row>
    <row r="54" spans="1:10" ht="25.5" customHeight="1">
      <c r="A54" s="117"/>
      <c r="B54" s="119" t="s">
        <v>60</v>
      </c>
      <c r="C54" s="289" t="s">
        <v>61</v>
      </c>
      <c r="D54" s="290"/>
      <c r="E54" s="290"/>
      <c r="F54" s="128" t="s">
        <v>24</v>
      </c>
      <c r="G54" s="129"/>
      <c r="H54" s="129"/>
      <c r="I54" s="288">
        <f>Pol!G194</f>
        <v>0</v>
      </c>
      <c r="J54" s="288"/>
    </row>
    <row r="55" spans="1:10" ht="25.5" customHeight="1">
      <c r="A55" s="117"/>
      <c r="B55" s="119" t="s">
        <v>62</v>
      </c>
      <c r="C55" s="289" t="s">
        <v>63</v>
      </c>
      <c r="D55" s="290"/>
      <c r="E55" s="290"/>
      <c r="F55" s="128" t="s">
        <v>24</v>
      </c>
      <c r="G55" s="129"/>
      <c r="H55" s="129"/>
      <c r="I55" s="288">
        <f>Pol!G209</f>
        <v>0</v>
      </c>
      <c r="J55" s="288"/>
    </row>
    <row r="56" spans="1:10" ht="25.5" customHeight="1">
      <c r="A56" s="117"/>
      <c r="B56" s="119" t="s">
        <v>64</v>
      </c>
      <c r="C56" s="289" t="s">
        <v>65</v>
      </c>
      <c r="D56" s="290"/>
      <c r="E56" s="290"/>
      <c r="F56" s="128" t="s">
        <v>24</v>
      </c>
      <c r="G56" s="129"/>
      <c r="H56" s="129"/>
      <c r="I56" s="288">
        <f>Pol!G215</f>
        <v>0</v>
      </c>
      <c r="J56" s="288"/>
    </row>
    <row r="57" spans="1:10" ht="25.5" customHeight="1">
      <c r="A57" s="117"/>
      <c r="B57" s="119" t="s">
        <v>66</v>
      </c>
      <c r="C57" s="289" t="s">
        <v>67</v>
      </c>
      <c r="D57" s="290"/>
      <c r="E57" s="290"/>
      <c r="F57" s="128" t="s">
        <v>24</v>
      </c>
      <c r="G57" s="129"/>
      <c r="H57" s="129"/>
      <c r="I57" s="288">
        <f>Pol!G224</f>
        <v>0</v>
      </c>
      <c r="J57" s="288"/>
    </row>
    <row r="58" spans="1:10" ht="25.5" customHeight="1">
      <c r="A58" s="117"/>
      <c r="B58" s="119" t="s">
        <v>68</v>
      </c>
      <c r="C58" s="289" t="s">
        <v>69</v>
      </c>
      <c r="D58" s="290"/>
      <c r="E58" s="290"/>
      <c r="F58" s="128" t="s">
        <v>25</v>
      </c>
      <c r="G58" s="129"/>
      <c r="H58" s="129"/>
      <c r="I58" s="288">
        <f>Pol!G227</f>
        <v>0</v>
      </c>
      <c r="J58" s="288"/>
    </row>
    <row r="59" spans="1:10" ht="25.5" customHeight="1">
      <c r="A59" s="117"/>
      <c r="B59" s="209" t="s">
        <v>306</v>
      </c>
      <c r="C59" s="313" t="s">
        <v>307</v>
      </c>
      <c r="D59" s="314"/>
      <c r="E59" s="314"/>
      <c r="F59" s="210" t="s">
        <v>70</v>
      </c>
      <c r="G59" s="211"/>
      <c r="H59" s="211"/>
      <c r="I59" s="312">
        <f>'VN+ON'!F34</f>
        <v>0</v>
      </c>
      <c r="J59" s="312"/>
    </row>
    <row r="60" spans="1:10" ht="25.5" customHeight="1">
      <c r="A60" s="118"/>
      <c r="B60" s="122" t="s">
        <v>1</v>
      </c>
      <c r="C60" s="122"/>
      <c r="D60" s="123"/>
      <c r="E60" s="123"/>
      <c r="F60" s="130"/>
      <c r="G60" s="131"/>
      <c r="H60" s="131"/>
      <c r="I60" s="308">
        <f>SUM(I47:I59)</f>
        <v>0</v>
      </c>
      <c r="J60" s="308"/>
    </row>
    <row r="61" spans="1:10">
      <c r="F61" s="132"/>
      <c r="G61" s="91"/>
      <c r="H61" s="132"/>
      <c r="I61" s="91"/>
      <c r="J61" s="91"/>
    </row>
    <row r="62" spans="1:10">
      <c r="F62" s="132"/>
      <c r="G62" s="91"/>
      <c r="H62" s="132"/>
      <c r="I62" s="91"/>
      <c r="J62" s="91"/>
    </row>
    <row r="63" spans="1:10">
      <c r="F63" s="132"/>
      <c r="G63" s="91"/>
      <c r="H63" s="132"/>
      <c r="I63" s="91"/>
      <c r="J63" s="91"/>
    </row>
  </sheetData>
  <sheetProtection password="CCE1" sheet="1" objects="1" scenarios="1"/>
  <protectedRanges>
    <protectedRange sqref="I11:I12 D11:G13 C13" name="Oblast1"/>
  </protectedRanges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6">
    <mergeCell ref="I58:J58"/>
    <mergeCell ref="C58:E58"/>
    <mergeCell ref="I60:J60"/>
    <mergeCell ref="D4:J4"/>
    <mergeCell ref="I59:J59"/>
    <mergeCell ref="C59:E59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315" t="s">
        <v>6</v>
      </c>
      <c r="B1" s="315"/>
      <c r="C1" s="316"/>
      <c r="D1" s="315"/>
      <c r="E1" s="315"/>
      <c r="F1" s="315"/>
      <c r="G1" s="315"/>
    </row>
    <row r="2" spans="1:7" ht="24.95" customHeight="1">
      <c r="A2" s="79" t="s">
        <v>37</v>
      </c>
      <c r="B2" s="78"/>
      <c r="C2" s="317"/>
      <c r="D2" s="317"/>
      <c r="E2" s="317"/>
      <c r="F2" s="317"/>
      <c r="G2" s="318"/>
    </row>
    <row r="3" spans="1:7" ht="24.95" hidden="1" customHeight="1">
      <c r="A3" s="79" t="s">
        <v>7</v>
      </c>
      <c r="B3" s="78"/>
      <c r="C3" s="317"/>
      <c r="D3" s="317"/>
      <c r="E3" s="317"/>
      <c r="F3" s="317"/>
      <c r="G3" s="318"/>
    </row>
    <row r="4" spans="1:7" ht="24.95" hidden="1" customHeight="1">
      <c r="A4" s="79" t="s">
        <v>8</v>
      </c>
      <c r="B4" s="78"/>
      <c r="C4" s="317"/>
      <c r="D4" s="317"/>
      <c r="E4" s="317"/>
      <c r="F4" s="317"/>
      <c r="G4" s="318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zoomScaleNormal="100" workbookViewId="0">
      <selection activeCell="L26" sqref="L26"/>
    </sheetView>
  </sheetViews>
  <sheetFormatPr defaultRowHeight="12.75"/>
  <cols>
    <col min="1" max="1" width="5.5703125" customWidth="1"/>
    <col min="2" max="2" width="13.28515625" customWidth="1"/>
    <col min="3" max="3" width="72" customWidth="1"/>
    <col min="5" max="5" width="9.140625" style="257"/>
    <col min="6" max="6" width="12.5703125" style="258" bestFit="1" customWidth="1"/>
    <col min="7" max="7" width="9.140625" style="258"/>
    <col min="8" max="8" width="9.140625" style="214"/>
  </cols>
  <sheetData>
    <row r="1" spans="1:8" ht="26.25" thickBot="1">
      <c r="A1" s="223" t="s">
        <v>79</v>
      </c>
      <c r="B1" s="224" t="s">
        <v>80</v>
      </c>
      <c r="C1" s="225" t="s">
        <v>81</v>
      </c>
      <c r="D1" s="226" t="s">
        <v>82</v>
      </c>
      <c r="E1" s="227" t="s">
        <v>83</v>
      </c>
      <c r="F1" s="228" t="s">
        <v>84</v>
      </c>
      <c r="G1" s="229" t="s">
        <v>311</v>
      </c>
      <c r="H1" s="230" t="s">
        <v>85</v>
      </c>
    </row>
    <row r="2" spans="1:8">
      <c r="A2" s="231"/>
      <c r="B2" s="232" t="s">
        <v>312</v>
      </c>
      <c r="C2" s="324" t="s">
        <v>313</v>
      </c>
      <c r="D2" s="325"/>
      <c r="E2" s="326"/>
      <c r="F2" s="327"/>
      <c r="G2" s="327"/>
      <c r="H2" s="233"/>
    </row>
    <row r="3" spans="1:8">
      <c r="A3" s="234" t="s">
        <v>86</v>
      </c>
      <c r="B3" s="235" t="s">
        <v>70</v>
      </c>
      <c r="C3" s="236" t="s">
        <v>26</v>
      </c>
      <c r="D3" s="237"/>
      <c r="E3" s="238"/>
      <c r="F3" s="239">
        <f>SUM(G4:G12)</f>
        <v>0</v>
      </c>
      <c r="G3" s="240"/>
      <c r="H3" s="241"/>
    </row>
    <row r="4" spans="1:8">
      <c r="A4" s="242">
        <v>1</v>
      </c>
      <c r="B4" s="243" t="s">
        <v>314</v>
      </c>
      <c r="C4" s="222" t="s">
        <v>315</v>
      </c>
      <c r="D4" s="244" t="s">
        <v>316</v>
      </c>
      <c r="E4" s="245">
        <v>1</v>
      </c>
      <c r="F4" s="246"/>
      <c r="G4" s="245">
        <f>ROUND(E4*F4,2)</f>
        <v>0</v>
      </c>
      <c r="H4" s="247" t="s">
        <v>309</v>
      </c>
    </row>
    <row r="5" spans="1:8">
      <c r="A5" s="242">
        <v>2</v>
      </c>
      <c r="B5" s="243" t="s">
        <v>318</v>
      </c>
      <c r="C5" s="222" t="s">
        <v>319</v>
      </c>
      <c r="D5" s="244" t="s">
        <v>316</v>
      </c>
      <c r="E5" s="245">
        <v>1</v>
      </c>
      <c r="F5" s="246"/>
      <c r="G5" s="245">
        <f>ROUND(E5*F5,2)</f>
        <v>0</v>
      </c>
      <c r="H5" s="247" t="s">
        <v>309</v>
      </c>
    </row>
    <row r="6" spans="1:8" ht="36" customHeight="1">
      <c r="A6" s="242"/>
      <c r="B6" s="243"/>
      <c r="C6" s="319" t="s">
        <v>320</v>
      </c>
      <c r="D6" s="320"/>
      <c r="E6" s="321"/>
      <c r="F6" s="322"/>
      <c r="G6" s="323"/>
      <c r="H6" s="247"/>
    </row>
    <row r="7" spans="1:8">
      <c r="A7" s="242">
        <v>3</v>
      </c>
      <c r="B7" s="243" t="s">
        <v>321</v>
      </c>
      <c r="C7" s="222" t="s">
        <v>322</v>
      </c>
      <c r="D7" s="244" t="s">
        <v>316</v>
      </c>
      <c r="E7" s="245">
        <v>1</v>
      </c>
      <c r="F7" s="246"/>
      <c r="G7" s="245">
        <f>ROUND(E7*F7,2)</f>
        <v>0</v>
      </c>
      <c r="H7" s="247" t="s">
        <v>309</v>
      </c>
    </row>
    <row r="8" spans="1:8" ht="38.25" customHeight="1">
      <c r="A8" s="242"/>
      <c r="B8" s="243"/>
      <c r="C8" s="319" t="s">
        <v>323</v>
      </c>
      <c r="D8" s="320"/>
      <c r="E8" s="321"/>
      <c r="F8" s="322"/>
      <c r="G8" s="323"/>
      <c r="H8" s="247"/>
    </row>
    <row r="9" spans="1:8">
      <c r="A9" s="242">
        <v>4</v>
      </c>
      <c r="B9" s="243" t="s">
        <v>324</v>
      </c>
      <c r="C9" s="222" t="s">
        <v>325</v>
      </c>
      <c r="D9" s="244" t="s">
        <v>316</v>
      </c>
      <c r="E9" s="245">
        <v>1</v>
      </c>
      <c r="F9" s="246"/>
      <c r="G9" s="245">
        <f>ROUND(E9*F9,2)</f>
        <v>0</v>
      </c>
      <c r="H9" s="247" t="s">
        <v>309</v>
      </c>
    </row>
    <row r="10" spans="1:8" ht="24.75" customHeight="1">
      <c r="A10" s="242"/>
      <c r="B10" s="243"/>
      <c r="C10" s="319" t="s">
        <v>326</v>
      </c>
      <c r="D10" s="320"/>
      <c r="E10" s="321"/>
      <c r="F10" s="322"/>
      <c r="G10" s="323"/>
      <c r="H10" s="247"/>
    </row>
    <row r="11" spans="1:8">
      <c r="A11" s="242">
        <v>5</v>
      </c>
      <c r="B11" s="243" t="s">
        <v>327</v>
      </c>
      <c r="C11" s="222" t="s">
        <v>328</v>
      </c>
      <c r="D11" s="244" t="s">
        <v>316</v>
      </c>
      <c r="E11" s="245">
        <v>1</v>
      </c>
      <c r="F11" s="246"/>
      <c r="G11" s="245">
        <f>ROUND(E11*F11,2)</f>
        <v>0</v>
      </c>
      <c r="H11" s="247" t="s">
        <v>309</v>
      </c>
    </row>
    <row r="12" spans="1:8" ht="15.75" customHeight="1">
      <c r="A12" s="242"/>
      <c r="B12" s="243"/>
      <c r="C12" s="319" t="s">
        <v>329</v>
      </c>
      <c r="D12" s="320"/>
      <c r="E12" s="321"/>
      <c r="F12" s="322"/>
      <c r="G12" s="323"/>
      <c r="H12" s="247"/>
    </row>
    <row r="13" spans="1:8">
      <c r="A13" s="234" t="s">
        <v>86</v>
      </c>
      <c r="B13" s="235" t="s">
        <v>71</v>
      </c>
      <c r="C13" s="236" t="s">
        <v>27</v>
      </c>
      <c r="D13" s="237"/>
      <c r="E13" s="238"/>
      <c r="F13" s="248">
        <f>SUM(G14:G32)</f>
        <v>0</v>
      </c>
      <c r="G13" s="249"/>
      <c r="H13" s="241"/>
    </row>
    <row r="14" spans="1:8">
      <c r="A14" s="242">
        <v>6</v>
      </c>
      <c r="B14" s="243" t="s">
        <v>330</v>
      </c>
      <c r="C14" s="222" t="s">
        <v>331</v>
      </c>
      <c r="D14" s="244" t="s">
        <v>316</v>
      </c>
      <c r="E14" s="245">
        <v>1</v>
      </c>
      <c r="F14" s="246"/>
      <c r="G14" s="245">
        <f>ROUND(E14*F14,2)</f>
        <v>0</v>
      </c>
      <c r="H14" s="247" t="s">
        <v>309</v>
      </c>
    </row>
    <row r="15" spans="1:8" ht="17.25" customHeight="1">
      <c r="A15" s="242"/>
      <c r="B15" s="243"/>
      <c r="C15" s="319" t="s">
        <v>332</v>
      </c>
      <c r="D15" s="320"/>
      <c r="E15" s="321"/>
      <c r="F15" s="322"/>
      <c r="G15" s="323"/>
      <c r="H15" s="247"/>
    </row>
    <row r="16" spans="1:8">
      <c r="A16" s="242">
        <v>7</v>
      </c>
      <c r="B16" s="243" t="s">
        <v>333</v>
      </c>
      <c r="C16" s="222" t="s">
        <v>334</v>
      </c>
      <c r="D16" s="244" t="s">
        <v>316</v>
      </c>
      <c r="E16" s="245">
        <v>1</v>
      </c>
      <c r="F16" s="246"/>
      <c r="G16" s="245">
        <f>ROUND(E16*F16,2)</f>
        <v>0</v>
      </c>
      <c r="H16" s="247" t="s">
        <v>309</v>
      </c>
    </row>
    <row r="17" spans="1:8" ht="27" customHeight="1">
      <c r="A17" s="242"/>
      <c r="B17" s="243"/>
      <c r="C17" s="319" t="s">
        <v>335</v>
      </c>
      <c r="D17" s="320"/>
      <c r="E17" s="321"/>
      <c r="F17" s="322"/>
      <c r="G17" s="323"/>
      <c r="H17" s="247"/>
    </row>
    <row r="18" spans="1:8" ht="22.5">
      <c r="A18" s="242">
        <v>8</v>
      </c>
      <c r="B18" s="243">
        <v>11</v>
      </c>
      <c r="C18" s="222" t="s">
        <v>336</v>
      </c>
      <c r="D18" s="244" t="s">
        <v>316</v>
      </c>
      <c r="E18" s="245">
        <v>1</v>
      </c>
      <c r="F18" s="246"/>
      <c r="G18" s="245">
        <f>ROUND(E18*F18,2)</f>
        <v>0</v>
      </c>
      <c r="H18" s="247" t="s">
        <v>317</v>
      </c>
    </row>
    <row r="19" spans="1:8">
      <c r="A19" s="242">
        <v>9</v>
      </c>
      <c r="B19" s="243" t="s">
        <v>337</v>
      </c>
      <c r="C19" s="222" t="s">
        <v>338</v>
      </c>
      <c r="D19" s="244" t="s">
        <v>316</v>
      </c>
      <c r="E19" s="245">
        <v>1</v>
      </c>
      <c r="F19" s="246"/>
      <c r="G19" s="245">
        <f>ROUND(E19*F19,2)</f>
        <v>0</v>
      </c>
      <c r="H19" s="247" t="s">
        <v>309</v>
      </c>
    </row>
    <row r="20" spans="1:8" ht="38.25" customHeight="1">
      <c r="A20" s="242"/>
      <c r="B20" s="243"/>
      <c r="C20" s="319" t="s">
        <v>339</v>
      </c>
      <c r="D20" s="320"/>
      <c r="E20" s="321"/>
      <c r="F20" s="322"/>
      <c r="G20" s="323"/>
      <c r="H20" s="247"/>
    </row>
    <row r="21" spans="1:8">
      <c r="A21" s="242">
        <v>10</v>
      </c>
      <c r="B21" s="243">
        <v>16</v>
      </c>
      <c r="C21" s="222" t="s">
        <v>341</v>
      </c>
      <c r="D21" s="244" t="s">
        <v>340</v>
      </c>
      <c r="E21" s="245">
        <v>6</v>
      </c>
      <c r="F21" s="246"/>
      <c r="G21" s="245">
        <f t="shared" ref="G21:G32" si="0">ROUND(E21*F21,2)</f>
        <v>0</v>
      </c>
      <c r="H21" s="247" t="s">
        <v>317</v>
      </c>
    </row>
    <row r="22" spans="1:8">
      <c r="A22" s="242">
        <v>11</v>
      </c>
      <c r="B22" s="243">
        <v>17</v>
      </c>
      <c r="C22" s="222" t="s">
        <v>342</v>
      </c>
      <c r="D22" s="244" t="s">
        <v>316</v>
      </c>
      <c r="E22" s="245">
        <v>1</v>
      </c>
      <c r="F22" s="246"/>
      <c r="G22" s="245">
        <f t="shared" si="0"/>
        <v>0</v>
      </c>
      <c r="H22" s="247" t="s">
        <v>317</v>
      </c>
    </row>
    <row r="23" spans="1:8" ht="22.5">
      <c r="A23" s="242">
        <v>12</v>
      </c>
      <c r="B23" s="243">
        <v>19</v>
      </c>
      <c r="C23" s="222" t="s">
        <v>343</v>
      </c>
      <c r="D23" s="244" t="s">
        <v>340</v>
      </c>
      <c r="E23" s="245">
        <v>9</v>
      </c>
      <c r="F23" s="246"/>
      <c r="G23" s="245">
        <f t="shared" si="0"/>
        <v>0</v>
      </c>
      <c r="H23" s="247" t="s">
        <v>317</v>
      </c>
    </row>
    <row r="24" spans="1:8">
      <c r="A24" s="242">
        <v>13</v>
      </c>
      <c r="B24" s="243">
        <v>20</v>
      </c>
      <c r="C24" s="222" t="s">
        <v>344</v>
      </c>
      <c r="D24" s="244" t="s">
        <v>316</v>
      </c>
      <c r="E24" s="245">
        <v>1</v>
      </c>
      <c r="F24" s="246"/>
      <c r="G24" s="245">
        <f t="shared" si="0"/>
        <v>0</v>
      </c>
      <c r="H24" s="247" t="s">
        <v>317</v>
      </c>
    </row>
    <row r="25" spans="1:8">
      <c r="A25" s="242">
        <v>14</v>
      </c>
      <c r="B25" s="243">
        <v>21</v>
      </c>
      <c r="C25" s="222" t="s">
        <v>345</v>
      </c>
      <c r="D25" s="244" t="s">
        <v>316</v>
      </c>
      <c r="E25" s="245">
        <v>1</v>
      </c>
      <c r="F25" s="246"/>
      <c r="G25" s="245">
        <f t="shared" si="0"/>
        <v>0</v>
      </c>
      <c r="H25" s="247" t="s">
        <v>317</v>
      </c>
    </row>
    <row r="26" spans="1:8" ht="22.5">
      <c r="A26" s="242">
        <v>15</v>
      </c>
      <c r="B26" s="243">
        <v>24</v>
      </c>
      <c r="C26" s="222" t="s">
        <v>346</v>
      </c>
      <c r="D26" s="244" t="s">
        <v>316</v>
      </c>
      <c r="E26" s="245">
        <v>1</v>
      </c>
      <c r="F26" s="246"/>
      <c r="G26" s="245">
        <f t="shared" si="0"/>
        <v>0</v>
      </c>
      <c r="H26" s="247" t="s">
        <v>317</v>
      </c>
    </row>
    <row r="27" spans="1:8">
      <c r="A27" s="242">
        <v>16</v>
      </c>
      <c r="B27" s="243">
        <v>25</v>
      </c>
      <c r="C27" s="222" t="s">
        <v>347</v>
      </c>
      <c r="D27" s="244" t="s">
        <v>316</v>
      </c>
      <c r="E27" s="245">
        <v>1</v>
      </c>
      <c r="F27" s="246"/>
      <c r="G27" s="245">
        <f t="shared" si="0"/>
        <v>0</v>
      </c>
      <c r="H27" s="247" t="s">
        <v>317</v>
      </c>
    </row>
    <row r="28" spans="1:8" ht="22.5">
      <c r="A28" s="242">
        <v>17</v>
      </c>
      <c r="B28" s="243">
        <v>28</v>
      </c>
      <c r="C28" s="222" t="s">
        <v>348</v>
      </c>
      <c r="D28" s="244" t="s">
        <v>316</v>
      </c>
      <c r="E28" s="245">
        <v>1</v>
      </c>
      <c r="F28" s="246"/>
      <c r="G28" s="245">
        <f t="shared" si="0"/>
        <v>0</v>
      </c>
      <c r="H28" s="247" t="s">
        <v>317</v>
      </c>
    </row>
    <row r="29" spans="1:8" ht="33.75">
      <c r="A29" s="242">
        <v>18</v>
      </c>
      <c r="B29" s="243">
        <v>29</v>
      </c>
      <c r="C29" s="222" t="s">
        <v>349</v>
      </c>
      <c r="D29" s="244" t="s">
        <v>340</v>
      </c>
      <c r="E29" s="245">
        <v>4</v>
      </c>
      <c r="F29" s="246"/>
      <c r="G29" s="245">
        <f t="shared" si="0"/>
        <v>0</v>
      </c>
      <c r="H29" s="247" t="s">
        <v>317</v>
      </c>
    </row>
    <row r="30" spans="1:8">
      <c r="A30" s="242">
        <v>19</v>
      </c>
      <c r="B30" s="243">
        <v>31</v>
      </c>
      <c r="C30" s="222" t="s">
        <v>350</v>
      </c>
      <c r="D30" s="244" t="s">
        <v>316</v>
      </c>
      <c r="E30" s="245">
        <v>1</v>
      </c>
      <c r="F30" s="246"/>
      <c r="G30" s="245">
        <f t="shared" si="0"/>
        <v>0</v>
      </c>
      <c r="H30" s="247" t="s">
        <v>317</v>
      </c>
    </row>
    <row r="31" spans="1:8">
      <c r="A31" s="242">
        <v>20</v>
      </c>
      <c r="B31" s="243">
        <v>32</v>
      </c>
      <c r="C31" s="222" t="s">
        <v>351</v>
      </c>
      <c r="D31" s="244" t="s">
        <v>316</v>
      </c>
      <c r="E31" s="245">
        <v>1</v>
      </c>
      <c r="F31" s="246"/>
      <c r="G31" s="245">
        <f t="shared" si="0"/>
        <v>0</v>
      </c>
      <c r="H31" s="247" t="s">
        <v>317</v>
      </c>
    </row>
    <row r="32" spans="1:8" ht="34.5" thickBot="1">
      <c r="A32" s="250">
        <v>21</v>
      </c>
      <c r="B32" s="251">
        <v>35</v>
      </c>
      <c r="C32" s="252" t="s">
        <v>352</v>
      </c>
      <c r="D32" s="253" t="s">
        <v>340</v>
      </c>
      <c r="E32" s="254">
        <v>9</v>
      </c>
      <c r="F32" s="255"/>
      <c r="G32" s="254">
        <f t="shared" si="0"/>
        <v>0</v>
      </c>
      <c r="H32" s="256" t="s">
        <v>317</v>
      </c>
    </row>
    <row r="33" spans="3:6" ht="13.5" thickBot="1"/>
    <row r="34" spans="3:6" ht="15.75" thickBot="1">
      <c r="C34" s="259" t="s">
        <v>353</v>
      </c>
      <c r="D34" s="260"/>
      <c r="E34" s="261"/>
      <c r="F34" s="262">
        <f>F13+F3</f>
        <v>0</v>
      </c>
    </row>
  </sheetData>
  <sheetProtection password="CCE1" sheet="1" objects="1" scenarios="1"/>
  <protectedRanges>
    <protectedRange sqref="F4:F5 F7 F9 F11 F14 F16 F18:F19 F21:F32" name="Oblast1"/>
  </protectedRanges>
  <mergeCells count="8">
    <mergeCell ref="C15:G15"/>
    <mergeCell ref="C17:G17"/>
    <mergeCell ref="C20:G20"/>
    <mergeCell ref="C12:G12"/>
    <mergeCell ref="C2:G2"/>
    <mergeCell ref="C6:G6"/>
    <mergeCell ref="C8:G8"/>
    <mergeCell ref="C10:G10"/>
  </mergeCells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X240"/>
  <sheetViews>
    <sheetView showZeros="0" view="pageBreakPreview" zoomScale="60" zoomScaleNormal="100" workbookViewId="0">
      <selection activeCell="C5" sqref="C5"/>
    </sheetView>
  </sheetViews>
  <sheetFormatPr defaultRowHeight="12.75" outlineLevelRow="1"/>
  <cols>
    <col min="1" max="1" width="4.28515625" style="156" customWidth="1"/>
    <col min="2" max="2" width="14.42578125" style="157" customWidth="1"/>
    <col min="3" max="3" width="50.7109375" style="157" customWidth="1"/>
    <col min="4" max="4" width="4.5703125" style="163" customWidth="1"/>
    <col min="5" max="5" width="10.5703125" style="159" customWidth="1"/>
    <col min="6" max="6" width="9.85546875" customWidth="1"/>
    <col min="7" max="7" width="12.7109375" customWidth="1"/>
    <col min="8" max="8" width="9.140625" style="214" customWidth="1"/>
    <col min="9" max="11" width="9.140625" customWidth="1"/>
    <col min="19" max="29" width="0" hidden="1" customWidth="1"/>
  </cols>
  <sheetData>
    <row r="1" spans="1:50" ht="15.75" customHeight="1">
      <c r="A1" s="328" t="s">
        <v>366</v>
      </c>
      <c r="B1" s="328"/>
      <c r="C1" s="328"/>
      <c r="D1" s="328"/>
      <c r="E1" s="328"/>
      <c r="F1" s="328"/>
      <c r="G1" s="328"/>
      <c r="U1" t="s">
        <v>73</v>
      </c>
    </row>
    <row r="2" spans="1:50" ht="24.95" customHeight="1">
      <c r="A2" s="198" t="s">
        <v>72</v>
      </c>
      <c r="B2" s="199"/>
      <c r="C2" s="329" t="s">
        <v>302</v>
      </c>
      <c r="D2" s="330"/>
      <c r="E2" s="330"/>
      <c r="F2" s="330"/>
      <c r="G2" s="331"/>
      <c r="U2" t="s">
        <v>74</v>
      </c>
    </row>
    <row r="3" spans="1:50" ht="24.95" customHeight="1">
      <c r="A3" s="200" t="s">
        <v>7</v>
      </c>
      <c r="B3" s="201"/>
      <c r="C3" s="332" t="s">
        <v>303</v>
      </c>
      <c r="D3" s="333"/>
      <c r="E3" s="333"/>
      <c r="F3" s="333"/>
      <c r="G3" s="334"/>
      <c r="U3" t="s">
        <v>75</v>
      </c>
    </row>
    <row r="4" spans="1:50" ht="24.95" customHeight="1">
      <c r="A4" s="200" t="s">
        <v>8</v>
      </c>
      <c r="B4" s="201"/>
      <c r="C4" s="332" t="s">
        <v>304</v>
      </c>
      <c r="D4" s="333"/>
      <c r="E4" s="333"/>
      <c r="F4" s="333"/>
      <c r="G4" s="334"/>
      <c r="U4" t="s">
        <v>76</v>
      </c>
    </row>
    <row r="5" spans="1:50">
      <c r="A5" s="202" t="s">
        <v>77</v>
      </c>
      <c r="B5" s="203"/>
      <c r="C5" s="203"/>
      <c r="D5" s="154"/>
      <c r="E5" s="155"/>
      <c r="F5" s="135"/>
      <c r="G5" s="136"/>
      <c r="U5" t="s">
        <v>78</v>
      </c>
    </row>
    <row r="7" spans="1:50" ht="25.5">
      <c r="A7" s="192" t="s">
        <v>79</v>
      </c>
      <c r="B7" s="193" t="s">
        <v>80</v>
      </c>
      <c r="C7" s="193" t="s">
        <v>81</v>
      </c>
      <c r="D7" s="186" t="s">
        <v>82</v>
      </c>
      <c r="E7" s="181" t="s">
        <v>83</v>
      </c>
      <c r="F7" s="137" t="s">
        <v>84</v>
      </c>
      <c r="G7" s="146" t="s">
        <v>28</v>
      </c>
      <c r="H7" s="215" t="s">
        <v>85</v>
      </c>
      <c r="I7" s="164" t="s">
        <v>299</v>
      </c>
      <c r="J7" s="164" t="s">
        <v>300</v>
      </c>
      <c r="K7" s="164" t="s">
        <v>301</v>
      </c>
    </row>
    <row r="8" spans="1:50">
      <c r="A8" s="147" t="s">
        <v>86</v>
      </c>
      <c r="B8" s="148" t="s">
        <v>46</v>
      </c>
      <c r="C8" s="149" t="s">
        <v>47</v>
      </c>
      <c r="D8" s="197"/>
      <c r="E8" s="150"/>
      <c r="F8" s="150"/>
      <c r="G8" s="150">
        <f>SUMIF(U9:U12,"&lt;&gt;NOR",G9:G12)</f>
        <v>0</v>
      </c>
      <c r="H8" s="208"/>
      <c r="I8" s="206"/>
      <c r="J8" s="147"/>
      <c r="K8" s="139"/>
      <c r="U8" t="s">
        <v>87</v>
      </c>
    </row>
    <row r="9" spans="1:50" outlineLevel="1">
      <c r="A9" s="165">
        <v>1</v>
      </c>
      <c r="B9" s="167" t="s">
        <v>88</v>
      </c>
      <c r="C9" s="174" t="s">
        <v>89</v>
      </c>
      <c r="D9" s="187" t="s">
        <v>90</v>
      </c>
      <c r="E9" s="160">
        <v>1</v>
      </c>
      <c r="F9" s="204"/>
      <c r="G9" s="144">
        <f>ROUND(E9*F9,2)</f>
        <v>0</v>
      </c>
      <c r="H9" s="216" t="s">
        <v>308</v>
      </c>
      <c r="I9" s="219"/>
      <c r="J9" s="141"/>
      <c r="K9" s="140"/>
      <c r="L9" s="138"/>
      <c r="M9" s="138"/>
      <c r="N9" s="138"/>
      <c r="O9" s="138"/>
      <c r="P9" s="138"/>
      <c r="Q9" s="138"/>
      <c r="R9" s="138"/>
      <c r="S9" s="138"/>
      <c r="T9" s="138"/>
      <c r="U9" s="138" t="s">
        <v>91</v>
      </c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</row>
    <row r="10" spans="1:50" outlineLevel="1">
      <c r="A10" s="165"/>
      <c r="B10" s="167"/>
      <c r="C10" s="176" t="s">
        <v>92</v>
      </c>
      <c r="D10" s="189"/>
      <c r="E10" s="182">
        <v>1</v>
      </c>
      <c r="F10" s="204"/>
      <c r="G10" s="144"/>
      <c r="H10" s="216"/>
      <c r="I10" s="219"/>
      <c r="J10" s="141"/>
      <c r="K10" s="140"/>
      <c r="L10" s="138"/>
      <c r="M10" s="138"/>
      <c r="N10" s="138"/>
      <c r="O10" s="138"/>
      <c r="P10" s="138"/>
      <c r="Q10" s="138"/>
      <c r="R10" s="138"/>
      <c r="S10" s="138"/>
      <c r="T10" s="138"/>
      <c r="U10" s="138" t="s">
        <v>93</v>
      </c>
      <c r="V10" s="138">
        <v>0</v>
      </c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</row>
    <row r="11" spans="1:50" outlineLevel="1">
      <c r="A11" s="165">
        <v>2</v>
      </c>
      <c r="B11" s="167" t="s">
        <v>94</v>
      </c>
      <c r="C11" s="174" t="s">
        <v>95</v>
      </c>
      <c r="D11" s="187" t="s">
        <v>90</v>
      </c>
      <c r="E11" s="160">
        <v>1</v>
      </c>
      <c r="F11" s="204"/>
      <c r="G11" s="144">
        <f>ROUND(E11*F11,2)</f>
        <v>0</v>
      </c>
      <c r="H11" s="216" t="s">
        <v>308</v>
      </c>
      <c r="I11" s="219"/>
      <c r="J11" s="141"/>
      <c r="K11" s="140"/>
      <c r="L11" s="138"/>
      <c r="M11" s="138"/>
      <c r="N11" s="138"/>
      <c r="O11" s="138"/>
      <c r="P11" s="138"/>
      <c r="Q11" s="138"/>
      <c r="R11" s="138"/>
      <c r="S11" s="138"/>
      <c r="T11" s="138"/>
      <c r="U11" s="138" t="s">
        <v>91</v>
      </c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</row>
    <row r="12" spans="1:50" outlineLevel="1">
      <c r="A12" s="165"/>
      <c r="B12" s="167"/>
      <c r="C12" s="176" t="s">
        <v>92</v>
      </c>
      <c r="D12" s="189"/>
      <c r="E12" s="182">
        <v>1</v>
      </c>
      <c r="F12" s="204"/>
      <c r="G12" s="144"/>
      <c r="H12" s="216"/>
      <c r="I12" s="219"/>
      <c r="J12" s="141"/>
      <c r="K12" s="140"/>
      <c r="L12" s="138"/>
      <c r="M12" s="138"/>
      <c r="N12" s="138"/>
      <c r="O12" s="138"/>
      <c r="P12" s="138"/>
      <c r="Q12" s="138"/>
      <c r="R12" s="138"/>
      <c r="S12" s="138"/>
      <c r="T12" s="138"/>
      <c r="U12" s="138" t="s">
        <v>93</v>
      </c>
      <c r="V12" s="138">
        <v>0</v>
      </c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</row>
    <row r="13" spans="1:50">
      <c r="A13" s="166" t="s">
        <v>86</v>
      </c>
      <c r="B13" s="168" t="s">
        <v>48</v>
      </c>
      <c r="C13" s="175" t="s">
        <v>49</v>
      </c>
      <c r="D13" s="188"/>
      <c r="E13" s="161"/>
      <c r="F13" s="205"/>
      <c r="G13" s="145">
        <f>SUMIF(U14:U19,"&lt;&gt;NOR",G14:G19)</f>
        <v>0</v>
      </c>
      <c r="H13" s="217"/>
      <c r="I13" s="220"/>
      <c r="J13" s="143"/>
      <c r="K13" s="142"/>
      <c r="U13" t="s">
        <v>87</v>
      </c>
    </row>
    <row r="14" spans="1:50" ht="22.5" outlineLevel="1">
      <c r="A14" s="165">
        <v>3</v>
      </c>
      <c r="B14" s="167" t="s">
        <v>96</v>
      </c>
      <c r="C14" s="174" t="s">
        <v>97</v>
      </c>
      <c r="D14" s="187" t="s">
        <v>98</v>
      </c>
      <c r="E14" s="160">
        <v>2.5</v>
      </c>
      <c r="F14" s="204"/>
      <c r="G14" s="144">
        <f>ROUND(E14*F14,2)</f>
        <v>0</v>
      </c>
      <c r="H14" s="216" t="s">
        <v>308</v>
      </c>
      <c r="I14" s="219"/>
      <c r="J14" s="141"/>
      <c r="K14" s="140"/>
      <c r="L14" s="138"/>
      <c r="M14" s="138"/>
      <c r="N14" s="138"/>
      <c r="O14" s="138"/>
      <c r="P14" s="138"/>
      <c r="Q14" s="138"/>
      <c r="R14" s="138"/>
      <c r="S14" s="138"/>
      <c r="T14" s="138"/>
      <c r="U14" s="138" t="s">
        <v>91</v>
      </c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</row>
    <row r="15" spans="1:50" outlineLevel="1">
      <c r="A15" s="165"/>
      <c r="B15" s="167"/>
      <c r="C15" s="176" t="s">
        <v>99</v>
      </c>
      <c r="D15" s="189"/>
      <c r="E15" s="182">
        <v>2.5</v>
      </c>
      <c r="F15" s="204"/>
      <c r="G15" s="144"/>
      <c r="H15" s="216"/>
      <c r="I15" s="219"/>
      <c r="J15" s="141"/>
      <c r="K15" s="140"/>
      <c r="L15" s="138"/>
      <c r="M15" s="138"/>
      <c r="N15" s="138"/>
      <c r="O15" s="138"/>
      <c r="P15" s="138"/>
      <c r="Q15" s="138"/>
      <c r="R15" s="138"/>
      <c r="S15" s="138"/>
      <c r="T15" s="138"/>
      <c r="U15" s="138" t="s">
        <v>93</v>
      </c>
      <c r="V15" s="138">
        <v>0</v>
      </c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</row>
    <row r="16" spans="1:50" ht="22.5" outlineLevel="1">
      <c r="A16" s="165">
        <v>4</v>
      </c>
      <c r="B16" s="167" t="s">
        <v>100</v>
      </c>
      <c r="C16" s="174" t="s">
        <v>101</v>
      </c>
      <c r="D16" s="187" t="s">
        <v>98</v>
      </c>
      <c r="E16" s="160">
        <v>16</v>
      </c>
      <c r="F16" s="204"/>
      <c r="G16" s="144">
        <f>ROUND(E16*F16,2)</f>
        <v>0</v>
      </c>
      <c r="H16" s="216" t="s">
        <v>308</v>
      </c>
      <c r="I16" s="219"/>
      <c r="J16" s="141"/>
      <c r="K16" s="140"/>
      <c r="L16" s="138"/>
      <c r="M16" s="138"/>
      <c r="N16" s="138"/>
      <c r="O16" s="138"/>
      <c r="P16" s="138"/>
      <c r="Q16" s="138"/>
      <c r="R16" s="138"/>
      <c r="S16" s="138"/>
      <c r="T16" s="138"/>
      <c r="U16" s="138" t="s">
        <v>91</v>
      </c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</row>
    <row r="17" spans="1:50" outlineLevel="1">
      <c r="A17" s="165"/>
      <c r="B17" s="167"/>
      <c r="C17" s="176" t="s">
        <v>102</v>
      </c>
      <c r="D17" s="189"/>
      <c r="E17" s="182">
        <v>16</v>
      </c>
      <c r="F17" s="204"/>
      <c r="G17" s="144"/>
      <c r="H17" s="216"/>
      <c r="I17" s="219"/>
      <c r="J17" s="141"/>
      <c r="K17" s="140"/>
      <c r="L17" s="138"/>
      <c r="M17" s="138"/>
      <c r="N17" s="138"/>
      <c r="O17" s="138"/>
      <c r="P17" s="138"/>
      <c r="Q17" s="138"/>
      <c r="R17" s="138"/>
      <c r="S17" s="138"/>
      <c r="T17" s="138"/>
      <c r="U17" s="138" t="s">
        <v>93</v>
      </c>
      <c r="V17" s="138">
        <v>0</v>
      </c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</row>
    <row r="18" spans="1:50" ht="22.5" outlineLevel="1">
      <c r="A18" s="165">
        <v>5</v>
      </c>
      <c r="B18" s="167" t="s">
        <v>103</v>
      </c>
      <c r="C18" s="174" t="s">
        <v>104</v>
      </c>
      <c r="D18" s="187" t="s">
        <v>98</v>
      </c>
      <c r="E18" s="160">
        <v>16</v>
      </c>
      <c r="F18" s="204"/>
      <c r="G18" s="144">
        <f>ROUND(E18*F18,2)</f>
        <v>0</v>
      </c>
      <c r="H18" s="216" t="s">
        <v>308</v>
      </c>
      <c r="I18" s="219"/>
      <c r="J18" s="141"/>
      <c r="K18" s="140"/>
      <c r="L18" s="138"/>
      <c r="M18" s="138"/>
      <c r="N18" s="138"/>
      <c r="O18" s="138"/>
      <c r="P18" s="138"/>
      <c r="Q18" s="138"/>
      <c r="R18" s="138"/>
      <c r="S18" s="138"/>
      <c r="T18" s="138"/>
      <c r="U18" s="138" t="s">
        <v>91</v>
      </c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</row>
    <row r="19" spans="1:50" outlineLevel="1">
      <c r="A19" s="165"/>
      <c r="B19" s="167"/>
      <c r="C19" s="176" t="s">
        <v>105</v>
      </c>
      <c r="D19" s="189"/>
      <c r="E19" s="182">
        <v>16</v>
      </c>
      <c r="F19" s="204"/>
      <c r="G19" s="144"/>
      <c r="H19" s="216"/>
      <c r="I19" s="219"/>
      <c r="J19" s="141"/>
      <c r="K19" s="140"/>
      <c r="L19" s="138"/>
      <c r="M19" s="138"/>
      <c r="N19" s="138"/>
      <c r="O19" s="138"/>
      <c r="P19" s="138"/>
      <c r="Q19" s="138"/>
      <c r="R19" s="138"/>
      <c r="S19" s="138"/>
      <c r="T19" s="138"/>
      <c r="U19" s="138" t="s">
        <v>93</v>
      </c>
      <c r="V19" s="138">
        <v>0</v>
      </c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</row>
    <row r="20" spans="1:50">
      <c r="A20" s="166" t="s">
        <v>86</v>
      </c>
      <c r="B20" s="168" t="s">
        <v>50</v>
      </c>
      <c r="C20" s="175" t="s">
        <v>51</v>
      </c>
      <c r="D20" s="188"/>
      <c r="E20" s="161"/>
      <c r="F20" s="205"/>
      <c r="G20" s="145">
        <f>SUMIF(U21:U27,"&lt;&gt;NOR",G21:G27)</f>
        <v>0</v>
      </c>
      <c r="H20" s="217"/>
      <c r="I20" s="220"/>
      <c r="J20" s="143"/>
      <c r="K20" s="142"/>
      <c r="U20" t="s">
        <v>87</v>
      </c>
    </row>
    <row r="21" spans="1:50" ht="22.5" outlineLevel="1">
      <c r="A21" s="165">
        <v>6</v>
      </c>
      <c r="B21" s="167" t="s">
        <v>106</v>
      </c>
      <c r="C21" s="174" t="s">
        <v>107</v>
      </c>
      <c r="D21" s="187" t="s">
        <v>98</v>
      </c>
      <c r="E21" s="160">
        <v>154.5</v>
      </c>
      <c r="F21" s="204"/>
      <c r="G21" s="144">
        <f>ROUND(E21*F21,2)</f>
        <v>0</v>
      </c>
      <c r="H21" s="216" t="s">
        <v>309</v>
      </c>
      <c r="I21" s="219"/>
      <c r="J21" s="141"/>
      <c r="K21" s="140"/>
      <c r="L21" s="138"/>
      <c r="M21" s="138"/>
      <c r="N21" s="138"/>
      <c r="O21" s="138"/>
      <c r="P21" s="138"/>
      <c r="Q21" s="138"/>
      <c r="R21" s="138"/>
      <c r="S21" s="138"/>
      <c r="T21" s="138"/>
      <c r="U21" s="138" t="s">
        <v>91</v>
      </c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</row>
    <row r="22" spans="1:50" outlineLevel="1">
      <c r="A22" s="165"/>
      <c r="B22" s="167"/>
      <c r="C22" s="176" t="s">
        <v>108</v>
      </c>
      <c r="D22" s="189"/>
      <c r="E22" s="182"/>
      <c r="F22" s="204"/>
      <c r="G22" s="144"/>
      <c r="H22" s="216"/>
      <c r="I22" s="219"/>
      <c r="J22" s="141"/>
      <c r="K22" s="140"/>
      <c r="L22" s="138"/>
      <c r="M22" s="138"/>
      <c r="N22" s="138"/>
      <c r="O22" s="138"/>
      <c r="P22" s="138"/>
      <c r="Q22" s="138"/>
      <c r="R22" s="138"/>
      <c r="S22" s="138"/>
      <c r="T22" s="138"/>
      <c r="U22" s="138" t="s">
        <v>93</v>
      </c>
      <c r="V22" s="138">
        <v>0</v>
      </c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</row>
    <row r="23" spans="1:50" outlineLevel="1">
      <c r="A23" s="165"/>
      <c r="B23" s="167"/>
      <c r="C23" s="176" t="s">
        <v>109</v>
      </c>
      <c r="D23" s="189"/>
      <c r="E23" s="182">
        <v>154.5</v>
      </c>
      <c r="F23" s="204"/>
      <c r="G23" s="144"/>
      <c r="H23" s="216"/>
      <c r="I23" s="219"/>
      <c r="J23" s="141"/>
      <c r="K23" s="140"/>
      <c r="L23" s="138"/>
      <c r="M23" s="138"/>
      <c r="N23" s="138"/>
      <c r="O23" s="138"/>
      <c r="P23" s="138"/>
      <c r="Q23" s="138"/>
      <c r="R23" s="138"/>
      <c r="S23" s="138"/>
      <c r="T23" s="138"/>
      <c r="U23" s="138" t="s">
        <v>93</v>
      </c>
      <c r="V23" s="138">
        <v>0</v>
      </c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</row>
    <row r="24" spans="1:50" outlineLevel="1">
      <c r="A24" s="165">
        <v>7</v>
      </c>
      <c r="B24" s="167" t="s">
        <v>110</v>
      </c>
      <c r="C24" s="174" t="s">
        <v>111</v>
      </c>
      <c r="D24" s="187" t="s">
        <v>98</v>
      </c>
      <c r="E24" s="160">
        <v>29.150000000000002</v>
      </c>
      <c r="F24" s="204"/>
      <c r="G24" s="144">
        <f>ROUND(E24*F24,2)</f>
        <v>0</v>
      </c>
      <c r="H24" s="216" t="s">
        <v>308</v>
      </c>
      <c r="I24" s="219"/>
      <c r="J24" s="141"/>
      <c r="K24" s="140"/>
      <c r="L24" s="138"/>
      <c r="M24" s="138"/>
      <c r="N24" s="138"/>
      <c r="O24" s="138"/>
      <c r="P24" s="138"/>
      <c r="Q24" s="138"/>
      <c r="R24" s="138"/>
      <c r="S24" s="138"/>
      <c r="T24" s="138"/>
      <c r="U24" s="138" t="s">
        <v>112</v>
      </c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</row>
    <row r="25" spans="1:50" outlineLevel="1">
      <c r="A25" s="165"/>
      <c r="B25" s="167"/>
      <c r="C25" s="176" t="s">
        <v>108</v>
      </c>
      <c r="D25" s="189"/>
      <c r="E25" s="182"/>
      <c r="F25" s="204"/>
      <c r="G25" s="144"/>
      <c r="H25" s="216"/>
      <c r="I25" s="219"/>
      <c r="J25" s="141"/>
      <c r="K25" s="140"/>
      <c r="L25" s="138"/>
      <c r="M25" s="138"/>
      <c r="N25" s="138"/>
      <c r="O25" s="138"/>
      <c r="P25" s="138"/>
      <c r="Q25" s="138"/>
      <c r="R25" s="138"/>
      <c r="S25" s="138"/>
      <c r="T25" s="138"/>
      <c r="U25" s="138" t="s">
        <v>93</v>
      </c>
      <c r="V25" s="138">
        <v>0</v>
      </c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</row>
    <row r="26" spans="1:50" outlineLevel="1">
      <c r="A26" s="165"/>
      <c r="B26" s="167"/>
      <c r="C26" s="176" t="s">
        <v>113</v>
      </c>
      <c r="D26" s="189"/>
      <c r="E26" s="182"/>
      <c r="F26" s="204"/>
      <c r="G26" s="144"/>
      <c r="H26" s="216"/>
      <c r="I26" s="219"/>
      <c r="J26" s="141"/>
      <c r="K26" s="140"/>
      <c r="L26" s="138"/>
      <c r="M26" s="138"/>
      <c r="N26" s="138"/>
      <c r="O26" s="138"/>
      <c r="P26" s="138"/>
      <c r="Q26" s="138"/>
      <c r="R26" s="138"/>
      <c r="S26" s="138"/>
      <c r="T26" s="138"/>
      <c r="U26" s="138" t="s">
        <v>93</v>
      </c>
      <c r="V26" s="138">
        <v>0</v>
      </c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</row>
    <row r="27" spans="1:50" outlineLevel="1">
      <c r="A27" s="165"/>
      <c r="B27" s="167"/>
      <c r="C27" s="176" t="s">
        <v>114</v>
      </c>
      <c r="D27" s="189"/>
      <c r="E27" s="182">
        <v>29.15</v>
      </c>
      <c r="F27" s="204"/>
      <c r="G27" s="144"/>
      <c r="H27" s="216"/>
      <c r="I27" s="219"/>
      <c r="J27" s="141"/>
      <c r="K27" s="140"/>
      <c r="L27" s="138"/>
      <c r="M27" s="138"/>
      <c r="N27" s="138"/>
      <c r="O27" s="138"/>
      <c r="P27" s="138"/>
      <c r="Q27" s="138"/>
      <c r="R27" s="138"/>
      <c r="S27" s="138"/>
      <c r="T27" s="138"/>
      <c r="U27" s="138" t="s">
        <v>93</v>
      </c>
      <c r="V27" s="138">
        <v>0</v>
      </c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</row>
    <row r="28" spans="1:50">
      <c r="A28" s="166" t="s">
        <v>86</v>
      </c>
      <c r="B28" s="168" t="s">
        <v>52</v>
      </c>
      <c r="C28" s="175" t="s">
        <v>53</v>
      </c>
      <c r="D28" s="188"/>
      <c r="E28" s="161"/>
      <c r="F28" s="205"/>
      <c r="G28" s="145">
        <f>SUMIF(U29:U40,"&lt;&gt;NOR",G29:G40)</f>
        <v>0</v>
      </c>
      <c r="H28" s="217"/>
      <c r="I28" s="220"/>
      <c r="J28" s="143"/>
      <c r="K28" s="142"/>
      <c r="U28" t="s">
        <v>87</v>
      </c>
    </row>
    <row r="29" spans="1:50" outlineLevel="1">
      <c r="A29" s="165">
        <v>8</v>
      </c>
      <c r="B29" s="167" t="s">
        <v>115</v>
      </c>
      <c r="C29" s="174" t="s">
        <v>116</v>
      </c>
      <c r="D29" s="187" t="s">
        <v>98</v>
      </c>
      <c r="E29" s="160">
        <v>176.1</v>
      </c>
      <c r="F29" s="204"/>
      <c r="G29" s="144">
        <f>ROUND(E29*F29,2)</f>
        <v>0</v>
      </c>
      <c r="H29" s="216" t="s">
        <v>309</v>
      </c>
      <c r="I29" s="219"/>
      <c r="J29" s="141"/>
      <c r="K29" s="140"/>
      <c r="L29" s="138"/>
      <c r="M29" s="138"/>
      <c r="N29" s="138"/>
      <c r="O29" s="138"/>
      <c r="P29" s="138"/>
      <c r="Q29" s="138"/>
      <c r="R29" s="138"/>
      <c r="S29" s="138"/>
      <c r="T29" s="138"/>
      <c r="U29" s="138" t="s">
        <v>91</v>
      </c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</row>
    <row r="30" spans="1:50" outlineLevel="1">
      <c r="A30" s="165"/>
      <c r="B30" s="167"/>
      <c r="C30" s="176" t="s">
        <v>108</v>
      </c>
      <c r="D30" s="189"/>
      <c r="E30" s="182"/>
      <c r="F30" s="204"/>
      <c r="G30" s="144"/>
      <c r="H30" s="216"/>
      <c r="I30" s="219"/>
      <c r="J30" s="141"/>
      <c r="K30" s="140"/>
      <c r="L30" s="138"/>
      <c r="M30" s="138"/>
      <c r="N30" s="138"/>
      <c r="O30" s="138"/>
      <c r="P30" s="138"/>
      <c r="Q30" s="138"/>
      <c r="R30" s="138"/>
      <c r="S30" s="138"/>
      <c r="T30" s="138"/>
      <c r="U30" s="138" t="s">
        <v>93</v>
      </c>
      <c r="V30" s="138">
        <v>0</v>
      </c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</row>
    <row r="31" spans="1:50" outlineLevel="1">
      <c r="A31" s="165"/>
      <c r="B31" s="167"/>
      <c r="C31" s="176" t="s">
        <v>117</v>
      </c>
      <c r="D31" s="189"/>
      <c r="E31" s="182">
        <v>154.5</v>
      </c>
      <c r="F31" s="204"/>
      <c r="G31" s="144"/>
      <c r="H31" s="216"/>
      <c r="I31" s="219"/>
      <c r="J31" s="141"/>
      <c r="K31" s="140"/>
      <c r="L31" s="138"/>
      <c r="M31" s="138"/>
      <c r="N31" s="138"/>
      <c r="O31" s="138"/>
      <c r="P31" s="138"/>
      <c r="Q31" s="138"/>
      <c r="R31" s="138"/>
      <c r="S31" s="138"/>
      <c r="T31" s="138"/>
      <c r="U31" s="138" t="s">
        <v>93</v>
      </c>
      <c r="V31" s="138">
        <v>0</v>
      </c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</row>
    <row r="32" spans="1:50" outlineLevel="1">
      <c r="A32" s="165"/>
      <c r="B32" s="167"/>
      <c r="C32" s="176" t="s">
        <v>118</v>
      </c>
      <c r="D32" s="189"/>
      <c r="E32" s="182">
        <v>4</v>
      </c>
      <c r="F32" s="204"/>
      <c r="G32" s="144"/>
      <c r="H32" s="216"/>
      <c r="I32" s="219"/>
      <c r="J32" s="141"/>
      <c r="K32" s="140"/>
      <c r="L32" s="138"/>
      <c r="M32" s="138"/>
      <c r="N32" s="138"/>
      <c r="O32" s="138"/>
      <c r="P32" s="138"/>
      <c r="Q32" s="138"/>
      <c r="R32" s="138"/>
      <c r="S32" s="138"/>
      <c r="T32" s="138"/>
      <c r="U32" s="138" t="s">
        <v>93</v>
      </c>
      <c r="V32" s="138">
        <v>0</v>
      </c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</row>
    <row r="33" spans="1:50" outlineLevel="1">
      <c r="A33" s="165"/>
      <c r="B33" s="167"/>
      <c r="C33" s="176" t="s">
        <v>119</v>
      </c>
      <c r="D33" s="189"/>
      <c r="E33" s="182">
        <v>14.4</v>
      </c>
      <c r="F33" s="204"/>
      <c r="G33" s="144"/>
      <c r="H33" s="216"/>
      <c r="I33" s="219"/>
      <c r="J33" s="141"/>
      <c r="K33" s="140"/>
      <c r="L33" s="138"/>
      <c r="M33" s="138"/>
      <c r="N33" s="138"/>
      <c r="O33" s="138"/>
      <c r="P33" s="138"/>
      <c r="Q33" s="138"/>
      <c r="R33" s="138"/>
      <c r="S33" s="138"/>
      <c r="T33" s="138"/>
      <c r="U33" s="138" t="s">
        <v>93</v>
      </c>
      <c r="V33" s="138">
        <v>0</v>
      </c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</row>
    <row r="34" spans="1:50" outlineLevel="1">
      <c r="A34" s="165"/>
      <c r="B34" s="167"/>
      <c r="C34" s="176" t="s">
        <v>120</v>
      </c>
      <c r="D34" s="189"/>
      <c r="E34" s="182">
        <v>3.2</v>
      </c>
      <c r="F34" s="204"/>
      <c r="G34" s="144"/>
      <c r="H34" s="216"/>
      <c r="I34" s="219"/>
      <c r="J34" s="141"/>
      <c r="K34" s="140"/>
      <c r="L34" s="138"/>
      <c r="M34" s="138"/>
      <c r="N34" s="138"/>
      <c r="O34" s="138"/>
      <c r="P34" s="138"/>
      <c r="Q34" s="138"/>
      <c r="R34" s="138"/>
      <c r="S34" s="138"/>
      <c r="T34" s="138"/>
      <c r="U34" s="138" t="s">
        <v>93</v>
      </c>
      <c r="V34" s="138">
        <v>0</v>
      </c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</row>
    <row r="35" spans="1:50" outlineLevel="1">
      <c r="A35" s="165">
        <v>9</v>
      </c>
      <c r="B35" s="167" t="s">
        <v>121</v>
      </c>
      <c r="C35" s="174" t="s">
        <v>122</v>
      </c>
      <c r="D35" s="187" t="s">
        <v>123</v>
      </c>
      <c r="E35" s="160">
        <v>22</v>
      </c>
      <c r="F35" s="204"/>
      <c r="G35" s="144">
        <f>ROUND(E35*F35,2)</f>
        <v>0</v>
      </c>
      <c r="H35" s="216" t="s">
        <v>309</v>
      </c>
      <c r="I35" s="219"/>
      <c r="J35" s="141"/>
      <c r="K35" s="140"/>
      <c r="L35" s="138"/>
      <c r="M35" s="138"/>
      <c r="N35" s="138"/>
      <c r="O35" s="138"/>
      <c r="P35" s="138"/>
      <c r="Q35" s="138"/>
      <c r="R35" s="138"/>
      <c r="S35" s="138"/>
      <c r="T35" s="138"/>
      <c r="U35" s="138" t="s">
        <v>91</v>
      </c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</row>
    <row r="36" spans="1:50" outlineLevel="1">
      <c r="A36" s="165"/>
      <c r="B36" s="167"/>
      <c r="C36" s="176" t="s">
        <v>124</v>
      </c>
      <c r="D36" s="189"/>
      <c r="E36" s="182">
        <v>22</v>
      </c>
      <c r="F36" s="204"/>
      <c r="G36" s="144"/>
      <c r="H36" s="216"/>
      <c r="I36" s="219"/>
      <c r="J36" s="141"/>
      <c r="K36" s="140"/>
      <c r="L36" s="138"/>
      <c r="M36" s="138"/>
      <c r="N36" s="138"/>
      <c r="O36" s="138"/>
      <c r="P36" s="138"/>
      <c r="Q36" s="138"/>
      <c r="R36" s="138"/>
      <c r="S36" s="138"/>
      <c r="T36" s="138"/>
      <c r="U36" s="138" t="s">
        <v>93</v>
      </c>
      <c r="V36" s="138">
        <v>0</v>
      </c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</row>
    <row r="37" spans="1:50" outlineLevel="1">
      <c r="A37" s="165">
        <v>10</v>
      </c>
      <c r="B37" s="167" t="s">
        <v>125</v>
      </c>
      <c r="C37" s="174" t="s">
        <v>126</v>
      </c>
      <c r="D37" s="187" t="s">
        <v>98</v>
      </c>
      <c r="E37" s="160">
        <v>26</v>
      </c>
      <c r="F37" s="204"/>
      <c r="G37" s="144">
        <f>ROUND(E37*F37,2)</f>
        <v>0</v>
      </c>
      <c r="H37" s="216" t="s">
        <v>308</v>
      </c>
      <c r="I37" s="219"/>
      <c r="J37" s="141"/>
      <c r="K37" s="140"/>
      <c r="L37" s="138"/>
      <c r="M37" s="138"/>
      <c r="N37" s="138"/>
      <c r="O37" s="138"/>
      <c r="P37" s="138"/>
      <c r="Q37" s="138"/>
      <c r="R37" s="138"/>
      <c r="S37" s="138"/>
      <c r="T37" s="138"/>
      <c r="U37" s="138" t="s">
        <v>91</v>
      </c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</row>
    <row r="38" spans="1:50" outlineLevel="1">
      <c r="A38" s="165"/>
      <c r="B38" s="167"/>
      <c r="C38" s="176" t="s">
        <v>127</v>
      </c>
      <c r="D38" s="189"/>
      <c r="E38" s="182">
        <v>26</v>
      </c>
      <c r="F38" s="204"/>
      <c r="G38" s="144"/>
      <c r="H38" s="216"/>
      <c r="I38" s="219"/>
      <c r="J38" s="141"/>
      <c r="K38" s="140"/>
      <c r="L38" s="138"/>
      <c r="M38" s="138"/>
      <c r="N38" s="138"/>
      <c r="O38" s="138"/>
      <c r="P38" s="138"/>
      <c r="Q38" s="138"/>
      <c r="R38" s="138"/>
      <c r="S38" s="138"/>
      <c r="T38" s="138"/>
      <c r="U38" s="138" t="s">
        <v>93</v>
      </c>
      <c r="V38" s="138">
        <v>0</v>
      </c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</row>
    <row r="39" spans="1:50" ht="22.5" outlineLevel="1">
      <c r="A39" s="165">
        <v>11</v>
      </c>
      <c r="B39" s="167" t="s">
        <v>128</v>
      </c>
      <c r="C39" s="174" t="s">
        <v>129</v>
      </c>
      <c r="D39" s="187" t="s">
        <v>98</v>
      </c>
      <c r="E39" s="160">
        <v>26</v>
      </c>
      <c r="F39" s="204"/>
      <c r="G39" s="144">
        <f>ROUND(E39*F39,2)</f>
        <v>0</v>
      </c>
      <c r="H39" s="216" t="s">
        <v>308</v>
      </c>
      <c r="I39" s="219"/>
      <c r="J39" s="141"/>
      <c r="K39" s="140"/>
      <c r="L39" s="138"/>
      <c r="M39" s="138"/>
      <c r="N39" s="138"/>
      <c r="O39" s="138"/>
      <c r="P39" s="138"/>
      <c r="Q39" s="138"/>
      <c r="R39" s="138"/>
      <c r="S39" s="138"/>
      <c r="T39" s="138"/>
      <c r="U39" s="138" t="s">
        <v>91</v>
      </c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</row>
    <row r="40" spans="1:50" outlineLevel="1">
      <c r="A40" s="165"/>
      <c r="B40" s="167"/>
      <c r="C40" s="176" t="s">
        <v>127</v>
      </c>
      <c r="D40" s="189"/>
      <c r="E40" s="182">
        <v>26</v>
      </c>
      <c r="F40" s="204"/>
      <c r="G40" s="144"/>
      <c r="H40" s="216"/>
      <c r="I40" s="219"/>
      <c r="J40" s="141"/>
      <c r="K40" s="140"/>
      <c r="L40" s="138"/>
      <c r="M40" s="138"/>
      <c r="N40" s="138"/>
      <c r="O40" s="138"/>
      <c r="P40" s="138"/>
      <c r="Q40" s="138"/>
      <c r="R40" s="138"/>
      <c r="S40" s="138"/>
      <c r="T40" s="138"/>
      <c r="U40" s="138" t="s">
        <v>93</v>
      </c>
      <c r="V40" s="138">
        <v>0</v>
      </c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</row>
    <row r="41" spans="1:50">
      <c r="A41" s="166" t="s">
        <v>86</v>
      </c>
      <c r="B41" s="168" t="s">
        <v>54</v>
      </c>
      <c r="C41" s="175" t="s">
        <v>55</v>
      </c>
      <c r="D41" s="188"/>
      <c r="E41" s="161"/>
      <c r="F41" s="205"/>
      <c r="G41" s="145">
        <f>SUMIF(U42:U108,"&lt;&gt;NOR",G42:G108)</f>
        <v>0</v>
      </c>
      <c r="H41" s="217"/>
      <c r="I41" s="220"/>
      <c r="J41" s="143"/>
      <c r="K41" s="142"/>
      <c r="U41" t="s">
        <v>87</v>
      </c>
    </row>
    <row r="42" spans="1:50" outlineLevel="1">
      <c r="A42" s="165">
        <v>12</v>
      </c>
      <c r="B42" s="167" t="s">
        <v>130</v>
      </c>
      <c r="C42" s="174" t="s">
        <v>131</v>
      </c>
      <c r="D42" s="187" t="s">
        <v>98</v>
      </c>
      <c r="E42" s="160">
        <v>161.5</v>
      </c>
      <c r="F42" s="204"/>
      <c r="G42" s="144">
        <f>ROUND(E42*F42,2)</f>
        <v>0</v>
      </c>
      <c r="H42" s="216" t="s">
        <v>308</v>
      </c>
      <c r="I42" s="219"/>
      <c r="J42" s="141"/>
      <c r="K42" s="140"/>
      <c r="L42" s="138"/>
      <c r="M42" s="138"/>
      <c r="N42" s="138"/>
      <c r="O42" s="138"/>
      <c r="P42" s="138"/>
      <c r="Q42" s="138"/>
      <c r="R42" s="138"/>
      <c r="S42" s="138"/>
      <c r="T42" s="138"/>
      <c r="U42" s="138" t="s">
        <v>91</v>
      </c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</row>
    <row r="43" spans="1:50" outlineLevel="1">
      <c r="A43" s="165"/>
      <c r="B43" s="167"/>
      <c r="C43" s="176" t="s">
        <v>132</v>
      </c>
      <c r="D43" s="189"/>
      <c r="E43" s="182"/>
      <c r="F43" s="204"/>
      <c r="G43" s="144"/>
      <c r="H43" s="216">
        <v>0</v>
      </c>
      <c r="I43" s="219"/>
      <c r="J43" s="141"/>
      <c r="K43" s="140"/>
      <c r="L43" s="213"/>
      <c r="M43" s="138"/>
      <c r="N43" s="138"/>
      <c r="O43" s="138"/>
      <c r="P43" s="138"/>
      <c r="Q43" s="138"/>
      <c r="R43" s="138"/>
      <c r="S43" s="138"/>
      <c r="T43" s="138"/>
      <c r="U43" s="138" t="s">
        <v>93</v>
      </c>
      <c r="V43" s="138">
        <v>0</v>
      </c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</row>
    <row r="44" spans="1:50" outlineLevel="1">
      <c r="A44" s="165"/>
      <c r="B44" s="167"/>
      <c r="C44" s="176" t="s">
        <v>133</v>
      </c>
      <c r="D44" s="189"/>
      <c r="E44" s="182">
        <v>130</v>
      </c>
      <c r="F44" s="204"/>
      <c r="G44" s="144"/>
      <c r="H44" s="216">
        <v>0</v>
      </c>
      <c r="I44" s="219"/>
      <c r="J44" s="141"/>
      <c r="K44" s="140"/>
      <c r="L44" s="213"/>
      <c r="M44" s="138"/>
      <c r="N44" s="138"/>
      <c r="O44" s="138"/>
      <c r="P44" s="138"/>
      <c r="Q44" s="138"/>
      <c r="R44" s="138"/>
      <c r="S44" s="138"/>
      <c r="T44" s="138"/>
      <c r="U44" s="138" t="s">
        <v>93</v>
      </c>
      <c r="V44" s="138">
        <v>0</v>
      </c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</row>
    <row r="45" spans="1:50" outlineLevel="1">
      <c r="A45" s="165"/>
      <c r="B45" s="167"/>
      <c r="C45" s="176" t="s">
        <v>134</v>
      </c>
      <c r="D45" s="189"/>
      <c r="E45" s="182">
        <v>31.5</v>
      </c>
      <c r="F45" s="204"/>
      <c r="G45" s="144"/>
      <c r="H45" s="216">
        <v>0</v>
      </c>
      <c r="I45" s="219"/>
      <c r="J45" s="141"/>
      <c r="K45" s="140"/>
      <c r="L45" s="213"/>
      <c r="M45" s="138"/>
      <c r="N45" s="138"/>
      <c r="O45" s="138"/>
      <c r="P45" s="138"/>
      <c r="Q45" s="138"/>
      <c r="R45" s="138"/>
      <c r="S45" s="138"/>
      <c r="T45" s="138"/>
      <c r="U45" s="138" t="s">
        <v>93</v>
      </c>
      <c r="V45" s="138">
        <v>0</v>
      </c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</row>
    <row r="46" spans="1:50" outlineLevel="1">
      <c r="A46" s="165">
        <v>13</v>
      </c>
      <c r="B46" s="167" t="s">
        <v>135</v>
      </c>
      <c r="C46" s="174" t="s">
        <v>136</v>
      </c>
      <c r="D46" s="187" t="s">
        <v>90</v>
      </c>
      <c r="E46" s="160">
        <v>1</v>
      </c>
      <c r="F46" s="204"/>
      <c r="G46" s="144">
        <f>ROUND(E46*F46,2)</f>
        <v>0</v>
      </c>
      <c r="H46" s="216" t="s">
        <v>308</v>
      </c>
      <c r="I46" s="219"/>
      <c r="J46" s="141"/>
      <c r="K46" s="140"/>
      <c r="L46" s="213"/>
      <c r="M46" s="138"/>
      <c r="N46" s="138"/>
      <c r="O46" s="138"/>
      <c r="P46" s="138"/>
      <c r="Q46" s="138"/>
      <c r="R46" s="138"/>
      <c r="S46" s="138"/>
      <c r="T46" s="138"/>
      <c r="U46" s="138" t="s">
        <v>91</v>
      </c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</row>
    <row r="47" spans="1:50" outlineLevel="1">
      <c r="A47" s="165"/>
      <c r="B47" s="167"/>
      <c r="C47" s="176" t="s">
        <v>92</v>
      </c>
      <c r="D47" s="189"/>
      <c r="E47" s="182">
        <v>1</v>
      </c>
      <c r="F47" s="204"/>
      <c r="G47" s="144"/>
      <c r="H47" s="216">
        <v>0</v>
      </c>
      <c r="I47" s="219"/>
      <c r="J47" s="141"/>
      <c r="K47" s="140"/>
      <c r="L47" s="213"/>
      <c r="M47" s="138"/>
      <c r="N47" s="138"/>
      <c r="O47" s="138"/>
      <c r="P47" s="138"/>
      <c r="Q47" s="138"/>
      <c r="R47" s="138"/>
      <c r="S47" s="138"/>
      <c r="T47" s="138"/>
      <c r="U47" s="138" t="s">
        <v>93</v>
      </c>
      <c r="V47" s="138">
        <v>0</v>
      </c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</row>
    <row r="48" spans="1:50" outlineLevel="1">
      <c r="A48" s="165">
        <v>14</v>
      </c>
      <c r="B48" s="167" t="s">
        <v>137</v>
      </c>
      <c r="C48" s="174" t="s">
        <v>138</v>
      </c>
      <c r="D48" s="187" t="s">
        <v>90</v>
      </c>
      <c r="E48" s="160">
        <v>7</v>
      </c>
      <c r="F48" s="204"/>
      <c r="G48" s="144">
        <f>ROUND(E48*F48,2)</f>
        <v>0</v>
      </c>
      <c r="H48" s="216" t="s">
        <v>308</v>
      </c>
      <c r="I48" s="219"/>
      <c r="J48" s="141"/>
      <c r="K48" s="140"/>
      <c r="L48" s="213"/>
      <c r="M48" s="138"/>
      <c r="N48" s="138"/>
      <c r="O48" s="138"/>
      <c r="P48" s="138"/>
      <c r="Q48" s="138"/>
      <c r="R48" s="138"/>
      <c r="S48" s="138"/>
      <c r="T48" s="138"/>
      <c r="U48" s="138" t="s">
        <v>91</v>
      </c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</row>
    <row r="49" spans="1:50" outlineLevel="1">
      <c r="A49" s="165"/>
      <c r="B49" s="167"/>
      <c r="C49" s="176" t="s">
        <v>139</v>
      </c>
      <c r="D49" s="189"/>
      <c r="E49" s="182">
        <v>7</v>
      </c>
      <c r="F49" s="204"/>
      <c r="G49" s="144"/>
      <c r="H49" s="216">
        <v>0</v>
      </c>
      <c r="I49" s="219"/>
      <c r="J49" s="141"/>
      <c r="K49" s="140"/>
      <c r="L49" s="213"/>
      <c r="M49" s="138"/>
      <c r="N49" s="138"/>
      <c r="O49" s="138"/>
      <c r="P49" s="138"/>
      <c r="Q49" s="138"/>
      <c r="R49" s="138"/>
      <c r="S49" s="138"/>
      <c r="T49" s="138"/>
      <c r="U49" s="138" t="s">
        <v>93</v>
      </c>
      <c r="V49" s="138">
        <v>0</v>
      </c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</row>
    <row r="50" spans="1:50" ht="22.5" outlineLevel="1">
      <c r="A50" s="165">
        <v>15</v>
      </c>
      <c r="B50" s="167" t="s">
        <v>140</v>
      </c>
      <c r="C50" s="174" t="s">
        <v>141</v>
      </c>
      <c r="D50" s="187" t="s">
        <v>90</v>
      </c>
      <c r="E50" s="160">
        <v>3</v>
      </c>
      <c r="F50" s="204"/>
      <c r="G50" s="144">
        <f>ROUND(E50*F50,2)</f>
        <v>0</v>
      </c>
      <c r="H50" s="216" t="s">
        <v>308</v>
      </c>
      <c r="I50" s="219"/>
      <c r="J50" s="141"/>
      <c r="K50" s="140"/>
      <c r="L50" s="213"/>
      <c r="M50" s="138"/>
      <c r="N50" s="138"/>
      <c r="O50" s="138"/>
      <c r="P50" s="138"/>
      <c r="Q50" s="138"/>
      <c r="R50" s="138"/>
      <c r="S50" s="138"/>
      <c r="T50" s="138"/>
      <c r="U50" s="138" t="s">
        <v>91</v>
      </c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</row>
    <row r="51" spans="1:50" outlineLevel="1">
      <c r="A51" s="165"/>
      <c r="B51" s="167"/>
      <c r="C51" s="176" t="s">
        <v>142</v>
      </c>
      <c r="D51" s="189"/>
      <c r="E51" s="182">
        <v>3</v>
      </c>
      <c r="F51" s="204"/>
      <c r="G51" s="144"/>
      <c r="H51" s="216">
        <v>0</v>
      </c>
      <c r="I51" s="219"/>
      <c r="J51" s="141"/>
      <c r="K51" s="140"/>
      <c r="L51" s="213"/>
      <c r="M51" s="138"/>
      <c r="N51" s="138"/>
      <c r="O51" s="138"/>
      <c r="P51" s="138"/>
      <c r="Q51" s="138"/>
      <c r="R51" s="138"/>
      <c r="S51" s="138"/>
      <c r="T51" s="138"/>
      <c r="U51" s="138" t="s">
        <v>93</v>
      </c>
      <c r="V51" s="138">
        <v>0</v>
      </c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</row>
    <row r="52" spans="1:50" outlineLevel="1">
      <c r="A52" s="165">
        <v>16</v>
      </c>
      <c r="B52" s="167" t="s">
        <v>143</v>
      </c>
      <c r="C52" s="174" t="s">
        <v>144</v>
      </c>
      <c r="D52" s="187" t="s">
        <v>98</v>
      </c>
      <c r="E52" s="160">
        <v>128</v>
      </c>
      <c r="F52" s="204"/>
      <c r="G52" s="144">
        <f>ROUND(E52*F52,2)</f>
        <v>0</v>
      </c>
      <c r="H52" s="216" t="s">
        <v>308</v>
      </c>
      <c r="I52" s="219"/>
      <c r="J52" s="141"/>
      <c r="K52" s="140"/>
      <c r="L52" s="213"/>
      <c r="M52" s="138"/>
      <c r="N52" s="138"/>
      <c r="O52" s="138"/>
      <c r="P52" s="138"/>
      <c r="Q52" s="138"/>
      <c r="R52" s="138"/>
      <c r="S52" s="138"/>
      <c r="T52" s="138"/>
      <c r="U52" s="138" t="s">
        <v>91</v>
      </c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</row>
    <row r="53" spans="1:50" outlineLevel="1">
      <c r="A53" s="165"/>
      <c r="B53" s="167"/>
      <c r="C53" s="176" t="s">
        <v>145</v>
      </c>
      <c r="D53" s="189"/>
      <c r="E53" s="182">
        <v>128</v>
      </c>
      <c r="F53" s="204"/>
      <c r="G53" s="144"/>
      <c r="H53" s="216">
        <v>0</v>
      </c>
      <c r="I53" s="219"/>
      <c r="J53" s="141"/>
      <c r="K53" s="140"/>
      <c r="L53" s="213"/>
      <c r="M53" s="138"/>
      <c r="N53" s="138"/>
      <c r="O53" s="138"/>
      <c r="P53" s="138"/>
      <c r="Q53" s="138"/>
      <c r="R53" s="138"/>
      <c r="S53" s="138"/>
      <c r="T53" s="138"/>
      <c r="U53" s="138" t="s">
        <v>93</v>
      </c>
      <c r="V53" s="138">
        <v>0</v>
      </c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</row>
    <row r="54" spans="1:50" ht="22.5" outlineLevel="1">
      <c r="A54" s="165">
        <v>17</v>
      </c>
      <c r="B54" s="167" t="s">
        <v>146</v>
      </c>
      <c r="C54" s="174" t="s">
        <v>147</v>
      </c>
      <c r="D54" s="187" t="s">
        <v>98</v>
      </c>
      <c r="E54" s="160">
        <v>128</v>
      </c>
      <c r="F54" s="204"/>
      <c r="G54" s="144">
        <f>ROUND(E54*F54,2)</f>
        <v>0</v>
      </c>
      <c r="H54" s="216" t="s">
        <v>308</v>
      </c>
      <c r="I54" s="219"/>
      <c r="J54" s="141"/>
      <c r="K54" s="140"/>
      <c r="L54" s="213"/>
      <c r="M54" s="138"/>
      <c r="N54" s="138"/>
      <c r="O54" s="138"/>
      <c r="P54" s="138"/>
      <c r="Q54" s="138"/>
      <c r="R54" s="138"/>
      <c r="S54" s="138"/>
      <c r="T54" s="138"/>
      <c r="U54" s="138" t="s">
        <v>91</v>
      </c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</row>
    <row r="55" spans="1:50" outlineLevel="1">
      <c r="A55" s="165"/>
      <c r="B55" s="167"/>
      <c r="C55" s="176" t="s">
        <v>145</v>
      </c>
      <c r="D55" s="189"/>
      <c r="E55" s="182">
        <v>128</v>
      </c>
      <c r="F55" s="204"/>
      <c r="G55" s="144"/>
      <c r="H55" s="216">
        <v>0</v>
      </c>
      <c r="I55" s="219"/>
      <c r="J55" s="141"/>
      <c r="K55" s="140"/>
      <c r="L55" s="213"/>
      <c r="M55" s="138"/>
      <c r="N55" s="138"/>
      <c r="O55" s="138"/>
      <c r="P55" s="138"/>
      <c r="Q55" s="138"/>
      <c r="R55" s="138"/>
      <c r="S55" s="138"/>
      <c r="T55" s="138"/>
      <c r="U55" s="138" t="s">
        <v>93</v>
      </c>
      <c r="V55" s="138">
        <v>0</v>
      </c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</row>
    <row r="56" spans="1:50" ht="22.5" outlineLevel="1">
      <c r="A56" s="165">
        <v>18</v>
      </c>
      <c r="B56" s="167" t="s">
        <v>148</v>
      </c>
      <c r="C56" s="174" t="s">
        <v>149</v>
      </c>
      <c r="D56" s="187" t="s">
        <v>98</v>
      </c>
      <c r="E56" s="160">
        <v>26</v>
      </c>
      <c r="F56" s="204"/>
      <c r="G56" s="144">
        <f>ROUND(E56*F56,2)</f>
        <v>0</v>
      </c>
      <c r="H56" s="216" t="s">
        <v>308</v>
      </c>
      <c r="I56" s="219"/>
      <c r="J56" s="141"/>
      <c r="K56" s="140"/>
      <c r="L56" s="213"/>
      <c r="M56" s="138"/>
      <c r="N56" s="138"/>
      <c r="O56" s="138"/>
      <c r="P56" s="138"/>
      <c r="Q56" s="138"/>
      <c r="R56" s="138"/>
      <c r="S56" s="138"/>
      <c r="T56" s="138"/>
      <c r="U56" s="138" t="s">
        <v>91</v>
      </c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</row>
    <row r="57" spans="1:50" outlineLevel="1">
      <c r="A57" s="165"/>
      <c r="B57" s="167"/>
      <c r="C57" s="176" t="s">
        <v>150</v>
      </c>
      <c r="D57" s="189"/>
      <c r="E57" s="182">
        <v>26</v>
      </c>
      <c r="F57" s="204"/>
      <c r="G57" s="144"/>
      <c r="H57" s="216">
        <v>0</v>
      </c>
      <c r="I57" s="219"/>
      <c r="J57" s="141"/>
      <c r="K57" s="140"/>
      <c r="L57" s="213"/>
      <c r="M57" s="138"/>
      <c r="N57" s="138"/>
      <c r="O57" s="138"/>
      <c r="P57" s="138"/>
      <c r="Q57" s="138"/>
      <c r="R57" s="138"/>
      <c r="S57" s="138"/>
      <c r="T57" s="138"/>
      <c r="U57" s="138" t="s">
        <v>93</v>
      </c>
      <c r="V57" s="138">
        <v>0</v>
      </c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</row>
    <row r="58" spans="1:50" outlineLevel="1">
      <c r="A58" s="165">
        <v>19</v>
      </c>
      <c r="B58" s="167" t="s">
        <v>151</v>
      </c>
      <c r="C58" s="174" t="s">
        <v>152</v>
      </c>
      <c r="D58" s="187" t="s">
        <v>98</v>
      </c>
      <c r="E58" s="160">
        <v>26</v>
      </c>
      <c r="F58" s="204"/>
      <c r="G58" s="144">
        <f>ROUND(E58*F58,2)</f>
        <v>0</v>
      </c>
      <c r="H58" s="216" t="s">
        <v>308</v>
      </c>
      <c r="I58" s="219"/>
      <c r="J58" s="141"/>
      <c r="K58" s="140"/>
      <c r="L58" s="213"/>
      <c r="M58" s="138"/>
      <c r="N58" s="138"/>
      <c r="O58" s="138"/>
      <c r="P58" s="138"/>
      <c r="Q58" s="138"/>
      <c r="R58" s="138"/>
      <c r="S58" s="138"/>
      <c r="T58" s="138"/>
      <c r="U58" s="138" t="s">
        <v>91</v>
      </c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</row>
    <row r="59" spans="1:50" outlineLevel="1">
      <c r="A59" s="165"/>
      <c r="B59" s="167"/>
      <c r="C59" s="176" t="s">
        <v>150</v>
      </c>
      <c r="D59" s="189"/>
      <c r="E59" s="182">
        <v>26</v>
      </c>
      <c r="F59" s="204"/>
      <c r="G59" s="144"/>
      <c r="H59" s="216">
        <v>0</v>
      </c>
      <c r="I59" s="219"/>
      <c r="J59" s="141"/>
      <c r="K59" s="140"/>
      <c r="L59" s="213"/>
      <c r="M59" s="138"/>
      <c r="N59" s="138"/>
      <c r="O59" s="138"/>
      <c r="P59" s="138"/>
      <c r="Q59" s="138"/>
      <c r="R59" s="138"/>
      <c r="S59" s="138"/>
      <c r="T59" s="138"/>
      <c r="U59" s="138" t="s">
        <v>93</v>
      </c>
      <c r="V59" s="138">
        <v>0</v>
      </c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</row>
    <row r="60" spans="1:50" ht="22.5" outlineLevel="1">
      <c r="A60" s="165">
        <v>20</v>
      </c>
      <c r="B60" s="167" t="s">
        <v>153</v>
      </c>
      <c r="C60" s="174" t="s">
        <v>154</v>
      </c>
      <c r="D60" s="187" t="s">
        <v>98</v>
      </c>
      <c r="E60" s="160">
        <v>2.5</v>
      </c>
      <c r="F60" s="204"/>
      <c r="G60" s="144">
        <f>ROUND(E60*F60,2)</f>
        <v>0</v>
      </c>
      <c r="H60" s="216" t="s">
        <v>308</v>
      </c>
      <c r="I60" s="219"/>
      <c r="J60" s="141"/>
      <c r="K60" s="140"/>
      <c r="L60" s="213"/>
      <c r="M60" s="138"/>
      <c r="N60" s="138"/>
      <c r="O60" s="138"/>
      <c r="P60" s="138"/>
      <c r="Q60" s="138"/>
      <c r="R60" s="138"/>
      <c r="S60" s="138"/>
      <c r="T60" s="138"/>
      <c r="U60" s="138" t="s">
        <v>91</v>
      </c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</row>
    <row r="61" spans="1:50" outlineLevel="1">
      <c r="A61" s="165"/>
      <c r="B61" s="167"/>
      <c r="C61" s="176" t="s">
        <v>155</v>
      </c>
      <c r="D61" s="189"/>
      <c r="E61" s="182">
        <v>2.5</v>
      </c>
      <c r="F61" s="204"/>
      <c r="G61" s="144"/>
      <c r="H61" s="216">
        <v>0</v>
      </c>
      <c r="I61" s="219"/>
      <c r="J61" s="141"/>
      <c r="K61" s="140"/>
      <c r="L61" s="213"/>
      <c r="M61" s="138"/>
      <c r="N61" s="138"/>
      <c r="O61" s="138"/>
      <c r="P61" s="138"/>
      <c r="Q61" s="138"/>
      <c r="R61" s="138"/>
      <c r="S61" s="138"/>
      <c r="T61" s="138"/>
      <c r="U61" s="138" t="s">
        <v>93</v>
      </c>
      <c r="V61" s="138">
        <v>0</v>
      </c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</row>
    <row r="62" spans="1:50" ht="22.5" outlineLevel="1">
      <c r="A62" s="165">
        <v>21</v>
      </c>
      <c r="B62" s="167" t="s">
        <v>156</v>
      </c>
      <c r="C62" s="174" t="s">
        <v>157</v>
      </c>
      <c r="D62" s="187" t="s">
        <v>98</v>
      </c>
      <c r="E62" s="160">
        <v>16</v>
      </c>
      <c r="F62" s="204"/>
      <c r="G62" s="144">
        <f>ROUND(E62*F62,2)</f>
        <v>0</v>
      </c>
      <c r="H62" s="216" t="s">
        <v>308</v>
      </c>
      <c r="I62" s="219"/>
      <c r="J62" s="141"/>
      <c r="K62" s="140"/>
      <c r="L62" s="213"/>
      <c r="M62" s="138"/>
      <c r="N62" s="138"/>
      <c r="O62" s="138"/>
      <c r="P62" s="138"/>
      <c r="Q62" s="138"/>
      <c r="R62" s="138"/>
      <c r="S62" s="138"/>
      <c r="T62" s="138"/>
      <c r="U62" s="138" t="s">
        <v>91</v>
      </c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</row>
    <row r="63" spans="1:50" ht="22.5" outlineLevel="1">
      <c r="A63" s="165"/>
      <c r="B63" s="167"/>
      <c r="C63" s="222" t="s">
        <v>157</v>
      </c>
      <c r="D63" s="189"/>
      <c r="E63" s="182">
        <v>4</v>
      </c>
      <c r="F63" s="204"/>
      <c r="G63" s="144"/>
      <c r="H63" s="216">
        <v>0</v>
      </c>
      <c r="I63" s="219"/>
      <c r="J63" s="141"/>
      <c r="K63" s="140"/>
      <c r="L63" s="213"/>
      <c r="M63" s="138"/>
      <c r="N63" s="138"/>
      <c r="O63" s="138"/>
      <c r="P63" s="138"/>
      <c r="Q63" s="138"/>
      <c r="R63" s="138"/>
      <c r="S63" s="138"/>
      <c r="T63" s="138"/>
      <c r="U63" s="138" t="s">
        <v>93</v>
      </c>
      <c r="V63" s="138">
        <v>0</v>
      </c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</row>
    <row r="64" spans="1:50" outlineLevel="1">
      <c r="A64" s="165"/>
      <c r="B64" s="167"/>
      <c r="C64" s="176" t="s">
        <v>158</v>
      </c>
      <c r="D64" s="189"/>
      <c r="E64" s="182">
        <v>12</v>
      </c>
      <c r="F64" s="204"/>
      <c r="G64" s="144"/>
      <c r="H64" s="216">
        <v>0</v>
      </c>
      <c r="I64" s="219"/>
      <c r="J64" s="141"/>
      <c r="K64" s="140"/>
      <c r="L64" s="213"/>
      <c r="M64" s="138"/>
      <c r="N64" s="138"/>
      <c r="O64" s="138"/>
      <c r="P64" s="138"/>
      <c r="Q64" s="138"/>
      <c r="R64" s="138"/>
      <c r="S64" s="138"/>
      <c r="T64" s="138"/>
      <c r="U64" s="138" t="s">
        <v>93</v>
      </c>
      <c r="V64" s="138">
        <v>0</v>
      </c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</row>
    <row r="65" spans="1:50" ht="22.5" outlineLevel="1">
      <c r="A65" s="165">
        <v>22</v>
      </c>
      <c r="B65" s="167" t="s">
        <v>159</v>
      </c>
      <c r="C65" s="174" t="s">
        <v>160</v>
      </c>
      <c r="D65" s="187" t="s">
        <v>98</v>
      </c>
      <c r="E65" s="160">
        <v>16</v>
      </c>
      <c r="F65" s="204"/>
      <c r="G65" s="144">
        <f>ROUND(E65*F65,2)</f>
        <v>0</v>
      </c>
      <c r="H65" s="216" t="s">
        <v>308</v>
      </c>
      <c r="I65" s="219"/>
      <c r="J65" s="141"/>
      <c r="K65" s="140"/>
      <c r="L65" s="213"/>
      <c r="M65" s="138"/>
      <c r="N65" s="138"/>
      <c r="O65" s="138"/>
      <c r="P65" s="138"/>
      <c r="Q65" s="138"/>
      <c r="R65" s="138"/>
      <c r="S65" s="138"/>
      <c r="T65" s="138"/>
      <c r="U65" s="138" t="s">
        <v>91</v>
      </c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</row>
    <row r="66" spans="1:50" outlineLevel="1">
      <c r="A66" s="165"/>
      <c r="B66" s="167"/>
      <c r="C66" s="176" t="s">
        <v>161</v>
      </c>
      <c r="D66" s="189"/>
      <c r="E66" s="182">
        <v>16</v>
      </c>
      <c r="F66" s="204"/>
      <c r="G66" s="144"/>
      <c r="H66" s="216">
        <v>0</v>
      </c>
      <c r="I66" s="219"/>
      <c r="J66" s="141"/>
      <c r="K66" s="140"/>
      <c r="L66" s="213"/>
      <c r="M66" s="138"/>
      <c r="N66" s="138"/>
      <c r="O66" s="138"/>
      <c r="P66" s="138"/>
      <c r="Q66" s="138"/>
      <c r="R66" s="138"/>
      <c r="S66" s="138"/>
      <c r="T66" s="138"/>
      <c r="U66" s="138" t="s">
        <v>93</v>
      </c>
      <c r="V66" s="138">
        <v>0</v>
      </c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</row>
    <row r="67" spans="1:50" ht="22.5" outlineLevel="1">
      <c r="A67" s="165">
        <v>23</v>
      </c>
      <c r="B67" s="167" t="s">
        <v>162</v>
      </c>
      <c r="C67" s="174" t="s">
        <v>163</v>
      </c>
      <c r="D67" s="187" t="s">
        <v>98</v>
      </c>
      <c r="E67" s="160">
        <v>26</v>
      </c>
      <c r="F67" s="204"/>
      <c r="G67" s="144">
        <f>ROUND(E67*F67,2)</f>
        <v>0</v>
      </c>
      <c r="H67" s="216" t="s">
        <v>308</v>
      </c>
      <c r="I67" s="219"/>
      <c r="J67" s="141"/>
      <c r="K67" s="140"/>
      <c r="L67" s="213"/>
      <c r="M67" s="138"/>
      <c r="N67" s="138"/>
      <c r="O67" s="138"/>
      <c r="P67" s="138"/>
      <c r="Q67" s="138"/>
      <c r="R67" s="138"/>
      <c r="S67" s="138"/>
      <c r="T67" s="138"/>
      <c r="U67" s="138" t="s">
        <v>91</v>
      </c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</row>
    <row r="68" spans="1:50" outlineLevel="1">
      <c r="A68" s="165"/>
      <c r="B68" s="167"/>
      <c r="C68" s="176" t="s">
        <v>150</v>
      </c>
      <c r="D68" s="189"/>
      <c r="E68" s="182">
        <v>26</v>
      </c>
      <c r="F68" s="204"/>
      <c r="G68" s="144"/>
      <c r="H68" s="216">
        <v>0</v>
      </c>
      <c r="I68" s="219"/>
      <c r="J68" s="141"/>
      <c r="K68" s="140"/>
      <c r="L68" s="213"/>
      <c r="M68" s="138"/>
      <c r="N68" s="138"/>
      <c r="O68" s="138"/>
      <c r="P68" s="138"/>
      <c r="Q68" s="138"/>
      <c r="R68" s="138"/>
      <c r="S68" s="138"/>
      <c r="T68" s="138"/>
      <c r="U68" s="138" t="s">
        <v>93</v>
      </c>
      <c r="V68" s="138">
        <v>0</v>
      </c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</row>
    <row r="69" spans="1:50" outlineLevel="1">
      <c r="A69" s="165">
        <v>24</v>
      </c>
      <c r="B69" s="167" t="s">
        <v>164</v>
      </c>
      <c r="C69" s="174" t="s">
        <v>165</v>
      </c>
      <c r="D69" s="187" t="s">
        <v>90</v>
      </c>
      <c r="E69" s="160">
        <v>3</v>
      </c>
      <c r="F69" s="204"/>
      <c r="G69" s="144">
        <f>ROUND(E69*F69,2)</f>
        <v>0</v>
      </c>
      <c r="H69" s="216" t="s">
        <v>309</v>
      </c>
      <c r="I69" s="219"/>
      <c r="J69" s="141"/>
      <c r="K69" s="140"/>
      <c r="L69" s="213"/>
      <c r="M69" s="138"/>
      <c r="N69" s="138"/>
      <c r="O69" s="138"/>
      <c r="P69" s="138"/>
      <c r="Q69" s="138"/>
      <c r="R69" s="138"/>
      <c r="S69" s="138"/>
      <c r="T69" s="138"/>
      <c r="U69" s="138" t="s">
        <v>91</v>
      </c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</row>
    <row r="70" spans="1:50" outlineLevel="1">
      <c r="A70" s="165"/>
      <c r="B70" s="167"/>
      <c r="C70" s="176" t="s">
        <v>166</v>
      </c>
      <c r="D70" s="189"/>
      <c r="E70" s="182">
        <v>3</v>
      </c>
      <c r="F70" s="204"/>
      <c r="G70" s="144"/>
      <c r="H70" s="216">
        <v>0</v>
      </c>
      <c r="I70" s="219"/>
      <c r="J70" s="141"/>
      <c r="K70" s="140"/>
      <c r="L70" s="213"/>
      <c r="M70" s="138"/>
      <c r="N70" s="138"/>
      <c r="O70" s="138"/>
      <c r="P70" s="138"/>
      <c r="Q70" s="138"/>
      <c r="R70" s="138"/>
      <c r="S70" s="138"/>
      <c r="T70" s="138"/>
      <c r="U70" s="138" t="s">
        <v>93</v>
      </c>
      <c r="V70" s="138">
        <v>0</v>
      </c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</row>
    <row r="71" spans="1:50" outlineLevel="1">
      <c r="A71" s="165">
        <v>25</v>
      </c>
      <c r="B71" s="167" t="s">
        <v>167</v>
      </c>
      <c r="C71" s="174" t="s">
        <v>168</v>
      </c>
      <c r="D71" s="187" t="s">
        <v>98</v>
      </c>
      <c r="E71" s="160">
        <v>318</v>
      </c>
      <c r="F71" s="204"/>
      <c r="G71" s="144">
        <f>ROUND(E71*F71,2)</f>
        <v>0</v>
      </c>
      <c r="H71" s="216" t="s">
        <v>309</v>
      </c>
      <c r="I71" s="219"/>
      <c r="J71" s="141"/>
      <c r="K71" s="140"/>
      <c r="L71" s="213"/>
      <c r="M71" s="138"/>
      <c r="N71" s="138"/>
      <c r="O71" s="138"/>
      <c r="P71" s="138"/>
      <c r="Q71" s="138"/>
      <c r="R71" s="138"/>
      <c r="S71" s="138"/>
      <c r="T71" s="138"/>
      <c r="U71" s="138" t="s">
        <v>91</v>
      </c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</row>
    <row r="72" spans="1:50" outlineLevel="1">
      <c r="A72" s="165"/>
      <c r="B72" s="167"/>
      <c r="C72" s="176" t="s">
        <v>169</v>
      </c>
      <c r="D72" s="189"/>
      <c r="E72" s="182">
        <v>266</v>
      </c>
      <c r="F72" s="204"/>
      <c r="G72" s="144"/>
      <c r="H72" s="216">
        <v>0</v>
      </c>
      <c r="I72" s="219"/>
      <c r="J72" s="141"/>
      <c r="K72" s="140"/>
      <c r="L72" s="213"/>
      <c r="M72" s="138"/>
      <c r="N72" s="138"/>
      <c r="O72" s="138"/>
      <c r="P72" s="138"/>
      <c r="Q72" s="138"/>
      <c r="R72" s="138"/>
      <c r="S72" s="138"/>
      <c r="T72" s="138"/>
      <c r="U72" s="138" t="s">
        <v>93</v>
      </c>
      <c r="V72" s="138">
        <v>0</v>
      </c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</row>
    <row r="73" spans="1:50" outlineLevel="1">
      <c r="A73" s="165"/>
      <c r="B73" s="167"/>
      <c r="C73" s="176" t="s">
        <v>170</v>
      </c>
      <c r="D73" s="189"/>
      <c r="E73" s="182">
        <v>52</v>
      </c>
      <c r="F73" s="204"/>
      <c r="G73" s="144"/>
      <c r="H73" s="216">
        <v>0</v>
      </c>
      <c r="I73" s="219"/>
      <c r="J73" s="141"/>
      <c r="K73" s="140"/>
      <c r="L73" s="213"/>
      <c r="M73" s="138"/>
      <c r="N73" s="138"/>
      <c r="O73" s="138"/>
      <c r="P73" s="138"/>
      <c r="Q73" s="138"/>
      <c r="R73" s="138"/>
      <c r="S73" s="138"/>
      <c r="T73" s="138"/>
      <c r="U73" s="138" t="s">
        <v>93</v>
      </c>
      <c r="V73" s="138">
        <v>0</v>
      </c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</row>
    <row r="74" spans="1:50" ht="22.5" outlineLevel="1">
      <c r="A74" s="165">
        <v>26</v>
      </c>
      <c r="B74" s="167" t="s">
        <v>171</v>
      </c>
      <c r="C74" s="174" t="s">
        <v>172</v>
      </c>
      <c r="D74" s="187" t="s">
        <v>98</v>
      </c>
      <c r="E74" s="160">
        <v>159</v>
      </c>
      <c r="F74" s="204"/>
      <c r="G74" s="144">
        <f>ROUND(E74*F74,2)</f>
        <v>0</v>
      </c>
      <c r="H74" s="216" t="s">
        <v>309</v>
      </c>
      <c r="I74" s="219"/>
      <c r="J74" s="141"/>
      <c r="K74" s="140"/>
      <c r="L74" s="213"/>
      <c r="M74" s="138"/>
      <c r="N74" s="138"/>
      <c r="O74" s="138"/>
      <c r="P74" s="138"/>
      <c r="Q74" s="138"/>
      <c r="R74" s="138"/>
      <c r="S74" s="138"/>
      <c r="T74" s="138"/>
      <c r="U74" s="138" t="s">
        <v>91</v>
      </c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</row>
    <row r="75" spans="1:50" outlineLevel="1">
      <c r="A75" s="165"/>
      <c r="B75" s="167"/>
      <c r="C75" s="176" t="s">
        <v>173</v>
      </c>
      <c r="D75" s="189"/>
      <c r="E75" s="182"/>
      <c r="F75" s="204"/>
      <c r="G75" s="144"/>
      <c r="H75" s="216">
        <v>0</v>
      </c>
      <c r="I75" s="219"/>
      <c r="J75" s="141"/>
      <c r="K75" s="140"/>
      <c r="L75" s="213"/>
      <c r="M75" s="138"/>
      <c r="N75" s="138"/>
      <c r="O75" s="138"/>
      <c r="P75" s="138"/>
      <c r="Q75" s="138"/>
      <c r="R75" s="138"/>
      <c r="S75" s="138"/>
      <c r="T75" s="138"/>
      <c r="U75" s="138" t="s">
        <v>93</v>
      </c>
      <c r="V75" s="138">
        <v>0</v>
      </c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</row>
    <row r="76" spans="1:50" outlineLevel="1">
      <c r="A76" s="165"/>
      <c r="B76" s="167"/>
      <c r="C76" s="176" t="s">
        <v>174</v>
      </c>
      <c r="D76" s="189"/>
      <c r="E76" s="182">
        <v>133</v>
      </c>
      <c r="F76" s="204"/>
      <c r="G76" s="144"/>
      <c r="H76" s="216">
        <v>0</v>
      </c>
      <c r="I76" s="219"/>
      <c r="J76" s="141"/>
      <c r="K76" s="140"/>
      <c r="L76" s="213"/>
      <c r="M76" s="138"/>
      <c r="N76" s="138"/>
      <c r="O76" s="138"/>
      <c r="P76" s="138"/>
      <c r="Q76" s="138"/>
      <c r="R76" s="138"/>
      <c r="S76" s="138"/>
      <c r="T76" s="138"/>
      <c r="U76" s="138" t="s">
        <v>93</v>
      </c>
      <c r="V76" s="138">
        <v>0</v>
      </c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</row>
    <row r="77" spans="1:50" outlineLevel="1">
      <c r="A77" s="165"/>
      <c r="B77" s="167"/>
      <c r="C77" s="176" t="s">
        <v>175</v>
      </c>
      <c r="D77" s="189"/>
      <c r="E77" s="182">
        <v>26</v>
      </c>
      <c r="F77" s="204"/>
      <c r="G77" s="144"/>
      <c r="H77" s="216">
        <v>0</v>
      </c>
      <c r="I77" s="219"/>
      <c r="J77" s="141"/>
      <c r="K77" s="140"/>
      <c r="L77" s="213"/>
      <c r="M77" s="138"/>
      <c r="N77" s="138"/>
      <c r="O77" s="138"/>
      <c r="P77" s="138"/>
      <c r="Q77" s="138"/>
      <c r="R77" s="138"/>
      <c r="S77" s="138"/>
      <c r="T77" s="138"/>
      <c r="U77" s="138" t="s">
        <v>93</v>
      </c>
      <c r="V77" s="138">
        <v>0</v>
      </c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</row>
    <row r="78" spans="1:50" outlineLevel="1">
      <c r="A78" s="165">
        <v>27</v>
      </c>
      <c r="B78" s="167" t="s">
        <v>176</v>
      </c>
      <c r="C78" s="174" t="s">
        <v>177</v>
      </c>
      <c r="D78" s="187" t="s">
        <v>98</v>
      </c>
      <c r="E78" s="160">
        <v>927</v>
      </c>
      <c r="F78" s="204"/>
      <c r="G78" s="144">
        <f>ROUND(E78*F78,2)</f>
        <v>0</v>
      </c>
      <c r="H78" s="216" t="s">
        <v>309</v>
      </c>
      <c r="I78" s="219"/>
      <c r="J78" s="141"/>
      <c r="K78" s="140"/>
      <c r="L78" s="213"/>
      <c r="M78" s="138"/>
      <c r="N78" s="138"/>
      <c r="O78" s="138"/>
      <c r="P78" s="138"/>
      <c r="Q78" s="138"/>
      <c r="R78" s="138"/>
      <c r="S78" s="138"/>
      <c r="T78" s="138"/>
      <c r="U78" s="138" t="s">
        <v>91</v>
      </c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</row>
    <row r="79" spans="1:50" outlineLevel="1">
      <c r="A79" s="165"/>
      <c r="B79" s="167"/>
      <c r="C79" s="176" t="s">
        <v>178</v>
      </c>
      <c r="D79" s="189"/>
      <c r="E79" s="182"/>
      <c r="F79" s="204"/>
      <c r="G79" s="144"/>
      <c r="H79" s="216">
        <v>0</v>
      </c>
      <c r="I79" s="219"/>
      <c r="J79" s="141"/>
      <c r="K79" s="140"/>
      <c r="L79" s="213"/>
      <c r="M79" s="138"/>
      <c r="N79" s="138"/>
      <c r="O79" s="138"/>
      <c r="P79" s="138"/>
      <c r="Q79" s="138"/>
      <c r="R79" s="138"/>
      <c r="S79" s="138"/>
      <c r="T79" s="138"/>
      <c r="U79" s="138" t="s">
        <v>93</v>
      </c>
      <c r="V79" s="138">
        <v>0</v>
      </c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</row>
    <row r="80" spans="1:50" outlineLevel="1">
      <c r="A80" s="165"/>
      <c r="B80" s="167"/>
      <c r="C80" s="176" t="s">
        <v>145</v>
      </c>
      <c r="D80" s="189"/>
      <c r="E80" s="182">
        <v>128</v>
      </c>
      <c r="F80" s="204"/>
      <c r="G80" s="144"/>
      <c r="H80" s="216">
        <v>0</v>
      </c>
      <c r="I80" s="219"/>
      <c r="J80" s="141"/>
      <c r="K80" s="140"/>
      <c r="L80" s="213"/>
      <c r="M80" s="138"/>
      <c r="N80" s="138"/>
      <c r="O80" s="138"/>
      <c r="P80" s="138"/>
      <c r="Q80" s="138"/>
      <c r="R80" s="138"/>
      <c r="S80" s="138"/>
      <c r="T80" s="138"/>
      <c r="U80" s="138" t="s">
        <v>93</v>
      </c>
      <c r="V80" s="138">
        <v>0</v>
      </c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</row>
    <row r="81" spans="1:50" outlineLevel="1">
      <c r="A81" s="165"/>
      <c r="B81" s="167"/>
      <c r="C81" s="176" t="s">
        <v>179</v>
      </c>
      <c r="D81" s="189"/>
      <c r="E81" s="182">
        <v>4</v>
      </c>
      <c r="F81" s="204"/>
      <c r="G81" s="144"/>
      <c r="H81" s="216">
        <v>0</v>
      </c>
      <c r="I81" s="219"/>
      <c r="J81" s="141"/>
      <c r="K81" s="140"/>
      <c r="L81" s="213"/>
      <c r="M81" s="138"/>
      <c r="N81" s="138"/>
      <c r="O81" s="138"/>
      <c r="P81" s="138"/>
      <c r="Q81" s="138"/>
      <c r="R81" s="138"/>
      <c r="S81" s="138"/>
      <c r="T81" s="138"/>
      <c r="U81" s="138" t="s">
        <v>93</v>
      </c>
      <c r="V81" s="138">
        <v>0</v>
      </c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</row>
    <row r="82" spans="1:50" outlineLevel="1">
      <c r="A82" s="165"/>
      <c r="B82" s="167"/>
      <c r="C82" s="176" t="s">
        <v>180</v>
      </c>
      <c r="D82" s="189"/>
      <c r="E82" s="182">
        <v>532</v>
      </c>
      <c r="F82" s="204"/>
      <c r="G82" s="144"/>
      <c r="H82" s="216">
        <v>0</v>
      </c>
      <c r="I82" s="219"/>
      <c r="J82" s="141"/>
      <c r="K82" s="140"/>
      <c r="L82" s="213"/>
      <c r="M82" s="138"/>
      <c r="N82" s="138"/>
      <c r="O82" s="138"/>
      <c r="P82" s="138"/>
      <c r="Q82" s="138"/>
      <c r="R82" s="138"/>
      <c r="S82" s="138"/>
      <c r="T82" s="138"/>
      <c r="U82" s="138" t="s">
        <v>93</v>
      </c>
      <c r="V82" s="138">
        <v>0</v>
      </c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</row>
    <row r="83" spans="1:50" outlineLevel="1">
      <c r="A83" s="165"/>
      <c r="B83" s="167"/>
      <c r="C83" s="176" t="s">
        <v>181</v>
      </c>
      <c r="D83" s="189"/>
      <c r="E83" s="182">
        <v>104</v>
      </c>
      <c r="F83" s="204"/>
      <c r="G83" s="144"/>
      <c r="H83" s="216">
        <v>0</v>
      </c>
      <c r="I83" s="219"/>
      <c r="J83" s="141"/>
      <c r="K83" s="140"/>
      <c r="L83" s="213"/>
      <c r="M83" s="138"/>
      <c r="N83" s="138"/>
      <c r="O83" s="138"/>
      <c r="P83" s="138"/>
      <c r="Q83" s="138"/>
      <c r="R83" s="138"/>
      <c r="S83" s="138"/>
      <c r="T83" s="138"/>
      <c r="U83" s="138" t="s">
        <v>93</v>
      </c>
      <c r="V83" s="138">
        <v>0</v>
      </c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</row>
    <row r="84" spans="1:50" outlineLevel="1">
      <c r="A84" s="165"/>
      <c r="B84" s="167"/>
      <c r="C84" s="176" t="s">
        <v>182</v>
      </c>
      <c r="D84" s="189"/>
      <c r="E84" s="182"/>
      <c r="F84" s="204"/>
      <c r="G84" s="144"/>
      <c r="H84" s="216">
        <v>0</v>
      </c>
      <c r="I84" s="219"/>
      <c r="J84" s="141"/>
      <c r="K84" s="140"/>
      <c r="L84" s="213"/>
      <c r="M84" s="138"/>
      <c r="N84" s="138"/>
      <c r="O84" s="138"/>
      <c r="P84" s="138"/>
      <c r="Q84" s="138"/>
      <c r="R84" s="138"/>
      <c r="S84" s="138"/>
      <c r="T84" s="138"/>
      <c r="U84" s="138" t="s">
        <v>93</v>
      </c>
      <c r="V84" s="138">
        <v>0</v>
      </c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</row>
    <row r="85" spans="1:50" outlineLevel="1">
      <c r="A85" s="165"/>
      <c r="B85" s="167"/>
      <c r="C85" s="176" t="s">
        <v>174</v>
      </c>
      <c r="D85" s="189"/>
      <c r="E85" s="182">
        <v>133</v>
      </c>
      <c r="F85" s="204"/>
      <c r="G85" s="144"/>
      <c r="H85" s="216">
        <v>0</v>
      </c>
      <c r="I85" s="219"/>
      <c r="J85" s="141"/>
      <c r="K85" s="140"/>
      <c r="L85" s="213"/>
      <c r="M85" s="138"/>
      <c r="N85" s="138"/>
      <c r="O85" s="138"/>
      <c r="P85" s="138"/>
      <c r="Q85" s="138"/>
      <c r="R85" s="138"/>
      <c r="S85" s="138"/>
      <c r="T85" s="138"/>
      <c r="U85" s="138" t="s">
        <v>93</v>
      </c>
      <c r="V85" s="138">
        <v>0</v>
      </c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</row>
    <row r="86" spans="1:50" outlineLevel="1">
      <c r="A86" s="165"/>
      <c r="B86" s="167"/>
      <c r="C86" s="176" t="s">
        <v>175</v>
      </c>
      <c r="D86" s="189"/>
      <c r="E86" s="182">
        <v>26</v>
      </c>
      <c r="F86" s="204"/>
      <c r="G86" s="144"/>
      <c r="H86" s="216">
        <v>0</v>
      </c>
      <c r="I86" s="219"/>
      <c r="J86" s="141"/>
      <c r="K86" s="140"/>
      <c r="L86" s="213"/>
      <c r="M86" s="138"/>
      <c r="N86" s="138"/>
      <c r="O86" s="138"/>
      <c r="P86" s="138"/>
      <c r="Q86" s="138"/>
      <c r="R86" s="138"/>
      <c r="S86" s="138"/>
      <c r="T86" s="138"/>
      <c r="U86" s="138" t="s">
        <v>93</v>
      </c>
      <c r="V86" s="138">
        <v>0</v>
      </c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</row>
    <row r="87" spans="1:50" ht="22.5" outlineLevel="1">
      <c r="A87" s="165">
        <v>28</v>
      </c>
      <c r="B87" s="167" t="s">
        <v>183</v>
      </c>
      <c r="C87" s="174" t="s">
        <v>184</v>
      </c>
      <c r="D87" s="187" t="s">
        <v>185</v>
      </c>
      <c r="E87" s="160">
        <v>2.08</v>
      </c>
      <c r="F87" s="204"/>
      <c r="G87" s="144">
        <f>ROUND(E87*F87,2)</f>
        <v>0</v>
      </c>
      <c r="H87" s="216" t="s">
        <v>309</v>
      </c>
      <c r="I87" s="219"/>
      <c r="J87" s="141"/>
      <c r="K87" s="140"/>
      <c r="L87" s="213"/>
      <c r="M87" s="138"/>
      <c r="N87" s="138"/>
      <c r="O87" s="138"/>
      <c r="P87" s="138"/>
      <c r="Q87" s="138"/>
      <c r="R87" s="138"/>
      <c r="S87" s="138"/>
      <c r="T87" s="138"/>
      <c r="U87" s="138" t="s">
        <v>91</v>
      </c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</row>
    <row r="88" spans="1:50" outlineLevel="1">
      <c r="A88" s="165"/>
      <c r="B88" s="167"/>
      <c r="C88" s="176" t="s">
        <v>186</v>
      </c>
      <c r="D88" s="189"/>
      <c r="E88" s="182"/>
      <c r="F88" s="204"/>
      <c r="G88" s="144"/>
      <c r="H88" s="216">
        <v>0</v>
      </c>
      <c r="I88" s="219"/>
      <c r="J88" s="141"/>
      <c r="K88" s="140"/>
      <c r="L88" s="213"/>
      <c r="M88" s="138"/>
      <c r="N88" s="138"/>
      <c r="O88" s="138"/>
      <c r="P88" s="138"/>
      <c r="Q88" s="138"/>
      <c r="R88" s="138"/>
      <c r="S88" s="138"/>
      <c r="T88" s="138"/>
      <c r="U88" s="138" t="s">
        <v>93</v>
      </c>
      <c r="V88" s="138">
        <v>0</v>
      </c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</row>
    <row r="89" spans="1:50" outlineLevel="1">
      <c r="A89" s="165"/>
      <c r="B89" s="167"/>
      <c r="C89" s="176" t="s">
        <v>187</v>
      </c>
      <c r="D89" s="189"/>
      <c r="E89" s="182">
        <v>2.08</v>
      </c>
      <c r="F89" s="204"/>
      <c r="G89" s="144"/>
      <c r="H89" s="216">
        <v>0</v>
      </c>
      <c r="I89" s="219"/>
      <c r="J89" s="141"/>
      <c r="K89" s="140"/>
      <c r="L89" s="213"/>
      <c r="M89" s="138"/>
      <c r="N89" s="138"/>
      <c r="O89" s="138"/>
      <c r="P89" s="138"/>
      <c r="Q89" s="138"/>
      <c r="R89" s="138"/>
      <c r="S89" s="138"/>
      <c r="T89" s="138"/>
      <c r="U89" s="138" t="s">
        <v>93</v>
      </c>
      <c r="V89" s="138">
        <v>0</v>
      </c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</row>
    <row r="90" spans="1:50" outlineLevel="1">
      <c r="A90" s="165">
        <v>29</v>
      </c>
      <c r="B90" s="167" t="s">
        <v>188</v>
      </c>
      <c r="C90" s="174" t="s">
        <v>189</v>
      </c>
      <c r="D90" s="187" t="s">
        <v>185</v>
      </c>
      <c r="E90" s="160">
        <v>2.08</v>
      </c>
      <c r="F90" s="204"/>
      <c r="G90" s="144">
        <f>ROUND(E90*F90,2)</f>
        <v>0</v>
      </c>
      <c r="H90" s="216" t="s">
        <v>309</v>
      </c>
      <c r="I90" s="219"/>
      <c r="J90" s="141"/>
      <c r="K90" s="140"/>
      <c r="L90" s="213"/>
      <c r="M90" s="138"/>
      <c r="N90" s="138"/>
      <c r="O90" s="138"/>
      <c r="P90" s="138"/>
      <c r="Q90" s="138"/>
      <c r="R90" s="138"/>
      <c r="S90" s="138"/>
      <c r="T90" s="138"/>
      <c r="U90" s="138" t="s">
        <v>91</v>
      </c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</row>
    <row r="91" spans="1:50" outlineLevel="1">
      <c r="A91" s="165"/>
      <c r="B91" s="167"/>
      <c r="C91" s="176" t="s">
        <v>186</v>
      </c>
      <c r="D91" s="189"/>
      <c r="E91" s="182"/>
      <c r="F91" s="204"/>
      <c r="G91" s="144"/>
      <c r="H91" s="216">
        <v>0</v>
      </c>
      <c r="I91" s="219"/>
      <c r="J91" s="141"/>
      <c r="K91" s="140"/>
      <c r="L91" s="213"/>
      <c r="M91" s="138"/>
      <c r="N91" s="138"/>
      <c r="O91" s="138"/>
      <c r="P91" s="138"/>
      <c r="Q91" s="138"/>
      <c r="R91" s="138"/>
      <c r="S91" s="138"/>
      <c r="T91" s="138"/>
      <c r="U91" s="138" t="s">
        <v>93</v>
      </c>
      <c r="V91" s="138">
        <v>0</v>
      </c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</row>
    <row r="92" spans="1:50" outlineLevel="1">
      <c r="A92" s="165"/>
      <c r="B92" s="167"/>
      <c r="C92" s="176" t="s">
        <v>187</v>
      </c>
      <c r="D92" s="189"/>
      <c r="E92" s="182">
        <v>2.08</v>
      </c>
      <c r="F92" s="204"/>
      <c r="G92" s="144"/>
      <c r="H92" s="216">
        <v>0</v>
      </c>
      <c r="I92" s="219"/>
      <c r="J92" s="141"/>
      <c r="K92" s="140"/>
      <c r="L92" s="213"/>
      <c r="M92" s="138"/>
      <c r="N92" s="138"/>
      <c r="O92" s="138"/>
      <c r="P92" s="138"/>
      <c r="Q92" s="138"/>
      <c r="R92" s="138"/>
      <c r="S92" s="138"/>
      <c r="T92" s="138"/>
      <c r="U92" s="138" t="s">
        <v>93</v>
      </c>
      <c r="V92" s="138">
        <v>0</v>
      </c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</row>
    <row r="93" spans="1:50" ht="22.5" outlineLevel="1">
      <c r="A93" s="165">
        <v>30</v>
      </c>
      <c r="B93" s="167" t="s">
        <v>190</v>
      </c>
      <c r="C93" s="174" t="s">
        <v>191</v>
      </c>
      <c r="D93" s="187" t="s">
        <v>185</v>
      </c>
      <c r="E93" s="160">
        <v>0.2</v>
      </c>
      <c r="F93" s="204"/>
      <c r="G93" s="144">
        <f>ROUND(E93*F93,2)</f>
        <v>0</v>
      </c>
      <c r="H93" s="216" t="s">
        <v>309</v>
      </c>
      <c r="I93" s="219"/>
      <c r="J93" s="141"/>
      <c r="K93" s="140"/>
      <c r="L93" s="213"/>
      <c r="M93" s="138"/>
      <c r="N93" s="138"/>
      <c r="O93" s="138"/>
      <c r="P93" s="138"/>
      <c r="Q93" s="138"/>
      <c r="R93" s="138"/>
      <c r="S93" s="138"/>
      <c r="T93" s="138"/>
      <c r="U93" s="138" t="s">
        <v>91</v>
      </c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</row>
    <row r="94" spans="1:50" outlineLevel="1">
      <c r="A94" s="165"/>
      <c r="B94" s="167"/>
      <c r="C94" s="176" t="s">
        <v>192</v>
      </c>
      <c r="D94" s="189"/>
      <c r="E94" s="182">
        <v>0.2</v>
      </c>
      <c r="F94" s="204"/>
      <c r="G94" s="144"/>
      <c r="H94" s="216">
        <v>0</v>
      </c>
      <c r="I94" s="219"/>
      <c r="J94" s="141"/>
      <c r="K94" s="140"/>
      <c r="L94" s="213"/>
      <c r="M94" s="138"/>
      <c r="N94" s="138"/>
      <c r="O94" s="138"/>
      <c r="P94" s="138"/>
      <c r="Q94" s="138"/>
      <c r="R94" s="138"/>
      <c r="S94" s="138"/>
      <c r="T94" s="138"/>
      <c r="U94" s="138" t="s">
        <v>93</v>
      </c>
      <c r="V94" s="138">
        <v>0</v>
      </c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</row>
    <row r="95" spans="1:50" ht="22.5" outlineLevel="1">
      <c r="A95" s="165">
        <v>31</v>
      </c>
      <c r="B95" s="167" t="s">
        <v>193</v>
      </c>
      <c r="C95" s="174" t="s">
        <v>194</v>
      </c>
      <c r="D95" s="187" t="s">
        <v>185</v>
      </c>
      <c r="E95" s="160">
        <v>16.899999999999999</v>
      </c>
      <c r="F95" s="204"/>
      <c r="G95" s="144">
        <f>ROUND(E95*F95,2)</f>
        <v>0</v>
      </c>
      <c r="H95" s="216" t="s">
        <v>308</v>
      </c>
      <c r="I95" s="219"/>
      <c r="J95" s="141"/>
      <c r="K95" s="140"/>
      <c r="L95" s="213"/>
      <c r="M95" s="138"/>
      <c r="N95" s="138"/>
      <c r="O95" s="138"/>
      <c r="P95" s="138"/>
      <c r="Q95" s="138"/>
      <c r="R95" s="138"/>
      <c r="S95" s="138"/>
      <c r="T95" s="138"/>
      <c r="U95" s="138" t="s">
        <v>91</v>
      </c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</row>
    <row r="96" spans="1:50" outlineLevel="1">
      <c r="A96" s="165"/>
      <c r="B96" s="167"/>
      <c r="C96" s="176" t="s">
        <v>365</v>
      </c>
      <c r="D96" s="189"/>
      <c r="E96" s="182">
        <v>16.899999999999999</v>
      </c>
      <c r="F96" s="204"/>
      <c r="G96" s="144"/>
      <c r="H96" s="216">
        <v>0</v>
      </c>
      <c r="I96" s="219"/>
      <c r="J96" s="141"/>
      <c r="K96" s="140"/>
      <c r="L96" s="213"/>
      <c r="M96" s="138"/>
      <c r="N96" s="138"/>
      <c r="O96" s="138"/>
      <c r="P96" s="138"/>
      <c r="Q96" s="138"/>
      <c r="R96" s="138"/>
      <c r="S96" s="138"/>
      <c r="T96" s="138"/>
      <c r="U96" s="138" t="s">
        <v>93</v>
      </c>
      <c r="V96" s="138">
        <v>0</v>
      </c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</row>
    <row r="97" spans="1:50" outlineLevel="1">
      <c r="A97" s="165">
        <v>32</v>
      </c>
      <c r="B97" s="167" t="s">
        <v>195</v>
      </c>
      <c r="C97" s="174" t="s">
        <v>196</v>
      </c>
      <c r="D97" s="187" t="s">
        <v>98</v>
      </c>
      <c r="E97" s="160">
        <v>128</v>
      </c>
      <c r="F97" s="204"/>
      <c r="G97" s="144">
        <f>ROUND(E97*F97,2)</f>
        <v>0</v>
      </c>
      <c r="H97" s="216" t="s">
        <v>308</v>
      </c>
      <c r="I97" s="219"/>
      <c r="J97" s="141"/>
      <c r="K97" s="140"/>
      <c r="L97" s="213"/>
      <c r="M97" s="138"/>
      <c r="N97" s="138"/>
      <c r="O97" s="138"/>
      <c r="P97" s="138"/>
      <c r="Q97" s="138"/>
      <c r="R97" s="138"/>
      <c r="S97" s="138"/>
      <c r="T97" s="138"/>
      <c r="U97" s="138" t="s">
        <v>91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</row>
    <row r="98" spans="1:50" outlineLevel="1">
      <c r="A98" s="165"/>
      <c r="B98" s="167"/>
      <c r="C98" s="176" t="s">
        <v>145</v>
      </c>
      <c r="D98" s="189"/>
      <c r="E98" s="182">
        <v>128</v>
      </c>
      <c r="F98" s="204"/>
      <c r="G98" s="144"/>
      <c r="H98" s="216">
        <v>0</v>
      </c>
      <c r="I98" s="219"/>
      <c r="J98" s="141"/>
      <c r="K98" s="140"/>
      <c r="L98" s="213"/>
      <c r="M98" s="138"/>
      <c r="N98" s="138"/>
      <c r="O98" s="138"/>
      <c r="P98" s="138"/>
      <c r="Q98" s="138"/>
      <c r="R98" s="138"/>
      <c r="S98" s="138"/>
      <c r="T98" s="138"/>
      <c r="U98" s="138" t="s">
        <v>93</v>
      </c>
      <c r="V98" s="138">
        <v>0</v>
      </c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</row>
    <row r="99" spans="1:50" outlineLevel="1">
      <c r="A99" s="165">
        <v>33</v>
      </c>
      <c r="B99" s="167" t="s">
        <v>197</v>
      </c>
      <c r="C99" s="174" t="s">
        <v>198</v>
      </c>
      <c r="D99" s="187" t="s">
        <v>199</v>
      </c>
      <c r="E99" s="160">
        <v>43.29</v>
      </c>
      <c r="F99" s="204"/>
      <c r="G99" s="144">
        <f>ROUND(E99*F99,2)</f>
        <v>0</v>
      </c>
      <c r="H99" s="216" t="s">
        <v>309</v>
      </c>
      <c r="I99" s="219"/>
      <c r="J99" s="141"/>
      <c r="K99" s="140"/>
      <c r="L99" s="213"/>
      <c r="M99" s="138"/>
      <c r="N99" s="138"/>
      <c r="O99" s="138"/>
      <c r="P99" s="138"/>
      <c r="Q99" s="138"/>
      <c r="R99" s="138"/>
      <c r="S99" s="138"/>
      <c r="T99" s="138"/>
      <c r="U99" s="138" t="s">
        <v>91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</row>
    <row r="100" spans="1:50" outlineLevel="1">
      <c r="A100" s="165"/>
      <c r="B100" s="167"/>
      <c r="C100" s="176" t="s">
        <v>200</v>
      </c>
      <c r="D100" s="189"/>
      <c r="E100" s="182">
        <v>43.29</v>
      </c>
      <c r="F100" s="204"/>
      <c r="G100" s="144"/>
      <c r="H100" s="216">
        <v>0</v>
      </c>
      <c r="I100" s="219"/>
      <c r="J100" s="141"/>
      <c r="K100" s="140"/>
      <c r="L100" s="213"/>
      <c r="M100" s="138"/>
      <c r="N100" s="138"/>
      <c r="O100" s="138"/>
      <c r="P100" s="138"/>
      <c r="Q100" s="138"/>
      <c r="R100" s="138"/>
      <c r="S100" s="138"/>
      <c r="T100" s="138"/>
      <c r="U100" s="138" t="s">
        <v>93</v>
      </c>
      <c r="V100" s="138">
        <v>0</v>
      </c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</row>
    <row r="101" spans="1:50" outlineLevel="1">
      <c r="A101" s="165">
        <v>34</v>
      </c>
      <c r="B101" s="167" t="s">
        <v>201</v>
      </c>
      <c r="C101" s="174" t="s">
        <v>202</v>
      </c>
      <c r="D101" s="187" t="s">
        <v>199</v>
      </c>
      <c r="E101" s="160">
        <v>346.32</v>
      </c>
      <c r="F101" s="204"/>
      <c r="G101" s="144">
        <f>ROUND(E101*F101,2)</f>
        <v>0</v>
      </c>
      <c r="H101" s="216" t="s">
        <v>309</v>
      </c>
      <c r="I101" s="219"/>
      <c r="J101" s="141"/>
      <c r="K101" s="140"/>
      <c r="L101" s="213"/>
      <c r="M101" s="138"/>
      <c r="N101" s="138"/>
      <c r="O101" s="138"/>
      <c r="P101" s="138"/>
      <c r="Q101" s="138"/>
      <c r="R101" s="138"/>
      <c r="S101" s="138"/>
      <c r="T101" s="138"/>
      <c r="U101" s="138" t="s">
        <v>91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</row>
    <row r="102" spans="1:50" outlineLevel="1">
      <c r="A102" s="165"/>
      <c r="B102" s="167"/>
      <c r="C102" s="176" t="s">
        <v>203</v>
      </c>
      <c r="D102" s="189"/>
      <c r="E102" s="182">
        <v>346.32</v>
      </c>
      <c r="F102" s="204"/>
      <c r="G102" s="144"/>
      <c r="H102" s="216">
        <v>0</v>
      </c>
      <c r="I102" s="219"/>
      <c r="J102" s="141"/>
      <c r="K102" s="140"/>
      <c r="L102" s="213"/>
      <c r="M102" s="138"/>
      <c r="N102" s="138"/>
      <c r="O102" s="138"/>
      <c r="P102" s="138"/>
      <c r="Q102" s="138"/>
      <c r="R102" s="138"/>
      <c r="S102" s="138"/>
      <c r="T102" s="138"/>
      <c r="U102" s="138" t="s">
        <v>93</v>
      </c>
      <c r="V102" s="138">
        <v>0</v>
      </c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</row>
    <row r="103" spans="1:50" outlineLevel="1">
      <c r="A103" s="165">
        <v>35</v>
      </c>
      <c r="B103" s="167" t="s">
        <v>204</v>
      </c>
      <c r="C103" s="174" t="s">
        <v>205</v>
      </c>
      <c r="D103" s="187" t="s">
        <v>199</v>
      </c>
      <c r="E103" s="160">
        <v>43.29</v>
      </c>
      <c r="F103" s="204"/>
      <c r="G103" s="144">
        <f>ROUND(E103*F103,2)</f>
        <v>0</v>
      </c>
      <c r="H103" s="216" t="s">
        <v>309</v>
      </c>
      <c r="I103" s="219"/>
      <c r="J103" s="141"/>
      <c r="K103" s="140"/>
      <c r="L103" s="213"/>
      <c r="M103" s="138"/>
      <c r="N103" s="138"/>
      <c r="O103" s="138"/>
      <c r="P103" s="138"/>
      <c r="Q103" s="138"/>
      <c r="R103" s="138"/>
      <c r="S103" s="138"/>
      <c r="T103" s="138"/>
      <c r="U103" s="138" t="s">
        <v>91</v>
      </c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</row>
    <row r="104" spans="1:50" outlineLevel="1">
      <c r="A104" s="165"/>
      <c r="B104" s="167"/>
      <c r="C104" s="176" t="s">
        <v>200</v>
      </c>
      <c r="D104" s="189"/>
      <c r="E104" s="182">
        <v>43.29</v>
      </c>
      <c r="F104" s="204"/>
      <c r="G104" s="144"/>
      <c r="H104" s="216">
        <v>0</v>
      </c>
      <c r="I104" s="219"/>
      <c r="J104" s="141"/>
      <c r="K104" s="140"/>
      <c r="L104" s="213"/>
      <c r="M104" s="138"/>
      <c r="N104" s="138"/>
      <c r="O104" s="138"/>
      <c r="P104" s="138"/>
      <c r="Q104" s="138"/>
      <c r="R104" s="138"/>
      <c r="S104" s="138"/>
      <c r="T104" s="138"/>
      <c r="U104" s="138" t="s">
        <v>93</v>
      </c>
      <c r="V104" s="138">
        <v>0</v>
      </c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</row>
    <row r="105" spans="1:50" outlineLevel="1">
      <c r="A105" s="165">
        <v>36</v>
      </c>
      <c r="B105" s="167" t="s">
        <v>206</v>
      </c>
      <c r="C105" s="174" t="s">
        <v>207</v>
      </c>
      <c r="D105" s="187" t="s">
        <v>199</v>
      </c>
      <c r="E105" s="160">
        <v>432.9</v>
      </c>
      <c r="F105" s="204"/>
      <c r="G105" s="144">
        <f>ROUND(E105*F105,2)</f>
        <v>0</v>
      </c>
      <c r="H105" s="216" t="s">
        <v>309</v>
      </c>
      <c r="I105" s="219"/>
      <c r="J105" s="141"/>
      <c r="K105" s="140"/>
      <c r="L105" s="213"/>
      <c r="M105" s="138"/>
      <c r="N105" s="138"/>
      <c r="O105" s="138"/>
      <c r="P105" s="138"/>
      <c r="Q105" s="138"/>
      <c r="R105" s="138"/>
      <c r="S105" s="138"/>
      <c r="T105" s="138"/>
      <c r="U105" s="138" t="s">
        <v>91</v>
      </c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</row>
    <row r="106" spans="1:50" outlineLevel="1">
      <c r="A106" s="165"/>
      <c r="B106" s="167"/>
      <c r="C106" s="176" t="s">
        <v>208</v>
      </c>
      <c r="D106" s="189"/>
      <c r="E106" s="182">
        <v>432.9</v>
      </c>
      <c r="F106" s="204"/>
      <c r="G106" s="144"/>
      <c r="H106" s="216">
        <v>0</v>
      </c>
      <c r="I106" s="219"/>
      <c r="J106" s="141"/>
      <c r="K106" s="140"/>
      <c r="L106" s="213"/>
      <c r="M106" s="138"/>
      <c r="N106" s="138"/>
      <c r="O106" s="138"/>
      <c r="P106" s="138"/>
      <c r="Q106" s="138"/>
      <c r="R106" s="138"/>
      <c r="S106" s="138"/>
      <c r="T106" s="138"/>
      <c r="U106" s="138" t="s">
        <v>93</v>
      </c>
      <c r="V106" s="138">
        <v>0</v>
      </c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</row>
    <row r="107" spans="1:50" outlineLevel="1">
      <c r="A107" s="165">
        <v>37</v>
      </c>
      <c r="B107" s="167" t="s">
        <v>209</v>
      </c>
      <c r="C107" s="174" t="s">
        <v>210</v>
      </c>
      <c r="D107" s="187" t="s">
        <v>199</v>
      </c>
      <c r="E107" s="160">
        <v>43.29</v>
      </c>
      <c r="F107" s="204"/>
      <c r="G107" s="144">
        <f>ROUND(E107*F107,2)</f>
        <v>0</v>
      </c>
      <c r="H107" s="216" t="s">
        <v>309</v>
      </c>
      <c r="I107" s="219"/>
      <c r="J107" s="141"/>
      <c r="K107" s="140"/>
      <c r="L107" s="213"/>
      <c r="M107" s="138"/>
      <c r="N107" s="138"/>
      <c r="O107" s="138"/>
      <c r="P107" s="138"/>
      <c r="Q107" s="138"/>
      <c r="R107" s="138"/>
      <c r="S107" s="138"/>
      <c r="T107" s="138"/>
      <c r="U107" s="138" t="s">
        <v>91</v>
      </c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</row>
    <row r="108" spans="1:50" outlineLevel="1">
      <c r="A108" s="165"/>
      <c r="B108" s="167"/>
      <c r="C108" s="176" t="s">
        <v>200</v>
      </c>
      <c r="D108" s="189"/>
      <c r="E108" s="182">
        <v>43.29</v>
      </c>
      <c r="F108" s="204"/>
      <c r="G108" s="144"/>
      <c r="H108" s="216">
        <v>0</v>
      </c>
      <c r="I108" s="219"/>
      <c r="J108" s="141"/>
      <c r="K108" s="140"/>
      <c r="L108" s="213"/>
      <c r="M108" s="138"/>
      <c r="N108" s="138"/>
      <c r="O108" s="138"/>
      <c r="P108" s="138"/>
      <c r="Q108" s="138"/>
      <c r="R108" s="138"/>
      <c r="S108" s="138"/>
      <c r="T108" s="138"/>
      <c r="U108" s="138" t="s">
        <v>93</v>
      </c>
      <c r="V108" s="138">
        <v>0</v>
      </c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</row>
    <row r="109" spans="1:50">
      <c r="A109" s="166" t="s">
        <v>86</v>
      </c>
      <c r="B109" s="168" t="s">
        <v>56</v>
      </c>
      <c r="C109" s="175" t="s">
        <v>57</v>
      </c>
      <c r="D109" s="188"/>
      <c r="E109" s="161"/>
      <c r="F109" s="205"/>
      <c r="G109" s="145">
        <f>SUMIF(U110:U111,"&lt;&gt;NOR",G110:G111)</f>
        <v>0</v>
      </c>
      <c r="H109" s="217"/>
      <c r="I109" s="220"/>
      <c r="J109" s="143"/>
      <c r="K109" s="142"/>
      <c r="L109" s="213"/>
      <c r="U109" t="s">
        <v>87</v>
      </c>
    </row>
    <row r="110" spans="1:50" outlineLevel="1">
      <c r="A110" s="165">
        <v>38</v>
      </c>
      <c r="B110" s="167" t="s">
        <v>211</v>
      </c>
      <c r="C110" s="174" t="s">
        <v>212</v>
      </c>
      <c r="D110" s="187" t="s">
        <v>199</v>
      </c>
      <c r="E110" s="160">
        <v>1.97</v>
      </c>
      <c r="F110" s="204"/>
      <c r="G110" s="144">
        <f>ROUND(E110*F110,2)</f>
        <v>0</v>
      </c>
      <c r="H110" s="216" t="s">
        <v>309</v>
      </c>
      <c r="I110" s="219"/>
      <c r="J110" s="141"/>
      <c r="K110" s="140"/>
      <c r="L110" s="213"/>
      <c r="M110" s="138"/>
      <c r="N110" s="138"/>
      <c r="O110" s="138"/>
      <c r="P110" s="138"/>
      <c r="Q110" s="138"/>
      <c r="R110" s="138"/>
      <c r="S110" s="138"/>
      <c r="T110" s="138"/>
      <c r="U110" s="138" t="s">
        <v>91</v>
      </c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</row>
    <row r="111" spans="1:50" outlineLevel="1">
      <c r="A111" s="165"/>
      <c r="B111" s="167"/>
      <c r="C111" s="176" t="s">
        <v>213</v>
      </c>
      <c r="D111" s="189"/>
      <c r="E111" s="182">
        <v>1.97</v>
      </c>
      <c r="F111" s="204"/>
      <c r="G111" s="144"/>
      <c r="H111" s="216">
        <v>0</v>
      </c>
      <c r="I111" s="219"/>
      <c r="J111" s="141"/>
      <c r="K111" s="140"/>
      <c r="L111" s="213"/>
      <c r="M111" s="138"/>
      <c r="N111" s="138"/>
      <c r="O111" s="138"/>
      <c r="P111" s="138"/>
      <c r="Q111" s="138"/>
      <c r="R111" s="138"/>
      <c r="S111" s="138"/>
      <c r="T111" s="138"/>
      <c r="U111" s="138" t="s">
        <v>93</v>
      </c>
      <c r="V111" s="138">
        <v>0</v>
      </c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</row>
    <row r="112" spans="1:50">
      <c r="A112" s="166" t="s">
        <v>86</v>
      </c>
      <c r="B112" s="168" t="s">
        <v>58</v>
      </c>
      <c r="C112" s="175" t="s">
        <v>59</v>
      </c>
      <c r="D112" s="188"/>
      <c r="E112" s="161"/>
      <c r="F112" s="205"/>
      <c r="G112" s="145">
        <f>SUMIF(U113:U193,"&lt;&gt;NOR",G113:G193)</f>
        <v>0</v>
      </c>
      <c r="H112" s="217"/>
      <c r="I112" s="220"/>
      <c r="J112" s="143"/>
      <c r="K112" s="142"/>
      <c r="L112" s="213"/>
      <c r="U112" t="s">
        <v>87</v>
      </c>
    </row>
    <row r="113" spans="1:50" ht="22.5" outlineLevel="1">
      <c r="A113" s="165">
        <v>39</v>
      </c>
      <c r="B113" s="167" t="s">
        <v>214</v>
      </c>
      <c r="C113" s="174" t="s">
        <v>215</v>
      </c>
      <c r="D113" s="187" t="s">
        <v>98</v>
      </c>
      <c r="E113" s="160">
        <v>172.94</v>
      </c>
      <c r="F113" s="204"/>
      <c r="G113" s="144">
        <f>ROUND(E113*F113,2)</f>
        <v>0</v>
      </c>
      <c r="H113" s="216" t="s">
        <v>309</v>
      </c>
      <c r="I113" s="219"/>
      <c r="J113" s="141"/>
      <c r="K113" s="140"/>
      <c r="L113" s="213"/>
      <c r="M113" s="138"/>
      <c r="N113" s="138"/>
      <c r="O113" s="138"/>
      <c r="P113" s="138"/>
      <c r="Q113" s="138"/>
      <c r="R113" s="138"/>
      <c r="S113" s="138"/>
      <c r="T113" s="138"/>
      <c r="U113" s="138" t="s">
        <v>91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</row>
    <row r="114" spans="1:50" outlineLevel="1">
      <c r="A114" s="165"/>
      <c r="B114" s="167"/>
      <c r="C114" s="176" t="s">
        <v>132</v>
      </c>
      <c r="D114" s="189"/>
      <c r="E114" s="182"/>
      <c r="F114" s="204"/>
      <c r="G114" s="144"/>
      <c r="H114" s="216">
        <v>0</v>
      </c>
      <c r="I114" s="219"/>
      <c r="J114" s="141"/>
      <c r="K114" s="140"/>
      <c r="L114" s="213"/>
      <c r="M114" s="138"/>
      <c r="N114" s="138"/>
      <c r="O114" s="138"/>
      <c r="P114" s="138"/>
      <c r="Q114" s="138"/>
      <c r="R114" s="138"/>
      <c r="S114" s="138"/>
      <c r="T114" s="138"/>
      <c r="U114" s="138" t="s">
        <v>93</v>
      </c>
      <c r="V114" s="138">
        <v>0</v>
      </c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</row>
    <row r="115" spans="1:50" outlineLevel="1">
      <c r="A115" s="165"/>
      <c r="B115" s="167"/>
      <c r="C115" s="176" t="s">
        <v>133</v>
      </c>
      <c r="D115" s="189"/>
      <c r="E115" s="182">
        <v>130</v>
      </c>
      <c r="F115" s="204"/>
      <c r="G115" s="144"/>
      <c r="H115" s="216">
        <v>0</v>
      </c>
      <c r="I115" s="219"/>
      <c r="J115" s="141"/>
      <c r="K115" s="140"/>
      <c r="L115" s="213"/>
      <c r="M115" s="138"/>
      <c r="N115" s="138"/>
      <c r="O115" s="138"/>
      <c r="P115" s="138"/>
      <c r="Q115" s="138"/>
      <c r="R115" s="138"/>
      <c r="S115" s="138"/>
      <c r="T115" s="138"/>
      <c r="U115" s="138" t="s">
        <v>93</v>
      </c>
      <c r="V115" s="138">
        <v>0</v>
      </c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</row>
    <row r="116" spans="1:50" outlineLevel="1">
      <c r="A116" s="165"/>
      <c r="B116" s="167"/>
      <c r="C116" s="176" t="s">
        <v>134</v>
      </c>
      <c r="D116" s="189"/>
      <c r="E116" s="182">
        <v>31.5</v>
      </c>
      <c r="F116" s="204"/>
      <c r="G116" s="144"/>
      <c r="H116" s="216">
        <v>0</v>
      </c>
      <c r="I116" s="219"/>
      <c r="J116" s="141"/>
      <c r="K116" s="140"/>
      <c r="L116" s="213"/>
      <c r="M116" s="138"/>
      <c r="N116" s="138"/>
      <c r="O116" s="138"/>
      <c r="P116" s="138"/>
      <c r="Q116" s="138"/>
      <c r="R116" s="138"/>
      <c r="S116" s="138"/>
      <c r="T116" s="138"/>
      <c r="U116" s="138" t="s">
        <v>93</v>
      </c>
      <c r="V116" s="138">
        <v>0</v>
      </c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</row>
    <row r="117" spans="1:50" outlineLevel="1">
      <c r="A117" s="165"/>
      <c r="B117" s="167"/>
      <c r="C117" s="176" t="s">
        <v>358</v>
      </c>
      <c r="D117" s="189"/>
      <c r="E117" s="182">
        <v>11.44</v>
      </c>
      <c r="F117" s="204"/>
      <c r="G117" s="144"/>
      <c r="H117" s="216">
        <v>0</v>
      </c>
      <c r="I117" s="219"/>
      <c r="J117" s="141"/>
      <c r="K117" s="140"/>
      <c r="L117" s="213"/>
      <c r="M117" s="138"/>
      <c r="N117" s="138"/>
      <c r="O117" s="138"/>
      <c r="P117" s="138"/>
      <c r="Q117" s="138"/>
      <c r="R117" s="138"/>
      <c r="S117" s="138"/>
      <c r="T117" s="138"/>
      <c r="U117" s="138" t="s">
        <v>93</v>
      </c>
      <c r="V117" s="138">
        <v>0</v>
      </c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</row>
    <row r="118" spans="1:50" ht="22.5" outlineLevel="1">
      <c r="A118" s="165">
        <v>40</v>
      </c>
      <c r="B118" s="167" t="s">
        <v>216</v>
      </c>
      <c r="C118" s="174" t="s">
        <v>217</v>
      </c>
      <c r="D118" s="187" t="s">
        <v>98</v>
      </c>
      <c r="E118" s="160">
        <v>161.5</v>
      </c>
      <c r="F118" s="204"/>
      <c r="G118" s="144">
        <f>ROUND(E118*F118,2)</f>
        <v>0</v>
      </c>
      <c r="H118" s="216" t="s">
        <v>309</v>
      </c>
      <c r="I118" s="219"/>
      <c r="J118" s="141"/>
      <c r="K118" s="140"/>
      <c r="L118" s="213"/>
      <c r="M118" s="138"/>
      <c r="N118" s="138"/>
      <c r="O118" s="138"/>
      <c r="P118" s="138"/>
      <c r="Q118" s="138"/>
      <c r="R118" s="138"/>
      <c r="S118" s="138"/>
      <c r="T118" s="138"/>
      <c r="U118" s="138" t="s">
        <v>91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</row>
    <row r="119" spans="1:50" outlineLevel="1">
      <c r="A119" s="165"/>
      <c r="B119" s="167"/>
      <c r="C119" s="176" t="s">
        <v>132</v>
      </c>
      <c r="D119" s="189"/>
      <c r="E119" s="182"/>
      <c r="F119" s="204"/>
      <c r="G119" s="144"/>
      <c r="H119" s="216">
        <v>0</v>
      </c>
      <c r="I119" s="219"/>
      <c r="J119" s="141"/>
      <c r="K119" s="140"/>
      <c r="L119" s="213"/>
      <c r="M119" s="138"/>
      <c r="N119" s="138"/>
      <c r="O119" s="138"/>
      <c r="P119" s="138"/>
      <c r="Q119" s="138"/>
      <c r="R119" s="138"/>
      <c r="S119" s="138"/>
      <c r="T119" s="138"/>
      <c r="U119" s="138" t="s">
        <v>93</v>
      </c>
      <c r="V119" s="138">
        <v>0</v>
      </c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</row>
    <row r="120" spans="1:50" outlineLevel="1">
      <c r="A120" s="165"/>
      <c r="B120" s="167"/>
      <c r="C120" s="176" t="s">
        <v>133</v>
      </c>
      <c r="D120" s="189"/>
      <c r="E120" s="182">
        <v>130</v>
      </c>
      <c r="F120" s="204"/>
      <c r="G120" s="144"/>
      <c r="H120" s="216">
        <v>0</v>
      </c>
      <c r="I120" s="219"/>
      <c r="J120" s="141"/>
      <c r="K120" s="140"/>
      <c r="L120" s="213"/>
      <c r="M120" s="138"/>
      <c r="N120" s="138"/>
      <c r="O120" s="138"/>
      <c r="P120" s="138"/>
      <c r="Q120" s="138"/>
      <c r="R120" s="138"/>
      <c r="S120" s="138"/>
      <c r="T120" s="138"/>
      <c r="U120" s="138" t="s">
        <v>93</v>
      </c>
      <c r="V120" s="138">
        <v>0</v>
      </c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</row>
    <row r="121" spans="1:50" outlineLevel="1">
      <c r="A121" s="165"/>
      <c r="B121" s="167"/>
      <c r="C121" s="176" t="s">
        <v>134</v>
      </c>
      <c r="D121" s="189"/>
      <c r="E121" s="182">
        <v>31.5</v>
      </c>
      <c r="F121" s="204"/>
      <c r="G121" s="144"/>
      <c r="H121" s="216">
        <v>0</v>
      </c>
      <c r="I121" s="219"/>
      <c r="J121" s="141"/>
      <c r="K121" s="140"/>
      <c r="L121" s="213"/>
      <c r="M121" s="138"/>
      <c r="N121" s="138"/>
      <c r="O121" s="138"/>
      <c r="P121" s="138"/>
      <c r="Q121" s="138"/>
      <c r="R121" s="138"/>
      <c r="S121" s="138"/>
      <c r="T121" s="138"/>
      <c r="U121" s="138" t="s">
        <v>93</v>
      </c>
      <c r="V121" s="138">
        <v>0</v>
      </c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</row>
    <row r="122" spans="1:50" ht="22.5" outlineLevel="1">
      <c r="A122" s="165">
        <v>41</v>
      </c>
      <c r="B122" s="167" t="s">
        <v>218</v>
      </c>
      <c r="C122" s="174" t="s">
        <v>219</v>
      </c>
      <c r="D122" s="187" t="s">
        <v>98</v>
      </c>
      <c r="E122" s="160">
        <v>11.44</v>
      </c>
      <c r="F122" s="204"/>
      <c r="G122" s="144">
        <f>ROUND(E122*F122,2)</f>
        <v>0</v>
      </c>
      <c r="H122" s="216" t="s">
        <v>309</v>
      </c>
      <c r="I122" s="219"/>
      <c r="J122" s="141"/>
      <c r="K122" s="140"/>
      <c r="L122" s="213"/>
      <c r="M122" s="138"/>
      <c r="N122" s="138"/>
      <c r="O122" s="138"/>
      <c r="P122" s="138"/>
      <c r="Q122" s="138"/>
      <c r="R122" s="138"/>
      <c r="S122" s="138"/>
      <c r="T122" s="138"/>
      <c r="U122" s="138" t="s">
        <v>91</v>
      </c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</row>
    <row r="123" spans="1:50" outlineLevel="1">
      <c r="A123" s="165"/>
      <c r="B123" s="167"/>
      <c r="C123" s="176" t="s">
        <v>132</v>
      </c>
      <c r="D123" s="189"/>
      <c r="E123" s="182"/>
      <c r="F123" s="204"/>
      <c r="G123" s="144"/>
      <c r="H123" s="216">
        <v>0</v>
      </c>
      <c r="I123" s="219"/>
      <c r="J123" s="141"/>
      <c r="K123" s="140"/>
      <c r="L123" s="213"/>
      <c r="M123" s="138"/>
      <c r="N123" s="138"/>
      <c r="O123" s="138"/>
      <c r="P123" s="138"/>
      <c r="Q123" s="138"/>
      <c r="R123" s="138"/>
      <c r="S123" s="138"/>
      <c r="T123" s="138"/>
      <c r="U123" s="138" t="s">
        <v>93</v>
      </c>
      <c r="V123" s="138">
        <v>0</v>
      </c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</row>
    <row r="124" spans="1:50" outlineLevel="1">
      <c r="A124" s="165"/>
      <c r="B124" s="167"/>
      <c r="C124" s="176" t="s">
        <v>358</v>
      </c>
      <c r="D124" s="189"/>
      <c r="E124" s="182">
        <v>11.44</v>
      </c>
      <c r="F124" s="204"/>
      <c r="G124" s="144"/>
      <c r="H124" s="216">
        <v>0</v>
      </c>
      <c r="I124" s="219"/>
      <c r="J124" s="141"/>
      <c r="K124" s="140"/>
      <c r="L124" s="213"/>
      <c r="M124" s="138"/>
      <c r="N124" s="138"/>
      <c r="O124" s="138"/>
      <c r="P124" s="138"/>
      <c r="Q124" s="138"/>
      <c r="R124" s="138"/>
      <c r="S124" s="138"/>
      <c r="T124" s="138"/>
      <c r="U124" s="138" t="s">
        <v>93</v>
      </c>
      <c r="V124" s="138">
        <v>0</v>
      </c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</row>
    <row r="125" spans="1:50" outlineLevel="1">
      <c r="A125" s="165">
        <v>42</v>
      </c>
      <c r="B125" s="167" t="s">
        <v>220</v>
      </c>
      <c r="C125" s="174" t="s">
        <v>221</v>
      </c>
      <c r="D125" s="187" t="s">
        <v>98</v>
      </c>
      <c r="E125" s="160">
        <v>198.88</v>
      </c>
      <c r="F125" s="204"/>
      <c r="G125" s="144">
        <f>ROUND(E125*F125,2)</f>
        <v>0</v>
      </c>
      <c r="H125" s="216" t="s">
        <v>309</v>
      </c>
      <c r="I125" s="219"/>
      <c r="J125" s="141"/>
      <c r="K125" s="140"/>
      <c r="L125" s="213"/>
      <c r="M125" s="138"/>
      <c r="N125" s="138"/>
      <c r="O125" s="138"/>
      <c r="P125" s="138"/>
      <c r="Q125" s="138"/>
      <c r="R125" s="138"/>
      <c r="S125" s="138"/>
      <c r="T125" s="138"/>
      <c r="U125" s="138" t="s">
        <v>112</v>
      </c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</row>
    <row r="126" spans="1:50" outlineLevel="1">
      <c r="A126" s="165"/>
      <c r="B126" s="167"/>
      <c r="C126" s="176" t="s">
        <v>132</v>
      </c>
      <c r="D126" s="189"/>
      <c r="E126" s="182"/>
      <c r="F126" s="204"/>
      <c r="G126" s="144"/>
      <c r="H126" s="216">
        <v>0</v>
      </c>
      <c r="I126" s="219"/>
      <c r="J126" s="141"/>
      <c r="K126" s="140"/>
      <c r="L126" s="213"/>
      <c r="M126" s="138"/>
      <c r="N126" s="138"/>
      <c r="O126" s="138"/>
      <c r="P126" s="138"/>
      <c r="Q126" s="138"/>
      <c r="R126" s="138"/>
      <c r="S126" s="138"/>
      <c r="T126" s="138"/>
      <c r="U126" s="138" t="s">
        <v>93</v>
      </c>
      <c r="V126" s="138">
        <v>0</v>
      </c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</row>
    <row r="127" spans="1:50" outlineLevel="1">
      <c r="A127" s="165"/>
      <c r="B127" s="167"/>
      <c r="C127" s="177" t="s">
        <v>222</v>
      </c>
      <c r="D127" s="190"/>
      <c r="E127" s="183"/>
      <c r="F127" s="204"/>
      <c r="G127" s="144"/>
      <c r="H127" s="216">
        <v>0</v>
      </c>
      <c r="I127" s="219"/>
      <c r="J127" s="141"/>
      <c r="K127" s="140"/>
      <c r="L127" s="213"/>
      <c r="M127" s="138"/>
      <c r="N127" s="138"/>
      <c r="O127" s="138"/>
      <c r="P127" s="138"/>
      <c r="Q127" s="138"/>
      <c r="R127" s="138"/>
      <c r="S127" s="138"/>
      <c r="T127" s="138"/>
      <c r="U127" s="138" t="s">
        <v>93</v>
      </c>
      <c r="V127" s="138">
        <v>2</v>
      </c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</row>
    <row r="128" spans="1:50" outlineLevel="1">
      <c r="A128" s="165"/>
      <c r="B128" s="167"/>
      <c r="C128" s="178" t="s">
        <v>223</v>
      </c>
      <c r="D128" s="190"/>
      <c r="E128" s="183">
        <v>130</v>
      </c>
      <c r="F128" s="204"/>
      <c r="G128" s="144"/>
      <c r="H128" s="216">
        <v>0</v>
      </c>
      <c r="I128" s="219"/>
      <c r="J128" s="141"/>
      <c r="K128" s="140"/>
      <c r="L128" s="213"/>
      <c r="M128" s="138"/>
      <c r="N128" s="138"/>
      <c r="O128" s="138"/>
      <c r="P128" s="138"/>
      <c r="Q128" s="138"/>
      <c r="R128" s="138"/>
      <c r="S128" s="138"/>
      <c r="T128" s="138"/>
      <c r="U128" s="138" t="s">
        <v>93</v>
      </c>
      <c r="V128" s="138">
        <v>2</v>
      </c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</row>
    <row r="129" spans="1:50" outlineLevel="1">
      <c r="A129" s="165"/>
      <c r="B129" s="167"/>
      <c r="C129" s="178" t="s">
        <v>224</v>
      </c>
      <c r="D129" s="190"/>
      <c r="E129" s="183">
        <v>31.5</v>
      </c>
      <c r="F129" s="204"/>
      <c r="G129" s="144"/>
      <c r="H129" s="216">
        <v>0</v>
      </c>
      <c r="I129" s="219"/>
      <c r="J129" s="141"/>
      <c r="K129" s="140"/>
      <c r="L129" s="213"/>
      <c r="M129" s="138"/>
      <c r="N129" s="138"/>
      <c r="O129" s="138"/>
      <c r="P129" s="138"/>
      <c r="Q129" s="138"/>
      <c r="R129" s="138"/>
      <c r="S129" s="138"/>
      <c r="T129" s="138"/>
      <c r="U129" s="138" t="s">
        <v>93</v>
      </c>
      <c r="V129" s="138">
        <v>2</v>
      </c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</row>
    <row r="130" spans="1:50" outlineLevel="1">
      <c r="A130" s="165"/>
      <c r="B130" s="167"/>
      <c r="C130" s="178" t="s">
        <v>359</v>
      </c>
      <c r="D130" s="190"/>
      <c r="E130" s="183">
        <v>11.44</v>
      </c>
      <c r="F130" s="204"/>
      <c r="G130" s="144"/>
      <c r="H130" s="216">
        <v>0</v>
      </c>
      <c r="I130" s="219"/>
      <c r="J130" s="141"/>
      <c r="K130" s="140"/>
      <c r="L130" s="213"/>
      <c r="M130" s="138"/>
      <c r="N130" s="138"/>
      <c r="O130" s="138"/>
      <c r="P130" s="138"/>
      <c r="Q130" s="138"/>
      <c r="R130" s="138"/>
      <c r="S130" s="138"/>
      <c r="T130" s="138"/>
      <c r="U130" s="138" t="s">
        <v>93</v>
      </c>
      <c r="V130" s="138">
        <v>2</v>
      </c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</row>
    <row r="131" spans="1:50" outlineLevel="1">
      <c r="A131" s="165"/>
      <c r="B131" s="167"/>
      <c r="C131" s="177" t="s">
        <v>225</v>
      </c>
      <c r="D131" s="190"/>
      <c r="E131" s="183"/>
      <c r="F131" s="204"/>
      <c r="G131" s="144"/>
      <c r="H131" s="216">
        <v>0</v>
      </c>
      <c r="I131" s="219"/>
      <c r="J131" s="141"/>
      <c r="K131" s="140"/>
      <c r="L131" s="213"/>
      <c r="M131" s="138"/>
      <c r="N131" s="138"/>
      <c r="O131" s="138"/>
      <c r="P131" s="138"/>
      <c r="Q131" s="138"/>
      <c r="R131" s="138"/>
      <c r="S131" s="138"/>
      <c r="T131" s="138"/>
      <c r="U131" s="138" t="s">
        <v>93</v>
      </c>
      <c r="V131" s="138">
        <v>0</v>
      </c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</row>
    <row r="132" spans="1:50" outlineLevel="1">
      <c r="A132" s="165"/>
      <c r="B132" s="167"/>
      <c r="C132" s="176" t="s">
        <v>360</v>
      </c>
      <c r="D132" s="189"/>
      <c r="E132" s="182">
        <v>198.88</v>
      </c>
      <c r="F132" s="204"/>
      <c r="G132" s="144"/>
      <c r="H132" s="216">
        <v>0</v>
      </c>
      <c r="I132" s="219"/>
      <c r="J132" s="141"/>
      <c r="K132" s="140"/>
      <c r="L132" s="213"/>
      <c r="M132" s="138"/>
      <c r="N132" s="138"/>
      <c r="O132" s="138"/>
      <c r="P132" s="138"/>
      <c r="Q132" s="138"/>
      <c r="R132" s="138"/>
      <c r="S132" s="138"/>
      <c r="T132" s="138"/>
      <c r="U132" s="138" t="s">
        <v>93</v>
      </c>
      <c r="V132" s="138">
        <v>0</v>
      </c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</row>
    <row r="133" spans="1:50" ht="22.5" outlineLevel="1">
      <c r="A133" s="165">
        <v>43</v>
      </c>
      <c r="B133" s="167" t="s">
        <v>226</v>
      </c>
      <c r="C133" s="174" t="s">
        <v>227</v>
      </c>
      <c r="D133" s="187" t="s">
        <v>98</v>
      </c>
      <c r="E133" s="160">
        <v>161.5</v>
      </c>
      <c r="F133" s="204"/>
      <c r="G133" s="144">
        <f>ROUND(E133*F133,2)</f>
        <v>0</v>
      </c>
      <c r="H133" s="216" t="s">
        <v>309</v>
      </c>
      <c r="I133" s="219"/>
      <c r="J133" s="141"/>
      <c r="K133" s="140"/>
      <c r="L133" s="213"/>
      <c r="M133" s="138"/>
      <c r="N133" s="138"/>
      <c r="O133" s="138"/>
      <c r="P133" s="138"/>
      <c r="Q133" s="138"/>
      <c r="R133" s="138"/>
      <c r="S133" s="138"/>
      <c r="T133" s="138"/>
      <c r="U133" s="138" t="s">
        <v>91</v>
      </c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</row>
    <row r="134" spans="1:50" outlineLevel="1">
      <c r="A134" s="165"/>
      <c r="B134" s="167"/>
      <c r="C134" s="176" t="s">
        <v>132</v>
      </c>
      <c r="D134" s="189"/>
      <c r="E134" s="182"/>
      <c r="F134" s="204"/>
      <c r="G134" s="144"/>
      <c r="H134" s="216">
        <v>0</v>
      </c>
      <c r="I134" s="219"/>
      <c r="J134" s="141"/>
      <c r="K134" s="140"/>
      <c r="L134" s="213"/>
      <c r="M134" s="138"/>
      <c r="N134" s="138"/>
      <c r="O134" s="138"/>
      <c r="P134" s="138"/>
      <c r="Q134" s="138"/>
      <c r="R134" s="138"/>
      <c r="S134" s="138"/>
      <c r="T134" s="138"/>
      <c r="U134" s="138" t="s">
        <v>93</v>
      </c>
      <c r="V134" s="138">
        <v>0</v>
      </c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</row>
    <row r="135" spans="1:50" outlineLevel="1">
      <c r="A135" s="165"/>
      <c r="B135" s="167"/>
      <c r="C135" s="176" t="s">
        <v>133</v>
      </c>
      <c r="D135" s="189"/>
      <c r="E135" s="182">
        <v>130</v>
      </c>
      <c r="F135" s="204"/>
      <c r="G135" s="144"/>
      <c r="H135" s="216">
        <v>0</v>
      </c>
      <c r="I135" s="219"/>
      <c r="J135" s="141"/>
      <c r="K135" s="140"/>
      <c r="L135" s="213"/>
      <c r="M135" s="138"/>
      <c r="N135" s="138"/>
      <c r="O135" s="138"/>
      <c r="P135" s="138"/>
      <c r="Q135" s="138"/>
      <c r="R135" s="138"/>
      <c r="S135" s="138"/>
      <c r="T135" s="138"/>
      <c r="U135" s="138" t="s">
        <v>93</v>
      </c>
      <c r="V135" s="138">
        <v>0</v>
      </c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</row>
    <row r="136" spans="1:50" outlineLevel="1">
      <c r="A136" s="165"/>
      <c r="B136" s="167"/>
      <c r="C136" s="176" t="s">
        <v>134</v>
      </c>
      <c r="D136" s="189"/>
      <c r="E136" s="182">
        <v>31.5</v>
      </c>
      <c r="F136" s="204"/>
      <c r="G136" s="144"/>
      <c r="H136" s="216">
        <v>0</v>
      </c>
      <c r="I136" s="219"/>
      <c r="J136" s="141"/>
      <c r="K136" s="140"/>
      <c r="L136" s="213"/>
      <c r="M136" s="138"/>
      <c r="N136" s="138"/>
      <c r="O136" s="138"/>
      <c r="P136" s="138"/>
      <c r="Q136" s="138"/>
      <c r="R136" s="138"/>
      <c r="S136" s="138"/>
      <c r="T136" s="138"/>
      <c r="U136" s="138" t="s">
        <v>93</v>
      </c>
      <c r="V136" s="138">
        <v>0</v>
      </c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</row>
    <row r="137" spans="1:50" ht="22.5" outlineLevel="1">
      <c r="A137" s="165">
        <v>44</v>
      </c>
      <c r="B137" s="167" t="s">
        <v>228</v>
      </c>
      <c r="C137" s="174" t="s">
        <v>229</v>
      </c>
      <c r="D137" s="187" t="s">
        <v>98</v>
      </c>
      <c r="E137" s="160">
        <v>11.44</v>
      </c>
      <c r="F137" s="204"/>
      <c r="G137" s="144">
        <f>ROUND(E137*F137,2)</f>
        <v>0</v>
      </c>
      <c r="H137" s="216" t="s">
        <v>309</v>
      </c>
      <c r="I137" s="219"/>
      <c r="J137" s="141"/>
      <c r="K137" s="140"/>
      <c r="L137" s="213"/>
      <c r="M137" s="138"/>
      <c r="N137" s="138"/>
      <c r="O137" s="138"/>
      <c r="P137" s="138"/>
      <c r="Q137" s="138"/>
      <c r="R137" s="138"/>
      <c r="S137" s="138"/>
      <c r="T137" s="138"/>
      <c r="U137" s="138" t="s">
        <v>91</v>
      </c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</row>
    <row r="138" spans="1:50" outlineLevel="1">
      <c r="A138" s="165"/>
      <c r="B138" s="167"/>
      <c r="C138" s="176" t="s">
        <v>132</v>
      </c>
      <c r="D138" s="189"/>
      <c r="E138" s="182"/>
      <c r="F138" s="204"/>
      <c r="G138" s="144"/>
      <c r="H138" s="216">
        <v>0</v>
      </c>
      <c r="I138" s="219"/>
      <c r="J138" s="141"/>
      <c r="K138" s="140"/>
      <c r="L138" s="213"/>
      <c r="M138" s="138"/>
      <c r="N138" s="138"/>
      <c r="O138" s="138"/>
      <c r="P138" s="138"/>
      <c r="Q138" s="138"/>
      <c r="R138" s="138"/>
      <c r="S138" s="138"/>
      <c r="T138" s="138"/>
      <c r="U138" s="138" t="s">
        <v>93</v>
      </c>
      <c r="V138" s="138">
        <v>0</v>
      </c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</row>
    <row r="139" spans="1:50" outlineLevel="1">
      <c r="A139" s="165"/>
      <c r="B139" s="167"/>
      <c r="C139" s="176" t="s">
        <v>358</v>
      </c>
      <c r="D139" s="189"/>
      <c r="E139" s="182">
        <v>11.44</v>
      </c>
      <c r="F139" s="204"/>
      <c r="G139" s="144"/>
      <c r="H139" s="216">
        <v>0</v>
      </c>
      <c r="I139" s="219"/>
      <c r="J139" s="141"/>
      <c r="K139" s="140"/>
      <c r="L139" s="213"/>
      <c r="M139" s="138"/>
      <c r="N139" s="138"/>
      <c r="O139" s="138"/>
      <c r="P139" s="138"/>
      <c r="Q139" s="138"/>
      <c r="R139" s="138"/>
      <c r="S139" s="138"/>
      <c r="T139" s="138"/>
      <c r="U139" s="138" t="s">
        <v>93</v>
      </c>
      <c r="V139" s="138">
        <v>0</v>
      </c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</row>
    <row r="140" spans="1:50" outlineLevel="1">
      <c r="A140" s="165">
        <v>45</v>
      </c>
      <c r="B140" s="167" t="s">
        <v>230</v>
      </c>
      <c r="C140" s="174" t="s">
        <v>231</v>
      </c>
      <c r="D140" s="187" t="s">
        <v>98</v>
      </c>
      <c r="E140" s="160">
        <v>198.88</v>
      </c>
      <c r="F140" s="204"/>
      <c r="G140" s="144">
        <f>ROUND(E140*F140,2)</f>
        <v>0</v>
      </c>
      <c r="H140" s="216" t="s">
        <v>308</v>
      </c>
      <c r="I140" s="219"/>
      <c r="J140" s="141"/>
      <c r="K140" s="140"/>
      <c r="L140" s="213"/>
      <c r="M140" s="138"/>
      <c r="N140" s="138"/>
      <c r="O140" s="138"/>
      <c r="P140" s="138"/>
      <c r="Q140" s="138"/>
      <c r="R140" s="138"/>
      <c r="S140" s="138"/>
      <c r="T140" s="138"/>
      <c r="U140" s="138" t="s">
        <v>112</v>
      </c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</row>
    <row r="141" spans="1:50" outlineLevel="1">
      <c r="A141" s="165"/>
      <c r="B141" s="167"/>
      <c r="C141" s="176" t="s">
        <v>232</v>
      </c>
      <c r="D141" s="189"/>
      <c r="E141" s="182"/>
      <c r="F141" s="204"/>
      <c r="G141" s="144"/>
      <c r="H141" s="216">
        <v>0</v>
      </c>
      <c r="I141" s="219"/>
      <c r="J141" s="141"/>
      <c r="K141" s="140"/>
      <c r="L141" s="213"/>
      <c r="M141" s="138"/>
      <c r="N141" s="138"/>
      <c r="O141" s="138"/>
      <c r="P141" s="138"/>
      <c r="Q141" s="138"/>
      <c r="R141" s="138"/>
      <c r="S141" s="138"/>
      <c r="T141" s="138"/>
      <c r="U141" s="138" t="s">
        <v>93</v>
      </c>
      <c r="V141" s="138">
        <v>0</v>
      </c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</row>
    <row r="142" spans="1:50" outlineLevel="1">
      <c r="A142" s="165"/>
      <c r="B142" s="167"/>
      <c r="C142" s="176" t="s">
        <v>132</v>
      </c>
      <c r="D142" s="189"/>
      <c r="E142" s="182"/>
      <c r="F142" s="204"/>
      <c r="G142" s="144"/>
      <c r="H142" s="216">
        <v>0</v>
      </c>
      <c r="I142" s="219"/>
      <c r="J142" s="141"/>
      <c r="K142" s="140"/>
      <c r="L142" s="213"/>
      <c r="M142" s="138"/>
      <c r="N142" s="138"/>
      <c r="O142" s="138"/>
      <c r="P142" s="138"/>
      <c r="Q142" s="138"/>
      <c r="R142" s="138"/>
      <c r="S142" s="138"/>
      <c r="T142" s="138"/>
      <c r="U142" s="138" t="s">
        <v>93</v>
      </c>
      <c r="V142" s="138">
        <v>0</v>
      </c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</row>
    <row r="143" spans="1:50" outlineLevel="1">
      <c r="A143" s="165"/>
      <c r="B143" s="167"/>
      <c r="C143" s="177" t="s">
        <v>222</v>
      </c>
      <c r="D143" s="190"/>
      <c r="E143" s="183"/>
      <c r="F143" s="204"/>
      <c r="G143" s="144"/>
      <c r="H143" s="216">
        <v>0</v>
      </c>
      <c r="I143" s="219"/>
      <c r="J143" s="141"/>
      <c r="K143" s="140"/>
      <c r="L143" s="213"/>
      <c r="M143" s="138"/>
      <c r="N143" s="138"/>
      <c r="O143" s="138"/>
      <c r="P143" s="138"/>
      <c r="Q143" s="138"/>
      <c r="R143" s="138"/>
      <c r="S143" s="138"/>
      <c r="T143" s="138"/>
      <c r="U143" s="138" t="s">
        <v>93</v>
      </c>
      <c r="V143" s="138">
        <v>2</v>
      </c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</row>
    <row r="144" spans="1:50" outlineLevel="1">
      <c r="A144" s="165"/>
      <c r="B144" s="167"/>
      <c r="C144" s="178" t="s">
        <v>223</v>
      </c>
      <c r="D144" s="190"/>
      <c r="E144" s="183">
        <v>130</v>
      </c>
      <c r="F144" s="204"/>
      <c r="G144" s="144"/>
      <c r="H144" s="216">
        <v>0</v>
      </c>
      <c r="I144" s="219"/>
      <c r="J144" s="141"/>
      <c r="K144" s="140"/>
      <c r="L144" s="213"/>
      <c r="M144" s="138"/>
      <c r="N144" s="138"/>
      <c r="O144" s="138"/>
      <c r="P144" s="138"/>
      <c r="Q144" s="138"/>
      <c r="R144" s="138"/>
      <c r="S144" s="138"/>
      <c r="T144" s="138"/>
      <c r="U144" s="138" t="s">
        <v>93</v>
      </c>
      <c r="V144" s="138">
        <v>2</v>
      </c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</row>
    <row r="145" spans="1:50" outlineLevel="1">
      <c r="A145" s="165"/>
      <c r="B145" s="167"/>
      <c r="C145" s="178" t="s">
        <v>224</v>
      </c>
      <c r="D145" s="190"/>
      <c r="E145" s="183">
        <v>31.5</v>
      </c>
      <c r="F145" s="204"/>
      <c r="G145" s="144"/>
      <c r="H145" s="216">
        <v>0</v>
      </c>
      <c r="I145" s="219"/>
      <c r="J145" s="141"/>
      <c r="K145" s="140"/>
      <c r="L145" s="213"/>
      <c r="M145" s="138"/>
      <c r="N145" s="138"/>
      <c r="O145" s="138"/>
      <c r="P145" s="138"/>
      <c r="Q145" s="138"/>
      <c r="R145" s="138"/>
      <c r="S145" s="138"/>
      <c r="T145" s="138"/>
      <c r="U145" s="138" t="s">
        <v>93</v>
      </c>
      <c r="V145" s="138">
        <v>2</v>
      </c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</row>
    <row r="146" spans="1:50" outlineLevel="1">
      <c r="A146" s="165"/>
      <c r="B146" s="167"/>
      <c r="C146" s="178" t="s">
        <v>359</v>
      </c>
      <c r="D146" s="190"/>
      <c r="E146" s="183">
        <v>11.44</v>
      </c>
      <c r="F146" s="204"/>
      <c r="G146" s="144"/>
      <c r="H146" s="216">
        <v>0</v>
      </c>
      <c r="I146" s="219"/>
      <c r="J146" s="141"/>
      <c r="K146" s="140"/>
      <c r="L146" s="213"/>
      <c r="M146" s="138"/>
      <c r="N146" s="138"/>
      <c r="O146" s="138"/>
      <c r="P146" s="138"/>
      <c r="Q146" s="138"/>
      <c r="R146" s="138"/>
      <c r="S146" s="138"/>
      <c r="T146" s="138"/>
      <c r="U146" s="138" t="s">
        <v>93</v>
      </c>
      <c r="V146" s="138">
        <v>2</v>
      </c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</row>
    <row r="147" spans="1:50" outlineLevel="1">
      <c r="A147" s="165"/>
      <c r="B147" s="167"/>
      <c r="C147" s="177" t="s">
        <v>225</v>
      </c>
      <c r="D147" s="190"/>
      <c r="E147" s="183"/>
      <c r="F147" s="204"/>
      <c r="G147" s="144"/>
      <c r="H147" s="216">
        <v>0</v>
      </c>
      <c r="I147" s="219"/>
      <c r="J147" s="141"/>
      <c r="K147" s="140"/>
      <c r="L147" s="213"/>
      <c r="M147" s="138"/>
      <c r="N147" s="138"/>
      <c r="O147" s="138"/>
      <c r="P147" s="138"/>
      <c r="Q147" s="138"/>
      <c r="R147" s="138"/>
      <c r="S147" s="138"/>
      <c r="T147" s="138"/>
      <c r="U147" s="138" t="s">
        <v>93</v>
      </c>
      <c r="V147" s="138">
        <v>0</v>
      </c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</row>
    <row r="148" spans="1:50" outlineLevel="1">
      <c r="A148" s="165"/>
      <c r="B148" s="167"/>
      <c r="C148" s="176" t="s">
        <v>360</v>
      </c>
      <c r="D148" s="189"/>
      <c r="E148" s="182">
        <v>198.88</v>
      </c>
      <c r="F148" s="204"/>
      <c r="G148" s="144"/>
      <c r="H148" s="216">
        <v>0</v>
      </c>
      <c r="I148" s="219"/>
      <c r="J148" s="141"/>
      <c r="K148" s="140"/>
      <c r="L148" s="213"/>
      <c r="M148" s="138"/>
      <c r="N148" s="138"/>
      <c r="O148" s="138"/>
      <c r="P148" s="138"/>
      <c r="Q148" s="138"/>
      <c r="R148" s="138"/>
      <c r="S148" s="138"/>
      <c r="T148" s="138"/>
      <c r="U148" s="138" t="s">
        <v>93</v>
      </c>
      <c r="V148" s="138">
        <v>0</v>
      </c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</row>
    <row r="149" spans="1:50" ht="22.5" outlineLevel="1">
      <c r="A149" s="165">
        <v>46</v>
      </c>
      <c r="B149" s="167" t="s">
        <v>233</v>
      </c>
      <c r="C149" s="174" t="s">
        <v>234</v>
      </c>
      <c r="D149" s="187" t="s">
        <v>98</v>
      </c>
      <c r="E149" s="160">
        <v>172.94</v>
      </c>
      <c r="F149" s="204"/>
      <c r="G149" s="144">
        <f>ROUND(E149*F149,2)</f>
        <v>0</v>
      </c>
      <c r="H149" s="216" t="s">
        <v>309</v>
      </c>
      <c r="I149" s="219"/>
      <c r="J149" s="141"/>
      <c r="K149" s="140"/>
      <c r="L149" s="213"/>
      <c r="M149" s="138"/>
      <c r="N149" s="138"/>
      <c r="O149" s="138"/>
      <c r="P149" s="138"/>
      <c r="Q149" s="138"/>
      <c r="R149" s="138"/>
      <c r="S149" s="138"/>
      <c r="T149" s="138"/>
      <c r="U149" s="138" t="s">
        <v>91</v>
      </c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</row>
    <row r="150" spans="1:50" outlineLevel="1">
      <c r="A150" s="165"/>
      <c r="B150" s="167"/>
      <c r="C150" s="176" t="s">
        <v>132</v>
      </c>
      <c r="D150" s="189"/>
      <c r="E150" s="182"/>
      <c r="F150" s="204"/>
      <c r="G150" s="144"/>
      <c r="H150" s="216">
        <v>0</v>
      </c>
      <c r="I150" s="219"/>
      <c r="J150" s="141"/>
      <c r="K150" s="140"/>
      <c r="L150" s="213"/>
      <c r="M150" s="138"/>
      <c r="N150" s="138"/>
      <c r="O150" s="138"/>
      <c r="P150" s="138"/>
      <c r="Q150" s="138"/>
      <c r="R150" s="138"/>
      <c r="S150" s="138"/>
      <c r="T150" s="138"/>
      <c r="U150" s="138" t="s">
        <v>93</v>
      </c>
      <c r="V150" s="138">
        <v>0</v>
      </c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</row>
    <row r="151" spans="1:50" outlineLevel="1">
      <c r="A151" s="165"/>
      <c r="B151" s="167"/>
      <c r="C151" s="176" t="s">
        <v>133</v>
      </c>
      <c r="D151" s="189"/>
      <c r="E151" s="182">
        <v>130</v>
      </c>
      <c r="F151" s="204"/>
      <c r="G151" s="144"/>
      <c r="H151" s="216">
        <v>0</v>
      </c>
      <c r="I151" s="219"/>
      <c r="J151" s="141"/>
      <c r="K151" s="140"/>
      <c r="L151" s="213"/>
      <c r="M151" s="138"/>
      <c r="N151" s="138"/>
      <c r="O151" s="138"/>
      <c r="P151" s="138"/>
      <c r="Q151" s="138"/>
      <c r="R151" s="138"/>
      <c r="S151" s="138"/>
      <c r="T151" s="138"/>
      <c r="U151" s="138" t="s">
        <v>93</v>
      </c>
      <c r="V151" s="138">
        <v>0</v>
      </c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</row>
    <row r="152" spans="1:50" outlineLevel="1">
      <c r="A152" s="165"/>
      <c r="B152" s="167"/>
      <c r="C152" s="176" t="s">
        <v>134</v>
      </c>
      <c r="D152" s="189"/>
      <c r="E152" s="182">
        <v>31.5</v>
      </c>
      <c r="F152" s="204"/>
      <c r="G152" s="144"/>
      <c r="H152" s="216">
        <v>0</v>
      </c>
      <c r="I152" s="219"/>
      <c r="J152" s="141"/>
      <c r="K152" s="140"/>
      <c r="L152" s="213"/>
      <c r="M152" s="138"/>
      <c r="N152" s="138"/>
      <c r="O152" s="138"/>
      <c r="P152" s="138"/>
      <c r="Q152" s="138"/>
      <c r="R152" s="138"/>
      <c r="S152" s="138"/>
      <c r="T152" s="138"/>
      <c r="U152" s="138" t="s">
        <v>93</v>
      </c>
      <c r="V152" s="138">
        <v>0</v>
      </c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</row>
    <row r="153" spans="1:50" outlineLevel="1">
      <c r="A153" s="165"/>
      <c r="B153" s="167"/>
      <c r="C153" s="176" t="s">
        <v>358</v>
      </c>
      <c r="D153" s="189"/>
      <c r="E153" s="182">
        <v>11.44</v>
      </c>
      <c r="F153" s="204"/>
      <c r="G153" s="144"/>
      <c r="H153" s="216">
        <v>0</v>
      </c>
      <c r="I153" s="219"/>
      <c r="J153" s="141"/>
      <c r="K153" s="140"/>
      <c r="L153" s="213"/>
      <c r="M153" s="138"/>
      <c r="N153" s="138"/>
      <c r="O153" s="138"/>
      <c r="P153" s="138"/>
      <c r="Q153" s="138"/>
      <c r="R153" s="138"/>
      <c r="S153" s="138"/>
      <c r="T153" s="138"/>
      <c r="U153" s="138" t="s">
        <v>93</v>
      </c>
      <c r="V153" s="138">
        <v>0</v>
      </c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8"/>
      <c r="AX153" s="138"/>
    </row>
    <row r="154" spans="1:50" outlineLevel="1">
      <c r="A154" s="165">
        <v>47</v>
      </c>
      <c r="B154" s="167" t="s">
        <v>235</v>
      </c>
      <c r="C154" s="174" t="s">
        <v>236</v>
      </c>
      <c r="D154" s="187" t="s">
        <v>98</v>
      </c>
      <c r="E154" s="160">
        <v>198.88</v>
      </c>
      <c r="F154" s="204"/>
      <c r="G154" s="144">
        <f>ROUND(E154*F154,2)</f>
        <v>0</v>
      </c>
      <c r="H154" s="216" t="s">
        <v>309</v>
      </c>
      <c r="I154" s="219"/>
      <c r="J154" s="141"/>
      <c r="K154" s="140"/>
      <c r="L154" s="213"/>
      <c r="M154" s="138"/>
      <c r="N154" s="138"/>
      <c r="O154" s="138"/>
      <c r="P154" s="138"/>
      <c r="Q154" s="138"/>
      <c r="R154" s="138"/>
      <c r="S154" s="138"/>
      <c r="T154" s="138"/>
      <c r="U154" s="138" t="s">
        <v>112</v>
      </c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</row>
    <row r="155" spans="1:50" outlineLevel="1">
      <c r="A155" s="165"/>
      <c r="B155" s="167"/>
      <c r="C155" s="176" t="s">
        <v>132</v>
      </c>
      <c r="D155" s="189"/>
      <c r="E155" s="182"/>
      <c r="F155" s="204"/>
      <c r="G155" s="144"/>
      <c r="H155" s="216">
        <v>0</v>
      </c>
      <c r="I155" s="219"/>
      <c r="J155" s="141"/>
      <c r="K155" s="140"/>
      <c r="L155" s="213"/>
      <c r="M155" s="138"/>
      <c r="N155" s="138"/>
      <c r="O155" s="138"/>
      <c r="P155" s="138"/>
      <c r="Q155" s="138"/>
      <c r="R155" s="138"/>
      <c r="S155" s="138"/>
      <c r="T155" s="138"/>
      <c r="U155" s="138" t="s">
        <v>93</v>
      </c>
      <c r="V155" s="138">
        <v>0</v>
      </c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</row>
    <row r="156" spans="1:50" outlineLevel="1">
      <c r="A156" s="165"/>
      <c r="B156" s="167"/>
      <c r="C156" s="177" t="s">
        <v>222</v>
      </c>
      <c r="D156" s="190"/>
      <c r="E156" s="183"/>
      <c r="F156" s="204"/>
      <c r="G156" s="144"/>
      <c r="H156" s="216">
        <v>0</v>
      </c>
      <c r="I156" s="219"/>
      <c r="J156" s="141"/>
      <c r="K156" s="140"/>
      <c r="L156" s="213"/>
      <c r="M156" s="138"/>
      <c r="N156" s="138"/>
      <c r="O156" s="138"/>
      <c r="P156" s="138"/>
      <c r="Q156" s="138"/>
      <c r="R156" s="138"/>
      <c r="S156" s="138"/>
      <c r="T156" s="138"/>
      <c r="U156" s="138" t="s">
        <v>93</v>
      </c>
      <c r="V156" s="138">
        <v>2</v>
      </c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</row>
    <row r="157" spans="1:50" outlineLevel="1">
      <c r="A157" s="165"/>
      <c r="B157" s="167"/>
      <c r="C157" s="178" t="s">
        <v>223</v>
      </c>
      <c r="D157" s="190"/>
      <c r="E157" s="183">
        <v>130</v>
      </c>
      <c r="F157" s="204"/>
      <c r="G157" s="144"/>
      <c r="H157" s="216">
        <v>0</v>
      </c>
      <c r="I157" s="219"/>
      <c r="J157" s="141"/>
      <c r="K157" s="140"/>
      <c r="L157" s="213"/>
      <c r="M157" s="138"/>
      <c r="N157" s="138"/>
      <c r="O157" s="138"/>
      <c r="P157" s="138"/>
      <c r="Q157" s="138"/>
      <c r="R157" s="138"/>
      <c r="S157" s="138"/>
      <c r="T157" s="138"/>
      <c r="U157" s="138" t="s">
        <v>93</v>
      </c>
      <c r="V157" s="138">
        <v>2</v>
      </c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</row>
    <row r="158" spans="1:50" outlineLevel="1">
      <c r="A158" s="165"/>
      <c r="B158" s="167"/>
      <c r="C158" s="178" t="s">
        <v>224</v>
      </c>
      <c r="D158" s="190"/>
      <c r="E158" s="183">
        <v>31.5</v>
      </c>
      <c r="F158" s="204"/>
      <c r="G158" s="144"/>
      <c r="H158" s="216">
        <v>0</v>
      </c>
      <c r="I158" s="219"/>
      <c r="J158" s="141"/>
      <c r="K158" s="140"/>
      <c r="L158" s="213"/>
      <c r="M158" s="138"/>
      <c r="N158" s="138"/>
      <c r="O158" s="138"/>
      <c r="P158" s="138"/>
      <c r="Q158" s="138"/>
      <c r="R158" s="138"/>
      <c r="S158" s="138"/>
      <c r="T158" s="138"/>
      <c r="U158" s="138" t="s">
        <v>93</v>
      </c>
      <c r="V158" s="138">
        <v>2</v>
      </c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  <c r="AV158" s="138"/>
      <c r="AW158" s="138"/>
      <c r="AX158" s="138"/>
    </row>
    <row r="159" spans="1:50" outlineLevel="1">
      <c r="A159" s="165"/>
      <c r="B159" s="167"/>
      <c r="C159" s="178" t="s">
        <v>359</v>
      </c>
      <c r="D159" s="190"/>
      <c r="E159" s="183">
        <v>11.44</v>
      </c>
      <c r="F159" s="204"/>
      <c r="G159" s="144"/>
      <c r="H159" s="216">
        <v>0</v>
      </c>
      <c r="I159" s="219"/>
      <c r="J159" s="141"/>
      <c r="K159" s="140"/>
      <c r="L159" s="213"/>
      <c r="M159" s="138"/>
      <c r="N159" s="138"/>
      <c r="O159" s="138"/>
      <c r="P159" s="138"/>
      <c r="Q159" s="138"/>
      <c r="R159" s="138"/>
      <c r="S159" s="138"/>
      <c r="T159" s="138"/>
      <c r="U159" s="138" t="s">
        <v>93</v>
      </c>
      <c r="V159" s="138">
        <v>2</v>
      </c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</row>
    <row r="160" spans="1:50" outlineLevel="1">
      <c r="A160" s="165"/>
      <c r="B160" s="167"/>
      <c r="C160" s="177" t="s">
        <v>225</v>
      </c>
      <c r="D160" s="190"/>
      <c r="E160" s="183"/>
      <c r="F160" s="204"/>
      <c r="G160" s="144"/>
      <c r="H160" s="216">
        <v>0</v>
      </c>
      <c r="I160" s="219"/>
      <c r="J160" s="141"/>
      <c r="K160" s="140"/>
      <c r="L160" s="213"/>
      <c r="M160" s="138"/>
      <c r="N160" s="138"/>
      <c r="O160" s="138"/>
      <c r="P160" s="138"/>
      <c r="Q160" s="138"/>
      <c r="R160" s="138"/>
      <c r="S160" s="138"/>
      <c r="T160" s="138"/>
      <c r="U160" s="138" t="s">
        <v>93</v>
      </c>
      <c r="V160" s="138">
        <v>0</v>
      </c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</row>
    <row r="161" spans="1:50" outlineLevel="1">
      <c r="A161" s="165"/>
      <c r="B161" s="167"/>
      <c r="C161" s="176" t="s">
        <v>360</v>
      </c>
      <c r="D161" s="189"/>
      <c r="E161" s="182">
        <v>198.88</v>
      </c>
      <c r="F161" s="204"/>
      <c r="G161" s="144"/>
      <c r="H161" s="216">
        <v>0</v>
      </c>
      <c r="I161" s="219"/>
      <c r="J161" s="141"/>
      <c r="K161" s="140"/>
      <c r="L161" s="213"/>
      <c r="M161" s="138"/>
      <c r="N161" s="138"/>
      <c r="O161" s="138"/>
      <c r="P161" s="138"/>
      <c r="Q161" s="138"/>
      <c r="R161" s="138"/>
      <c r="S161" s="138"/>
      <c r="T161" s="138"/>
      <c r="U161" s="138" t="s">
        <v>93</v>
      </c>
      <c r="V161" s="138">
        <v>0</v>
      </c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  <c r="AV161" s="138"/>
      <c r="AW161" s="138"/>
      <c r="AX161" s="138"/>
    </row>
    <row r="162" spans="1:50" ht="22.5" outlineLevel="1">
      <c r="A162" s="165">
        <v>48</v>
      </c>
      <c r="B162" s="167" t="s">
        <v>237</v>
      </c>
      <c r="C162" s="174" t="s">
        <v>238</v>
      </c>
      <c r="D162" s="187" t="s">
        <v>98</v>
      </c>
      <c r="E162" s="160">
        <v>48.9</v>
      </c>
      <c r="F162" s="204"/>
      <c r="G162" s="144">
        <f>ROUND(E162*F162,2)</f>
        <v>0</v>
      </c>
      <c r="H162" s="216" t="s">
        <v>309</v>
      </c>
      <c r="I162" s="219"/>
      <c r="J162" s="141"/>
      <c r="K162" s="140"/>
      <c r="L162" s="213"/>
      <c r="M162" s="138"/>
      <c r="N162" s="138"/>
      <c r="O162" s="138"/>
      <c r="P162" s="138"/>
      <c r="Q162" s="138"/>
      <c r="R162" s="138"/>
      <c r="S162" s="138"/>
      <c r="T162" s="138"/>
      <c r="U162" s="138" t="s">
        <v>91</v>
      </c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  <c r="AV162" s="138"/>
      <c r="AW162" s="138"/>
      <c r="AX162" s="138"/>
    </row>
    <row r="163" spans="1:50" outlineLevel="1">
      <c r="A163" s="165"/>
      <c r="B163" s="167"/>
      <c r="C163" s="176" t="s">
        <v>108</v>
      </c>
      <c r="D163" s="189"/>
      <c r="E163" s="182"/>
      <c r="F163" s="204"/>
      <c r="G163" s="144"/>
      <c r="H163" s="216">
        <v>0</v>
      </c>
      <c r="I163" s="219"/>
      <c r="J163" s="141"/>
      <c r="K163" s="140"/>
      <c r="L163" s="213"/>
      <c r="M163" s="138"/>
      <c r="N163" s="138"/>
      <c r="O163" s="138"/>
      <c r="P163" s="138"/>
      <c r="Q163" s="138"/>
      <c r="R163" s="138"/>
      <c r="S163" s="138"/>
      <c r="T163" s="138"/>
      <c r="U163" s="138" t="s">
        <v>93</v>
      </c>
      <c r="V163" s="138">
        <v>0</v>
      </c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</row>
    <row r="164" spans="1:50" outlineLevel="1">
      <c r="A164" s="165"/>
      <c r="B164" s="167"/>
      <c r="C164" s="176" t="s">
        <v>118</v>
      </c>
      <c r="D164" s="189"/>
      <c r="E164" s="182">
        <v>4</v>
      </c>
      <c r="F164" s="204"/>
      <c r="G164" s="144"/>
      <c r="H164" s="216">
        <v>0</v>
      </c>
      <c r="I164" s="219"/>
      <c r="J164" s="141"/>
      <c r="K164" s="140"/>
      <c r="L164" s="213"/>
      <c r="M164" s="138"/>
      <c r="N164" s="138"/>
      <c r="O164" s="138"/>
      <c r="P164" s="138"/>
      <c r="Q164" s="138"/>
      <c r="R164" s="138"/>
      <c r="S164" s="138"/>
      <c r="T164" s="138"/>
      <c r="U164" s="138" t="s">
        <v>93</v>
      </c>
      <c r="V164" s="138">
        <v>0</v>
      </c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</row>
    <row r="165" spans="1:50" outlineLevel="1">
      <c r="A165" s="165"/>
      <c r="B165" s="167"/>
      <c r="C165" s="176" t="s">
        <v>119</v>
      </c>
      <c r="D165" s="189"/>
      <c r="E165" s="182">
        <v>14.4</v>
      </c>
      <c r="F165" s="204"/>
      <c r="G165" s="144"/>
      <c r="H165" s="216">
        <v>0</v>
      </c>
      <c r="I165" s="219"/>
      <c r="J165" s="141"/>
      <c r="K165" s="140"/>
      <c r="L165" s="213"/>
      <c r="M165" s="138"/>
      <c r="N165" s="138"/>
      <c r="O165" s="138"/>
      <c r="P165" s="138"/>
      <c r="Q165" s="138"/>
      <c r="R165" s="138"/>
      <c r="S165" s="138"/>
      <c r="T165" s="138"/>
      <c r="U165" s="138" t="s">
        <v>93</v>
      </c>
      <c r="V165" s="138">
        <v>0</v>
      </c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  <c r="AT165" s="138"/>
      <c r="AU165" s="138"/>
      <c r="AV165" s="138"/>
      <c r="AW165" s="138"/>
      <c r="AX165" s="138"/>
    </row>
    <row r="166" spans="1:50" outlineLevel="1">
      <c r="A166" s="165"/>
      <c r="B166" s="167"/>
      <c r="C166" s="176" t="s">
        <v>120</v>
      </c>
      <c r="D166" s="189"/>
      <c r="E166" s="182">
        <v>3.2</v>
      </c>
      <c r="F166" s="204"/>
      <c r="G166" s="144"/>
      <c r="H166" s="216">
        <v>0</v>
      </c>
      <c r="I166" s="219"/>
      <c r="J166" s="141"/>
      <c r="K166" s="140"/>
      <c r="L166" s="213"/>
      <c r="M166" s="138"/>
      <c r="N166" s="138"/>
      <c r="O166" s="138"/>
      <c r="P166" s="138"/>
      <c r="Q166" s="138"/>
      <c r="R166" s="138"/>
      <c r="S166" s="138"/>
      <c r="T166" s="138"/>
      <c r="U166" s="138" t="s">
        <v>93</v>
      </c>
      <c r="V166" s="138">
        <v>0</v>
      </c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138"/>
      <c r="AQ166" s="138"/>
      <c r="AR166" s="138"/>
      <c r="AS166" s="138"/>
      <c r="AT166" s="138"/>
      <c r="AU166" s="138"/>
      <c r="AV166" s="138"/>
      <c r="AW166" s="138"/>
      <c r="AX166" s="138"/>
    </row>
    <row r="167" spans="1:50" outlineLevel="1">
      <c r="A167" s="165"/>
      <c r="B167" s="167"/>
      <c r="C167" s="264" t="s">
        <v>361</v>
      </c>
      <c r="D167" s="189"/>
      <c r="E167" s="182">
        <v>27.3</v>
      </c>
      <c r="F167" s="219"/>
      <c r="G167" s="219"/>
      <c r="H167" s="216"/>
      <c r="I167" s="219"/>
      <c r="J167" s="141"/>
      <c r="K167" s="140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</row>
    <row r="168" spans="1:50" outlineLevel="1">
      <c r="A168" s="165">
        <v>49</v>
      </c>
      <c r="B168" s="167" t="s">
        <v>239</v>
      </c>
      <c r="C168" s="174" t="s">
        <v>240</v>
      </c>
      <c r="D168" s="187" t="s">
        <v>98</v>
      </c>
      <c r="E168" s="160">
        <v>4.5999999999999996</v>
      </c>
      <c r="F168" s="204"/>
      <c r="G168" s="144">
        <f>ROUND(E168*F168,2)</f>
        <v>0</v>
      </c>
      <c r="H168" s="216" t="s">
        <v>309</v>
      </c>
      <c r="I168" s="219"/>
      <c r="J168" s="141"/>
      <c r="K168" s="140"/>
      <c r="L168" s="213"/>
      <c r="M168" s="138"/>
      <c r="N168" s="138"/>
      <c r="O168" s="138"/>
      <c r="P168" s="138"/>
      <c r="Q168" s="138"/>
      <c r="R168" s="138"/>
      <c r="S168" s="138"/>
      <c r="T168" s="138"/>
      <c r="U168" s="138" t="s">
        <v>112</v>
      </c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8"/>
    </row>
    <row r="169" spans="1:50" outlineLevel="1">
      <c r="A169" s="165"/>
      <c r="B169" s="167"/>
      <c r="C169" s="176" t="s">
        <v>108</v>
      </c>
      <c r="D169" s="189"/>
      <c r="E169" s="182"/>
      <c r="F169" s="204"/>
      <c r="G169" s="144"/>
      <c r="H169" s="216">
        <v>0</v>
      </c>
      <c r="I169" s="219"/>
      <c r="J169" s="141"/>
      <c r="K169" s="140"/>
      <c r="L169" s="213"/>
      <c r="M169" s="138"/>
      <c r="N169" s="138"/>
      <c r="O169" s="138"/>
      <c r="P169" s="138"/>
      <c r="Q169" s="138"/>
      <c r="R169" s="138"/>
      <c r="S169" s="138"/>
      <c r="T169" s="138"/>
      <c r="U169" s="138" t="s">
        <v>93</v>
      </c>
      <c r="V169" s="138">
        <v>0</v>
      </c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38"/>
      <c r="AR169" s="138"/>
      <c r="AS169" s="138"/>
      <c r="AT169" s="138"/>
      <c r="AU169" s="138"/>
      <c r="AV169" s="138"/>
      <c r="AW169" s="138"/>
      <c r="AX169" s="138"/>
    </row>
    <row r="170" spans="1:50" outlineLevel="1">
      <c r="A170" s="165"/>
      <c r="B170" s="167"/>
      <c r="C170" s="176" t="s">
        <v>241</v>
      </c>
      <c r="D170" s="189"/>
      <c r="E170" s="182">
        <v>4.5999999999999996</v>
      </c>
      <c r="F170" s="204"/>
      <c r="G170" s="144"/>
      <c r="H170" s="216">
        <v>0</v>
      </c>
      <c r="I170" s="219"/>
      <c r="J170" s="141"/>
      <c r="K170" s="140"/>
      <c r="L170" s="213"/>
      <c r="M170" s="138"/>
      <c r="N170" s="138"/>
      <c r="O170" s="138"/>
      <c r="P170" s="138"/>
      <c r="Q170" s="138"/>
      <c r="R170" s="138"/>
      <c r="S170" s="138"/>
      <c r="T170" s="138"/>
      <c r="U170" s="138" t="s">
        <v>93</v>
      </c>
      <c r="V170" s="138">
        <v>0</v>
      </c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  <c r="AT170" s="138"/>
      <c r="AU170" s="138"/>
      <c r="AV170" s="138"/>
      <c r="AW170" s="138"/>
      <c r="AX170" s="138"/>
    </row>
    <row r="171" spans="1:50" outlineLevel="1">
      <c r="A171" s="165">
        <v>50</v>
      </c>
      <c r="B171" s="167" t="s">
        <v>242</v>
      </c>
      <c r="C171" s="174" t="s">
        <v>243</v>
      </c>
      <c r="D171" s="187" t="s">
        <v>98</v>
      </c>
      <c r="E171" s="160">
        <v>51.64</v>
      </c>
      <c r="F171" s="204"/>
      <c r="G171" s="144">
        <f>ROUND(E171*F171,2)</f>
        <v>0</v>
      </c>
      <c r="H171" s="216" t="s">
        <v>308</v>
      </c>
      <c r="I171" s="219"/>
      <c r="J171" s="141"/>
      <c r="K171" s="140"/>
      <c r="L171" s="213"/>
      <c r="M171" s="138"/>
      <c r="N171" s="138"/>
      <c r="O171" s="138"/>
      <c r="P171" s="138"/>
      <c r="Q171" s="138"/>
      <c r="R171" s="138"/>
      <c r="S171" s="138"/>
      <c r="T171" s="138"/>
      <c r="U171" s="138" t="s">
        <v>112</v>
      </c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  <c r="AV171" s="138"/>
      <c r="AW171" s="138"/>
      <c r="AX171" s="138"/>
    </row>
    <row r="172" spans="1:50" outlineLevel="1">
      <c r="A172" s="165"/>
      <c r="B172" s="167"/>
      <c r="C172" s="176" t="s">
        <v>108</v>
      </c>
      <c r="D172" s="189"/>
      <c r="E172" s="182"/>
      <c r="F172" s="204"/>
      <c r="G172" s="144"/>
      <c r="H172" s="216">
        <v>0</v>
      </c>
      <c r="I172" s="219"/>
      <c r="J172" s="141"/>
      <c r="K172" s="140"/>
      <c r="L172" s="213"/>
      <c r="M172" s="138"/>
      <c r="N172" s="138"/>
      <c r="O172" s="138"/>
      <c r="P172" s="138"/>
      <c r="Q172" s="138"/>
      <c r="R172" s="138"/>
      <c r="S172" s="138"/>
      <c r="T172" s="138"/>
      <c r="U172" s="138" t="s">
        <v>93</v>
      </c>
      <c r="V172" s="138">
        <v>0</v>
      </c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38"/>
      <c r="AR172" s="138"/>
      <c r="AS172" s="138"/>
      <c r="AT172" s="138"/>
      <c r="AU172" s="138"/>
      <c r="AV172" s="138"/>
      <c r="AW172" s="138"/>
      <c r="AX172" s="138"/>
    </row>
    <row r="173" spans="1:50" outlineLevel="1">
      <c r="A173" s="165"/>
      <c r="B173" s="167"/>
      <c r="C173" s="177" t="s">
        <v>222</v>
      </c>
      <c r="D173" s="190"/>
      <c r="E173" s="183"/>
      <c r="F173" s="204"/>
      <c r="G173" s="144"/>
      <c r="H173" s="216">
        <v>0</v>
      </c>
      <c r="I173" s="219"/>
      <c r="J173" s="141"/>
      <c r="K173" s="140"/>
      <c r="L173" s="213"/>
      <c r="M173" s="138"/>
      <c r="N173" s="138"/>
      <c r="O173" s="138"/>
      <c r="P173" s="138"/>
      <c r="Q173" s="138"/>
      <c r="R173" s="138"/>
      <c r="S173" s="138"/>
      <c r="T173" s="138"/>
      <c r="U173" s="138" t="s">
        <v>93</v>
      </c>
      <c r="V173" s="138">
        <v>2</v>
      </c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  <c r="AV173" s="138"/>
      <c r="AW173" s="138"/>
      <c r="AX173" s="138"/>
    </row>
    <row r="174" spans="1:50" outlineLevel="1">
      <c r="A174" s="165"/>
      <c r="B174" s="167"/>
      <c r="C174" s="178" t="s">
        <v>244</v>
      </c>
      <c r="D174" s="190"/>
      <c r="E174" s="183">
        <v>14.4</v>
      </c>
      <c r="F174" s="204"/>
      <c r="G174" s="144"/>
      <c r="H174" s="216">
        <v>0</v>
      </c>
      <c r="I174" s="219"/>
      <c r="J174" s="141"/>
      <c r="K174" s="140"/>
      <c r="L174" s="213"/>
      <c r="M174" s="138"/>
      <c r="N174" s="138"/>
      <c r="O174" s="138"/>
      <c r="P174" s="138"/>
      <c r="Q174" s="138"/>
      <c r="R174" s="138"/>
      <c r="S174" s="138"/>
      <c r="T174" s="138"/>
      <c r="U174" s="138" t="s">
        <v>93</v>
      </c>
      <c r="V174" s="138">
        <v>2</v>
      </c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  <c r="AV174" s="138"/>
      <c r="AW174" s="138"/>
      <c r="AX174" s="138"/>
    </row>
    <row r="175" spans="1:50" outlineLevel="1">
      <c r="A175" s="165"/>
      <c r="B175" s="167"/>
      <c r="C175" s="178" t="s">
        <v>245</v>
      </c>
      <c r="D175" s="190"/>
      <c r="E175" s="183">
        <v>3.2</v>
      </c>
      <c r="F175" s="204"/>
      <c r="G175" s="144"/>
      <c r="H175" s="216">
        <v>0</v>
      </c>
      <c r="I175" s="219"/>
      <c r="J175" s="141"/>
      <c r="K175" s="140"/>
      <c r="L175" s="213"/>
      <c r="M175" s="138"/>
      <c r="N175" s="138"/>
      <c r="O175" s="138"/>
      <c r="P175" s="138"/>
      <c r="Q175" s="138"/>
      <c r="R175" s="138"/>
      <c r="S175" s="138"/>
      <c r="T175" s="138"/>
      <c r="U175" s="138" t="s">
        <v>93</v>
      </c>
      <c r="V175" s="138">
        <v>2</v>
      </c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138"/>
      <c r="AV175" s="138"/>
      <c r="AW175" s="138"/>
      <c r="AX175" s="138"/>
    </row>
    <row r="176" spans="1:50" outlineLevel="1">
      <c r="A176" s="165"/>
      <c r="B176" s="167"/>
      <c r="C176" s="177" t="s">
        <v>362</v>
      </c>
      <c r="D176" s="190"/>
      <c r="E176" s="183">
        <v>27.3</v>
      </c>
      <c r="F176" s="219"/>
      <c r="G176" s="219"/>
      <c r="H176" s="216"/>
      <c r="I176" s="219"/>
      <c r="J176" s="141"/>
      <c r="K176" s="140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  <c r="V176" s="213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</row>
    <row r="177" spans="1:50" outlineLevel="1">
      <c r="A177" s="165"/>
      <c r="B177" s="167"/>
      <c r="C177" s="177" t="s">
        <v>225</v>
      </c>
      <c r="D177" s="190"/>
      <c r="E177" s="183"/>
      <c r="F177" s="204"/>
      <c r="G177" s="144"/>
      <c r="H177" s="216">
        <v>0</v>
      </c>
      <c r="I177" s="219"/>
      <c r="J177" s="141"/>
      <c r="K177" s="140"/>
      <c r="L177" s="213"/>
      <c r="M177" s="138"/>
      <c r="N177" s="138"/>
      <c r="O177" s="138"/>
      <c r="P177" s="138"/>
      <c r="Q177" s="138"/>
      <c r="R177" s="138"/>
      <c r="S177" s="138"/>
      <c r="T177" s="138"/>
      <c r="U177" s="138" t="s">
        <v>93</v>
      </c>
      <c r="V177" s="138">
        <v>0</v>
      </c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  <c r="AV177" s="138"/>
      <c r="AW177" s="138"/>
      <c r="AX177" s="138"/>
    </row>
    <row r="178" spans="1:50" outlineLevel="1">
      <c r="A178" s="165"/>
      <c r="B178" s="167"/>
      <c r="C178" s="176" t="s">
        <v>363</v>
      </c>
      <c r="D178" s="189"/>
      <c r="E178" s="182">
        <v>51.64</v>
      </c>
      <c r="F178" s="204"/>
      <c r="G178" s="144"/>
      <c r="H178" s="216">
        <v>0</v>
      </c>
      <c r="I178" s="219"/>
      <c r="J178" s="141"/>
      <c r="K178" s="140"/>
      <c r="L178" s="213"/>
      <c r="M178" s="138"/>
      <c r="N178" s="138"/>
      <c r="O178" s="138"/>
      <c r="P178" s="138"/>
      <c r="Q178" s="138"/>
      <c r="R178" s="138"/>
      <c r="S178" s="138"/>
      <c r="T178" s="138"/>
      <c r="U178" s="138" t="s">
        <v>93</v>
      </c>
      <c r="V178" s="138">
        <v>0</v>
      </c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138"/>
      <c r="AW178" s="138"/>
      <c r="AX178" s="138"/>
    </row>
    <row r="179" spans="1:50" ht="22.5" outlineLevel="1">
      <c r="A179" s="165">
        <v>51</v>
      </c>
      <c r="B179" s="167" t="s">
        <v>246</v>
      </c>
      <c r="C179" s="174" t="s">
        <v>247</v>
      </c>
      <c r="D179" s="187" t="s">
        <v>185</v>
      </c>
      <c r="E179" s="160">
        <v>0.4</v>
      </c>
      <c r="F179" s="204"/>
      <c r="G179" s="144">
        <f>ROUND(E179*F179,2)</f>
        <v>0</v>
      </c>
      <c r="H179" s="216" t="s">
        <v>308</v>
      </c>
      <c r="I179" s="219"/>
      <c r="J179" s="141"/>
      <c r="K179" s="140"/>
      <c r="L179" s="213"/>
      <c r="M179" s="138"/>
      <c r="N179" s="138"/>
      <c r="O179" s="138"/>
      <c r="P179" s="138"/>
      <c r="Q179" s="138"/>
      <c r="R179" s="138"/>
      <c r="S179" s="138"/>
      <c r="T179" s="138"/>
      <c r="U179" s="138" t="s">
        <v>91</v>
      </c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</row>
    <row r="180" spans="1:50" outlineLevel="1">
      <c r="A180" s="165"/>
      <c r="B180" s="167"/>
      <c r="C180" s="176" t="s">
        <v>108</v>
      </c>
      <c r="D180" s="189"/>
      <c r="E180" s="182"/>
      <c r="F180" s="204"/>
      <c r="G180" s="144"/>
      <c r="H180" s="216">
        <v>0</v>
      </c>
      <c r="I180" s="219"/>
      <c r="J180" s="141"/>
      <c r="K180" s="140"/>
      <c r="L180" s="213"/>
      <c r="M180" s="138"/>
      <c r="N180" s="138"/>
      <c r="O180" s="138"/>
      <c r="P180" s="138"/>
      <c r="Q180" s="138"/>
      <c r="R180" s="138"/>
      <c r="S180" s="138"/>
      <c r="T180" s="138"/>
      <c r="U180" s="138" t="s">
        <v>93</v>
      </c>
      <c r="V180" s="138">
        <v>0</v>
      </c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</row>
    <row r="181" spans="1:50" outlineLevel="1">
      <c r="A181" s="165"/>
      <c r="B181" s="167"/>
      <c r="C181" s="176" t="s">
        <v>248</v>
      </c>
      <c r="D181" s="189"/>
      <c r="E181" s="182">
        <v>0.4</v>
      </c>
      <c r="F181" s="204"/>
      <c r="G181" s="144"/>
      <c r="H181" s="216">
        <v>0</v>
      </c>
      <c r="I181" s="219"/>
      <c r="J181" s="141"/>
      <c r="K181" s="140"/>
      <c r="L181" s="213"/>
      <c r="M181" s="138"/>
      <c r="N181" s="138"/>
      <c r="O181" s="138"/>
      <c r="P181" s="138"/>
      <c r="Q181" s="138"/>
      <c r="R181" s="138"/>
      <c r="S181" s="138"/>
      <c r="T181" s="138"/>
      <c r="U181" s="138" t="s">
        <v>93</v>
      </c>
      <c r="V181" s="138">
        <v>0</v>
      </c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</row>
    <row r="182" spans="1:50" outlineLevel="1">
      <c r="A182" s="165">
        <v>52</v>
      </c>
      <c r="B182" s="167" t="s">
        <v>249</v>
      </c>
      <c r="C182" s="174" t="s">
        <v>250</v>
      </c>
      <c r="D182" s="187" t="s">
        <v>185</v>
      </c>
      <c r="E182" s="160">
        <v>11.44</v>
      </c>
      <c r="F182" s="204"/>
      <c r="G182" s="144">
        <f>ROUND(E182*F182,2)</f>
        <v>0</v>
      </c>
      <c r="H182" s="216" t="s">
        <v>309</v>
      </c>
      <c r="I182" s="219"/>
      <c r="J182" s="141"/>
      <c r="K182" s="140"/>
      <c r="L182" s="213"/>
      <c r="M182" s="138"/>
      <c r="N182" s="138"/>
      <c r="O182" s="138"/>
      <c r="P182" s="138"/>
      <c r="Q182" s="138"/>
      <c r="R182" s="138"/>
      <c r="S182" s="138"/>
      <c r="T182" s="138"/>
      <c r="U182" s="138" t="s">
        <v>91</v>
      </c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</row>
    <row r="183" spans="1:50" outlineLevel="1">
      <c r="A183" s="165"/>
      <c r="B183" s="167"/>
      <c r="C183" s="176" t="s">
        <v>108</v>
      </c>
      <c r="D183" s="189"/>
      <c r="E183" s="182"/>
      <c r="F183" s="204"/>
      <c r="G183" s="144"/>
      <c r="H183" s="216">
        <v>0</v>
      </c>
      <c r="I183" s="219"/>
      <c r="J183" s="141"/>
      <c r="K183" s="140"/>
      <c r="L183" s="213"/>
      <c r="M183" s="138"/>
      <c r="N183" s="138"/>
      <c r="O183" s="138"/>
      <c r="P183" s="138"/>
      <c r="Q183" s="138"/>
      <c r="R183" s="138"/>
      <c r="S183" s="138"/>
      <c r="T183" s="138"/>
      <c r="U183" s="138" t="s">
        <v>93</v>
      </c>
      <c r="V183" s="138">
        <v>0</v>
      </c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38"/>
      <c r="AX183" s="138"/>
    </row>
    <row r="184" spans="1:50" outlineLevel="1">
      <c r="A184" s="165"/>
      <c r="B184" s="167"/>
      <c r="C184" s="177" t="s">
        <v>222</v>
      </c>
      <c r="D184" s="190"/>
      <c r="E184" s="183"/>
      <c r="F184" s="204"/>
      <c r="G184" s="144"/>
      <c r="H184" s="216">
        <v>0</v>
      </c>
      <c r="I184" s="219"/>
      <c r="J184" s="141"/>
      <c r="K184" s="140"/>
      <c r="L184" s="213"/>
      <c r="M184" s="138"/>
      <c r="N184" s="138"/>
      <c r="O184" s="138"/>
      <c r="P184" s="138"/>
      <c r="Q184" s="138"/>
      <c r="R184" s="138"/>
      <c r="S184" s="138"/>
      <c r="T184" s="138"/>
      <c r="U184" s="138" t="s">
        <v>93</v>
      </c>
      <c r="V184" s="138">
        <v>2</v>
      </c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38"/>
      <c r="AX184" s="138"/>
    </row>
    <row r="185" spans="1:50" outlineLevel="1">
      <c r="A185" s="165"/>
      <c r="B185" s="167"/>
      <c r="C185" s="178" t="s">
        <v>244</v>
      </c>
      <c r="D185" s="190"/>
      <c r="E185" s="183">
        <v>14.4</v>
      </c>
      <c r="F185" s="204"/>
      <c r="G185" s="144"/>
      <c r="H185" s="216">
        <v>0</v>
      </c>
      <c r="I185" s="219"/>
      <c r="J185" s="141"/>
      <c r="K185" s="140"/>
      <c r="L185" s="213"/>
      <c r="M185" s="138"/>
      <c r="N185" s="138"/>
      <c r="O185" s="138"/>
      <c r="P185" s="138"/>
      <c r="Q185" s="138"/>
      <c r="R185" s="138"/>
      <c r="S185" s="138"/>
      <c r="T185" s="138"/>
      <c r="U185" s="138" t="s">
        <v>93</v>
      </c>
      <c r="V185" s="138">
        <v>2</v>
      </c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38"/>
      <c r="AX185" s="138"/>
    </row>
    <row r="186" spans="1:50" outlineLevel="1">
      <c r="A186" s="165"/>
      <c r="B186" s="167"/>
      <c r="C186" s="178" t="s">
        <v>245</v>
      </c>
      <c r="D186" s="190"/>
      <c r="E186" s="183">
        <v>3.2</v>
      </c>
      <c r="F186" s="204"/>
      <c r="G186" s="144"/>
      <c r="H186" s="216">
        <v>0</v>
      </c>
      <c r="I186" s="219"/>
      <c r="J186" s="141"/>
      <c r="K186" s="140"/>
      <c r="L186" s="213"/>
      <c r="M186" s="138"/>
      <c r="N186" s="138"/>
      <c r="O186" s="138"/>
      <c r="P186" s="138"/>
      <c r="Q186" s="138"/>
      <c r="R186" s="138"/>
      <c r="S186" s="138"/>
      <c r="T186" s="138"/>
      <c r="U186" s="138" t="s">
        <v>93</v>
      </c>
      <c r="V186" s="138">
        <v>2</v>
      </c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38"/>
      <c r="AX186" s="138"/>
    </row>
    <row r="187" spans="1:50" outlineLevel="1">
      <c r="A187" s="165"/>
      <c r="B187" s="167"/>
      <c r="C187" s="177" t="s">
        <v>225</v>
      </c>
      <c r="D187" s="190"/>
      <c r="E187" s="183"/>
      <c r="F187" s="204"/>
      <c r="G187" s="144"/>
      <c r="H187" s="216">
        <v>0</v>
      </c>
      <c r="I187" s="219"/>
      <c r="J187" s="141"/>
      <c r="K187" s="140"/>
      <c r="L187" s="213"/>
      <c r="M187" s="138"/>
      <c r="N187" s="138"/>
      <c r="O187" s="138"/>
      <c r="P187" s="138"/>
      <c r="Q187" s="138"/>
      <c r="R187" s="138"/>
      <c r="S187" s="138"/>
      <c r="T187" s="138"/>
      <c r="U187" s="138" t="s">
        <v>93</v>
      </c>
      <c r="V187" s="138">
        <v>0</v>
      </c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38"/>
      <c r="AX187" s="138"/>
    </row>
    <row r="188" spans="1:50" outlineLevel="1">
      <c r="A188" s="165"/>
      <c r="B188" s="167"/>
      <c r="C188" s="176" t="s">
        <v>364</v>
      </c>
      <c r="D188" s="189"/>
      <c r="E188" s="182">
        <v>11.44</v>
      </c>
      <c r="F188" s="204"/>
      <c r="G188" s="144"/>
      <c r="H188" s="216">
        <v>0</v>
      </c>
      <c r="I188" s="219"/>
      <c r="J188" s="141"/>
      <c r="K188" s="140"/>
      <c r="L188" s="213"/>
      <c r="M188" s="138"/>
      <c r="N188" s="138"/>
      <c r="O188" s="138"/>
      <c r="P188" s="138"/>
      <c r="Q188" s="138"/>
      <c r="R188" s="138"/>
      <c r="S188" s="138"/>
      <c r="T188" s="138"/>
      <c r="U188" s="138" t="s">
        <v>93</v>
      </c>
      <c r="V188" s="138">
        <v>0</v>
      </c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  <c r="AV188" s="138"/>
      <c r="AW188" s="138"/>
      <c r="AX188" s="138"/>
    </row>
    <row r="189" spans="1:50" outlineLevel="1">
      <c r="A189" s="165">
        <v>53</v>
      </c>
      <c r="B189" s="167" t="s">
        <v>251</v>
      </c>
      <c r="C189" s="174" t="s">
        <v>252</v>
      </c>
      <c r="D189" s="187" t="s">
        <v>98</v>
      </c>
      <c r="E189" s="160">
        <v>17.600000000000001</v>
      </c>
      <c r="F189" s="204"/>
      <c r="G189" s="144">
        <f>ROUND(E189*F189,2)</f>
        <v>0</v>
      </c>
      <c r="H189" s="216" t="s">
        <v>308</v>
      </c>
      <c r="I189" s="219"/>
      <c r="J189" s="141"/>
      <c r="K189" s="140"/>
      <c r="L189" s="213"/>
      <c r="M189" s="138"/>
      <c r="N189" s="138"/>
      <c r="O189" s="138"/>
      <c r="P189" s="138"/>
      <c r="Q189" s="138"/>
      <c r="R189" s="138"/>
      <c r="S189" s="138"/>
      <c r="T189" s="138"/>
      <c r="U189" s="138" t="s">
        <v>91</v>
      </c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  <c r="AV189" s="138"/>
      <c r="AW189" s="138"/>
      <c r="AX189" s="138"/>
    </row>
    <row r="190" spans="1:50" outlineLevel="1">
      <c r="A190" s="165"/>
      <c r="B190" s="167"/>
      <c r="C190" s="176" t="s">
        <v>108</v>
      </c>
      <c r="D190" s="189"/>
      <c r="E190" s="182"/>
      <c r="F190" s="204"/>
      <c r="G190" s="144"/>
      <c r="H190" s="216">
        <v>0</v>
      </c>
      <c r="I190" s="219"/>
      <c r="J190" s="141"/>
      <c r="K190" s="140"/>
      <c r="L190" s="213"/>
      <c r="M190" s="138"/>
      <c r="N190" s="138"/>
      <c r="O190" s="138"/>
      <c r="P190" s="138"/>
      <c r="Q190" s="138"/>
      <c r="R190" s="138"/>
      <c r="S190" s="138"/>
      <c r="T190" s="138"/>
      <c r="U190" s="138" t="s">
        <v>93</v>
      </c>
      <c r="V190" s="138">
        <v>0</v>
      </c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8"/>
      <c r="AH190" s="138"/>
      <c r="AI190" s="138"/>
      <c r="AJ190" s="138"/>
      <c r="AK190" s="138"/>
      <c r="AL190" s="138"/>
      <c r="AM190" s="138"/>
      <c r="AN190" s="138"/>
      <c r="AO190" s="138"/>
      <c r="AP190" s="138"/>
      <c r="AQ190" s="138"/>
      <c r="AR190" s="138"/>
      <c r="AS190" s="138"/>
      <c r="AT190" s="138"/>
      <c r="AU190" s="138"/>
      <c r="AV190" s="138"/>
      <c r="AW190" s="138"/>
      <c r="AX190" s="138"/>
    </row>
    <row r="191" spans="1:50" outlineLevel="1">
      <c r="A191" s="165"/>
      <c r="B191" s="167"/>
      <c r="C191" s="176" t="s">
        <v>119</v>
      </c>
      <c r="D191" s="189"/>
      <c r="E191" s="182">
        <v>14.4</v>
      </c>
      <c r="F191" s="204"/>
      <c r="G191" s="144"/>
      <c r="H191" s="216">
        <v>0</v>
      </c>
      <c r="I191" s="219"/>
      <c r="J191" s="141"/>
      <c r="K191" s="140"/>
      <c r="L191" s="213"/>
      <c r="M191" s="138"/>
      <c r="N191" s="138"/>
      <c r="O191" s="138"/>
      <c r="P191" s="138"/>
      <c r="Q191" s="138"/>
      <c r="R191" s="138"/>
      <c r="S191" s="138"/>
      <c r="T191" s="138"/>
      <c r="U191" s="138" t="s">
        <v>93</v>
      </c>
      <c r="V191" s="138">
        <v>0</v>
      </c>
      <c r="W191" s="138"/>
      <c r="X191" s="138"/>
      <c r="Y191" s="138"/>
      <c r="Z191" s="138"/>
      <c r="AA191" s="138"/>
      <c r="AB191" s="138"/>
      <c r="AC191" s="138"/>
      <c r="AD191" s="138"/>
      <c r="AE191" s="138"/>
      <c r="AF191" s="138"/>
      <c r="AG191" s="138"/>
      <c r="AH191" s="138"/>
      <c r="AI191" s="138"/>
      <c r="AJ191" s="138"/>
      <c r="AK191" s="138"/>
      <c r="AL191" s="138"/>
      <c r="AM191" s="138"/>
      <c r="AN191" s="138"/>
      <c r="AO191" s="138"/>
      <c r="AP191" s="138"/>
      <c r="AQ191" s="138"/>
      <c r="AR191" s="138"/>
      <c r="AS191" s="138"/>
      <c r="AT191" s="138"/>
      <c r="AU191" s="138"/>
      <c r="AV191" s="138"/>
      <c r="AW191" s="138"/>
      <c r="AX191" s="138"/>
    </row>
    <row r="192" spans="1:50" outlineLevel="1">
      <c r="A192" s="165"/>
      <c r="B192" s="167"/>
      <c r="C192" s="176" t="s">
        <v>120</v>
      </c>
      <c r="D192" s="189"/>
      <c r="E192" s="182">
        <v>3.2</v>
      </c>
      <c r="F192" s="204"/>
      <c r="G192" s="144"/>
      <c r="H192" s="216">
        <v>0</v>
      </c>
      <c r="I192" s="219"/>
      <c r="J192" s="141"/>
      <c r="K192" s="140"/>
      <c r="L192" s="213"/>
      <c r="M192" s="138"/>
      <c r="N192" s="138"/>
      <c r="O192" s="138"/>
      <c r="P192" s="138"/>
      <c r="Q192" s="138"/>
      <c r="R192" s="138"/>
      <c r="S192" s="138"/>
      <c r="T192" s="138"/>
      <c r="U192" s="138" t="s">
        <v>93</v>
      </c>
      <c r="V192" s="138">
        <v>0</v>
      </c>
      <c r="W192" s="138"/>
      <c r="X192" s="138"/>
      <c r="Y192" s="138"/>
      <c r="Z192" s="138"/>
      <c r="AA192" s="138"/>
      <c r="AB192" s="138"/>
      <c r="AC192" s="138"/>
      <c r="AD192" s="138"/>
      <c r="AE192" s="138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8"/>
      <c r="AP192" s="138"/>
      <c r="AQ192" s="138"/>
      <c r="AR192" s="138"/>
      <c r="AS192" s="138"/>
      <c r="AT192" s="138"/>
      <c r="AU192" s="138"/>
      <c r="AV192" s="138"/>
      <c r="AW192" s="138"/>
      <c r="AX192" s="138"/>
    </row>
    <row r="193" spans="1:50" outlineLevel="1">
      <c r="A193" s="165">
        <v>54</v>
      </c>
      <c r="B193" s="167" t="s">
        <v>253</v>
      </c>
      <c r="C193" s="174" t="s">
        <v>254</v>
      </c>
      <c r="D193" s="187" t="s">
        <v>0</v>
      </c>
      <c r="E193" s="160">
        <v>3.5</v>
      </c>
      <c r="F193" s="204"/>
      <c r="G193" s="144">
        <f>ROUND(E193*F193,2)</f>
        <v>0</v>
      </c>
      <c r="H193" s="216" t="s">
        <v>309</v>
      </c>
      <c r="I193" s="219"/>
      <c r="J193" s="141"/>
      <c r="K193" s="140"/>
      <c r="L193" s="213"/>
      <c r="M193" s="138"/>
      <c r="N193" s="138"/>
      <c r="O193" s="138"/>
      <c r="P193" s="138"/>
      <c r="Q193" s="138"/>
      <c r="R193" s="138"/>
      <c r="S193" s="138"/>
      <c r="T193" s="138"/>
      <c r="U193" s="138" t="s">
        <v>91</v>
      </c>
      <c r="V193" s="138"/>
      <c r="W193" s="138"/>
      <c r="X193" s="138"/>
      <c r="Y193" s="138"/>
      <c r="Z193" s="138"/>
      <c r="AA193" s="138"/>
      <c r="AB193" s="138"/>
      <c r="AC193" s="138"/>
      <c r="AD193" s="138"/>
      <c r="AE193" s="138"/>
      <c r="AF193" s="138"/>
      <c r="AG193" s="138"/>
      <c r="AH193" s="138"/>
      <c r="AI193" s="138"/>
      <c r="AJ193" s="138"/>
      <c r="AK193" s="138"/>
      <c r="AL193" s="138"/>
      <c r="AM193" s="138"/>
      <c r="AN193" s="138"/>
      <c r="AO193" s="138"/>
      <c r="AP193" s="138"/>
      <c r="AQ193" s="138"/>
      <c r="AR193" s="138"/>
      <c r="AS193" s="138"/>
      <c r="AT193" s="138"/>
      <c r="AU193" s="138"/>
      <c r="AV193" s="138"/>
      <c r="AW193" s="138"/>
      <c r="AX193" s="138"/>
    </row>
    <row r="194" spans="1:50">
      <c r="A194" s="166" t="s">
        <v>86</v>
      </c>
      <c r="B194" s="168" t="s">
        <v>60</v>
      </c>
      <c r="C194" s="175" t="s">
        <v>61</v>
      </c>
      <c r="D194" s="188"/>
      <c r="E194" s="161"/>
      <c r="F194" s="205"/>
      <c r="G194" s="145">
        <f>SUMIF(U195:U208,"&lt;&gt;NOR",G195:G208)</f>
        <v>0</v>
      </c>
      <c r="H194" s="217"/>
      <c r="I194" s="220"/>
      <c r="J194" s="143"/>
      <c r="K194" s="142"/>
      <c r="L194" s="213"/>
      <c r="U194" t="s">
        <v>87</v>
      </c>
    </row>
    <row r="195" spans="1:50" outlineLevel="1">
      <c r="A195" s="165">
        <v>55</v>
      </c>
      <c r="B195" s="167" t="s">
        <v>255</v>
      </c>
      <c r="C195" s="174" t="s">
        <v>256</v>
      </c>
      <c r="D195" s="187" t="s">
        <v>98</v>
      </c>
      <c r="E195" s="160">
        <v>354.5</v>
      </c>
      <c r="F195" s="204"/>
      <c r="G195" s="144">
        <f>ROUND(E195*F195,2)</f>
        <v>0</v>
      </c>
      <c r="H195" s="216" t="s">
        <v>309</v>
      </c>
      <c r="I195" s="219"/>
      <c r="J195" s="141"/>
      <c r="K195" s="140"/>
      <c r="L195" s="213"/>
      <c r="M195" s="138"/>
      <c r="N195" s="138"/>
      <c r="O195" s="138"/>
      <c r="P195" s="138"/>
      <c r="Q195" s="138"/>
      <c r="R195" s="138"/>
      <c r="S195" s="138"/>
      <c r="T195" s="138"/>
      <c r="U195" s="138" t="s">
        <v>91</v>
      </c>
      <c r="V195" s="138"/>
      <c r="W195" s="138"/>
      <c r="X195" s="138"/>
      <c r="Y195" s="138"/>
      <c r="Z195" s="138"/>
      <c r="AA195" s="138"/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  <c r="AV195" s="138"/>
      <c r="AW195" s="138"/>
      <c r="AX195" s="138"/>
    </row>
    <row r="196" spans="1:50" outlineLevel="1">
      <c r="A196" s="165"/>
      <c r="B196" s="167"/>
      <c r="C196" s="176" t="s">
        <v>132</v>
      </c>
      <c r="D196" s="189"/>
      <c r="E196" s="182"/>
      <c r="F196" s="204"/>
      <c r="G196" s="144"/>
      <c r="H196" s="216">
        <v>0</v>
      </c>
      <c r="I196" s="219"/>
      <c r="J196" s="141"/>
      <c r="K196" s="140"/>
      <c r="L196" s="213"/>
      <c r="M196" s="138"/>
      <c r="N196" s="138"/>
      <c r="O196" s="138"/>
      <c r="P196" s="138"/>
      <c r="Q196" s="138"/>
      <c r="R196" s="138"/>
      <c r="S196" s="138"/>
      <c r="T196" s="138"/>
      <c r="U196" s="138" t="s">
        <v>93</v>
      </c>
      <c r="V196" s="138">
        <v>0</v>
      </c>
      <c r="W196" s="138"/>
      <c r="X196" s="138"/>
      <c r="Y196" s="138"/>
      <c r="Z196" s="138"/>
      <c r="AA196" s="138"/>
      <c r="AB196" s="138"/>
      <c r="AC196" s="138"/>
      <c r="AD196" s="138"/>
      <c r="AE196" s="138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138"/>
      <c r="AQ196" s="138"/>
      <c r="AR196" s="138"/>
      <c r="AS196" s="138"/>
      <c r="AT196" s="138"/>
      <c r="AU196" s="138"/>
      <c r="AV196" s="138"/>
      <c r="AW196" s="138"/>
      <c r="AX196" s="138"/>
    </row>
    <row r="197" spans="1:50" outlineLevel="1">
      <c r="A197" s="165"/>
      <c r="B197" s="167"/>
      <c r="C197" s="176" t="s">
        <v>257</v>
      </c>
      <c r="D197" s="189"/>
      <c r="E197" s="182">
        <v>260</v>
      </c>
      <c r="F197" s="204"/>
      <c r="G197" s="144"/>
      <c r="H197" s="216">
        <v>0</v>
      </c>
      <c r="I197" s="219"/>
      <c r="J197" s="141"/>
      <c r="K197" s="140"/>
      <c r="L197" s="213"/>
      <c r="M197" s="138"/>
      <c r="N197" s="138"/>
      <c r="O197" s="138"/>
      <c r="P197" s="138"/>
      <c r="Q197" s="138"/>
      <c r="R197" s="138"/>
      <c r="S197" s="138"/>
      <c r="T197" s="138"/>
      <c r="U197" s="138" t="s">
        <v>93</v>
      </c>
      <c r="V197" s="138">
        <v>0</v>
      </c>
      <c r="W197" s="138"/>
      <c r="X197" s="138"/>
      <c r="Y197" s="138"/>
      <c r="Z197" s="138"/>
      <c r="AA197" s="138"/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38"/>
      <c r="AT197" s="138"/>
      <c r="AU197" s="138"/>
      <c r="AV197" s="138"/>
      <c r="AW197" s="138"/>
      <c r="AX197" s="138"/>
    </row>
    <row r="198" spans="1:50" outlineLevel="1">
      <c r="A198" s="165"/>
      <c r="B198" s="167"/>
      <c r="C198" s="176" t="s">
        <v>258</v>
      </c>
      <c r="D198" s="189"/>
      <c r="E198" s="182">
        <v>94.5</v>
      </c>
      <c r="F198" s="204"/>
      <c r="G198" s="144"/>
      <c r="H198" s="216">
        <v>0</v>
      </c>
      <c r="I198" s="219"/>
      <c r="J198" s="141"/>
      <c r="K198" s="140"/>
      <c r="L198" s="213"/>
      <c r="M198" s="138"/>
      <c r="N198" s="138"/>
      <c r="O198" s="138"/>
      <c r="P198" s="138"/>
      <c r="Q198" s="138"/>
      <c r="R198" s="138"/>
      <c r="S198" s="138"/>
      <c r="T198" s="138"/>
      <c r="U198" s="138" t="s">
        <v>93</v>
      </c>
      <c r="V198" s="138">
        <v>0</v>
      </c>
      <c r="W198" s="138"/>
      <c r="X198" s="138"/>
      <c r="Y198" s="138"/>
      <c r="Z198" s="138"/>
      <c r="AA198" s="138"/>
      <c r="AB198" s="138"/>
      <c r="AC198" s="138"/>
      <c r="AD198" s="138"/>
      <c r="AE198" s="138"/>
      <c r="AF198" s="138"/>
      <c r="AG198" s="138"/>
      <c r="AH198" s="138"/>
      <c r="AI198" s="138"/>
      <c r="AJ198" s="138"/>
      <c r="AK198" s="138"/>
      <c r="AL198" s="138"/>
      <c r="AM198" s="138"/>
      <c r="AN198" s="138"/>
      <c r="AO198" s="138"/>
      <c r="AP198" s="138"/>
      <c r="AQ198" s="138"/>
      <c r="AR198" s="138"/>
      <c r="AS198" s="138"/>
      <c r="AT198" s="138"/>
      <c r="AU198" s="138"/>
      <c r="AV198" s="138"/>
      <c r="AW198" s="138"/>
      <c r="AX198" s="138"/>
    </row>
    <row r="199" spans="1:50" outlineLevel="1">
      <c r="A199" s="165">
        <v>56</v>
      </c>
      <c r="B199" s="167" t="s">
        <v>259</v>
      </c>
      <c r="C199" s="174" t="s">
        <v>260</v>
      </c>
      <c r="D199" s="187" t="s">
        <v>98</v>
      </c>
      <c r="E199" s="160">
        <v>69.300000000000011</v>
      </c>
      <c r="F199" s="204"/>
      <c r="G199" s="144">
        <f>ROUND(E199*F199,2)</f>
        <v>0</v>
      </c>
      <c r="H199" s="216" t="s">
        <v>309</v>
      </c>
      <c r="I199" s="219"/>
      <c r="J199" s="141"/>
      <c r="K199" s="140"/>
      <c r="L199" s="213"/>
      <c r="M199" s="138"/>
      <c r="N199" s="138"/>
      <c r="O199" s="138"/>
      <c r="P199" s="138"/>
      <c r="Q199" s="138"/>
      <c r="R199" s="138"/>
      <c r="S199" s="138"/>
      <c r="T199" s="138"/>
      <c r="U199" s="138" t="s">
        <v>112</v>
      </c>
      <c r="V199" s="138"/>
      <c r="W199" s="138"/>
      <c r="X199" s="138"/>
      <c r="Y199" s="138"/>
      <c r="Z199" s="138"/>
      <c r="AA199" s="138"/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38"/>
      <c r="AL199" s="138"/>
      <c r="AM199" s="138"/>
      <c r="AN199" s="138"/>
      <c r="AO199" s="138"/>
      <c r="AP199" s="138"/>
      <c r="AQ199" s="138"/>
      <c r="AR199" s="138"/>
      <c r="AS199" s="138"/>
      <c r="AT199" s="138"/>
      <c r="AU199" s="138"/>
      <c r="AV199" s="138"/>
      <c r="AW199" s="138"/>
      <c r="AX199" s="138"/>
    </row>
    <row r="200" spans="1:50" outlineLevel="1">
      <c r="A200" s="165"/>
      <c r="B200" s="167"/>
      <c r="C200" s="176" t="s">
        <v>132</v>
      </c>
      <c r="D200" s="189"/>
      <c r="E200" s="182"/>
      <c r="F200" s="204"/>
      <c r="G200" s="144"/>
      <c r="H200" s="216">
        <v>0</v>
      </c>
      <c r="I200" s="219"/>
      <c r="J200" s="141"/>
      <c r="K200" s="140"/>
      <c r="L200" s="213"/>
      <c r="M200" s="138"/>
      <c r="N200" s="138"/>
      <c r="O200" s="138"/>
      <c r="P200" s="138"/>
      <c r="Q200" s="138"/>
      <c r="R200" s="138"/>
      <c r="S200" s="138"/>
      <c r="T200" s="138"/>
      <c r="U200" s="138" t="s">
        <v>93</v>
      </c>
      <c r="V200" s="138">
        <v>0</v>
      </c>
      <c r="W200" s="138"/>
      <c r="X200" s="138"/>
      <c r="Y200" s="138"/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138"/>
      <c r="AT200" s="138"/>
      <c r="AU200" s="138"/>
      <c r="AV200" s="138"/>
      <c r="AW200" s="138"/>
      <c r="AX200" s="138"/>
    </row>
    <row r="201" spans="1:50" outlineLevel="1">
      <c r="A201" s="165"/>
      <c r="B201" s="167"/>
      <c r="C201" s="176" t="s">
        <v>261</v>
      </c>
      <c r="D201" s="189"/>
      <c r="E201" s="182">
        <v>69.3</v>
      </c>
      <c r="F201" s="204"/>
      <c r="G201" s="144"/>
      <c r="H201" s="216">
        <v>0</v>
      </c>
      <c r="I201" s="219"/>
      <c r="J201" s="141"/>
      <c r="K201" s="140"/>
      <c r="L201" s="213"/>
      <c r="M201" s="138"/>
      <c r="N201" s="138"/>
      <c r="O201" s="138"/>
      <c r="P201" s="138"/>
      <c r="Q201" s="138"/>
      <c r="R201" s="138"/>
      <c r="S201" s="138"/>
      <c r="T201" s="138"/>
      <c r="U201" s="138" t="s">
        <v>93</v>
      </c>
      <c r="V201" s="138">
        <v>0</v>
      </c>
      <c r="W201" s="138"/>
      <c r="X201" s="138"/>
      <c r="Y201" s="138"/>
      <c r="Z201" s="138"/>
      <c r="AA201" s="138"/>
      <c r="AB201" s="138"/>
      <c r="AC201" s="138"/>
      <c r="AD201" s="138"/>
      <c r="AE201" s="138"/>
      <c r="AF201" s="138"/>
      <c r="AG201" s="138"/>
      <c r="AH201" s="138"/>
      <c r="AI201" s="138"/>
      <c r="AJ201" s="138"/>
      <c r="AK201" s="138"/>
      <c r="AL201" s="138"/>
      <c r="AM201" s="138"/>
      <c r="AN201" s="138"/>
      <c r="AO201" s="138"/>
      <c r="AP201" s="138"/>
      <c r="AQ201" s="138"/>
      <c r="AR201" s="138"/>
      <c r="AS201" s="138"/>
      <c r="AT201" s="138"/>
      <c r="AU201" s="138"/>
      <c r="AV201" s="138"/>
      <c r="AW201" s="138"/>
      <c r="AX201" s="138"/>
    </row>
    <row r="202" spans="1:50" outlineLevel="1">
      <c r="A202" s="165">
        <v>57</v>
      </c>
      <c r="B202" s="167" t="s">
        <v>262</v>
      </c>
      <c r="C202" s="174" t="s">
        <v>263</v>
      </c>
      <c r="D202" s="187" t="s">
        <v>98</v>
      </c>
      <c r="E202" s="160">
        <v>286</v>
      </c>
      <c r="F202" s="204"/>
      <c r="G202" s="144">
        <f>ROUND(E202*F202,2)</f>
        <v>0</v>
      </c>
      <c r="H202" s="216" t="s">
        <v>309</v>
      </c>
      <c r="I202" s="219"/>
      <c r="J202" s="141"/>
      <c r="K202" s="140"/>
      <c r="L202" s="213"/>
      <c r="M202" s="138"/>
      <c r="N202" s="138"/>
      <c r="O202" s="138"/>
      <c r="P202" s="138"/>
      <c r="Q202" s="138"/>
      <c r="R202" s="138"/>
      <c r="S202" s="138"/>
      <c r="T202" s="138"/>
      <c r="U202" s="138" t="s">
        <v>112</v>
      </c>
      <c r="V202" s="138"/>
      <c r="W202" s="138"/>
      <c r="X202" s="138"/>
      <c r="Y202" s="138"/>
      <c r="Z202" s="138"/>
      <c r="AA202" s="138"/>
      <c r="AB202" s="138"/>
      <c r="AC202" s="138"/>
      <c r="AD202" s="138"/>
      <c r="AE202" s="138"/>
      <c r="AF202" s="138"/>
      <c r="AG202" s="138"/>
      <c r="AH202" s="138"/>
      <c r="AI202" s="138"/>
      <c r="AJ202" s="138"/>
      <c r="AK202" s="138"/>
      <c r="AL202" s="138"/>
      <c r="AM202" s="138"/>
      <c r="AN202" s="138"/>
      <c r="AO202" s="138"/>
      <c r="AP202" s="138"/>
      <c r="AQ202" s="138"/>
      <c r="AR202" s="138"/>
      <c r="AS202" s="138"/>
      <c r="AT202" s="138"/>
      <c r="AU202" s="138"/>
      <c r="AV202" s="138"/>
      <c r="AW202" s="138"/>
      <c r="AX202" s="138"/>
    </row>
    <row r="203" spans="1:50" outlineLevel="1">
      <c r="A203" s="165"/>
      <c r="B203" s="167"/>
      <c r="C203" s="176" t="s">
        <v>132</v>
      </c>
      <c r="D203" s="189"/>
      <c r="E203" s="182"/>
      <c r="F203" s="204"/>
      <c r="G203" s="144"/>
      <c r="H203" s="216">
        <v>0</v>
      </c>
      <c r="I203" s="219"/>
      <c r="J203" s="141"/>
      <c r="K203" s="140"/>
      <c r="L203" s="213"/>
      <c r="M203" s="138"/>
      <c r="N203" s="138"/>
      <c r="O203" s="138"/>
      <c r="P203" s="138"/>
      <c r="Q203" s="138"/>
      <c r="R203" s="138"/>
      <c r="S203" s="138"/>
      <c r="T203" s="138"/>
      <c r="U203" s="138" t="s">
        <v>93</v>
      </c>
      <c r="V203" s="138">
        <v>0</v>
      </c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</row>
    <row r="204" spans="1:50" outlineLevel="1">
      <c r="A204" s="165"/>
      <c r="B204" s="167"/>
      <c r="C204" s="176" t="s">
        <v>264</v>
      </c>
      <c r="D204" s="189"/>
      <c r="E204" s="182">
        <v>286</v>
      </c>
      <c r="F204" s="204"/>
      <c r="G204" s="144"/>
      <c r="H204" s="216">
        <v>0</v>
      </c>
      <c r="I204" s="219"/>
      <c r="J204" s="141"/>
      <c r="K204" s="140"/>
      <c r="L204" s="213"/>
      <c r="M204" s="138"/>
      <c r="N204" s="138"/>
      <c r="O204" s="138"/>
      <c r="P204" s="138"/>
      <c r="Q204" s="138"/>
      <c r="R204" s="138"/>
      <c r="S204" s="138"/>
      <c r="T204" s="138"/>
      <c r="U204" s="138" t="s">
        <v>93</v>
      </c>
      <c r="V204" s="138">
        <v>0</v>
      </c>
      <c r="W204" s="138"/>
      <c r="X204" s="138"/>
      <c r="Y204" s="138"/>
      <c r="Z204" s="138"/>
      <c r="AA204" s="138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8"/>
      <c r="AO204" s="138"/>
      <c r="AP204" s="138"/>
      <c r="AQ204" s="138"/>
      <c r="AR204" s="138"/>
      <c r="AS204" s="138"/>
      <c r="AT204" s="138"/>
      <c r="AU204" s="138"/>
      <c r="AV204" s="138"/>
      <c r="AW204" s="138"/>
      <c r="AX204" s="138"/>
    </row>
    <row r="205" spans="1:50" outlineLevel="1">
      <c r="A205" s="165">
        <v>58</v>
      </c>
      <c r="B205" s="167" t="s">
        <v>265</v>
      </c>
      <c r="C205" s="174" t="s">
        <v>266</v>
      </c>
      <c r="D205" s="187" t="s">
        <v>98</v>
      </c>
      <c r="E205" s="160">
        <v>34.650000000000006</v>
      </c>
      <c r="F205" s="204"/>
      <c r="G205" s="144">
        <f>ROUND(E205*F205,2)</f>
        <v>0</v>
      </c>
      <c r="H205" s="216" t="s">
        <v>308</v>
      </c>
      <c r="I205" s="219"/>
      <c r="J205" s="141"/>
      <c r="K205" s="140"/>
      <c r="L205" s="213"/>
      <c r="M205" s="138"/>
      <c r="N205" s="138"/>
      <c r="O205" s="138"/>
      <c r="P205" s="138"/>
      <c r="Q205" s="138"/>
      <c r="R205" s="138"/>
      <c r="S205" s="138"/>
      <c r="T205" s="138"/>
      <c r="U205" s="138" t="s">
        <v>112</v>
      </c>
      <c r="V205" s="138"/>
      <c r="W205" s="138"/>
      <c r="X205" s="138"/>
      <c r="Y205" s="138"/>
      <c r="Z205" s="138"/>
      <c r="AA205" s="138"/>
      <c r="AB205" s="138"/>
      <c r="AC205" s="138"/>
      <c r="AD205" s="138"/>
      <c r="AE205" s="138"/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138"/>
      <c r="AQ205" s="138"/>
      <c r="AR205" s="138"/>
      <c r="AS205" s="138"/>
      <c r="AT205" s="138"/>
      <c r="AU205" s="138"/>
      <c r="AV205" s="138"/>
      <c r="AW205" s="138"/>
      <c r="AX205" s="138"/>
    </row>
    <row r="206" spans="1:50" outlineLevel="1">
      <c r="A206" s="165"/>
      <c r="B206" s="167"/>
      <c r="C206" s="176" t="s">
        <v>132</v>
      </c>
      <c r="D206" s="189"/>
      <c r="E206" s="182"/>
      <c r="F206" s="204"/>
      <c r="G206" s="144"/>
      <c r="H206" s="216">
        <v>0</v>
      </c>
      <c r="I206" s="219"/>
      <c r="J206" s="141"/>
      <c r="K206" s="140"/>
      <c r="L206" s="213"/>
      <c r="M206" s="138"/>
      <c r="N206" s="138"/>
      <c r="O206" s="138"/>
      <c r="P206" s="138"/>
      <c r="Q206" s="138"/>
      <c r="R206" s="138"/>
      <c r="S206" s="138"/>
      <c r="T206" s="138"/>
      <c r="U206" s="138" t="s">
        <v>93</v>
      </c>
      <c r="V206" s="138">
        <v>0</v>
      </c>
      <c r="W206" s="138"/>
      <c r="X206" s="138"/>
      <c r="Y206" s="138"/>
      <c r="Z206" s="138"/>
      <c r="AA206" s="138"/>
      <c r="AB206" s="138"/>
      <c r="AC206" s="138"/>
      <c r="AD206" s="138"/>
      <c r="AE206" s="138"/>
      <c r="AF206" s="138"/>
      <c r="AG206" s="138"/>
      <c r="AH206" s="138"/>
      <c r="AI206" s="138"/>
      <c r="AJ206" s="138"/>
      <c r="AK206" s="138"/>
      <c r="AL206" s="138"/>
      <c r="AM206" s="138"/>
      <c r="AN206" s="138"/>
      <c r="AO206" s="138"/>
      <c r="AP206" s="138"/>
      <c r="AQ206" s="138"/>
      <c r="AR206" s="138"/>
      <c r="AS206" s="138"/>
      <c r="AT206" s="138"/>
      <c r="AU206" s="138"/>
      <c r="AV206" s="138"/>
      <c r="AW206" s="138"/>
      <c r="AX206" s="138"/>
    </row>
    <row r="207" spans="1:50" outlineLevel="1">
      <c r="A207" s="165"/>
      <c r="B207" s="167"/>
      <c r="C207" s="176" t="s">
        <v>267</v>
      </c>
      <c r="D207" s="189"/>
      <c r="E207" s="182">
        <v>34.65</v>
      </c>
      <c r="F207" s="204"/>
      <c r="G207" s="144"/>
      <c r="H207" s="216">
        <v>0</v>
      </c>
      <c r="I207" s="219"/>
      <c r="J207" s="141"/>
      <c r="K207" s="140"/>
      <c r="L207" s="213"/>
      <c r="M207" s="138"/>
      <c r="N207" s="138"/>
      <c r="O207" s="138"/>
      <c r="P207" s="138"/>
      <c r="Q207" s="138"/>
      <c r="R207" s="138"/>
      <c r="S207" s="138"/>
      <c r="T207" s="138"/>
      <c r="U207" s="138" t="s">
        <v>93</v>
      </c>
      <c r="V207" s="138">
        <v>0</v>
      </c>
      <c r="W207" s="138"/>
      <c r="X207" s="138"/>
      <c r="Y207" s="138"/>
      <c r="Z207" s="138"/>
      <c r="AA207" s="138"/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138"/>
      <c r="AQ207" s="138"/>
      <c r="AR207" s="138"/>
      <c r="AS207" s="138"/>
      <c r="AT207" s="138"/>
      <c r="AU207" s="138"/>
      <c r="AV207" s="138"/>
      <c r="AW207" s="138"/>
      <c r="AX207" s="138"/>
    </row>
    <row r="208" spans="1:50" outlineLevel="1">
      <c r="A208" s="165">
        <v>59</v>
      </c>
      <c r="B208" s="167" t="s">
        <v>268</v>
      </c>
      <c r="C208" s="174" t="s">
        <v>269</v>
      </c>
      <c r="D208" s="187" t="s">
        <v>0</v>
      </c>
      <c r="E208" s="160">
        <v>2</v>
      </c>
      <c r="F208" s="204"/>
      <c r="G208" s="144">
        <f>ROUND(E208*F208,2)</f>
        <v>0</v>
      </c>
      <c r="H208" s="216" t="s">
        <v>309</v>
      </c>
      <c r="I208" s="219"/>
      <c r="J208" s="141"/>
      <c r="K208" s="140"/>
      <c r="L208" s="213"/>
      <c r="M208" s="138"/>
      <c r="N208" s="138"/>
      <c r="O208" s="138"/>
      <c r="P208" s="138"/>
      <c r="Q208" s="138"/>
      <c r="R208" s="138"/>
      <c r="S208" s="138"/>
      <c r="T208" s="138"/>
      <c r="U208" s="138" t="s">
        <v>91</v>
      </c>
      <c r="V208" s="138"/>
      <c r="W208" s="138"/>
      <c r="X208" s="138"/>
      <c r="Y208" s="138"/>
      <c r="Z208" s="138"/>
      <c r="AA208" s="138"/>
      <c r="AB208" s="138"/>
      <c r="AC208" s="138"/>
      <c r="AD208" s="138"/>
      <c r="AE208" s="138"/>
      <c r="AF208" s="138"/>
      <c r="AG208" s="138"/>
      <c r="AH208" s="138"/>
      <c r="AI208" s="138"/>
      <c r="AJ208" s="138"/>
      <c r="AK208" s="138"/>
      <c r="AL208" s="138"/>
      <c r="AM208" s="138"/>
      <c r="AN208" s="138"/>
      <c r="AO208" s="138"/>
      <c r="AP208" s="138"/>
      <c r="AQ208" s="138"/>
      <c r="AR208" s="138"/>
      <c r="AS208" s="138"/>
      <c r="AT208" s="138"/>
      <c r="AU208" s="138"/>
      <c r="AV208" s="138"/>
      <c r="AW208" s="138"/>
      <c r="AX208" s="138"/>
    </row>
    <row r="209" spans="1:50">
      <c r="A209" s="166" t="s">
        <v>86</v>
      </c>
      <c r="B209" s="168" t="s">
        <v>62</v>
      </c>
      <c r="C209" s="175" t="s">
        <v>63</v>
      </c>
      <c r="D209" s="188"/>
      <c r="E209" s="161"/>
      <c r="F209" s="205"/>
      <c r="G209" s="145">
        <f>SUMIF(U210:U214,"&lt;&gt;NOR",G210:G214)</f>
        <v>0</v>
      </c>
      <c r="H209" s="217"/>
      <c r="I209" s="220"/>
      <c r="J209" s="143"/>
      <c r="K209" s="142"/>
      <c r="L209" s="213"/>
      <c r="U209" t="s">
        <v>87</v>
      </c>
    </row>
    <row r="210" spans="1:50" outlineLevel="1">
      <c r="A210" s="165">
        <v>60</v>
      </c>
      <c r="B210" s="167" t="s">
        <v>270</v>
      </c>
      <c r="C210" s="174" t="s">
        <v>271</v>
      </c>
      <c r="D210" s="187" t="s">
        <v>90</v>
      </c>
      <c r="E210" s="160">
        <v>3</v>
      </c>
      <c r="F210" s="204"/>
      <c r="G210" s="144">
        <f>ROUND(E210*F210,2)</f>
        <v>0</v>
      </c>
      <c r="H210" s="216" t="s">
        <v>308</v>
      </c>
      <c r="I210" s="219"/>
      <c r="J210" s="141"/>
      <c r="K210" s="140"/>
      <c r="L210" s="213"/>
      <c r="M210" s="138"/>
      <c r="N210" s="138"/>
      <c r="O210" s="138"/>
      <c r="P210" s="138"/>
      <c r="Q210" s="138"/>
      <c r="R210" s="138"/>
      <c r="S210" s="138"/>
      <c r="T210" s="138"/>
      <c r="U210" s="138" t="s">
        <v>91</v>
      </c>
      <c r="V210" s="138"/>
      <c r="W210" s="138"/>
      <c r="X210" s="138"/>
      <c r="Y210" s="138"/>
      <c r="Z210" s="138"/>
      <c r="AA210" s="138"/>
      <c r="AB210" s="138"/>
      <c r="AC210" s="138"/>
      <c r="AD210" s="138"/>
      <c r="AE210" s="138"/>
      <c r="AF210" s="138"/>
      <c r="AG210" s="138"/>
      <c r="AH210" s="138"/>
      <c r="AI210" s="138"/>
      <c r="AJ210" s="138"/>
      <c r="AK210" s="138"/>
      <c r="AL210" s="138"/>
      <c r="AM210" s="138"/>
      <c r="AN210" s="138"/>
      <c r="AO210" s="138"/>
      <c r="AP210" s="138"/>
      <c r="AQ210" s="138"/>
      <c r="AR210" s="138"/>
      <c r="AS210" s="138"/>
      <c r="AT210" s="138"/>
      <c r="AU210" s="138"/>
      <c r="AV210" s="138"/>
      <c r="AW210" s="138"/>
      <c r="AX210" s="138"/>
    </row>
    <row r="211" spans="1:50" outlineLevel="1">
      <c r="A211" s="165"/>
      <c r="B211" s="167"/>
      <c r="C211" s="176" t="s">
        <v>272</v>
      </c>
      <c r="D211" s="189"/>
      <c r="E211" s="182">
        <v>3</v>
      </c>
      <c r="F211" s="204"/>
      <c r="G211" s="144"/>
      <c r="H211" s="216">
        <v>0</v>
      </c>
      <c r="I211" s="219"/>
      <c r="J211" s="141"/>
      <c r="K211" s="140"/>
      <c r="L211" s="213"/>
      <c r="M211" s="138"/>
      <c r="N211" s="138"/>
      <c r="O211" s="138"/>
      <c r="P211" s="138"/>
      <c r="Q211" s="138"/>
      <c r="R211" s="138"/>
      <c r="S211" s="138"/>
      <c r="T211" s="138"/>
      <c r="U211" s="138" t="s">
        <v>93</v>
      </c>
      <c r="V211" s="138">
        <v>0</v>
      </c>
      <c r="W211" s="138"/>
      <c r="X211" s="138"/>
      <c r="Y211" s="138"/>
      <c r="Z211" s="138"/>
      <c r="AA211" s="138"/>
      <c r="AB211" s="138"/>
      <c r="AC211" s="138"/>
      <c r="AD211" s="138"/>
      <c r="AE211" s="138"/>
      <c r="AF211" s="138"/>
      <c r="AG211" s="138"/>
      <c r="AH211" s="138"/>
      <c r="AI211" s="138"/>
      <c r="AJ211" s="138"/>
      <c r="AK211" s="138"/>
      <c r="AL211" s="138"/>
      <c r="AM211" s="138"/>
      <c r="AN211" s="138"/>
      <c r="AO211" s="138"/>
      <c r="AP211" s="138"/>
      <c r="AQ211" s="138"/>
      <c r="AR211" s="138"/>
      <c r="AS211" s="138"/>
      <c r="AT211" s="138"/>
      <c r="AU211" s="138"/>
      <c r="AV211" s="138"/>
      <c r="AW211" s="138"/>
      <c r="AX211" s="138"/>
    </row>
    <row r="212" spans="1:50" ht="123.75" outlineLevel="1">
      <c r="A212" s="165">
        <v>61</v>
      </c>
      <c r="B212" s="167" t="s">
        <v>273</v>
      </c>
      <c r="C212" s="222" t="s">
        <v>310</v>
      </c>
      <c r="D212" s="187" t="s">
        <v>90</v>
      </c>
      <c r="E212" s="160">
        <v>3</v>
      </c>
      <c r="F212" s="204"/>
      <c r="G212" s="144">
        <f>ROUND(E212*F212,2)</f>
        <v>0</v>
      </c>
      <c r="H212" s="216" t="s">
        <v>309</v>
      </c>
      <c r="I212" s="219"/>
      <c r="J212" s="141"/>
      <c r="K212" s="140"/>
      <c r="L212" s="213"/>
      <c r="M212" s="138"/>
      <c r="N212" s="138"/>
      <c r="O212" s="138"/>
      <c r="P212" s="138"/>
      <c r="Q212" s="138"/>
      <c r="R212" s="138"/>
      <c r="S212" s="138"/>
      <c r="T212" s="138"/>
      <c r="U212" s="138" t="s">
        <v>91</v>
      </c>
      <c r="V212" s="138"/>
      <c r="W212" s="138"/>
      <c r="X212" s="138"/>
      <c r="Y212" s="138"/>
      <c r="Z212" s="138"/>
      <c r="AA212" s="138"/>
      <c r="AB212" s="138"/>
      <c r="AC212" s="138"/>
      <c r="AD212" s="138"/>
      <c r="AE212" s="138"/>
      <c r="AF212" s="138"/>
      <c r="AG212" s="138"/>
      <c r="AH212" s="138"/>
      <c r="AI212" s="138"/>
      <c r="AJ212" s="138"/>
      <c r="AK212" s="138"/>
      <c r="AL212" s="138"/>
      <c r="AM212" s="138"/>
      <c r="AN212" s="138"/>
      <c r="AO212" s="138"/>
      <c r="AP212" s="138"/>
      <c r="AQ212" s="138"/>
      <c r="AR212" s="138"/>
      <c r="AS212" s="138"/>
      <c r="AT212" s="138"/>
      <c r="AU212" s="138"/>
      <c r="AV212" s="138"/>
      <c r="AW212" s="138"/>
      <c r="AX212" s="138"/>
    </row>
    <row r="213" spans="1:50" outlineLevel="1">
      <c r="A213" s="165"/>
      <c r="B213" s="167"/>
      <c r="C213" s="176" t="s">
        <v>272</v>
      </c>
      <c r="D213" s="189"/>
      <c r="E213" s="182">
        <v>3</v>
      </c>
      <c r="F213" s="204"/>
      <c r="G213" s="144"/>
      <c r="H213" s="216">
        <v>0</v>
      </c>
      <c r="I213" s="219"/>
      <c r="J213" s="141"/>
      <c r="K213" s="140"/>
      <c r="L213" s="213"/>
      <c r="M213" s="138"/>
      <c r="N213" s="138"/>
      <c r="O213" s="138"/>
      <c r="P213" s="138"/>
      <c r="Q213" s="138"/>
      <c r="R213" s="138"/>
      <c r="S213" s="138"/>
      <c r="T213" s="138"/>
      <c r="U213" s="138" t="s">
        <v>93</v>
      </c>
      <c r="V213" s="138">
        <v>0</v>
      </c>
      <c r="W213" s="138"/>
      <c r="X213" s="138"/>
      <c r="Y213" s="138"/>
      <c r="Z213" s="138"/>
      <c r="AA213" s="138"/>
      <c r="AB213" s="138"/>
      <c r="AC213" s="138"/>
      <c r="AD213" s="138"/>
      <c r="AE213" s="138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138"/>
      <c r="AQ213" s="138"/>
      <c r="AR213" s="138"/>
      <c r="AS213" s="138"/>
      <c r="AT213" s="138"/>
      <c r="AU213" s="138"/>
      <c r="AV213" s="138"/>
      <c r="AW213" s="138"/>
      <c r="AX213" s="138"/>
    </row>
    <row r="214" spans="1:50" outlineLevel="1">
      <c r="A214" s="165">
        <v>62</v>
      </c>
      <c r="B214" s="167" t="s">
        <v>274</v>
      </c>
      <c r="C214" s="174" t="s">
        <v>275</v>
      </c>
      <c r="D214" s="187" t="s">
        <v>0</v>
      </c>
      <c r="E214" s="160">
        <v>1.75</v>
      </c>
      <c r="F214" s="204"/>
      <c r="G214" s="144">
        <f>ROUND(E214*F214,2)</f>
        <v>0</v>
      </c>
      <c r="H214" s="216" t="s">
        <v>309</v>
      </c>
      <c r="I214" s="219"/>
      <c r="J214" s="141"/>
      <c r="K214" s="140"/>
      <c r="L214" s="213"/>
      <c r="M214" s="138"/>
      <c r="N214" s="138"/>
      <c r="O214" s="138"/>
      <c r="P214" s="138"/>
      <c r="Q214" s="138"/>
      <c r="R214" s="138"/>
      <c r="S214" s="138"/>
      <c r="T214" s="138"/>
      <c r="U214" s="138" t="s">
        <v>91</v>
      </c>
      <c r="V214" s="138"/>
      <c r="W214" s="138"/>
      <c r="X214" s="138"/>
      <c r="Y214" s="138"/>
      <c r="Z214" s="138"/>
      <c r="AA214" s="138"/>
      <c r="AB214" s="138"/>
      <c r="AC214" s="138"/>
      <c r="AD214" s="138"/>
      <c r="AE214" s="138"/>
      <c r="AF214" s="138"/>
      <c r="AG214" s="138"/>
      <c r="AH214" s="138"/>
      <c r="AI214" s="138"/>
      <c r="AJ214" s="138"/>
      <c r="AK214" s="138"/>
      <c r="AL214" s="138"/>
      <c r="AM214" s="138"/>
      <c r="AN214" s="138"/>
      <c r="AO214" s="138"/>
      <c r="AP214" s="138"/>
      <c r="AQ214" s="138"/>
      <c r="AR214" s="138"/>
      <c r="AS214" s="138"/>
      <c r="AT214" s="138"/>
      <c r="AU214" s="138"/>
      <c r="AV214" s="138"/>
      <c r="AW214" s="138"/>
      <c r="AX214" s="138"/>
    </row>
    <row r="215" spans="1:50">
      <c r="A215" s="166" t="s">
        <v>86</v>
      </c>
      <c r="B215" s="168" t="s">
        <v>64</v>
      </c>
      <c r="C215" s="175" t="s">
        <v>65</v>
      </c>
      <c r="D215" s="188"/>
      <c r="E215" s="161"/>
      <c r="F215" s="205"/>
      <c r="G215" s="145">
        <f>SUMIF(U216:U223,"&lt;&gt;NOR",G216:G223)</f>
        <v>0</v>
      </c>
      <c r="H215" s="217"/>
      <c r="I215" s="220"/>
      <c r="J215" s="143"/>
      <c r="K215" s="142"/>
      <c r="L215" s="213"/>
      <c r="U215" t="s">
        <v>87</v>
      </c>
    </row>
    <row r="216" spans="1:50" outlineLevel="1">
      <c r="A216" s="165">
        <v>63</v>
      </c>
      <c r="B216" s="167" t="s">
        <v>276</v>
      </c>
      <c r="C216" s="174" t="s">
        <v>277</v>
      </c>
      <c r="D216" s="187" t="s">
        <v>278</v>
      </c>
      <c r="E216" s="160">
        <v>25</v>
      </c>
      <c r="F216" s="204"/>
      <c r="G216" s="144">
        <f>ROUND(E216*F216,2)</f>
        <v>0</v>
      </c>
      <c r="H216" s="216" t="s">
        <v>309</v>
      </c>
      <c r="I216" s="219"/>
      <c r="J216" s="141"/>
      <c r="K216" s="140"/>
      <c r="L216" s="213"/>
      <c r="M216" s="138"/>
      <c r="N216" s="138"/>
      <c r="O216" s="138"/>
      <c r="P216" s="138"/>
      <c r="Q216" s="138"/>
      <c r="R216" s="138"/>
      <c r="S216" s="138"/>
      <c r="T216" s="138"/>
      <c r="U216" s="138" t="s">
        <v>91</v>
      </c>
      <c r="V216" s="138"/>
      <c r="W216" s="138"/>
      <c r="X216" s="138"/>
      <c r="Y216" s="138"/>
      <c r="Z216" s="138"/>
      <c r="AA216" s="138"/>
      <c r="AB216" s="138"/>
      <c r="AC216" s="138"/>
      <c r="AD216" s="138"/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  <c r="AT216" s="138"/>
      <c r="AU216" s="138"/>
      <c r="AV216" s="138"/>
      <c r="AW216" s="138"/>
      <c r="AX216" s="138"/>
    </row>
    <row r="217" spans="1:50" outlineLevel="1">
      <c r="A217" s="165"/>
      <c r="B217" s="167"/>
      <c r="C217" s="176" t="s">
        <v>279</v>
      </c>
      <c r="D217" s="189"/>
      <c r="E217" s="182">
        <v>25</v>
      </c>
      <c r="F217" s="204"/>
      <c r="G217" s="144"/>
      <c r="H217" s="216">
        <v>0</v>
      </c>
      <c r="I217" s="219"/>
      <c r="J217" s="141"/>
      <c r="K217" s="140"/>
      <c r="L217" s="213"/>
      <c r="M217" s="138"/>
      <c r="N217" s="138"/>
      <c r="O217" s="138"/>
      <c r="P217" s="138"/>
      <c r="Q217" s="138"/>
      <c r="R217" s="138"/>
      <c r="S217" s="138"/>
      <c r="T217" s="138"/>
      <c r="U217" s="138" t="s">
        <v>93</v>
      </c>
      <c r="V217" s="138">
        <v>0</v>
      </c>
      <c r="W217" s="138"/>
      <c r="X217" s="138"/>
      <c r="Y217" s="138"/>
      <c r="Z217" s="138"/>
      <c r="AA217" s="138"/>
      <c r="AB217" s="138"/>
      <c r="AC217" s="138"/>
      <c r="AD217" s="138"/>
      <c r="AE217" s="138"/>
      <c r="AF217" s="138"/>
      <c r="AG217" s="138"/>
      <c r="AH217" s="138"/>
      <c r="AI217" s="138"/>
      <c r="AJ217" s="138"/>
      <c r="AK217" s="138"/>
      <c r="AL217" s="138"/>
      <c r="AM217" s="138"/>
      <c r="AN217" s="138"/>
      <c r="AO217" s="138"/>
      <c r="AP217" s="138"/>
      <c r="AQ217" s="138"/>
      <c r="AR217" s="138"/>
      <c r="AS217" s="138"/>
      <c r="AT217" s="138"/>
      <c r="AU217" s="138"/>
      <c r="AV217" s="138"/>
      <c r="AW217" s="138"/>
      <c r="AX217" s="138"/>
    </row>
    <row r="218" spans="1:50" outlineLevel="1">
      <c r="A218" s="165">
        <v>64</v>
      </c>
      <c r="B218" s="167" t="s">
        <v>280</v>
      </c>
      <c r="C218" s="174" t="s">
        <v>281</v>
      </c>
      <c r="D218" s="187" t="s">
        <v>278</v>
      </c>
      <c r="E218" s="160">
        <v>50</v>
      </c>
      <c r="F218" s="204"/>
      <c r="G218" s="144">
        <f>ROUND(E218*F218,2)</f>
        <v>0</v>
      </c>
      <c r="H218" s="216" t="s">
        <v>309</v>
      </c>
      <c r="I218" s="219"/>
      <c r="J218" s="141"/>
      <c r="K218" s="140"/>
      <c r="L218" s="213"/>
      <c r="M218" s="138"/>
      <c r="N218" s="138"/>
      <c r="O218" s="138"/>
      <c r="P218" s="138"/>
      <c r="Q218" s="138"/>
      <c r="R218" s="138"/>
      <c r="S218" s="138"/>
      <c r="T218" s="138"/>
      <c r="U218" s="138" t="s">
        <v>91</v>
      </c>
      <c r="V218" s="138"/>
      <c r="W218" s="138"/>
      <c r="X218" s="138"/>
      <c r="Y218" s="138"/>
      <c r="Z218" s="138"/>
      <c r="AA218" s="138"/>
      <c r="AB218" s="138"/>
      <c r="AC218" s="138"/>
      <c r="AD218" s="138"/>
      <c r="AE218" s="138"/>
      <c r="AF218" s="138"/>
      <c r="AG218" s="138"/>
      <c r="AH218" s="138"/>
      <c r="AI218" s="138"/>
      <c r="AJ218" s="138"/>
      <c r="AK218" s="138"/>
      <c r="AL218" s="138"/>
      <c r="AM218" s="138"/>
      <c r="AN218" s="138"/>
      <c r="AO218" s="138"/>
      <c r="AP218" s="138"/>
      <c r="AQ218" s="138"/>
      <c r="AR218" s="138"/>
      <c r="AS218" s="138"/>
      <c r="AT218" s="138"/>
      <c r="AU218" s="138"/>
      <c r="AV218" s="138"/>
      <c r="AW218" s="138"/>
      <c r="AX218" s="138"/>
    </row>
    <row r="219" spans="1:50" outlineLevel="1">
      <c r="A219" s="165"/>
      <c r="B219" s="167"/>
      <c r="C219" s="176" t="s">
        <v>282</v>
      </c>
      <c r="D219" s="189"/>
      <c r="E219" s="182">
        <v>50</v>
      </c>
      <c r="F219" s="204"/>
      <c r="G219" s="144"/>
      <c r="H219" s="216">
        <v>0</v>
      </c>
      <c r="I219" s="219"/>
      <c r="J219" s="141"/>
      <c r="K219" s="140"/>
      <c r="L219" s="213"/>
      <c r="M219" s="138"/>
      <c r="N219" s="138"/>
      <c r="O219" s="138"/>
      <c r="P219" s="138"/>
      <c r="Q219" s="138"/>
      <c r="R219" s="138"/>
      <c r="S219" s="138"/>
      <c r="T219" s="138"/>
      <c r="U219" s="138" t="s">
        <v>93</v>
      </c>
      <c r="V219" s="138">
        <v>0</v>
      </c>
      <c r="W219" s="138"/>
      <c r="X219" s="138"/>
      <c r="Y219" s="138"/>
      <c r="Z219" s="138"/>
      <c r="AA219" s="138"/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138"/>
      <c r="AQ219" s="138"/>
      <c r="AR219" s="138"/>
      <c r="AS219" s="138"/>
      <c r="AT219" s="138"/>
      <c r="AU219" s="138"/>
      <c r="AV219" s="138"/>
      <c r="AW219" s="138"/>
      <c r="AX219" s="138"/>
    </row>
    <row r="220" spans="1:50" outlineLevel="1">
      <c r="A220" s="165">
        <v>65</v>
      </c>
      <c r="B220" s="167" t="s">
        <v>283</v>
      </c>
      <c r="C220" s="174" t="s">
        <v>284</v>
      </c>
      <c r="D220" s="187" t="s">
        <v>278</v>
      </c>
      <c r="E220" s="160">
        <v>80</v>
      </c>
      <c r="F220" s="204"/>
      <c r="G220" s="144">
        <f>ROUND(E220*F220,2)</f>
        <v>0</v>
      </c>
      <c r="H220" s="216" t="s">
        <v>309</v>
      </c>
      <c r="I220" s="219"/>
      <c r="J220" s="141"/>
      <c r="K220" s="140"/>
      <c r="L220" s="213"/>
      <c r="M220" s="138"/>
      <c r="N220" s="138"/>
      <c r="O220" s="138"/>
      <c r="P220" s="138"/>
      <c r="Q220" s="138"/>
      <c r="R220" s="138"/>
      <c r="S220" s="138"/>
      <c r="T220" s="138"/>
      <c r="U220" s="138" t="s">
        <v>91</v>
      </c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8"/>
      <c r="AO220" s="138"/>
      <c r="AP220" s="138"/>
      <c r="AQ220" s="138"/>
      <c r="AR220" s="138"/>
      <c r="AS220" s="138"/>
      <c r="AT220" s="138"/>
      <c r="AU220" s="138"/>
      <c r="AV220" s="138"/>
      <c r="AW220" s="138"/>
      <c r="AX220" s="138"/>
    </row>
    <row r="221" spans="1:50" outlineLevel="1">
      <c r="A221" s="165"/>
      <c r="B221" s="167"/>
      <c r="C221" s="176" t="s">
        <v>285</v>
      </c>
      <c r="D221" s="189"/>
      <c r="E221" s="182">
        <v>80</v>
      </c>
      <c r="F221" s="204"/>
      <c r="G221" s="144"/>
      <c r="H221" s="216">
        <v>0</v>
      </c>
      <c r="I221" s="219"/>
      <c r="J221" s="141"/>
      <c r="K221" s="140"/>
      <c r="L221" s="213"/>
      <c r="M221" s="138"/>
      <c r="N221" s="138"/>
      <c r="O221" s="138"/>
      <c r="P221" s="138"/>
      <c r="Q221" s="138"/>
      <c r="R221" s="138"/>
      <c r="S221" s="138"/>
      <c r="T221" s="138"/>
      <c r="U221" s="138" t="s">
        <v>93</v>
      </c>
      <c r="V221" s="138">
        <v>0</v>
      </c>
      <c r="W221" s="138"/>
      <c r="X221" s="138"/>
      <c r="Y221" s="138"/>
      <c r="Z221" s="138"/>
      <c r="AA221" s="13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  <c r="AP221" s="138"/>
      <c r="AQ221" s="138"/>
      <c r="AR221" s="138"/>
      <c r="AS221" s="138"/>
      <c r="AT221" s="138"/>
      <c r="AU221" s="138"/>
      <c r="AV221" s="138"/>
      <c r="AW221" s="138"/>
      <c r="AX221" s="138"/>
    </row>
    <row r="222" spans="1:50" ht="22.5" outlineLevel="1">
      <c r="A222" s="165">
        <v>66</v>
      </c>
      <c r="B222" s="167" t="s">
        <v>286</v>
      </c>
      <c r="C222" s="174" t="s">
        <v>287</v>
      </c>
      <c r="D222" s="187" t="s">
        <v>288</v>
      </c>
      <c r="E222" s="160">
        <v>20</v>
      </c>
      <c r="F222" s="204"/>
      <c r="G222" s="144">
        <f>ROUND(E222*F222,2)</f>
        <v>0</v>
      </c>
      <c r="H222" s="216" t="s">
        <v>308</v>
      </c>
      <c r="I222" s="219"/>
      <c r="J222" s="141"/>
      <c r="K222" s="140"/>
      <c r="L222" s="213"/>
      <c r="M222" s="138"/>
      <c r="N222" s="138"/>
      <c r="O222" s="138"/>
      <c r="P222" s="138"/>
      <c r="Q222" s="138"/>
      <c r="R222" s="138"/>
      <c r="S222" s="138"/>
      <c r="T222" s="138"/>
      <c r="U222" s="138" t="s">
        <v>91</v>
      </c>
      <c r="V222" s="138"/>
      <c r="W222" s="138"/>
      <c r="X222" s="138"/>
      <c r="Y222" s="138"/>
      <c r="Z222" s="138"/>
      <c r="AA222" s="13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138"/>
      <c r="AN222" s="138"/>
      <c r="AO222" s="138"/>
      <c r="AP222" s="138"/>
      <c r="AQ222" s="138"/>
      <c r="AR222" s="138"/>
      <c r="AS222" s="138"/>
      <c r="AT222" s="138"/>
      <c r="AU222" s="138"/>
      <c r="AV222" s="138"/>
      <c r="AW222" s="138"/>
      <c r="AX222" s="138"/>
    </row>
    <row r="223" spans="1:50" outlineLevel="1">
      <c r="A223" s="165">
        <v>67</v>
      </c>
      <c r="B223" s="167" t="s">
        <v>289</v>
      </c>
      <c r="C223" s="174" t="s">
        <v>290</v>
      </c>
      <c r="D223" s="187" t="s">
        <v>0</v>
      </c>
      <c r="E223" s="160">
        <v>1.8</v>
      </c>
      <c r="F223" s="204"/>
      <c r="G223" s="144">
        <f>ROUND(E223*F223,2)</f>
        <v>0</v>
      </c>
      <c r="H223" s="216" t="s">
        <v>309</v>
      </c>
      <c r="I223" s="219"/>
      <c r="J223" s="141"/>
      <c r="K223" s="140"/>
      <c r="L223" s="213"/>
      <c r="M223" s="138"/>
      <c r="N223" s="138"/>
      <c r="O223" s="138"/>
      <c r="P223" s="138"/>
      <c r="Q223" s="138"/>
      <c r="R223" s="138"/>
      <c r="S223" s="138"/>
      <c r="T223" s="138"/>
      <c r="U223" s="138" t="s">
        <v>91</v>
      </c>
      <c r="V223" s="138"/>
      <c r="W223" s="138"/>
      <c r="X223" s="138"/>
      <c r="Y223" s="138"/>
      <c r="Z223" s="138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38"/>
      <c r="AN223" s="138"/>
      <c r="AO223" s="138"/>
      <c r="AP223" s="138"/>
      <c r="AQ223" s="138"/>
      <c r="AR223" s="138"/>
      <c r="AS223" s="138"/>
      <c r="AT223" s="138"/>
      <c r="AU223" s="138"/>
      <c r="AV223" s="138"/>
      <c r="AW223" s="138"/>
      <c r="AX223" s="138"/>
    </row>
    <row r="224" spans="1:50">
      <c r="A224" s="166" t="s">
        <v>86</v>
      </c>
      <c r="B224" s="168" t="s">
        <v>66</v>
      </c>
      <c r="C224" s="175" t="s">
        <v>67</v>
      </c>
      <c r="D224" s="188"/>
      <c r="E224" s="161"/>
      <c r="F224" s="205"/>
      <c r="G224" s="145">
        <f>SUMIF(U225:U226,"&lt;&gt;NOR",G225:G226)</f>
        <v>0</v>
      </c>
      <c r="H224" s="217"/>
      <c r="I224" s="220"/>
      <c r="J224" s="143"/>
      <c r="K224" s="142"/>
      <c r="L224" s="213"/>
      <c r="U224" t="s">
        <v>87</v>
      </c>
    </row>
    <row r="225" spans="1:50" outlineLevel="1">
      <c r="A225" s="165">
        <v>68</v>
      </c>
      <c r="B225" s="167" t="s">
        <v>291</v>
      </c>
      <c r="C225" s="174" t="s">
        <v>292</v>
      </c>
      <c r="D225" s="187" t="s">
        <v>98</v>
      </c>
      <c r="E225" s="160">
        <v>9</v>
      </c>
      <c r="F225" s="204"/>
      <c r="G225" s="144">
        <f>ROUND(E225*F225,2)</f>
        <v>0</v>
      </c>
      <c r="H225" s="216" t="s">
        <v>309</v>
      </c>
      <c r="I225" s="219"/>
      <c r="J225" s="141"/>
      <c r="K225" s="140"/>
      <c r="L225" s="213"/>
      <c r="M225" s="138"/>
      <c r="N225" s="138"/>
      <c r="O225" s="138"/>
      <c r="P225" s="138"/>
      <c r="Q225" s="138"/>
      <c r="R225" s="138"/>
      <c r="S225" s="138"/>
      <c r="T225" s="138"/>
      <c r="U225" s="138" t="s">
        <v>91</v>
      </c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38"/>
      <c r="AL225" s="138"/>
      <c r="AM225" s="138"/>
      <c r="AN225" s="138"/>
      <c r="AO225" s="138"/>
      <c r="AP225" s="138"/>
      <c r="AQ225" s="138"/>
      <c r="AR225" s="138"/>
      <c r="AS225" s="138"/>
      <c r="AT225" s="138"/>
      <c r="AU225" s="138"/>
      <c r="AV225" s="138"/>
      <c r="AW225" s="138"/>
      <c r="AX225" s="138"/>
    </row>
    <row r="226" spans="1:50" outlineLevel="1">
      <c r="A226" s="165"/>
      <c r="B226" s="167"/>
      <c r="C226" s="176" t="s">
        <v>293</v>
      </c>
      <c r="D226" s="189"/>
      <c r="E226" s="182">
        <v>9</v>
      </c>
      <c r="F226" s="204"/>
      <c r="G226" s="144"/>
      <c r="H226" s="216"/>
      <c r="I226" s="219"/>
      <c r="J226" s="141"/>
      <c r="K226" s="140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 t="s">
        <v>93</v>
      </c>
      <c r="V226" s="138">
        <v>0</v>
      </c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</row>
    <row r="227" spans="1:50">
      <c r="A227" s="166" t="s">
        <v>86</v>
      </c>
      <c r="B227" s="168" t="s">
        <v>68</v>
      </c>
      <c r="C227" s="175" t="s">
        <v>69</v>
      </c>
      <c r="D227" s="188"/>
      <c r="E227" s="161"/>
      <c r="F227" s="205"/>
      <c r="G227" s="145">
        <f>SUMIF(U228:U238,"&lt;&gt;NOR",G228:G238)</f>
        <v>0</v>
      </c>
      <c r="H227" s="217"/>
      <c r="I227" s="220"/>
      <c r="J227" s="143"/>
      <c r="K227" s="142"/>
      <c r="U227" t="s">
        <v>87</v>
      </c>
    </row>
    <row r="228" spans="1:50" outlineLevel="1">
      <c r="A228" s="165">
        <v>69</v>
      </c>
      <c r="B228" s="167" t="s">
        <v>68</v>
      </c>
      <c r="C228" s="174" t="s">
        <v>294</v>
      </c>
      <c r="D228" s="187" t="s">
        <v>98</v>
      </c>
      <c r="E228" s="160">
        <v>349.04</v>
      </c>
      <c r="F228" s="204">
        <v>0</v>
      </c>
      <c r="G228" s="144">
        <f>ROUND(E228*F228,2)</f>
        <v>0</v>
      </c>
      <c r="H228" s="216"/>
      <c r="I228" s="219"/>
      <c r="J228" s="141"/>
      <c r="K228" s="140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 t="s">
        <v>91</v>
      </c>
      <c r="V228" s="138"/>
      <c r="W228" s="138"/>
      <c r="X228" s="138"/>
      <c r="Y228" s="138"/>
      <c r="Z228" s="138"/>
      <c r="AA228" s="138"/>
      <c r="AB228" s="138"/>
      <c r="AC228" s="138"/>
      <c r="AD228" s="138"/>
      <c r="AE228" s="138"/>
      <c r="AF228" s="138"/>
      <c r="AG228" s="138"/>
      <c r="AH228" s="138"/>
      <c r="AI228" s="138"/>
      <c r="AJ228" s="138"/>
      <c r="AK228" s="138"/>
      <c r="AL228" s="138"/>
      <c r="AM228" s="138"/>
      <c r="AN228" s="138"/>
      <c r="AO228" s="138"/>
      <c r="AP228" s="138"/>
      <c r="AQ228" s="138"/>
      <c r="AR228" s="138"/>
      <c r="AS228" s="138"/>
      <c r="AT228" s="138"/>
      <c r="AU228" s="138"/>
      <c r="AV228" s="138"/>
      <c r="AW228" s="138"/>
      <c r="AX228" s="138"/>
    </row>
    <row r="229" spans="1:50" outlineLevel="1">
      <c r="A229" s="165"/>
      <c r="B229" s="167"/>
      <c r="C229" s="176" t="s">
        <v>132</v>
      </c>
      <c r="D229" s="189"/>
      <c r="E229" s="182"/>
      <c r="F229" s="204"/>
      <c r="G229" s="144"/>
      <c r="H229" s="216"/>
      <c r="I229" s="219"/>
      <c r="J229" s="141"/>
      <c r="K229" s="140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 t="s">
        <v>93</v>
      </c>
      <c r="V229" s="138">
        <v>0</v>
      </c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8"/>
      <c r="AG229" s="138"/>
      <c r="AH229" s="138"/>
      <c r="AI229" s="138"/>
      <c r="AJ229" s="138"/>
      <c r="AK229" s="138"/>
      <c r="AL229" s="138"/>
      <c r="AM229" s="138"/>
      <c r="AN229" s="138"/>
      <c r="AO229" s="138"/>
      <c r="AP229" s="138"/>
      <c r="AQ229" s="138"/>
      <c r="AR229" s="138"/>
      <c r="AS229" s="138"/>
      <c r="AT229" s="138"/>
      <c r="AU229" s="138"/>
      <c r="AV229" s="138"/>
      <c r="AW229" s="138"/>
      <c r="AX229" s="138"/>
    </row>
    <row r="230" spans="1:50" outlineLevel="1">
      <c r="A230" s="165"/>
      <c r="B230" s="167"/>
      <c r="C230" s="176" t="s">
        <v>295</v>
      </c>
      <c r="D230" s="189"/>
      <c r="E230" s="182">
        <v>130</v>
      </c>
      <c r="F230" s="204"/>
      <c r="G230" s="144"/>
      <c r="H230" s="216"/>
      <c r="I230" s="219"/>
      <c r="J230" s="141"/>
      <c r="K230" s="140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 t="s">
        <v>93</v>
      </c>
      <c r="V230" s="138">
        <v>0</v>
      </c>
      <c r="W230" s="138"/>
      <c r="X230" s="138"/>
      <c r="Y230" s="138"/>
      <c r="Z230" s="138"/>
      <c r="AA230" s="138"/>
      <c r="AB230" s="138"/>
      <c r="AC230" s="138"/>
      <c r="AD230" s="138"/>
      <c r="AE230" s="138"/>
      <c r="AF230" s="138"/>
      <c r="AG230" s="138"/>
      <c r="AH230" s="138"/>
      <c r="AI230" s="138"/>
      <c r="AJ230" s="138"/>
      <c r="AK230" s="138"/>
      <c r="AL230" s="138"/>
      <c r="AM230" s="138"/>
      <c r="AN230" s="138"/>
      <c r="AO230" s="138"/>
      <c r="AP230" s="138"/>
      <c r="AQ230" s="138"/>
      <c r="AR230" s="138"/>
      <c r="AS230" s="138"/>
      <c r="AT230" s="138"/>
      <c r="AU230" s="138"/>
      <c r="AV230" s="138"/>
      <c r="AW230" s="138"/>
      <c r="AX230" s="138"/>
    </row>
    <row r="231" spans="1:50" outlineLevel="1">
      <c r="A231" s="165"/>
      <c r="B231" s="167"/>
      <c r="C231" s="176" t="s">
        <v>296</v>
      </c>
      <c r="D231" s="189"/>
      <c r="E231" s="182">
        <v>31.5</v>
      </c>
      <c r="F231" s="204"/>
      <c r="G231" s="144"/>
      <c r="H231" s="216"/>
      <c r="I231" s="219"/>
      <c r="J231" s="141"/>
      <c r="K231" s="140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 t="s">
        <v>93</v>
      </c>
      <c r="V231" s="138">
        <v>0</v>
      </c>
      <c r="W231" s="138"/>
      <c r="X231" s="138"/>
      <c r="Y231" s="138"/>
      <c r="Z231" s="138"/>
      <c r="AA231" s="138"/>
      <c r="AB231" s="138"/>
      <c r="AC231" s="138"/>
      <c r="AD231" s="138"/>
      <c r="AE231" s="138"/>
      <c r="AF231" s="138"/>
      <c r="AG231" s="138"/>
      <c r="AH231" s="138"/>
      <c r="AI231" s="138"/>
      <c r="AJ231" s="138"/>
      <c r="AK231" s="138"/>
      <c r="AL231" s="138"/>
      <c r="AM231" s="138"/>
      <c r="AN231" s="138"/>
      <c r="AO231" s="138"/>
      <c r="AP231" s="138"/>
      <c r="AQ231" s="138"/>
      <c r="AR231" s="138"/>
      <c r="AS231" s="138"/>
      <c r="AT231" s="138"/>
      <c r="AU231" s="138"/>
      <c r="AV231" s="138"/>
      <c r="AW231" s="138"/>
      <c r="AX231" s="138"/>
    </row>
    <row r="232" spans="1:50" outlineLevel="1">
      <c r="A232" s="165"/>
      <c r="B232" s="167"/>
      <c r="C232" s="176" t="s">
        <v>358</v>
      </c>
      <c r="D232" s="189"/>
      <c r="E232" s="182">
        <v>11.44</v>
      </c>
      <c r="F232" s="219"/>
      <c r="G232" s="219"/>
      <c r="H232" s="216"/>
      <c r="I232" s="219"/>
      <c r="J232" s="141"/>
      <c r="K232" s="140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Z232" s="213"/>
      <c r="AA232" s="213"/>
      <c r="AB232" s="213"/>
      <c r="AC232" s="213"/>
      <c r="AD232" s="213"/>
      <c r="AE232" s="213"/>
      <c r="AF232" s="213"/>
      <c r="AG232" s="213"/>
      <c r="AH232" s="213"/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3"/>
    </row>
    <row r="233" spans="1:50" outlineLevel="1">
      <c r="A233" s="165"/>
      <c r="B233" s="167"/>
      <c r="C233" s="176" t="s">
        <v>297</v>
      </c>
      <c r="D233" s="189"/>
      <c r="E233" s="182"/>
      <c r="F233" s="204"/>
      <c r="G233" s="144"/>
      <c r="H233" s="216"/>
      <c r="I233" s="219"/>
      <c r="J233" s="141"/>
      <c r="K233" s="140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 t="s">
        <v>93</v>
      </c>
      <c r="V233" s="138">
        <v>0</v>
      </c>
      <c r="W233" s="138"/>
      <c r="X233" s="138"/>
      <c r="Y233" s="138"/>
      <c r="Z233" s="138"/>
      <c r="AA233" s="138"/>
      <c r="AB233" s="138"/>
      <c r="AC233" s="138"/>
      <c r="AD233" s="138"/>
      <c r="AE233" s="138"/>
      <c r="AF233" s="138"/>
      <c r="AG233" s="138"/>
      <c r="AH233" s="138"/>
      <c r="AI233" s="138"/>
      <c r="AJ233" s="138"/>
      <c r="AK233" s="138"/>
      <c r="AL233" s="138"/>
      <c r="AM233" s="138"/>
      <c r="AN233" s="138"/>
      <c r="AO233" s="138"/>
      <c r="AP233" s="138"/>
      <c r="AQ233" s="138"/>
      <c r="AR233" s="138"/>
      <c r="AS233" s="138"/>
      <c r="AT233" s="138"/>
      <c r="AU233" s="138"/>
      <c r="AV233" s="138"/>
      <c r="AW233" s="138"/>
      <c r="AX233" s="138"/>
    </row>
    <row r="234" spans="1:50" outlineLevel="1">
      <c r="A234" s="165"/>
      <c r="B234" s="167"/>
      <c r="C234" s="176" t="s">
        <v>108</v>
      </c>
      <c r="D234" s="189"/>
      <c r="E234" s="182"/>
      <c r="F234" s="204"/>
      <c r="G234" s="144"/>
      <c r="H234" s="216"/>
      <c r="I234" s="219"/>
      <c r="J234" s="141"/>
      <c r="K234" s="140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 t="s">
        <v>93</v>
      </c>
      <c r="V234" s="138">
        <v>0</v>
      </c>
      <c r="W234" s="138"/>
      <c r="X234" s="138"/>
      <c r="Y234" s="138"/>
      <c r="Z234" s="138"/>
      <c r="AA234" s="138"/>
      <c r="AB234" s="138"/>
      <c r="AC234" s="138"/>
      <c r="AD234" s="138"/>
      <c r="AE234" s="138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  <c r="AP234" s="138"/>
      <c r="AQ234" s="138"/>
      <c r="AR234" s="138"/>
      <c r="AS234" s="138"/>
      <c r="AT234" s="138"/>
      <c r="AU234" s="138"/>
      <c r="AV234" s="138"/>
      <c r="AW234" s="138"/>
      <c r="AX234" s="138"/>
    </row>
    <row r="235" spans="1:50" outlineLevel="1">
      <c r="A235" s="165"/>
      <c r="B235" s="167"/>
      <c r="C235" s="176" t="s">
        <v>117</v>
      </c>
      <c r="D235" s="189"/>
      <c r="E235" s="182">
        <v>154.5</v>
      </c>
      <c r="F235" s="204"/>
      <c r="G235" s="144"/>
      <c r="H235" s="216"/>
      <c r="I235" s="219"/>
      <c r="J235" s="141"/>
      <c r="K235" s="140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 t="s">
        <v>93</v>
      </c>
      <c r="V235" s="138">
        <v>0</v>
      </c>
      <c r="W235" s="138"/>
      <c r="X235" s="138"/>
      <c r="Y235" s="138"/>
      <c r="Z235" s="138"/>
      <c r="AA235" s="138"/>
      <c r="AB235" s="138"/>
      <c r="AC235" s="138"/>
      <c r="AD235" s="138"/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138"/>
      <c r="AT235" s="138"/>
      <c r="AU235" s="138"/>
      <c r="AV235" s="138"/>
      <c r="AW235" s="138"/>
      <c r="AX235" s="138"/>
    </row>
    <row r="236" spans="1:50" outlineLevel="1">
      <c r="A236" s="165"/>
      <c r="B236" s="167"/>
      <c r="C236" s="176" t="s">
        <v>118</v>
      </c>
      <c r="D236" s="189"/>
      <c r="E236" s="182">
        <v>4</v>
      </c>
      <c r="F236" s="204"/>
      <c r="G236" s="144"/>
      <c r="H236" s="216"/>
      <c r="I236" s="219"/>
      <c r="J236" s="141"/>
      <c r="K236" s="140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 t="s">
        <v>93</v>
      </c>
      <c r="V236" s="138">
        <v>0</v>
      </c>
      <c r="W236" s="138"/>
      <c r="X236" s="138"/>
      <c r="Y236" s="138"/>
      <c r="Z236" s="138"/>
      <c r="AA236" s="138"/>
      <c r="AB236" s="138"/>
      <c r="AC236" s="138"/>
      <c r="AD236" s="138"/>
      <c r="AE236" s="138"/>
      <c r="AF236" s="138"/>
      <c r="AG236" s="138"/>
      <c r="AH236" s="138"/>
      <c r="AI236" s="138"/>
      <c r="AJ236" s="138"/>
      <c r="AK236" s="138"/>
      <c r="AL236" s="138"/>
      <c r="AM236" s="138"/>
      <c r="AN236" s="138"/>
      <c r="AO236" s="138"/>
      <c r="AP236" s="138"/>
      <c r="AQ236" s="138"/>
      <c r="AR236" s="138"/>
      <c r="AS236" s="138"/>
      <c r="AT236" s="138"/>
      <c r="AU236" s="138"/>
      <c r="AV236" s="138"/>
      <c r="AW236" s="138"/>
      <c r="AX236" s="138"/>
    </row>
    <row r="237" spans="1:50" outlineLevel="1">
      <c r="A237" s="165"/>
      <c r="B237" s="167"/>
      <c r="C237" s="176" t="s">
        <v>119</v>
      </c>
      <c r="D237" s="189"/>
      <c r="E237" s="182">
        <v>14.4</v>
      </c>
      <c r="F237" s="204"/>
      <c r="G237" s="144"/>
      <c r="H237" s="216"/>
      <c r="I237" s="219"/>
      <c r="J237" s="141"/>
      <c r="K237" s="140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 t="s">
        <v>93</v>
      </c>
      <c r="V237" s="138">
        <v>0</v>
      </c>
      <c r="W237" s="138"/>
      <c r="X237" s="138"/>
      <c r="Y237" s="138"/>
      <c r="Z237" s="138"/>
      <c r="AA237" s="138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  <c r="AT237" s="138"/>
      <c r="AU237" s="138"/>
      <c r="AV237" s="138"/>
      <c r="AW237" s="138"/>
      <c r="AX237" s="138"/>
    </row>
    <row r="238" spans="1:50" outlineLevel="1">
      <c r="A238" s="169"/>
      <c r="B238" s="170"/>
      <c r="C238" s="194" t="s">
        <v>120</v>
      </c>
      <c r="D238" s="195"/>
      <c r="E238" s="196">
        <v>3.2</v>
      </c>
      <c r="F238" s="207"/>
      <c r="G238" s="171"/>
      <c r="H238" s="218"/>
      <c r="I238" s="221"/>
      <c r="J238" s="151"/>
      <c r="K238" s="162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 t="s">
        <v>93</v>
      </c>
      <c r="V238" s="138">
        <v>0</v>
      </c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138"/>
      <c r="AQ238" s="138"/>
      <c r="AR238" s="138"/>
      <c r="AS238" s="138"/>
      <c r="AT238" s="138"/>
      <c r="AU238" s="138"/>
      <c r="AV238" s="138"/>
      <c r="AW238" s="138"/>
      <c r="AX238" s="138"/>
    </row>
    <row r="239" spans="1:50">
      <c r="B239" s="157" t="s">
        <v>297</v>
      </c>
      <c r="C239" s="179" t="s">
        <v>297</v>
      </c>
      <c r="D239" s="158"/>
      <c r="E239" s="184"/>
      <c r="F239" s="6"/>
      <c r="G239" s="6"/>
      <c r="H239" s="212"/>
      <c r="I239" s="6"/>
      <c r="J239" s="6"/>
      <c r="K239" s="6"/>
      <c r="S239">
        <v>15</v>
      </c>
      <c r="T239">
        <v>21</v>
      </c>
    </row>
    <row r="240" spans="1:50">
      <c r="A240" s="172"/>
      <c r="B240" s="173" t="s">
        <v>28</v>
      </c>
      <c r="C240" s="180" t="s">
        <v>297</v>
      </c>
      <c r="D240" s="191"/>
      <c r="E240" s="185"/>
      <c r="F240" s="152"/>
      <c r="G240" s="153">
        <f>G8+G13+G20+G28+G41+G109+G112+G194+G209+G215+G224+G227</f>
        <v>0</v>
      </c>
      <c r="H240" s="212"/>
      <c r="I240" s="6"/>
      <c r="J240" s="6"/>
      <c r="K240" s="6"/>
      <c r="S240" t="e">
        <f>SUMIF(#REF!,S239,G7:G238)</f>
        <v>#REF!</v>
      </c>
      <c r="T240" t="e">
        <f>SUMIF(#REF!,T239,G7:G238)</f>
        <v>#REF!</v>
      </c>
      <c r="U240" t="s">
        <v>298</v>
      </c>
    </row>
  </sheetData>
  <sheetProtection password="CCE1" sheet="1" objects="1" scenarios="1"/>
  <protectedRanges>
    <protectedRange sqref="F9:F238 I8:K238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56" orientation="portrait" r:id="rId1"/>
  <headerFooter>
    <oddFooter>Stránka &amp;P z &amp;N</oddFooter>
  </headerFooter>
  <rowBreaks count="1" manualBreakCount="1">
    <brk id="1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Stavba</vt:lpstr>
      <vt:lpstr>VzorPolozky</vt:lpstr>
      <vt:lpstr>VN+ON</vt:lpstr>
      <vt:lpstr>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Pol!Názvy_tisku</vt:lpstr>
      <vt:lpstr>'VN+ON'!Názvy_tisku</vt:lpstr>
      <vt:lpstr>oadresa</vt:lpstr>
      <vt:lpstr>Stavba!Objednatel</vt:lpstr>
      <vt:lpstr>Stavba!Objekt</vt:lpstr>
      <vt:lpstr>Pol!Oblast_tisku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2018-07-23T11:51:30Z</cp:lastPrinted>
  <dcterms:created xsi:type="dcterms:W3CDTF">2009-04-08T07:15:50Z</dcterms:created>
  <dcterms:modified xsi:type="dcterms:W3CDTF">2018-11-28T13:55:38Z</dcterms:modified>
</cp:coreProperties>
</file>