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list'!$F$5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'Položky'!$A$1:$G$60</definedName>
    <definedName name="_xlnm.Print_Area" localSheetId="1">'Rekapitulace'!$A$1:$I$26</definedName>
    <definedName name="PocetMJ">'Krycí list'!$G$8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<sst xmlns="http://schemas.openxmlformats.org/spreadsheetml/2006/main" count="242" uniqueCount="184">
  <si>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</si>
  <si>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</si>
  <si>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</si>
  <si>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</si>
  <si>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</si>
  <si>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</si>
  <si>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</si>
  <si>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</si>
  <si>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</si>
  <si>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</si>
  <si>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</si>
  <si>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</si>
  <si>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</si>
  <si>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</si>
  <si>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</si>
  <si>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</si>
  <si>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</si>
  <si>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</si>
  <si>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</si>
  <si>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</si>
  <si>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</si>
  <si>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</si>
  <si>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</si>
  <si>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</si>
  <si>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</si>
  <si>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</si>
  <si>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</si>
  <si>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</si>
  <si>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</si>
  <si>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</si>
  <si>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</si>
  <si>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</si>
  <si>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</si>
  <si>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</si>
  <si>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</si>
  <si>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</si>
  <si>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</si>
  <si>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</si>
  <si>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</si>
  <si>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</si>
  <si>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</si>
  <si>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</si>
  <si>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</si>
  <si>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</si>
  <si>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</si>
  <si>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</si>
  <si>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</si>
  <si>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</si>
  <si>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</si>
  <si>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</si>
  <si>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</si>
  <si>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</si>
  <si>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</si>
  <si>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</si>
  <si>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</si>
  <si>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</si>
  <si>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</si>
  <si>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</si>
  <si>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</si>
  <si>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</si>
  <si>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</si>
  <si>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</si>
  <si>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</si>
  <si>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</si>
  <si>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</si>
  <si>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</si>
  <si>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</si>
  <si>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</si>
  <si>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</si>
  <si>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10001456</t>
  </si>
  <si>
    <t>S01</t>
  </si>
  <si>
    <t>m</t>
  </si>
  <si>
    <t>m2</t>
  </si>
  <si>
    <t>95</t>
  </si>
  <si>
    <t>Dokončovací konstrukce na pozemních stavbách</t>
  </si>
  <si>
    <t>952901111R00</t>
  </si>
  <si>
    <t>146,6+323,6</t>
  </si>
  <si>
    <t>952902110R00</t>
  </si>
  <si>
    <t>Čištění zametáním v místnostech a chodbách</t>
  </si>
  <si>
    <t>95-01</t>
  </si>
  <si>
    <t>hod</t>
  </si>
  <si>
    <t>počet místností .:22*6</t>
  </si>
  <si>
    <t>t</t>
  </si>
  <si>
    <t>776</t>
  </si>
  <si>
    <t>Podlahy povlakové</t>
  </si>
  <si>
    <t>776401800R00</t>
  </si>
  <si>
    <t>koberec.:135</t>
  </si>
  <si>
    <t>PVC..: 340</t>
  </si>
  <si>
    <t>776431010R00</t>
  </si>
  <si>
    <t>776511810R00</t>
  </si>
  <si>
    <t>koberec.:89,3+24,7+16,3+16,3</t>
  </si>
  <si>
    <t>PVC.:24,8+19,3+18,2+17,1+16,3</t>
  </si>
  <si>
    <t>16,3*3+16,1*2+16,3*4</t>
  </si>
  <si>
    <t>16,9+22,8+16,3+25,6</t>
  </si>
  <si>
    <t>776521100RT1</t>
  </si>
  <si>
    <t>776572200R00</t>
  </si>
  <si>
    <t>776981101R00</t>
  </si>
  <si>
    <t>776-01</t>
  </si>
  <si>
    <t>Strojové přebroušení lepidel a podkladu, vysátí</t>
  </si>
  <si>
    <t>776-02</t>
  </si>
  <si>
    <t>146,6*1,1</t>
  </si>
  <si>
    <t>776-03</t>
  </si>
  <si>
    <t>323,6*1,2</t>
  </si>
  <si>
    <t>776-04</t>
  </si>
  <si>
    <t>25,2*1,1</t>
  </si>
  <si>
    <t>776431100 XX</t>
  </si>
  <si>
    <t>776525115 XX</t>
  </si>
  <si>
    <t>998776202R00</t>
  </si>
  <si>
    <t xml:space="preserve">Přesun hmot pro podlahy povlakové, výšky do 12 m </t>
  </si>
  <si>
    <t>777</t>
  </si>
  <si>
    <t>Podlahy ze syntetických hmot</t>
  </si>
  <si>
    <t>777553210R00</t>
  </si>
  <si>
    <t>Vyrovnání podlah, samonivel. hmota  tl. 2mm</t>
  </si>
  <si>
    <t>777553219R00</t>
  </si>
  <si>
    <t>Příplatek za další 2 mm, samonivel. hmota</t>
  </si>
  <si>
    <t>777553020 XX</t>
  </si>
  <si>
    <t>998777202R00</t>
  </si>
  <si>
    <t xml:space="preserve">Přesun hmot pro podlahy syntetické, výšky do 12 m </t>
  </si>
  <si>
    <t>784</t>
  </si>
  <si>
    <t>Malby</t>
  </si>
  <si>
    <t>784950030RAA</t>
  </si>
  <si>
    <t>57,:23,3*3,1-1,6-2,4</t>
  </si>
  <si>
    <t>58,:13,2*3,1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</si>
  <si>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</si>
  <si>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</si>
  <si>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</si>
  <si>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</si>
  <si>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</si>
  <si>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</si>
  <si>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</si>
  <si>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</si>
  <si>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</si>
  <si>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</si>
  <si>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</si>
  <si>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</si>
  <si>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979094211R00</t>
  </si>
  <si>
    <t xml:space="preserve">Nakládání nebo překládání vybourané suti </t>
  </si>
  <si>
    <t>979990181R00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</si>
  <si>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</si>
  <si>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</si>
  <si>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</si>
  <si>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</si>
  <si>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</si>
  <si>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</si>
  <si>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</si>
  <si>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</si>
  <si>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ks</t>
  </si>
  <si>
    <t>dodávka kartonových krabic ke stěhování na dokumenty</t>
  </si>
  <si>
    <t>cca 490/300/330, počet místností 20 *15</t>
  </si>
  <si>
    <t>koberec.:73,3+24,7+16,5+16,3</t>
  </si>
  <si>
    <t>+11,8+24,8+19,3+18,2+17,1</t>
  </si>
  <si>
    <t>16,1+16,1+16,1+16,5+16,3+16,5+16,9</t>
  </si>
  <si>
    <t>131*1,1</t>
  </si>
  <si>
    <t>420*1,2</t>
  </si>
  <si>
    <t>Lepení povlakových podlah ze čtverců textilních vč. lepidla</t>
  </si>
  <si>
    <t>Dodávka kobercových čtverců, specifikace dle PD</t>
  </si>
  <si>
    <t>Montáž podlahových soklíků z koberc. pásů na lištu vč. dod., specifikace dle PD</t>
  </si>
  <si>
    <t>koberec.:38,5+20,55+16,2+16,3</t>
  </si>
  <si>
    <t>Nátěr adhézní nesavého podkladu penetrace</t>
  </si>
  <si>
    <t>777-01</t>
  </si>
  <si>
    <t>přebroušení stěrky</t>
  </si>
  <si>
    <t>777-02</t>
  </si>
  <si>
    <t>koberec.: (38,5+20,55+16,2+16,3)*0,1</t>
  </si>
  <si>
    <t>+17,6+17,9+17,1)*0,1</t>
  </si>
  <si>
    <t>Oprava maleb nad soklem z malířských směsí oškrábání, vyhlazení, malba</t>
  </si>
  <si>
    <t>Demontáž, zpětná montáž nábytku, odpojení a napojení dřezů, stěhování nábytku, demontáž a zpětná montáž nábytku spojeného k sobě a našroubovaného na zdistěhování krabic s obsahy skříní vč. papírové dokumentace a archivu, kompletní vyklizení místností a zpětné stěhování všeho zpět, odnošení do vybraných prostor v budově</t>
  </si>
  <si>
    <t>počet místností .:20*12</t>
  </si>
  <si>
    <t>marmoleum: 178,2+127,8+16+24,4+17,6+17,9+17,1</t>
  </si>
  <si>
    <t>Demontáž soklíků nebo lišt, pryžových nebo kobercových</t>
  </si>
  <si>
    <t xml:space="preserve">Odstranění marmolea a koberců lepených </t>
  </si>
  <si>
    <t>marmoleum: 148,8+16,3+16,3+16,3+16,3</t>
  </si>
  <si>
    <t>Lepení povlak.podlah z pásů linolea vč. lepidla pouze položení</t>
  </si>
  <si>
    <t>Montáž přechodové, podlahové lišty hliníkové</t>
  </si>
  <si>
    <t>Dodávka linolea, specifikace dle PD</t>
  </si>
  <si>
    <t>Dodávka přechod. lišty hliníkových</t>
  </si>
  <si>
    <t>D+M svařování linolea vč. frézování drážky a svař. šnůry</t>
  </si>
  <si>
    <t>linoleum:  (178,2+127,8+16+24,4</t>
  </si>
  <si>
    <t xml:space="preserve">sponkování popraskané mazaniny, zalití pryskyřicí nebo použití systému PCI viz.PD, odhad 5% </t>
  </si>
  <si>
    <t>provedení soklování linolea přes fabion vč. materiálu fabionové lišty</t>
  </si>
  <si>
    <t>DĚKANÁT PEF VÝM. PODLAHOVÝCH KRYTIN</t>
  </si>
  <si>
    <t>MENDELU, BUDOVA Q, 1.NP,DĚKANÁT PEF</t>
  </si>
  <si>
    <t>VÝMĚNA PODLAHOVÝCH KRYTIN</t>
  </si>
  <si>
    <t>Poplatek za skládku suti - podlahové krytiny-marmoleum, koberce</t>
  </si>
  <si>
    <t>cenová soustava RTS, cenová úroveň RTS 18/I, vyplňovat pouze modrá políčka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</si>
</sst>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5" applyFont="1" applyBorder="1">
      <alignment/>
      <protection/>
    </xf>
    <xf numFmtId="0" fontId="0" fillId="0" borderId="50" xfId="45" applyBorder="1">
      <alignment/>
      <protection/>
    </xf>
    <xf numFmtId="0" fontId="0" fillId="0" borderId="50" xfId="45" applyBorder="1" applyAlignment="1">
      <alignment horizontal="right"/>
      <protection/>
    </xf>
    <xf numFmtId="0" fontId="0" fillId="0" borderId="51" xfId="45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5" applyFont="1" applyBorder="1">
      <alignment/>
      <protection/>
    </xf>
    <xf numFmtId="0" fontId="0" fillId="0" borderId="53" xfId="45" applyBorder="1">
      <alignment/>
      <protection/>
    </xf>
    <xf numFmtId="0" fontId="0" fillId="0" borderId="53" xfId="45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9" fillId="0" borderId="51" xfId="45" applyFont="1" applyBorder="1" applyAlignment="1">
      <alignment horizontal="right"/>
      <protection/>
    </xf>
    <xf numFmtId="0" fontId="0" fillId="0" borderId="50" xfId="45" applyBorder="1" applyAlignment="1">
      <alignment horizontal="left"/>
      <protection/>
    </xf>
    <xf numFmtId="0" fontId="0" fillId="0" borderId="52" xfId="45" applyBorder="1">
      <alignment/>
      <protection/>
    </xf>
    <xf numFmtId="0" fontId="9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Alignment="1">
      <alignment horizontal="right"/>
      <protection/>
    </xf>
    <xf numFmtId="0" fontId="0" fillId="0" borderId="0" xfId="45" applyAlignment="1">
      <alignment/>
      <protection/>
    </xf>
    <xf numFmtId="49" fontId="9" fillId="34" borderId="59" xfId="45" applyNumberFormat="1" applyFont="1" applyFill="1" applyBorder="1">
      <alignment/>
      <protection/>
    </xf>
    <xf numFmtId="0" fontId="9" fillId="34" borderId="41" xfId="45" applyFont="1" applyFill="1" applyBorder="1" applyAlignment="1">
      <alignment horizontal="center"/>
      <protection/>
    </xf>
    <xf numFmtId="0" fontId="9" fillId="34" borderId="41" xfId="45" applyNumberFormat="1" applyFont="1" applyFill="1" applyBorder="1" applyAlignment="1">
      <alignment horizontal="center"/>
      <protection/>
    </xf>
    <xf numFmtId="0" fontId="9" fillId="34" borderId="59" xfId="45" applyFont="1" applyFill="1" applyBorder="1" applyAlignment="1">
      <alignment horizontal="center"/>
      <protection/>
    </xf>
    <xf numFmtId="0" fontId="1" fillId="0" borderId="61" xfId="45" applyFont="1" applyBorder="1" applyAlignment="1">
      <alignment horizontal="center"/>
      <protection/>
    </xf>
    <xf numFmtId="49" fontId="1" fillId="0" borderId="61" xfId="45" applyNumberFormat="1" applyFont="1" applyBorder="1" applyAlignment="1">
      <alignment horizontal="left"/>
      <protection/>
    </xf>
    <xf numFmtId="0" fontId="1" fillId="0" borderId="61" xfId="45" applyFont="1" applyBorder="1">
      <alignment/>
      <protection/>
    </xf>
    <xf numFmtId="0" fontId="0" fillId="0" borderId="61" xfId="45" applyBorder="1" applyAlignment="1">
      <alignment horizontal="center"/>
      <protection/>
    </xf>
    <xf numFmtId="0" fontId="0" fillId="0" borderId="61" xfId="45" applyNumberFormat="1" applyBorder="1" applyAlignment="1">
      <alignment horizontal="right"/>
      <protection/>
    </xf>
    <xf numFmtId="0" fontId="0" fillId="0" borderId="61" xfId="45" applyNumberFormat="1" applyBorder="1">
      <alignment/>
      <protection/>
    </xf>
    <xf numFmtId="0" fontId="0" fillId="0" borderId="0" xfId="45" applyNumberFormat="1">
      <alignment/>
      <protection/>
    </xf>
    <xf numFmtId="0" fontId="13" fillId="0" borderId="0" xfId="45" applyFont="1">
      <alignment/>
      <protection/>
    </xf>
    <xf numFmtId="0" fontId="0" fillId="0" borderId="61" xfId="45" applyFont="1" applyBorder="1" applyAlignment="1">
      <alignment horizontal="center" vertical="top"/>
      <protection/>
    </xf>
    <xf numFmtId="49" fontId="8" fillId="0" borderId="61" xfId="45" applyNumberFormat="1" applyFont="1" applyBorder="1" applyAlignment="1">
      <alignment horizontal="left" vertical="top"/>
      <protection/>
    </xf>
    <xf numFmtId="0" fontId="8" fillId="0" borderId="61" xfId="45" applyFont="1" applyBorder="1" applyAlignment="1">
      <alignment wrapText="1"/>
      <protection/>
    </xf>
    <xf numFmtId="49" fontId="8" fillId="0" borderId="61" xfId="45" applyNumberFormat="1" applyFont="1" applyBorder="1" applyAlignment="1">
      <alignment horizontal="center" shrinkToFit="1"/>
      <protection/>
    </xf>
    <xf numFmtId="4" fontId="8" fillId="0" borderId="61" xfId="45" applyNumberFormat="1" applyFont="1" applyBorder="1" applyAlignment="1">
      <alignment horizontal="right"/>
      <protection/>
    </xf>
    <xf numFmtId="4" fontId="8" fillId="0" borderId="61" xfId="45" applyNumberFormat="1" applyFont="1" applyBorder="1">
      <alignment/>
      <protection/>
    </xf>
    <xf numFmtId="0" fontId="9" fillId="0" borderId="61" xfId="45" applyFont="1" applyBorder="1" applyAlignment="1">
      <alignment horizontal="center"/>
      <protection/>
    </xf>
    <xf numFmtId="49" fontId="9" fillId="0" borderId="61" xfId="45" applyNumberFormat="1" applyFont="1" applyBorder="1" applyAlignment="1">
      <alignment horizontal="left"/>
      <protection/>
    </xf>
    <xf numFmtId="0" fontId="14" fillId="0" borderId="0" xfId="45" applyFont="1" applyAlignment="1">
      <alignment wrapText="1"/>
      <protection/>
    </xf>
    <xf numFmtId="4" fontId="15" fillId="36" borderId="61" xfId="45" applyNumberFormat="1" applyFont="1" applyFill="1" applyBorder="1" applyAlignment="1">
      <alignment horizontal="right" wrapText="1"/>
      <protection/>
    </xf>
    <xf numFmtId="0" fontId="15" fillId="36" borderId="61" xfId="45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5" applyFill="1" applyBorder="1" applyAlignment="1">
      <alignment horizontal="center"/>
      <protection/>
    </xf>
    <xf numFmtId="49" fontId="3" fillId="33" borderId="62" xfId="45" applyNumberFormat="1" applyFont="1" applyFill="1" applyBorder="1" applyAlignment="1">
      <alignment horizontal="left"/>
      <protection/>
    </xf>
    <xf numFmtId="0" fontId="3" fillId="33" borderId="62" xfId="45" applyFont="1" applyFill="1" applyBorder="1">
      <alignment/>
      <protection/>
    </xf>
    <xf numFmtId="4" fontId="0" fillId="33" borderId="62" xfId="45" applyNumberFormat="1" applyFill="1" applyBorder="1" applyAlignment="1">
      <alignment horizontal="right"/>
      <protection/>
    </xf>
    <xf numFmtId="4" fontId="1" fillId="33" borderId="62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7" fillId="0" borderId="0" xfId="45" applyFont="1" applyAlignment="1">
      <alignment/>
      <protection/>
    </xf>
    <xf numFmtId="0" fontId="18" fillId="0" borderId="0" xfId="45" applyFont="1" applyBorder="1">
      <alignment/>
      <protection/>
    </xf>
    <xf numFmtId="3" fontId="18" fillId="0" borderId="0" xfId="45" applyNumberFormat="1" applyFont="1" applyBorder="1" applyAlignment="1">
      <alignment horizontal="right"/>
      <protection/>
    </xf>
    <xf numFmtId="4" fontId="18" fillId="0" borderId="0" xfId="45" applyNumberFormat="1" applyFont="1" applyBorder="1">
      <alignment/>
      <protection/>
    </xf>
    <xf numFmtId="0" fontId="17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15" fillId="37" borderId="61" xfId="45" applyFont="1" applyFill="1" applyBorder="1" applyAlignment="1">
      <alignment horizontal="left" wrapText="1"/>
      <protection/>
    </xf>
    <xf numFmtId="4" fontId="8" fillId="2" borderId="61" xfId="45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5" applyFont="1" applyBorder="1" applyAlignment="1">
      <alignment horizontal="center"/>
      <protection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left"/>
      <protection/>
    </xf>
    <xf numFmtId="0" fontId="0" fillId="0" borderId="53" xfId="45" applyFont="1" applyBorder="1" applyAlignment="1">
      <alignment horizontal="left"/>
      <protection/>
    </xf>
    <xf numFmtId="0" fontId="0" fillId="0" borderId="70" xfId="45" applyFont="1" applyBorder="1" applyAlignment="1">
      <alignment horizontal="left"/>
      <protection/>
    </xf>
    <xf numFmtId="49" fontId="15" fillId="36" borderId="25" xfId="45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5" applyFont="1" applyAlignment="1">
      <alignment horizontal="center"/>
      <protection/>
    </xf>
    <xf numFmtId="49" fontId="0" fillId="0" borderId="67" xfId="45" applyNumberFormat="1" applyFont="1" applyBorder="1" applyAlignment="1">
      <alignment horizontal="center"/>
      <protection/>
    </xf>
    <xf numFmtId="0" fontId="0" fillId="0" borderId="69" xfId="45" applyBorder="1" applyAlignment="1">
      <alignment horizontal="center" shrinkToFit="1"/>
      <protection/>
    </xf>
    <xf numFmtId="0" fontId="0" fillId="0" borderId="53" xfId="45" applyBorder="1" applyAlignment="1">
      <alignment horizontal="center" shrinkToFit="1"/>
      <protection/>
    </xf>
    <xf numFmtId="0" fontId="0" fillId="0" borderId="70" xfId="45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10001456</v>
      </c>
      <c r="D2" s="6" t="str">
        <f>Rekapitulace!G2</f>
        <v>VÝMĚNA PODLAHOVÝCH KRYTIN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70</v>
      </c>
      <c r="B5" s="16"/>
      <c r="C5" s="17" t="s">
        <v>179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69</v>
      </c>
      <c r="B7" s="16"/>
      <c r="C7" s="17" t="s">
        <v>180</v>
      </c>
      <c r="D7" s="18"/>
      <c r="E7" s="18"/>
      <c r="F7" s="24"/>
      <c r="G7" s="14"/>
    </row>
    <row r="8" spans="1:9" ht="12.75">
      <c r="A8" s="19" t="s">
        <v>9</v>
      </c>
      <c r="B8" s="21"/>
      <c r="C8" s="185"/>
      <c r="D8" s="186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85"/>
      <c r="D9" s="186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>
        <v>10001456</v>
      </c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7"/>
      <c r="F12" s="188"/>
      <c r="G12" s="189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Rekapitulace!A17</f>
        <v>Ztížené výrobní podmínky</v>
      </c>
      <c r="E15" s="48"/>
      <c r="F15" s="49"/>
      <c r="G15" s="46">
        <f>Rekapitulace!I17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Rekapitulace!A18</f>
        <v>Oborová přirážka</v>
      </c>
      <c r="E16" s="50"/>
      <c r="F16" s="51"/>
      <c r="G16" s="46">
        <f>Rekapitulace!I18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Rekapitulace!A19</f>
        <v>Přesun stavebních kapacit</v>
      </c>
      <c r="E17" s="50"/>
      <c r="F17" s="51"/>
      <c r="G17" s="46">
        <f>Rekapitulace!I19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Rekapitulace!A20</f>
        <v>Mimostaveništní doprava</v>
      </c>
      <c r="E18" s="50"/>
      <c r="F18" s="51"/>
      <c r="G18" s="46">
        <f>Rekapitulace!I20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Rekapitulace!A21</f>
        <v>Zařízení staveniště</v>
      </c>
      <c r="E19" s="50"/>
      <c r="F19" s="51"/>
      <c r="G19" s="46">
        <f>Rekapitulace!I21</f>
        <v>0</v>
      </c>
    </row>
    <row r="20" spans="1:7" ht="15.75" customHeight="1">
      <c r="A20" s="53"/>
      <c r="B20" s="8"/>
      <c r="C20" s="46"/>
      <c r="D20" s="30" t="str">
        <f>Rekapitulace!A22</f>
        <v>Provoz investora</v>
      </c>
      <c r="E20" s="50"/>
      <c r="F20" s="51"/>
      <c r="G20" s="46">
        <f>Rekapitulace!I22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Rekapitulace!A23</f>
        <v>Kompletační činnost (IČD)</v>
      </c>
      <c r="E21" s="50"/>
      <c r="F21" s="51"/>
      <c r="G21" s="46">
        <f>Rekapitulace!I23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183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84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84"/>
      <c r="E27" s="34" t="s">
        <v>39</v>
      </c>
      <c r="F27" s="13"/>
      <c r="G27" s="14"/>
    </row>
    <row r="28" spans="1:7" ht="12.75">
      <c r="A28" s="11"/>
      <c r="B28" s="13"/>
      <c r="C28" s="192"/>
      <c r="D28" s="193"/>
      <c r="E28" s="34"/>
      <c r="F28" s="13"/>
      <c r="G28" s="14"/>
    </row>
    <row r="29" spans="1:7" ht="94.5" customHeight="1">
      <c r="A29" s="11"/>
      <c r="B29" s="13"/>
      <c r="C29" s="194"/>
      <c r="D29" s="195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91" t="s">
        <v>183</v>
      </c>
      <c r="C37" s="191"/>
      <c r="D37" s="191"/>
      <c r="E37" s="191"/>
      <c r="F37" s="191"/>
      <c r="G37" s="191"/>
      <c r="H37" t="s">
        <v>5</v>
      </c>
    </row>
    <row r="38" spans="1:8" ht="12.75" customHeight="1">
      <c r="A38" s="75"/>
      <c r="B38" s="191"/>
      <c r="C38" s="191"/>
      <c r="D38" s="191"/>
      <c r="E38" s="191"/>
      <c r="F38" s="191"/>
      <c r="G38" s="191"/>
      <c r="H38" t="s">
        <v>5</v>
      </c>
    </row>
    <row r="39" spans="1:8" ht="12.75">
      <c r="A39" s="75"/>
      <c r="B39" s="191"/>
      <c r="C39" s="191"/>
      <c r="D39" s="191"/>
      <c r="E39" s="191"/>
      <c r="F39" s="191"/>
      <c r="G39" s="191"/>
      <c r="H39" t="s">
        <v>5</v>
      </c>
    </row>
    <row r="40" spans="1:8" ht="12.75">
      <c r="A40" s="75"/>
      <c r="B40" s="191"/>
      <c r="C40" s="191"/>
      <c r="D40" s="191"/>
      <c r="E40" s="191"/>
      <c r="F40" s="191"/>
      <c r="G40" s="191"/>
      <c r="H40" t="s">
        <v>5</v>
      </c>
    </row>
    <row r="41" spans="1:8" ht="12.75">
      <c r="A41" s="75"/>
      <c r="B41" s="191"/>
      <c r="C41" s="191"/>
      <c r="D41" s="191"/>
      <c r="E41" s="191"/>
      <c r="F41" s="191"/>
      <c r="G41" s="191"/>
      <c r="H41" t="s">
        <v>5</v>
      </c>
    </row>
    <row r="42" spans="1:8" ht="12.75">
      <c r="A42" s="75"/>
      <c r="B42" s="191"/>
      <c r="C42" s="191"/>
      <c r="D42" s="191"/>
      <c r="E42" s="191"/>
      <c r="F42" s="191"/>
      <c r="G42" s="191"/>
      <c r="H42" t="s">
        <v>5</v>
      </c>
    </row>
    <row r="43" spans="1:8" ht="12.75">
      <c r="A43" s="75"/>
      <c r="B43" s="191"/>
      <c r="C43" s="191"/>
      <c r="D43" s="191"/>
      <c r="E43" s="191"/>
      <c r="F43" s="191"/>
      <c r="G43" s="191"/>
      <c r="H43" t="s">
        <v>5</v>
      </c>
    </row>
    <row r="44" spans="1:8" ht="12.75">
      <c r="A44" s="75"/>
      <c r="B44" s="191"/>
      <c r="C44" s="191"/>
      <c r="D44" s="191"/>
      <c r="E44" s="191"/>
      <c r="F44" s="191"/>
      <c r="G44" s="191"/>
      <c r="H44" t="s">
        <v>5</v>
      </c>
    </row>
    <row r="45" spans="1:8" ht="0.75" customHeight="1">
      <c r="A45" s="75"/>
      <c r="B45" s="191"/>
      <c r="C45" s="191"/>
      <c r="D45" s="191"/>
      <c r="E45" s="191"/>
      <c r="F45" s="191"/>
      <c r="G45" s="191"/>
      <c r="H45" t="s">
        <v>5</v>
      </c>
    </row>
    <row r="46" spans="2:7" ht="12.75">
      <c r="B46" s="190"/>
      <c r="C46" s="190"/>
      <c r="D46" s="190"/>
      <c r="E46" s="190"/>
      <c r="F46" s="190"/>
      <c r="G46" s="190"/>
    </row>
    <row r="47" spans="2:7" ht="12.75">
      <c r="B47" s="190"/>
      <c r="C47" s="190"/>
      <c r="D47" s="190"/>
      <c r="E47" s="190"/>
      <c r="F47" s="190"/>
      <c r="G47" s="190"/>
    </row>
    <row r="48" spans="2:7" ht="12.75">
      <c r="B48" s="190"/>
      <c r="C48" s="190"/>
      <c r="D48" s="190"/>
      <c r="E48" s="190"/>
      <c r="F48" s="190"/>
      <c r="G48" s="190"/>
    </row>
    <row r="49" spans="2:7" ht="12.75">
      <c r="B49" s="190"/>
      <c r="C49" s="190"/>
      <c r="D49" s="190"/>
      <c r="E49" s="190"/>
      <c r="F49" s="190"/>
      <c r="G49" s="190"/>
    </row>
    <row r="50" spans="2:7" ht="12.75">
      <c r="B50" s="190"/>
      <c r="C50" s="190"/>
      <c r="D50" s="190"/>
      <c r="E50" s="190"/>
      <c r="F50" s="190"/>
      <c r="G50" s="190"/>
    </row>
    <row r="51" spans="2:7" ht="12.75">
      <c r="B51" s="190"/>
      <c r="C51" s="190"/>
      <c r="D51" s="190"/>
      <c r="E51" s="190"/>
      <c r="F51" s="190"/>
      <c r="G51" s="190"/>
    </row>
    <row r="52" spans="2:7" ht="12.75">
      <c r="B52" s="190"/>
      <c r="C52" s="190"/>
      <c r="D52" s="190"/>
      <c r="E52" s="190"/>
      <c r="F52" s="190"/>
      <c r="G52" s="190"/>
    </row>
    <row r="53" spans="2:7" ht="12.75">
      <c r="B53" s="190"/>
      <c r="C53" s="190"/>
      <c r="D53" s="190"/>
      <c r="E53" s="190"/>
      <c r="F53" s="190"/>
      <c r="G53" s="190"/>
    </row>
    <row r="54" spans="2:7" ht="12.75">
      <c r="B54" s="190"/>
      <c r="C54" s="190"/>
      <c r="D54" s="190"/>
      <c r="E54" s="190"/>
      <c r="F54" s="190"/>
      <c r="G54" s="190"/>
    </row>
    <row r="55" spans="2:7" ht="12.75">
      <c r="B55" s="190"/>
      <c r="C55" s="190"/>
      <c r="D55" s="190"/>
      <c r="E55" s="190"/>
      <c r="F55" s="190"/>
      <c r="G55" s="190"/>
    </row>
  </sheetData>
  <sheetProtection password="CC06" sheet="1"/>
  <mergeCells count="15">
    <mergeCell ref="B53:G53"/>
    <mergeCell ref="B54:G54"/>
    <mergeCell ref="B55:G55"/>
    <mergeCell ref="B49:G49"/>
    <mergeCell ref="B50:G50"/>
    <mergeCell ref="B51:G51"/>
    <mergeCell ref="B52:G52"/>
    <mergeCell ref="C8:D8"/>
    <mergeCell ref="C9:D9"/>
    <mergeCell ref="E12:G12"/>
    <mergeCell ref="B46:G46"/>
    <mergeCell ref="B47:G47"/>
    <mergeCell ref="B48:G48"/>
    <mergeCell ref="B37:G45"/>
    <mergeCell ref="C28:D29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8" t="s">
        <v>6</v>
      </c>
      <c r="B1" s="199"/>
      <c r="C1" s="76" t="str">
        <f>CONCATENATE(cislostavby," ",nazevstavby)</f>
        <v>10001456 MENDELU, BUDOVA Q, 1.NP,DĚKANÁT PEF</v>
      </c>
      <c r="D1" s="77"/>
      <c r="E1" s="78"/>
      <c r="F1" s="77"/>
      <c r="G1" s="79" t="s">
        <v>45</v>
      </c>
      <c r="H1" s="80">
        <v>10001456</v>
      </c>
      <c r="I1" s="81"/>
    </row>
    <row r="2" spans="1:9" ht="13.5" thickBot="1">
      <c r="A2" s="200" t="s">
        <v>2</v>
      </c>
      <c r="B2" s="201"/>
      <c r="C2" s="82" t="str">
        <f>CONCATENATE(cisloobjektu," ",nazevobjektu)</f>
        <v>S01 DĚKANÁT PEF VÝM. PODLAHOVÝCH KRYTIN</v>
      </c>
      <c r="D2" s="83"/>
      <c r="E2" s="84"/>
      <c r="F2" s="83"/>
      <c r="G2" s="202" t="s">
        <v>181</v>
      </c>
      <c r="H2" s="203"/>
      <c r="I2" s="204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2.75">
      <c r="A7" s="177" t="str">
        <f>Položky!B7</f>
        <v>95</v>
      </c>
      <c r="B7" s="94" t="str">
        <f>Položky!C7</f>
        <v>Dokončovací konstrukce na pozemních stavbách</v>
      </c>
      <c r="D7" s="95"/>
      <c r="E7" s="178">
        <f>Položky!BA13</f>
        <v>0</v>
      </c>
      <c r="F7" s="179">
        <f>Položky!BB13</f>
        <v>0</v>
      </c>
      <c r="G7" s="179">
        <f>Položky!BC13</f>
        <v>0</v>
      </c>
      <c r="H7" s="179">
        <f>Položky!BD13</f>
        <v>0</v>
      </c>
      <c r="I7" s="180">
        <f>Položky!BE13</f>
        <v>0</v>
      </c>
    </row>
    <row r="8" spans="1:9" s="13" customFormat="1" ht="12.75">
      <c r="A8" s="177" t="str">
        <f>Položky!B14</f>
        <v>776</v>
      </c>
      <c r="B8" s="94" t="str">
        <f>Položky!C14</f>
        <v>Podlahy povlakové</v>
      </c>
      <c r="D8" s="95"/>
      <c r="E8" s="178">
        <f>Položky!BA37</f>
        <v>0</v>
      </c>
      <c r="F8" s="179">
        <f>Položky!BB37</f>
        <v>0</v>
      </c>
      <c r="G8" s="179">
        <f>Položky!BC37</f>
        <v>0</v>
      </c>
      <c r="H8" s="179">
        <f>Položky!BD37</f>
        <v>0</v>
      </c>
      <c r="I8" s="180">
        <f>Položky!BE37</f>
        <v>0</v>
      </c>
    </row>
    <row r="9" spans="1:9" s="13" customFormat="1" ht="12.75">
      <c r="A9" s="177" t="str">
        <f>Položky!B38</f>
        <v>777</v>
      </c>
      <c r="B9" s="94" t="str">
        <f>Položky!C38</f>
        <v>Podlahy ze syntetických hmot</v>
      </c>
      <c r="D9" s="95"/>
      <c r="E9" s="178">
        <f>Položky!BA45</f>
        <v>0</v>
      </c>
      <c r="F9" s="179">
        <f>Položky!BB45</f>
        <v>0</v>
      </c>
      <c r="G9" s="179">
        <f>Položky!BC45</f>
        <v>0</v>
      </c>
      <c r="H9" s="179">
        <f>Položky!BD45</f>
        <v>0</v>
      </c>
      <c r="I9" s="180">
        <f>Položky!BE45</f>
        <v>0</v>
      </c>
    </row>
    <row r="10" spans="1:9" s="13" customFormat="1" ht="12.75">
      <c r="A10" s="177" t="str">
        <f>Položky!B46</f>
        <v>784</v>
      </c>
      <c r="B10" s="94" t="str">
        <f>Položky!C46</f>
        <v>Malby</v>
      </c>
      <c r="D10" s="95"/>
      <c r="E10" s="178">
        <f>Položky!BA51</f>
        <v>0</v>
      </c>
      <c r="F10" s="179">
        <f>Položky!BB51</f>
        <v>0</v>
      </c>
      <c r="G10" s="179">
        <f>Položky!BC51</f>
        <v>0</v>
      </c>
      <c r="H10" s="179">
        <f>Položky!BD51</f>
        <v>0</v>
      </c>
      <c r="I10" s="180">
        <f>Položky!BE51</f>
        <v>0</v>
      </c>
    </row>
    <row r="11" spans="1:9" s="13" customFormat="1" ht="13.5" thickBot="1">
      <c r="A11" s="177" t="str">
        <f>Položky!B52</f>
        <v>D96</v>
      </c>
      <c r="B11" s="94" t="str">
        <f>Položky!C52</f>
        <v>Přesuny suti a vybouraných hmot</v>
      </c>
      <c r="D11" s="95"/>
      <c r="E11" s="178">
        <f>Položky!BA60</f>
        <v>0</v>
      </c>
      <c r="F11" s="179">
        <f>Položky!BB60</f>
        <v>0</v>
      </c>
      <c r="G11" s="179">
        <f>Položky!BC60</f>
        <v>0</v>
      </c>
      <c r="H11" s="179">
        <f>Položky!BD60</f>
        <v>0</v>
      </c>
      <c r="I11" s="180">
        <f>Položky!BE60</f>
        <v>0</v>
      </c>
    </row>
    <row r="12" spans="1:9" s="102" customFormat="1" ht="13.5" thickBot="1">
      <c r="A12" s="96"/>
      <c r="B12" s="97" t="s">
        <v>52</v>
      </c>
      <c r="C12" s="97"/>
      <c r="D12" s="98"/>
      <c r="E12" s="99">
        <f>SUM(E7:E11)</f>
        <v>0</v>
      </c>
      <c r="F12" s="100">
        <f>SUM(F7:F11)</f>
        <v>0</v>
      </c>
      <c r="G12" s="100">
        <f>SUM(G7:G11)</f>
        <v>0</v>
      </c>
      <c r="H12" s="100">
        <f>SUM(H7:H11)</f>
        <v>0</v>
      </c>
      <c r="I12" s="101">
        <f>SUM(I7:I11)</f>
        <v>0</v>
      </c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57" ht="19.5" customHeight="1">
      <c r="A14" s="86" t="s">
        <v>53</v>
      </c>
      <c r="B14" s="86"/>
      <c r="C14" s="86"/>
      <c r="D14" s="86"/>
      <c r="E14" s="86"/>
      <c r="F14" s="86"/>
      <c r="G14" s="103"/>
      <c r="H14" s="86"/>
      <c r="I14" s="86"/>
      <c r="BA14" s="35"/>
      <c r="BB14" s="35"/>
      <c r="BC14" s="35"/>
      <c r="BD14" s="35"/>
      <c r="BE14" s="35"/>
    </row>
    <row r="15" ht="13.5" thickBot="1"/>
    <row r="16" spans="1:9" ht="12.75">
      <c r="A16" s="104" t="s">
        <v>54</v>
      </c>
      <c r="B16" s="105"/>
      <c r="C16" s="105"/>
      <c r="D16" s="106"/>
      <c r="E16" s="107" t="s">
        <v>55</v>
      </c>
      <c r="F16" s="108" t="s">
        <v>56</v>
      </c>
      <c r="G16" s="109" t="s">
        <v>57</v>
      </c>
      <c r="H16" s="110"/>
      <c r="I16" s="111" t="s">
        <v>55</v>
      </c>
    </row>
    <row r="17" spans="1:53" ht="12.75">
      <c r="A17" s="112" t="s">
        <v>138</v>
      </c>
      <c r="B17" s="113"/>
      <c r="C17" s="113"/>
      <c r="D17" s="114"/>
      <c r="E17" s="115">
        <v>0</v>
      </c>
      <c r="F17" s="116">
        <v>0</v>
      </c>
      <c r="G17" s="117">
        <f aca="true" t="shared" si="0" ref="G17:G24">CHOOSE(BA17+1,HSV+PSV,HSV+PSV+Mont,HSV+PSV+Dodavka+Mont,HSV,PSV,Mont,Dodavka,Mont+Dodavka,0)</f>
        <v>0</v>
      </c>
      <c r="H17" s="118"/>
      <c r="I17" s="119">
        <f aca="true" t="shared" si="1" ref="I17:I24">E17+F17*G17/100</f>
        <v>0</v>
      </c>
      <c r="BA17">
        <v>0</v>
      </c>
    </row>
    <row r="18" spans="1:53" ht="12.75">
      <c r="A18" s="112" t="s">
        <v>139</v>
      </c>
      <c r="B18" s="113"/>
      <c r="C18" s="113"/>
      <c r="D18" s="114"/>
      <c r="E18" s="115">
        <v>0</v>
      </c>
      <c r="F18" s="116">
        <v>0</v>
      </c>
      <c r="G18" s="117">
        <f t="shared" si="0"/>
        <v>0</v>
      </c>
      <c r="H18" s="118"/>
      <c r="I18" s="119">
        <f t="shared" si="1"/>
        <v>0</v>
      </c>
      <c r="BA18">
        <v>0</v>
      </c>
    </row>
    <row r="19" spans="1:53" ht="12.75">
      <c r="A19" s="112" t="s">
        <v>140</v>
      </c>
      <c r="B19" s="113"/>
      <c r="C19" s="113"/>
      <c r="D19" s="114"/>
      <c r="E19" s="115">
        <v>0</v>
      </c>
      <c r="F19" s="116">
        <v>0</v>
      </c>
      <c r="G19" s="117">
        <f t="shared" si="0"/>
        <v>0</v>
      </c>
      <c r="H19" s="118"/>
      <c r="I19" s="119">
        <f t="shared" si="1"/>
        <v>0</v>
      </c>
      <c r="BA19">
        <v>0</v>
      </c>
    </row>
    <row r="20" spans="1:53" ht="12.75">
      <c r="A20" s="112" t="s">
        <v>141</v>
      </c>
      <c r="B20" s="113"/>
      <c r="C20" s="113"/>
      <c r="D20" s="114"/>
      <c r="E20" s="115">
        <v>0</v>
      </c>
      <c r="F20" s="116">
        <v>0</v>
      </c>
      <c r="G20" s="117">
        <f t="shared" si="0"/>
        <v>0</v>
      </c>
      <c r="H20" s="118"/>
      <c r="I20" s="119">
        <f t="shared" si="1"/>
        <v>0</v>
      </c>
      <c r="BA20">
        <v>0</v>
      </c>
    </row>
    <row r="21" spans="1:53" ht="12.75">
      <c r="A21" s="112" t="s">
        <v>142</v>
      </c>
      <c r="B21" s="113"/>
      <c r="C21" s="113"/>
      <c r="D21" s="114"/>
      <c r="E21" s="115">
        <v>0</v>
      </c>
      <c r="F21" s="116">
        <v>0</v>
      </c>
      <c r="G21" s="117">
        <f t="shared" si="0"/>
        <v>0</v>
      </c>
      <c r="H21" s="118"/>
      <c r="I21" s="119">
        <f t="shared" si="1"/>
        <v>0</v>
      </c>
      <c r="BA21">
        <v>1</v>
      </c>
    </row>
    <row r="22" spans="1:53" ht="12.75">
      <c r="A22" s="112" t="s">
        <v>143</v>
      </c>
      <c r="B22" s="113"/>
      <c r="C22" s="113"/>
      <c r="D22" s="114"/>
      <c r="E22" s="115">
        <v>0</v>
      </c>
      <c r="F22" s="116">
        <v>0</v>
      </c>
      <c r="G22" s="117">
        <f t="shared" si="0"/>
        <v>0</v>
      </c>
      <c r="H22" s="118"/>
      <c r="I22" s="119">
        <f t="shared" si="1"/>
        <v>0</v>
      </c>
      <c r="BA22">
        <v>1</v>
      </c>
    </row>
    <row r="23" spans="1:53" ht="12.75">
      <c r="A23" s="112" t="s">
        <v>144</v>
      </c>
      <c r="B23" s="113"/>
      <c r="C23" s="113"/>
      <c r="D23" s="114"/>
      <c r="E23" s="115">
        <v>0</v>
      </c>
      <c r="F23" s="116">
        <v>0</v>
      </c>
      <c r="G23" s="117">
        <f t="shared" si="0"/>
        <v>0</v>
      </c>
      <c r="H23" s="118"/>
      <c r="I23" s="119">
        <f t="shared" si="1"/>
        <v>0</v>
      </c>
      <c r="BA23">
        <v>2</v>
      </c>
    </row>
    <row r="24" spans="1:53" ht="12.75">
      <c r="A24" s="112" t="s">
        <v>145</v>
      </c>
      <c r="B24" s="113"/>
      <c r="C24" s="113"/>
      <c r="D24" s="114"/>
      <c r="E24" s="115">
        <v>0</v>
      </c>
      <c r="F24" s="116">
        <v>0</v>
      </c>
      <c r="G24" s="117">
        <f t="shared" si="0"/>
        <v>0</v>
      </c>
      <c r="H24" s="118"/>
      <c r="I24" s="119">
        <f t="shared" si="1"/>
        <v>0</v>
      </c>
      <c r="BA24">
        <v>2</v>
      </c>
    </row>
    <row r="25" spans="1:9" ht="13.5" thickBot="1">
      <c r="A25" s="120"/>
      <c r="B25" s="121" t="s">
        <v>58</v>
      </c>
      <c r="C25" s="122"/>
      <c r="D25" s="123"/>
      <c r="E25" s="124"/>
      <c r="F25" s="125"/>
      <c r="G25" s="125"/>
      <c r="H25" s="196">
        <f>SUM(I17:I24)</f>
        <v>0</v>
      </c>
      <c r="I25" s="197"/>
    </row>
    <row r="27" spans="2:9" ht="12.75">
      <c r="B27" s="102"/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</sheetData>
  <sheetProtection password="CC06" sheet="1"/>
  <mergeCells count="4">
    <mergeCell ref="H25:I2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33"/>
  <sheetViews>
    <sheetView showGridLines="0" showZeros="0" zoomScalePageLayoutView="0" workbookViewId="0" topLeftCell="A1">
      <selection activeCell="F8" sqref="F8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207" t="s">
        <v>59</v>
      </c>
      <c r="B1" s="207"/>
      <c r="C1" s="207"/>
      <c r="D1" s="207"/>
      <c r="E1" s="207"/>
      <c r="F1" s="207"/>
      <c r="G1" s="207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98" t="s">
        <v>6</v>
      </c>
      <c r="B3" s="199"/>
      <c r="C3" s="76" t="str">
        <f>CONCATENATE(cislostavby," ",nazevstavby)</f>
        <v>10001456 MENDELU, BUDOVA Q, 1.NP,DĚKANÁT PEF</v>
      </c>
      <c r="D3" s="77"/>
      <c r="E3" s="133" t="s">
        <v>1</v>
      </c>
      <c r="F3" s="134">
        <f>Rekapitulace!H1</f>
        <v>10001456</v>
      </c>
      <c r="G3" s="135"/>
    </row>
    <row r="4" spans="1:7" ht="13.5" thickBot="1">
      <c r="A4" s="208" t="s">
        <v>2</v>
      </c>
      <c r="B4" s="201"/>
      <c r="C4" s="82" t="str">
        <f>CONCATENATE(cisloobjektu," ",nazevobjektu)</f>
        <v>S01 DĚKANÁT PEF VÝM. PODLAHOVÝCH KRYTIN</v>
      </c>
      <c r="D4" s="83"/>
      <c r="E4" s="209" t="str">
        <f>Rekapitulace!G2</f>
        <v>VÝMĚNA PODLAHOVÝCH KRYTIN</v>
      </c>
      <c r="F4" s="210"/>
      <c r="G4" s="211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22.5">
      <c r="A8" s="152">
        <v>3</v>
      </c>
      <c r="B8" s="153" t="s">
        <v>75</v>
      </c>
      <c r="C8" s="154" t="s">
        <v>147</v>
      </c>
      <c r="D8" s="155" t="s">
        <v>146</v>
      </c>
      <c r="E8" s="156">
        <v>300</v>
      </c>
      <c r="F8" s="182"/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4E-05</v>
      </c>
    </row>
    <row r="9" spans="1:15" ht="12.75">
      <c r="A9" s="158"/>
      <c r="B9" s="159"/>
      <c r="C9" s="205" t="s">
        <v>148</v>
      </c>
      <c r="D9" s="206"/>
      <c r="E9" s="161">
        <v>300</v>
      </c>
      <c r="F9" s="181"/>
      <c r="G9" s="163"/>
      <c r="M9" s="160" t="s">
        <v>76</v>
      </c>
      <c r="O9" s="151"/>
    </row>
    <row r="10" spans="1:104" ht="12.75">
      <c r="A10" s="152">
        <v>4</v>
      </c>
      <c r="B10" s="153" t="s">
        <v>77</v>
      </c>
      <c r="C10" s="154" t="s">
        <v>78</v>
      </c>
      <c r="D10" s="155" t="s">
        <v>72</v>
      </c>
      <c r="E10" s="156">
        <v>2000</v>
      </c>
      <c r="F10" s="182"/>
      <c r="G10" s="157">
        <f>E10*F10</f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>IF(AZ10=1,G10,0)</f>
        <v>0</v>
      </c>
      <c r="BB10" s="129">
        <f>IF(AZ10=2,G10,0)</f>
        <v>0</v>
      </c>
      <c r="BC10" s="129">
        <f>IF(AZ10=3,G10,0)</f>
        <v>0</v>
      </c>
      <c r="BD10" s="129">
        <f>IF(AZ10=4,G10,0)</f>
        <v>0</v>
      </c>
      <c r="BE10" s="129">
        <f>IF(AZ10=5,G10,0)</f>
        <v>0</v>
      </c>
      <c r="CZ10" s="129">
        <v>0</v>
      </c>
    </row>
    <row r="11" spans="1:104" ht="78.75">
      <c r="A11" s="152">
        <v>5</v>
      </c>
      <c r="B11" s="153" t="s">
        <v>79</v>
      </c>
      <c r="C11" s="154" t="s">
        <v>165</v>
      </c>
      <c r="D11" s="155" t="s">
        <v>80</v>
      </c>
      <c r="E11" s="156">
        <v>240</v>
      </c>
      <c r="F11" s="182"/>
      <c r="G11" s="157">
        <f>E11*F11</f>
        <v>0</v>
      </c>
      <c r="O11" s="151">
        <v>2</v>
      </c>
      <c r="AA11" s="129">
        <v>12</v>
      </c>
      <c r="AB11" s="129">
        <v>0</v>
      </c>
      <c r="AC11" s="129">
        <v>30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</v>
      </c>
    </row>
    <row r="12" spans="1:15" ht="12.75">
      <c r="A12" s="158"/>
      <c r="B12" s="159"/>
      <c r="C12" s="205" t="s">
        <v>166</v>
      </c>
      <c r="D12" s="206"/>
      <c r="E12" s="161">
        <v>240</v>
      </c>
      <c r="F12" s="162"/>
      <c r="G12" s="163"/>
      <c r="M12" s="160" t="s">
        <v>81</v>
      </c>
      <c r="O12" s="151"/>
    </row>
    <row r="13" spans="1:57" ht="12.75">
      <c r="A13" s="164"/>
      <c r="B13" s="165" t="s">
        <v>68</v>
      </c>
      <c r="C13" s="166" t="str">
        <f>CONCATENATE(B7," ",C7)</f>
        <v>95 Dokončovací konstrukce na pozemních stavbách</v>
      </c>
      <c r="D13" s="164"/>
      <c r="E13" s="167"/>
      <c r="F13" s="167"/>
      <c r="G13" s="168">
        <f>SUM(G7:G12)</f>
        <v>0</v>
      </c>
      <c r="O13" s="151">
        <v>4</v>
      </c>
      <c r="BA13" s="169">
        <f>SUM(BA7:BA12)</f>
        <v>0</v>
      </c>
      <c r="BB13" s="169">
        <f>SUM(BB7:BB12)</f>
        <v>0</v>
      </c>
      <c r="BC13" s="169">
        <f>SUM(BC7:BC12)</f>
        <v>0</v>
      </c>
      <c r="BD13" s="169">
        <f>SUM(BD7:BD12)</f>
        <v>0</v>
      </c>
      <c r="BE13" s="169">
        <f>SUM(BE7:BE12)</f>
        <v>0</v>
      </c>
    </row>
    <row r="14" spans="1:15" ht="12.75">
      <c r="A14" s="144" t="s">
        <v>67</v>
      </c>
      <c r="B14" s="145" t="s">
        <v>83</v>
      </c>
      <c r="C14" s="146" t="s">
        <v>84</v>
      </c>
      <c r="D14" s="147"/>
      <c r="E14" s="148"/>
      <c r="F14" s="148"/>
      <c r="G14" s="149"/>
      <c r="H14" s="150"/>
      <c r="I14" s="150"/>
      <c r="O14" s="151">
        <v>1</v>
      </c>
    </row>
    <row r="15" spans="1:104" ht="22.5">
      <c r="A15" s="152">
        <v>8</v>
      </c>
      <c r="B15" s="153" t="s">
        <v>85</v>
      </c>
      <c r="C15" s="154" t="s">
        <v>168</v>
      </c>
      <c r="D15" s="155" t="s">
        <v>71</v>
      </c>
      <c r="E15" s="156">
        <v>491</v>
      </c>
      <c r="F15" s="182"/>
      <c r="G15" s="157">
        <f>E15*F15</f>
        <v>0</v>
      </c>
      <c r="O15" s="151">
        <v>2</v>
      </c>
      <c r="AA15" s="129">
        <v>1</v>
      </c>
      <c r="AB15" s="129">
        <v>7</v>
      </c>
      <c r="AC15" s="129">
        <v>7</v>
      </c>
      <c r="AZ15" s="129">
        <v>2</v>
      </c>
      <c r="BA15" s="129">
        <f>IF(AZ15=1,G15,0)</f>
        <v>0</v>
      </c>
      <c r="BB15" s="129">
        <f>IF(AZ15=2,G15,0)</f>
        <v>0</v>
      </c>
      <c r="BC15" s="129">
        <f>IF(AZ15=3,G15,0)</f>
        <v>0</v>
      </c>
      <c r="BD15" s="129">
        <f>IF(AZ15=4,G15,0)</f>
        <v>0</v>
      </c>
      <c r="BE15" s="129">
        <f>IF(AZ15=5,G15,0)</f>
        <v>0</v>
      </c>
      <c r="CZ15" s="129">
        <v>0</v>
      </c>
    </row>
    <row r="16" spans="1:15" ht="12.75">
      <c r="A16" s="158"/>
      <c r="B16" s="159"/>
      <c r="C16" s="205" t="s">
        <v>157</v>
      </c>
      <c r="D16" s="206"/>
      <c r="E16" s="161">
        <v>92</v>
      </c>
      <c r="F16" s="162"/>
      <c r="G16" s="163"/>
      <c r="M16" s="160" t="s">
        <v>86</v>
      </c>
      <c r="O16" s="151"/>
    </row>
    <row r="17" spans="1:15" ht="12.75">
      <c r="A17" s="158"/>
      <c r="B17" s="159"/>
      <c r="C17" s="205" t="s">
        <v>167</v>
      </c>
      <c r="D17" s="206"/>
      <c r="E17" s="161">
        <v>399</v>
      </c>
      <c r="F17" s="162"/>
      <c r="G17" s="163"/>
      <c r="M17" s="160" t="s">
        <v>87</v>
      </c>
      <c r="O17" s="151"/>
    </row>
    <row r="18" spans="1:104" ht="22.5">
      <c r="A18" s="152">
        <v>9</v>
      </c>
      <c r="B18" s="153" t="s">
        <v>88</v>
      </c>
      <c r="C18" s="154" t="s">
        <v>156</v>
      </c>
      <c r="D18" s="155" t="s">
        <v>71</v>
      </c>
      <c r="E18" s="156">
        <v>92</v>
      </c>
      <c r="F18" s="182"/>
      <c r="G18" s="157">
        <f>E18*F18</f>
        <v>0</v>
      </c>
      <c r="O18" s="151">
        <v>2</v>
      </c>
      <c r="AA18" s="129">
        <v>1</v>
      </c>
      <c r="AB18" s="129">
        <v>7</v>
      </c>
      <c r="AC18" s="129">
        <v>7</v>
      </c>
      <c r="AZ18" s="129">
        <v>2</v>
      </c>
      <c r="BA18" s="129">
        <f>IF(AZ18=1,G18,0)</f>
        <v>0</v>
      </c>
      <c r="BB18" s="129">
        <f>IF(AZ18=2,G18,0)</f>
        <v>0</v>
      </c>
      <c r="BC18" s="129">
        <f>IF(AZ18=3,G18,0)</f>
        <v>0</v>
      </c>
      <c r="BD18" s="129">
        <f>IF(AZ18=4,G18,0)</f>
        <v>0</v>
      </c>
      <c r="BE18" s="129">
        <f>IF(AZ18=5,G18,0)</f>
        <v>0</v>
      </c>
      <c r="CZ18" s="129">
        <v>0.00024</v>
      </c>
    </row>
    <row r="19" spans="1:104" ht="12.75">
      <c r="A19" s="152">
        <v>10</v>
      </c>
      <c r="B19" s="153" t="s">
        <v>89</v>
      </c>
      <c r="C19" s="154" t="s">
        <v>169</v>
      </c>
      <c r="D19" s="155" t="s">
        <v>72</v>
      </c>
      <c r="E19" s="156">
        <v>551</v>
      </c>
      <c r="F19" s="182"/>
      <c r="G19" s="157">
        <f>E19*F19</f>
        <v>0</v>
      </c>
      <c r="O19" s="151">
        <v>2</v>
      </c>
      <c r="AA19" s="129">
        <v>1</v>
      </c>
      <c r="AB19" s="129">
        <v>7</v>
      </c>
      <c r="AC19" s="129">
        <v>7</v>
      </c>
      <c r="AZ19" s="129">
        <v>2</v>
      </c>
      <c r="BA19" s="129">
        <f>IF(AZ19=1,G19,0)</f>
        <v>0</v>
      </c>
      <c r="BB19" s="129">
        <f>IF(AZ19=2,G19,0)</f>
        <v>0</v>
      </c>
      <c r="BC19" s="129">
        <f>IF(AZ19=3,G19,0)</f>
        <v>0</v>
      </c>
      <c r="BD19" s="129">
        <f>IF(AZ19=4,G19,0)</f>
        <v>0</v>
      </c>
      <c r="BE19" s="129">
        <f>IF(AZ19=5,G19,0)</f>
        <v>0</v>
      </c>
      <c r="CZ19" s="129">
        <v>0</v>
      </c>
    </row>
    <row r="20" spans="1:15" ht="12.75">
      <c r="A20" s="158"/>
      <c r="B20" s="159"/>
      <c r="C20" s="205" t="s">
        <v>149</v>
      </c>
      <c r="D20" s="206"/>
      <c r="E20" s="161">
        <v>131</v>
      </c>
      <c r="F20" s="162"/>
      <c r="G20" s="163"/>
      <c r="M20" s="160" t="s">
        <v>90</v>
      </c>
      <c r="O20" s="151"/>
    </row>
    <row r="21" spans="1:15" ht="12.75">
      <c r="A21" s="158"/>
      <c r="B21" s="159"/>
      <c r="C21" s="205" t="s">
        <v>170</v>
      </c>
      <c r="D21" s="206"/>
      <c r="E21" s="161">
        <v>420</v>
      </c>
      <c r="F21" s="162"/>
      <c r="G21" s="163"/>
      <c r="M21" s="160" t="s">
        <v>91</v>
      </c>
      <c r="O21" s="151"/>
    </row>
    <row r="22" spans="1:15" ht="12.75">
      <c r="A22" s="158"/>
      <c r="B22" s="159"/>
      <c r="C22" s="205" t="s">
        <v>151</v>
      </c>
      <c r="D22" s="206"/>
      <c r="E22" s="161"/>
      <c r="F22" s="162"/>
      <c r="G22" s="163"/>
      <c r="M22" s="160" t="s">
        <v>92</v>
      </c>
      <c r="O22" s="151"/>
    </row>
    <row r="23" spans="1:15" ht="12.75">
      <c r="A23" s="158"/>
      <c r="B23" s="159"/>
      <c r="C23" s="205" t="s">
        <v>150</v>
      </c>
      <c r="D23" s="206"/>
      <c r="E23" s="161"/>
      <c r="F23" s="162"/>
      <c r="G23" s="163"/>
      <c r="M23" s="160" t="s">
        <v>93</v>
      </c>
      <c r="O23" s="151"/>
    </row>
    <row r="24" spans="1:104" ht="22.5">
      <c r="A24" s="152">
        <v>11</v>
      </c>
      <c r="B24" s="153" t="s">
        <v>94</v>
      </c>
      <c r="C24" s="154" t="s">
        <v>171</v>
      </c>
      <c r="D24" s="155" t="s">
        <v>72</v>
      </c>
      <c r="E24" s="156">
        <v>420</v>
      </c>
      <c r="F24" s="182"/>
      <c r="G24" s="157">
        <f>E24*F24</f>
        <v>0</v>
      </c>
      <c r="O24" s="151">
        <v>2</v>
      </c>
      <c r="AA24" s="129">
        <v>1</v>
      </c>
      <c r="AB24" s="129">
        <v>7</v>
      </c>
      <c r="AC24" s="129">
        <v>7</v>
      </c>
      <c r="AZ24" s="129">
        <v>2</v>
      </c>
      <c r="BA24" s="129">
        <f>IF(AZ24=1,G24,0)</f>
        <v>0</v>
      </c>
      <c r="BB24" s="129">
        <f>IF(AZ24=2,G24,0)</f>
        <v>0</v>
      </c>
      <c r="BC24" s="129">
        <f>IF(AZ24=3,G24,0)</f>
        <v>0</v>
      </c>
      <c r="BD24" s="129">
        <f>IF(AZ24=4,G24,0)</f>
        <v>0</v>
      </c>
      <c r="BE24" s="129">
        <f>IF(AZ24=5,G24,0)</f>
        <v>0</v>
      </c>
      <c r="CZ24" s="129">
        <v>0.00025</v>
      </c>
    </row>
    <row r="25" spans="1:104" ht="22.5">
      <c r="A25" s="152">
        <v>12</v>
      </c>
      <c r="B25" s="153" t="s">
        <v>95</v>
      </c>
      <c r="C25" s="154" t="s">
        <v>154</v>
      </c>
      <c r="D25" s="155" t="s">
        <v>72</v>
      </c>
      <c r="E25" s="156">
        <v>131</v>
      </c>
      <c r="F25" s="182"/>
      <c r="G25" s="157">
        <f>E25*F25</f>
        <v>0</v>
      </c>
      <c r="O25" s="151">
        <v>2</v>
      </c>
      <c r="AA25" s="129">
        <v>1</v>
      </c>
      <c r="AB25" s="129">
        <v>7</v>
      </c>
      <c r="AC25" s="129">
        <v>7</v>
      </c>
      <c r="AZ25" s="129">
        <v>2</v>
      </c>
      <c r="BA25" s="129">
        <f>IF(AZ25=1,G25,0)</f>
        <v>0</v>
      </c>
      <c r="BB25" s="129">
        <f>IF(AZ25=2,G25,0)</f>
        <v>0</v>
      </c>
      <c r="BC25" s="129">
        <f>IF(AZ25=3,G25,0)</f>
        <v>0</v>
      </c>
      <c r="BD25" s="129">
        <f>IF(AZ25=4,G25,0)</f>
        <v>0</v>
      </c>
      <c r="BE25" s="129">
        <f>IF(AZ25=5,G25,0)</f>
        <v>0</v>
      </c>
      <c r="CZ25" s="129">
        <v>0.00025</v>
      </c>
    </row>
    <row r="26" spans="1:104" ht="12.75">
      <c r="A26" s="152">
        <v>13</v>
      </c>
      <c r="B26" s="153" t="s">
        <v>96</v>
      </c>
      <c r="C26" s="154" t="s">
        <v>172</v>
      </c>
      <c r="D26" s="155" t="s">
        <v>71</v>
      </c>
      <c r="E26" s="156">
        <v>25.2</v>
      </c>
      <c r="F26" s="182"/>
      <c r="G26" s="157">
        <f>E26*F26</f>
        <v>0</v>
      </c>
      <c r="O26" s="151">
        <v>2</v>
      </c>
      <c r="AA26" s="129">
        <v>1</v>
      </c>
      <c r="AB26" s="129">
        <v>7</v>
      </c>
      <c r="AC26" s="129">
        <v>7</v>
      </c>
      <c r="AZ26" s="129">
        <v>2</v>
      </c>
      <c r="BA26" s="129">
        <f>IF(AZ26=1,G26,0)</f>
        <v>0</v>
      </c>
      <c r="BB26" s="129">
        <f>IF(AZ26=2,G26,0)</f>
        <v>0</v>
      </c>
      <c r="BC26" s="129">
        <f>IF(AZ26=3,G26,0)</f>
        <v>0</v>
      </c>
      <c r="BD26" s="129">
        <f>IF(AZ26=4,G26,0)</f>
        <v>0</v>
      </c>
      <c r="BE26" s="129">
        <f>IF(AZ26=5,G26,0)</f>
        <v>0</v>
      </c>
      <c r="CZ26" s="129">
        <v>0</v>
      </c>
    </row>
    <row r="27" spans="1:104" ht="12.75">
      <c r="A27" s="152">
        <v>14</v>
      </c>
      <c r="B27" s="153" t="s">
        <v>97</v>
      </c>
      <c r="C27" s="154" t="s">
        <v>98</v>
      </c>
      <c r="D27" s="155" t="s">
        <v>72</v>
      </c>
      <c r="E27" s="156">
        <v>551</v>
      </c>
      <c r="F27" s="182"/>
      <c r="G27" s="157">
        <f>E27*F27</f>
        <v>0</v>
      </c>
      <c r="O27" s="151">
        <v>2</v>
      </c>
      <c r="AA27" s="129">
        <v>12</v>
      </c>
      <c r="AB27" s="129">
        <v>0</v>
      </c>
      <c r="AC27" s="129">
        <v>3</v>
      </c>
      <c r="AZ27" s="129">
        <v>2</v>
      </c>
      <c r="BA27" s="129">
        <f>IF(AZ27=1,G27,0)</f>
        <v>0</v>
      </c>
      <c r="BB27" s="129">
        <f>IF(AZ27=2,G27,0)</f>
        <v>0</v>
      </c>
      <c r="BC27" s="129">
        <f>IF(AZ27=3,G27,0)</f>
        <v>0</v>
      </c>
      <c r="BD27" s="129">
        <f>IF(AZ27=4,G27,0)</f>
        <v>0</v>
      </c>
      <c r="BE27" s="129">
        <f>IF(AZ27=5,G27,0)</f>
        <v>0</v>
      </c>
      <c r="CZ27" s="129">
        <v>0</v>
      </c>
    </row>
    <row r="28" spans="1:104" ht="12.75">
      <c r="A28" s="152">
        <v>15</v>
      </c>
      <c r="B28" s="153" t="s">
        <v>99</v>
      </c>
      <c r="C28" s="154" t="s">
        <v>155</v>
      </c>
      <c r="D28" s="155" t="s">
        <v>72</v>
      </c>
      <c r="E28" s="156">
        <v>144.1</v>
      </c>
      <c r="F28" s="182"/>
      <c r="G28" s="157">
        <f>E28*F28</f>
        <v>0</v>
      </c>
      <c r="O28" s="151">
        <v>2</v>
      </c>
      <c r="AA28" s="129">
        <v>12</v>
      </c>
      <c r="AB28" s="129">
        <v>0</v>
      </c>
      <c r="AC28" s="129">
        <v>6</v>
      </c>
      <c r="AZ28" s="129">
        <v>2</v>
      </c>
      <c r="BA28" s="129">
        <f>IF(AZ28=1,G28,0)</f>
        <v>0</v>
      </c>
      <c r="BB28" s="129">
        <f>IF(AZ28=2,G28,0)</f>
        <v>0</v>
      </c>
      <c r="BC28" s="129">
        <f>IF(AZ28=3,G28,0)</f>
        <v>0</v>
      </c>
      <c r="BD28" s="129">
        <f>IF(AZ28=4,G28,0)</f>
        <v>0</v>
      </c>
      <c r="BE28" s="129">
        <f>IF(AZ28=5,G28,0)</f>
        <v>0</v>
      </c>
      <c r="CZ28" s="129">
        <v>0</v>
      </c>
    </row>
    <row r="29" spans="1:15" ht="12.75">
      <c r="A29" s="158"/>
      <c r="B29" s="159"/>
      <c r="C29" s="205" t="s">
        <v>152</v>
      </c>
      <c r="D29" s="206"/>
      <c r="E29" s="161">
        <v>144.1</v>
      </c>
      <c r="F29" s="162"/>
      <c r="G29" s="163"/>
      <c r="M29" s="160" t="s">
        <v>100</v>
      </c>
      <c r="O29" s="151"/>
    </row>
    <row r="30" spans="1:104" ht="12.75">
      <c r="A30" s="152">
        <v>16</v>
      </c>
      <c r="B30" s="153" t="s">
        <v>101</v>
      </c>
      <c r="C30" s="154" t="s">
        <v>173</v>
      </c>
      <c r="D30" s="155" t="s">
        <v>72</v>
      </c>
      <c r="E30" s="156">
        <v>504</v>
      </c>
      <c r="F30" s="182"/>
      <c r="G30" s="157">
        <f>E30*F30</f>
        <v>0</v>
      </c>
      <c r="O30" s="151">
        <v>2</v>
      </c>
      <c r="AA30" s="129">
        <v>12</v>
      </c>
      <c r="AB30" s="129">
        <v>0</v>
      </c>
      <c r="AC30" s="129">
        <v>11</v>
      </c>
      <c r="AZ30" s="129">
        <v>2</v>
      </c>
      <c r="BA30" s="129">
        <f>IF(AZ30=1,G30,0)</f>
        <v>0</v>
      </c>
      <c r="BB30" s="129">
        <f>IF(AZ30=2,G30,0)</f>
        <v>0</v>
      </c>
      <c r="BC30" s="129">
        <f>IF(AZ30=3,G30,0)</f>
        <v>0</v>
      </c>
      <c r="BD30" s="129">
        <f>IF(AZ30=4,G30,0)</f>
        <v>0</v>
      </c>
      <c r="BE30" s="129">
        <f>IF(AZ30=5,G30,0)</f>
        <v>0</v>
      </c>
      <c r="CZ30" s="129">
        <v>0</v>
      </c>
    </row>
    <row r="31" spans="1:15" ht="12.75">
      <c r="A31" s="158"/>
      <c r="B31" s="159"/>
      <c r="C31" s="205" t="s">
        <v>153</v>
      </c>
      <c r="D31" s="206"/>
      <c r="E31" s="161">
        <v>504</v>
      </c>
      <c r="F31" s="162"/>
      <c r="G31" s="163"/>
      <c r="M31" s="160" t="s">
        <v>102</v>
      </c>
      <c r="O31" s="151"/>
    </row>
    <row r="32" spans="1:104" ht="12.75">
      <c r="A32" s="152">
        <v>17</v>
      </c>
      <c r="B32" s="153" t="s">
        <v>103</v>
      </c>
      <c r="C32" s="154" t="s">
        <v>174</v>
      </c>
      <c r="D32" s="155" t="s">
        <v>71</v>
      </c>
      <c r="E32" s="156">
        <v>27.72</v>
      </c>
      <c r="F32" s="182"/>
      <c r="G32" s="157">
        <f>E32*F32</f>
        <v>0</v>
      </c>
      <c r="O32" s="151">
        <v>2</v>
      </c>
      <c r="AA32" s="129">
        <v>12</v>
      </c>
      <c r="AB32" s="129">
        <v>0</v>
      </c>
      <c r="AC32" s="129">
        <v>15</v>
      </c>
      <c r="AZ32" s="129">
        <v>2</v>
      </c>
      <c r="BA32" s="129">
        <f>IF(AZ32=1,G32,0)</f>
        <v>0</v>
      </c>
      <c r="BB32" s="129">
        <f>IF(AZ32=2,G32,0)</f>
        <v>0</v>
      </c>
      <c r="BC32" s="129">
        <f>IF(AZ32=3,G32,0)</f>
        <v>0</v>
      </c>
      <c r="BD32" s="129">
        <f>IF(AZ32=4,G32,0)</f>
        <v>0</v>
      </c>
      <c r="BE32" s="129">
        <f>IF(AZ32=5,G32,0)</f>
        <v>0</v>
      </c>
      <c r="CZ32" s="129">
        <v>0</v>
      </c>
    </row>
    <row r="33" spans="1:15" ht="12.75">
      <c r="A33" s="158"/>
      <c r="B33" s="159"/>
      <c r="C33" s="205" t="s">
        <v>104</v>
      </c>
      <c r="D33" s="206"/>
      <c r="E33" s="161">
        <v>27.72</v>
      </c>
      <c r="F33" s="162"/>
      <c r="G33" s="163"/>
      <c r="M33" s="160" t="s">
        <v>104</v>
      </c>
      <c r="O33" s="151"/>
    </row>
    <row r="34" spans="1:104" ht="22.5">
      <c r="A34" s="152">
        <v>18</v>
      </c>
      <c r="B34" s="153" t="s">
        <v>105</v>
      </c>
      <c r="C34" s="154" t="s">
        <v>178</v>
      </c>
      <c r="D34" s="155" t="s">
        <v>71</v>
      </c>
      <c r="E34" s="156">
        <v>399</v>
      </c>
      <c r="F34" s="182"/>
      <c r="G34" s="157">
        <f>E34*F34</f>
        <v>0</v>
      </c>
      <c r="O34" s="151">
        <v>2</v>
      </c>
      <c r="AA34" s="129">
        <v>12</v>
      </c>
      <c r="AB34" s="129">
        <v>0</v>
      </c>
      <c r="AC34" s="129">
        <v>10</v>
      </c>
      <c r="AZ34" s="129">
        <v>2</v>
      </c>
      <c r="BA34" s="129">
        <f>IF(AZ34=1,G34,0)</f>
        <v>0</v>
      </c>
      <c r="BB34" s="129">
        <f>IF(AZ34=2,G34,0)</f>
        <v>0</v>
      </c>
      <c r="BC34" s="129">
        <f>IF(AZ34=3,G34,0)</f>
        <v>0</v>
      </c>
      <c r="BD34" s="129">
        <f>IF(AZ34=4,G34,0)</f>
        <v>0</v>
      </c>
      <c r="BE34" s="129">
        <f>IF(AZ34=5,G34,0)</f>
        <v>0</v>
      </c>
      <c r="CZ34" s="129">
        <v>2E-05</v>
      </c>
    </row>
    <row r="35" spans="1:104" ht="22.5">
      <c r="A35" s="152">
        <v>19</v>
      </c>
      <c r="B35" s="153" t="s">
        <v>106</v>
      </c>
      <c r="C35" s="154" t="s">
        <v>175</v>
      </c>
      <c r="D35" s="155" t="s">
        <v>71</v>
      </c>
      <c r="E35" s="156">
        <v>252</v>
      </c>
      <c r="F35" s="182"/>
      <c r="G35" s="157">
        <f>E35*F35</f>
        <v>0</v>
      </c>
      <c r="O35" s="151">
        <v>2</v>
      </c>
      <c r="AA35" s="129">
        <v>12</v>
      </c>
      <c r="AB35" s="129">
        <v>0</v>
      </c>
      <c r="AC35" s="129">
        <v>8</v>
      </c>
      <c r="AZ35" s="129">
        <v>2</v>
      </c>
      <c r="BA35" s="129">
        <f>IF(AZ35=1,G35,0)</f>
        <v>0</v>
      </c>
      <c r="BB35" s="129">
        <f>IF(AZ35=2,G35,0)</f>
        <v>0</v>
      </c>
      <c r="BC35" s="129">
        <f>IF(AZ35=3,G35,0)</f>
        <v>0</v>
      </c>
      <c r="BD35" s="129">
        <f>IF(AZ35=4,G35,0)</f>
        <v>0</v>
      </c>
      <c r="BE35" s="129">
        <f>IF(AZ35=5,G35,0)</f>
        <v>0</v>
      </c>
      <c r="CZ35" s="129">
        <v>3E-05</v>
      </c>
    </row>
    <row r="36" spans="1:104" ht="12.75">
      <c r="A36" s="152">
        <v>22</v>
      </c>
      <c r="B36" s="153" t="s">
        <v>107</v>
      </c>
      <c r="C36" s="154" t="s">
        <v>108</v>
      </c>
      <c r="D36" s="155" t="s">
        <v>56</v>
      </c>
      <c r="E36" s="182"/>
      <c r="F36" s="182"/>
      <c r="G36" s="157">
        <f>E36*F36</f>
        <v>0</v>
      </c>
      <c r="O36" s="151">
        <v>2</v>
      </c>
      <c r="AA36" s="129">
        <v>7</v>
      </c>
      <c r="AB36" s="129">
        <v>1002</v>
      </c>
      <c r="AC36" s="129">
        <v>5</v>
      </c>
      <c r="AZ36" s="129">
        <v>2</v>
      </c>
      <c r="BA36" s="129">
        <f>IF(AZ36=1,G36,0)</f>
        <v>0</v>
      </c>
      <c r="BB36" s="129">
        <f>IF(AZ36=2,G36,0)</f>
        <v>0</v>
      </c>
      <c r="BC36" s="129">
        <f>IF(AZ36=3,G36,0)</f>
        <v>0</v>
      </c>
      <c r="BD36" s="129">
        <f>IF(AZ36=4,G36,0)</f>
        <v>0</v>
      </c>
      <c r="BE36" s="129">
        <f>IF(AZ36=5,G36,0)</f>
        <v>0</v>
      </c>
      <c r="CZ36" s="129">
        <v>0</v>
      </c>
    </row>
    <row r="37" spans="1:57" ht="12.75">
      <c r="A37" s="164"/>
      <c r="B37" s="165" t="s">
        <v>68</v>
      </c>
      <c r="C37" s="166" t="str">
        <f>CONCATENATE(B14," ",C14)</f>
        <v>776 Podlahy povlakové</v>
      </c>
      <c r="D37" s="164"/>
      <c r="E37" s="167"/>
      <c r="F37" s="167"/>
      <c r="G37" s="168">
        <f>SUM(G14:G36)</f>
        <v>0</v>
      </c>
      <c r="O37" s="151">
        <v>4</v>
      </c>
      <c r="BA37" s="169">
        <f>SUM(BA14:BA36)</f>
        <v>0</v>
      </c>
      <c r="BB37" s="169">
        <f>SUM(BB14:BB36)</f>
        <v>0</v>
      </c>
      <c r="BC37" s="169">
        <f>SUM(BC14:BC36)</f>
        <v>0</v>
      </c>
      <c r="BD37" s="169">
        <f>SUM(BD14:BD36)</f>
        <v>0</v>
      </c>
      <c r="BE37" s="169">
        <f>SUM(BE14:BE36)</f>
        <v>0</v>
      </c>
    </row>
    <row r="38" spans="1:15" ht="12.75">
      <c r="A38" s="144" t="s">
        <v>67</v>
      </c>
      <c r="B38" s="145" t="s">
        <v>109</v>
      </c>
      <c r="C38" s="146" t="s">
        <v>110</v>
      </c>
      <c r="D38" s="147"/>
      <c r="E38" s="148"/>
      <c r="F38" s="148"/>
      <c r="G38" s="149"/>
      <c r="H38" s="150"/>
      <c r="I38" s="150"/>
      <c r="O38" s="151">
        <v>1</v>
      </c>
    </row>
    <row r="39" spans="1:104" ht="12.75">
      <c r="A39" s="152">
        <v>23</v>
      </c>
      <c r="B39" s="153" t="s">
        <v>111</v>
      </c>
      <c r="C39" s="154" t="s">
        <v>112</v>
      </c>
      <c r="D39" s="155" t="s">
        <v>72</v>
      </c>
      <c r="E39" s="156">
        <v>551</v>
      </c>
      <c r="F39" s="182"/>
      <c r="G39" s="157">
        <f aca="true" t="shared" si="0" ref="G39:G44">E39*F39</f>
        <v>0</v>
      </c>
      <c r="O39" s="151">
        <v>2</v>
      </c>
      <c r="AA39" s="129">
        <v>1</v>
      </c>
      <c r="AB39" s="129">
        <v>7</v>
      </c>
      <c r="AC39" s="129">
        <v>7</v>
      </c>
      <c r="AZ39" s="129">
        <v>2</v>
      </c>
      <c r="BA39" s="129">
        <f>IF(AZ39=1,G39,0)</f>
        <v>0</v>
      </c>
      <c r="BB39" s="129">
        <f aca="true" t="shared" si="1" ref="BB39:BB44">IF(AZ39=2,G39,0)</f>
        <v>0</v>
      </c>
      <c r="BC39" s="129">
        <f>IF(AZ39=3,G39,0)</f>
        <v>0</v>
      </c>
      <c r="BD39" s="129">
        <f>IF(AZ39=4,G39,0)</f>
        <v>0</v>
      </c>
      <c r="BE39" s="129">
        <f>IF(AZ39=5,G39,0)</f>
        <v>0</v>
      </c>
      <c r="CZ39" s="129">
        <v>0.003</v>
      </c>
    </row>
    <row r="40" spans="1:104" ht="12.75">
      <c r="A40" s="152">
        <v>24</v>
      </c>
      <c r="B40" s="153" t="s">
        <v>113</v>
      </c>
      <c r="C40" s="154" t="s">
        <v>114</v>
      </c>
      <c r="D40" s="155" t="s">
        <v>72</v>
      </c>
      <c r="E40" s="156">
        <v>551</v>
      </c>
      <c r="F40" s="182"/>
      <c r="G40" s="157">
        <f t="shared" si="0"/>
        <v>0</v>
      </c>
      <c r="O40" s="151">
        <v>2</v>
      </c>
      <c r="AA40" s="129">
        <v>1</v>
      </c>
      <c r="AB40" s="129">
        <v>7</v>
      </c>
      <c r="AC40" s="129">
        <v>7</v>
      </c>
      <c r="AZ40" s="129">
        <v>2</v>
      </c>
      <c r="BA40" s="129">
        <f>IF(AZ40=1,G40,0)</f>
        <v>0</v>
      </c>
      <c r="BB40" s="129">
        <f t="shared" si="1"/>
        <v>0</v>
      </c>
      <c r="BC40" s="129">
        <f>IF(AZ40=3,G40,0)</f>
        <v>0</v>
      </c>
      <c r="BD40" s="129">
        <f>IF(AZ40=4,G40,0)</f>
        <v>0</v>
      </c>
      <c r="BE40" s="129">
        <f>IF(AZ40=5,G40,0)</f>
        <v>0</v>
      </c>
      <c r="CZ40" s="129">
        <v>0.003</v>
      </c>
    </row>
    <row r="41" spans="1:104" ht="12.75">
      <c r="A41" s="152">
        <v>25</v>
      </c>
      <c r="B41" s="153" t="s">
        <v>115</v>
      </c>
      <c r="C41" s="154" t="s">
        <v>158</v>
      </c>
      <c r="D41" s="155" t="s">
        <v>72</v>
      </c>
      <c r="E41" s="156">
        <v>551</v>
      </c>
      <c r="F41" s="182"/>
      <c r="G41" s="157">
        <f t="shared" si="0"/>
        <v>0</v>
      </c>
      <c r="O41" s="151">
        <v>2</v>
      </c>
      <c r="AA41" s="129">
        <v>12</v>
      </c>
      <c r="AB41" s="129">
        <v>0</v>
      </c>
      <c r="AC41" s="129">
        <v>19</v>
      </c>
      <c r="AZ41" s="129">
        <v>2</v>
      </c>
      <c r="BA41" s="129">
        <f>IF(AZ41=1,G41,0)</f>
        <v>0</v>
      </c>
      <c r="BB41" s="129">
        <f t="shared" si="1"/>
        <v>0</v>
      </c>
      <c r="BC41" s="129">
        <f>IF(AZ41=3,G41,0)</f>
        <v>0</v>
      </c>
      <c r="BD41" s="129">
        <f>IF(AZ41=4,G41,0)</f>
        <v>0</v>
      </c>
      <c r="BE41" s="129">
        <f>IF(AZ41=5,G41,0)</f>
        <v>0</v>
      </c>
      <c r="CZ41" s="129">
        <v>0.0002</v>
      </c>
    </row>
    <row r="42" spans="1:54" ht="12.75">
      <c r="A42" s="152"/>
      <c r="B42" s="153" t="s">
        <v>159</v>
      </c>
      <c r="C42" s="154" t="s">
        <v>160</v>
      </c>
      <c r="D42" s="155" t="s">
        <v>72</v>
      </c>
      <c r="E42" s="156">
        <v>551</v>
      </c>
      <c r="F42" s="182"/>
      <c r="G42" s="157">
        <f t="shared" si="0"/>
        <v>0</v>
      </c>
      <c r="O42" s="151"/>
      <c r="AZ42" s="129">
        <v>2</v>
      </c>
      <c r="BB42" s="129">
        <f t="shared" si="1"/>
        <v>0</v>
      </c>
    </row>
    <row r="43" spans="1:54" ht="22.5">
      <c r="A43" s="152"/>
      <c r="B43" s="153" t="s">
        <v>161</v>
      </c>
      <c r="C43" s="154" t="s">
        <v>177</v>
      </c>
      <c r="D43" s="155" t="s">
        <v>71</v>
      </c>
      <c r="E43" s="156">
        <v>27.55</v>
      </c>
      <c r="F43" s="182"/>
      <c r="G43" s="157">
        <f t="shared" si="0"/>
        <v>0</v>
      </c>
      <c r="O43" s="151"/>
      <c r="AZ43" s="129">
        <v>2</v>
      </c>
      <c r="BB43" s="129">
        <f t="shared" si="1"/>
        <v>0</v>
      </c>
    </row>
    <row r="44" spans="1:104" ht="12.75">
      <c r="A44" s="152">
        <v>26</v>
      </c>
      <c r="B44" s="153" t="s">
        <v>116</v>
      </c>
      <c r="C44" s="154" t="s">
        <v>117</v>
      </c>
      <c r="D44" s="155" t="s">
        <v>56</v>
      </c>
      <c r="E44" s="182"/>
      <c r="F44" s="182"/>
      <c r="G44" s="157">
        <f t="shared" si="0"/>
        <v>0</v>
      </c>
      <c r="O44" s="151">
        <v>2</v>
      </c>
      <c r="AA44" s="129">
        <v>7</v>
      </c>
      <c r="AB44" s="129">
        <v>1002</v>
      </c>
      <c r="AC44" s="129">
        <v>5</v>
      </c>
      <c r="AZ44" s="129">
        <v>2</v>
      </c>
      <c r="BA44" s="129">
        <f>IF(AZ44=1,G44,0)</f>
        <v>0</v>
      </c>
      <c r="BB44" s="129">
        <f t="shared" si="1"/>
        <v>0</v>
      </c>
      <c r="BC44" s="129">
        <f>IF(AZ44=3,G44,0)</f>
        <v>0</v>
      </c>
      <c r="BD44" s="129">
        <f>IF(AZ44=4,G44,0)</f>
        <v>0</v>
      </c>
      <c r="BE44" s="129">
        <f>IF(AZ44=5,G44,0)</f>
        <v>0</v>
      </c>
      <c r="CZ44" s="129">
        <v>0</v>
      </c>
    </row>
    <row r="45" spans="1:57" ht="12.75">
      <c r="A45" s="164"/>
      <c r="B45" s="165" t="s">
        <v>68</v>
      </c>
      <c r="C45" s="166" t="str">
        <f>CONCATENATE(B38," ",C38)</f>
        <v>777 Podlahy ze syntetických hmot</v>
      </c>
      <c r="D45" s="164"/>
      <c r="E45" s="167"/>
      <c r="F45" s="167"/>
      <c r="G45" s="168">
        <f>SUM(G38:G44)</f>
        <v>0</v>
      </c>
      <c r="O45" s="151">
        <v>4</v>
      </c>
      <c r="BA45" s="169">
        <f>SUM(BA38:BA44)</f>
        <v>0</v>
      </c>
      <c r="BB45" s="169">
        <f>SUM(BB38:BB44)</f>
        <v>0</v>
      </c>
      <c r="BC45" s="169">
        <f>SUM(BC38:BC44)</f>
        <v>0</v>
      </c>
      <c r="BD45" s="169">
        <f>SUM(BD38:BD44)</f>
        <v>0</v>
      </c>
      <c r="BE45" s="169">
        <f>SUM(BE38:BE44)</f>
        <v>0</v>
      </c>
    </row>
    <row r="46" spans="1:15" ht="12.75">
      <c r="A46" s="144" t="s">
        <v>67</v>
      </c>
      <c r="B46" s="145" t="s">
        <v>118</v>
      </c>
      <c r="C46" s="146" t="s">
        <v>119</v>
      </c>
      <c r="D46" s="147"/>
      <c r="E46" s="148"/>
      <c r="F46" s="148"/>
      <c r="G46" s="149"/>
      <c r="H46" s="150"/>
      <c r="I46" s="150"/>
      <c r="O46" s="151">
        <v>1</v>
      </c>
    </row>
    <row r="47" spans="1:104" ht="22.5">
      <c r="A47" s="152">
        <v>27</v>
      </c>
      <c r="B47" s="153" t="s">
        <v>120</v>
      </c>
      <c r="C47" s="154" t="s">
        <v>164</v>
      </c>
      <c r="D47" s="155" t="s">
        <v>72</v>
      </c>
      <c r="E47" s="156">
        <v>50</v>
      </c>
      <c r="F47" s="182"/>
      <c r="G47" s="157">
        <f>E47*F47</f>
        <v>0</v>
      </c>
      <c r="O47" s="151">
        <v>2</v>
      </c>
      <c r="AA47" s="129">
        <v>2</v>
      </c>
      <c r="AB47" s="129">
        <v>7</v>
      </c>
      <c r="AC47" s="129">
        <v>7</v>
      </c>
      <c r="AZ47" s="129">
        <v>2</v>
      </c>
      <c r="BA47" s="129">
        <f>IF(AZ47=1,G47,0)</f>
        <v>0</v>
      </c>
      <c r="BB47" s="129">
        <f>IF(AZ47=2,G47,0)</f>
        <v>0</v>
      </c>
      <c r="BC47" s="129">
        <f>IF(AZ47=3,G47,0)</f>
        <v>0</v>
      </c>
      <c r="BD47" s="129">
        <f>IF(AZ47=4,G47,0)</f>
        <v>0</v>
      </c>
      <c r="BE47" s="129">
        <f>IF(AZ47=5,G47,0)</f>
        <v>0</v>
      </c>
      <c r="CZ47" s="129">
        <v>0.00026</v>
      </c>
    </row>
    <row r="48" spans="1:15" ht="12.75">
      <c r="A48" s="158"/>
      <c r="B48" s="159"/>
      <c r="C48" s="205" t="s">
        <v>162</v>
      </c>
      <c r="D48" s="206"/>
      <c r="E48" s="161">
        <v>10</v>
      </c>
      <c r="F48" s="162"/>
      <c r="G48" s="163"/>
      <c r="M48" s="160" t="s">
        <v>121</v>
      </c>
      <c r="O48" s="151"/>
    </row>
    <row r="49" spans="1:15" ht="12.75">
      <c r="A49" s="158"/>
      <c r="B49" s="159"/>
      <c r="C49" s="205" t="s">
        <v>176</v>
      </c>
      <c r="D49" s="206"/>
      <c r="E49" s="161"/>
      <c r="F49" s="162"/>
      <c r="G49" s="163"/>
      <c r="M49" s="160"/>
      <c r="O49" s="151"/>
    </row>
    <row r="50" spans="1:15" ht="12.75">
      <c r="A50" s="158"/>
      <c r="B50" s="159"/>
      <c r="C50" s="205" t="s">
        <v>163</v>
      </c>
      <c r="D50" s="206"/>
      <c r="E50" s="161">
        <v>40</v>
      </c>
      <c r="F50" s="162"/>
      <c r="G50" s="163"/>
      <c r="M50" s="160" t="s">
        <v>122</v>
      </c>
      <c r="O50" s="151"/>
    </row>
    <row r="51" spans="1:57" ht="12.75">
      <c r="A51" s="164"/>
      <c r="B51" s="165" t="s">
        <v>68</v>
      </c>
      <c r="C51" s="166" t="str">
        <f>CONCATENATE(B46," ",C46)</f>
        <v>784 Malby</v>
      </c>
      <c r="D51" s="164"/>
      <c r="E51" s="167"/>
      <c r="F51" s="167"/>
      <c r="G51" s="168">
        <f>SUM(G46:G50)</f>
        <v>0</v>
      </c>
      <c r="O51" s="151">
        <v>4</v>
      </c>
      <c r="BA51" s="169">
        <f>SUM(BA46:BA50)</f>
        <v>0</v>
      </c>
      <c r="BB51" s="169">
        <f>SUM(BB46:BB50)</f>
        <v>0</v>
      </c>
      <c r="BC51" s="169">
        <f>SUM(BC46:BC50)</f>
        <v>0</v>
      </c>
      <c r="BD51" s="169">
        <f>SUM(BD46:BD50)</f>
        <v>0</v>
      </c>
      <c r="BE51" s="169">
        <f>SUM(BE46:BE50)</f>
        <v>0</v>
      </c>
    </row>
    <row r="52" spans="1:15" ht="12.75">
      <c r="A52" s="144" t="s">
        <v>67</v>
      </c>
      <c r="B52" s="145" t="s">
        <v>123</v>
      </c>
      <c r="C52" s="146" t="s">
        <v>124</v>
      </c>
      <c r="D52" s="147"/>
      <c r="E52" s="148"/>
      <c r="F52" s="148"/>
      <c r="G52" s="149"/>
      <c r="H52" s="150"/>
      <c r="I52" s="150"/>
      <c r="O52" s="151">
        <v>1</v>
      </c>
    </row>
    <row r="53" spans="1:104" ht="12.75">
      <c r="A53" s="152">
        <v>28</v>
      </c>
      <c r="B53" s="153" t="s">
        <v>125</v>
      </c>
      <c r="C53" s="154" t="s">
        <v>126</v>
      </c>
      <c r="D53" s="155" t="s">
        <v>82</v>
      </c>
      <c r="E53" s="156">
        <v>0.9452</v>
      </c>
      <c r="F53" s="182"/>
      <c r="G53" s="157">
        <f aca="true" t="shared" si="2" ref="G53:G59">E53*F53</f>
        <v>0</v>
      </c>
      <c r="O53" s="151">
        <v>2</v>
      </c>
      <c r="AA53" s="129">
        <v>8</v>
      </c>
      <c r="AB53" s="129">
        <v>0</v>
      </c>
      <c r="AC53" s="129">
        <v>3</v>
      </c>
      <c r="AZ53" s="129">
        <v>1</v>
      </c>
      <c r="BA53" s="129">
        <f aca="true" t="shared" si="3" ref="BA53:BA59">IF(AZ53=1,G53,0)</f>
        <v>0</v>
      </c>
      <c r="BB53" s="129">
        <f aca="true" t="shared" si="4" ref="BB53:BB59">IF(AZ53=2,G53,0)</f>
        <v>0</v>
      </c>
      <c r="BC53" s="129">
        <f aca="true" t="shared" si="5" ref="BC53:BC59">IF(AZ53=3,G53,0)</f>
        <v>0</v>
      </c>
      <c r="BD53" s="129">
        <f aca="true" t="shared" si="6" ref="BD53:BD59">IF(AZ53=4,G53,0)</f>
        <v>0</v>
      </c>
      <c r="BE53" s="129">
        <f aca="true" t="shared" si="7" ref="BE53:BE59">IF(AZ53=5,G53,0)</f>
        <v>0</v>
      </c>
      <c r="CZ53" s="129">
        <v>0</v>
      </c>
    </row>
    <row r="54" spans="1:104" ht="12.75">
      <c r="A54" s="152">
        <v>29</v>
      </c>
      <c r="B54" s="153" t="s">
        <v>127</v>
      </c>
      <c r="C54" s="154" t="s">
        <v>128</v>
      </c>
      <c r="D54" s="155" t="s">
        <v>82</v>
      </c>
      <c r="E54" s="156">
        <v>0.9452</v>
      </c>
      <c r="F54" s="182"/>
      <c r="G54" s="157">
        <f t="shared" si="2"/>
        <v>0</v>
      </c>
      <c r="O54" s="151">
        <v>2</v>
      </c>
      <c r="AA54" s="129">
        <v>8</v>
      </c>
      <c r="AB54" s="129">
        <v>0</v>
      </c>
      <c r="AC54" s="129">
        <v>3</v>
      </c>
      <c r="AZ54" s="129">
        <v>1</v>
      </c>
      <c r="BA54" s="129">
        <f t="shared" si="3"/>
        <v>0</v>
      </c>
      <c r="BB54" s="129">
        <f t="shared" si="4"/>
        <v>0</v>
      </c>
      <c r="BC54" s="129">
        <f t="shared" si="5"/>
        <v>0</v>
      </c>
      <c r="BD54" s="129">
        <f t="shared" si="6"/>
        <v>0</v>
      </c>
      <c r="BE54" s="129">
        <f t="shared" si="7"/>
        <v>0</v>
      </c>
      <c r="CZ54" s="129">
        <v>0</v>
      </c>
    </row>
    <row r="55" spans="1:104" ht="12.75">
      <c r="A55" s="152">
        <v>30</v>
      </c>
      <c r="B55" s="153" t="s">
        <v>129</v>
      </c>
      <c r="C55" s="154" t="s">
        <v>130</v>
      </c>
      <c r="D55" s="155" t="s">
        <v>82</v>
      </c>
      <c r="E55" s="156">
        <v>13.2328</v>
      </c>
      <c r="F55" s="182"/>
      <c r="G55" s="157">
        <f t="shared" si="2"/>
        <v>0</v>
      </c>
      <c r="O55" s="151">
        <v>2</v>
      </c>
      <c r="AA55" s="129">
        <v>8</v>
      </c>
      <c r="AB55" s="129">
        <v>0</v>
      </c>
      <c r="AC55" s="129">
        <v>3</v>
      </c>
      <c r="AZ55" s="129">
        <v>1</v>
      </c>
      <c r="BA55" s="129">
        <f t="shared" si="3"/>
        <v>0</v>
      </c>
      <c r="BB55" s="129">
        <f t="shared" si="4"/>
        <v>0</v>
      </c>
      <c r="BC55" s="129">
        <f t="shared" si="5"/>
        <v>0</v>
      </c>
      <c r="BD55" s="129">
        <f t="shared" si="6"/>
        <v>0</v>
      </c>
      <c r="BE55" s="129">
        <f t="shared" si="7"/>
        <v>0</v>
      </c>
      <c r="CZ55" s="129">
        <v>0</v>
      </c>
    </row>
    <row r="56" spans="1:104" ht="12.75">
      <c r="A56" s="152">
        <v>31</v>
      </c>
      <c r="B56" s="153" t="s">
        <v>131</v>
      </c>
      <c r="C56" s="154" t="s">
        <v>132</v>
      </c>
      <c r="D56" s="155" t="s">
        <v>82</v>
      </c>
      <c r="E56" s="156">
        <v>0.9452</v>
      </c>
      <c r="F56" s="182"/>
      <c r="G56" s="157">
        <f t="shared" si="2"/>
        <v>0</v>
      </c>
      <c r="O56" s="151">
        <v>2</v>
      </c>
      <c r="AA56" s="129">
        <v>8</v>
      </c>
      <c r="AB56" s="129">
        <v>0</v>
      </c>
      <c r="AC56" s="129">
        <v>3</v>
      </c>
      <c r="AZ56" s="129">
        <v>1</v>
      </c>
      <c r="BA56" s="129">
        <f t="shared" si="3"/>
        <v>0</v>
      </c>
      <c r="BB56" s="129">
        <f t="shared" si="4"/>
        <v>0</v>
      </c>
      <c r="BC56" s="129">
        <f t="shared" si="5"/>
        <v>0</v>
      </c>
      <c r="BD56" s="129">
        <f t="shared" si="6"/>
        <v>0</v>
      </c>
      <c r="BE56" s="129">
        <f t="shared" si="7"/>
        <v>0</v>
      </c>
      <c r="CZ56" s="129">
        <v>0</v>
      </c>
    </row>
    <row r="57" spans="1:104" ht="12.75">
      <c r="A57" s="152">
        <v>32</v>
      </c>
      <c r="B57" s="153" t="s">
        <v>133</v>
      </c>
      <c r="C57" s="154" t="s">
        <v>134</v>
      </c>
      <c r="D57" s="155" t="s">
        <v>82</v>
      </c>
      <c r="E57" s="156">
        <v>3.7808</v>
      </c>
      <c r="F57" s="182"/>
      <c r="G57" s="157">
        <f t="shared" si="2"/>
        <v>0</v>
      </c>
      <c r="O57" s="151">
        <v>2</v>
      </c>
      <c r="AA57" s="129">
        <v>8</v>
      </c>
      <c r="AB57" s="129">
        <v>0</v>
      </c>
      <c r="AC57" s="129">
        <v>3</v>
      </c>
      <c r="AZ57" s="129">
        <v>1</v>
      </c>
      <c r="BA57" s="129">
        <f t="shared" si="3"/>
        <v>0</v>
      </c>
      <c r="BB57" s="129">
        <f t="shared" si="4"/>
        <v>0</v>
      </c>
      <c r="BC57" s="129">
        <f t="shared" si="5"/>
        <v>0</v>
      </c>
      <c r="BD57" s="129">
        <f t="shared" si="6"/>
        <v>0</v>
      </c>
      <c r="BE57" s="129">
        <f t="shared" si="7"/>
        <v>0</v>
      </c>
      <c r="CZ57" s="129">
        <v>0</v>
      </c>
    </row>
    <row r="58" spans="1:104" ht="12.75">
      <c r="A58" s="152">
        <v>33</v>
      </c>
      <c r="B58" s="153" t="s">
        <v>135</v>
      </c>
      <c r="C58" s="154" t="s">
        <v>136</v>
      </c>
      <c r="D58" s="155" t="s">
        <v>82</v>
      </c>
      <c r="E58" s="156">
        <v>0.9452</v>
      </c>
      <c r="F58" s="182"/>
      <c r="G58" s="157">
        <f t="shared" si="2"/>
        <v>0</v>
      </c>
      <c r="O58" s="151">
        <v>2</v>
      </c>
      <c r="AA58" s="129">
        <v>8</v>
      </c>
      <c r="AB58" s="129">
        <v>0</v>
      </c>
      <c r="AC58" s="129">
        <v>3</v>
      </c>
      <c r="AZ58" s="129">
        <v>1</v>
      </c>
      <c r="BA58" s="129">
        <f t="shared" si="3"/>
        <v>0</v>
      </c>
      <c r="BB58" s="129">
        <f t="shared" si="4"/>
        <v>0</v>
      </c>
      <c r="BC58" s="129">
        <f t="shared" si="5"/>
        <v>0</v>
      </c>
      <c r="BD58" s="129">
        <f t="shared" si="6"/>
        <v>0</v>
      </c>
      <c r="BE58" s="129">
        <f t="shared" si="7"/>
        <v>0</v>
      </c>
      <c r="CZ58" s="129">
        <v>0</v>
      </c>
    </row>
    <row r="59" spans="1:104" ht="22.5">
      <c r="A59" s="152">
        <v>34</v>
      </c>
      <c r="B59" s="153" t="s">
        <v>137</v>
      </c>
      <c r="C59" s="154" t="s">
        <v>182</v>
      </c>
      <c r="D59" s="155" t="s">
        <v>82</v>
      </c>
      <c r="E59" s="156">
        <v>0.9452</v>
      </c>
      <c r="F59" s="182"/>
      <c r="G59" s="157">
        <f t="shared" si="2"/>
        <v>0</v>
      </c>
      <c r="O59" s="151">
        <v>2</v>
      </c>
      <c r="AA59" s="129">
        <v>8</v>
      </c>
      <c r="AB59" s="129">
        <v>0</v>
      </c>
      <c r="AC59" s="129">
        <v>3</v>
      </c>
      <c r="AZ59" s="129">
        <v>1</v>
      </c>
      <c r="BA59" s="129">
        <f t="shared" si="3"/>
        <v>0</v>
      </c>
      <c r="BB59" s="129">
        <f t="shared" si="4"/>
        <v>0</v>
      </c>
      <c r="BC59" s="129">
        <f t="shared" si="5"/>
        <v>0</v>
      </c>
      <c r="BD59" s="129">
        <f t="shared" si="6"/>
        <v>0</v>
      </c>
      <c r="BE59" s="129">
        <f t="shared" si="7"/>
        <v>0</v>
      </c>
      <c r="CZ59" s="129">
        <v>0</v>
      </c>
    </row>
    <row r="60" spans="1:57" ht="12.75">
      <c r="A60" s="164"/>
      <c r="B60" s="165" t="s">
        <v>68</v>
      </c>
      <c r="C60" s="166" t="str">
        <f>CONCATENATE(B52," ",C52)</f>
        <v>D96 Přesuny suti a vybouraných hmot</v>
      </c>
      <c r="D60" s="164"/>
      <c r="E60" s="167"/>
      <c r="F60" s="167"/>
      <c r="G60" s="168">
        <f>SUM(G52:G59)</f>
        <v>0</v>
      </c>
      <c r="O60" s="151">
        <v>4</v>
      </c>
      <c r="BA60" s="169">
        <f>SUM(BA52:BA59)</f>
        <v>0</v>
      </c>
      <c r="BB60" s="169">
        <f>SUM(BB52:BB59)</f>
        <v>0</v>
      </c>
      <c r="BC60" s="169">
        <f>SUM(BC52:BC59)</f>
        <v>0</v>
      </c>
      <c r="BD60" s="169">
        <f>SUM(BD52:BD59)</f>
        <v>0</v>
      </c>
      <c r="BE60" s="169">
        <f>SUM(BE52:BE59)</f>
        <v>0</v>
      </c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ht="12.75">
      <c r="E82" s="129"/>
    </row>
    <row r="83" ht="12.75">
      <c r="E83" s="129"/>
    </row>
    <row r="84" spans="1:7" ht="12.75">
      <c r="A84" s="170"/>
      <c r="B84" s="170"/>
      <c r="C84" s="170"/>
      <c r="D84" s="170"/>
      <c r="E84" s="170"/>
      <c r="F84" s="170"/>
      <c r="G84" s="170"/>
    </row>
    <row r="85" spans="1:7" ht="12.75">
      <c r="A85" s="170"/>
      <c r="B85" s="170"/>
      <c r="C85" s="170"/>
      <c r="D85" s="170"/>
      <c r="E85" s="170"/>
      <c r="F85" s="170"/>
      <c r="G85" s="170"/>
    </row>
    <row r="86" spans="1:7" ht="12.75">
      <c r="A86" s="170"/>
      <c r="B86" s="170"/>
      <c r="C86" s="170"/>
      <c r="D86" s="170"/>
      <c r="E86" s="170"/>
      <c r="F86" s="170"/>
      <c r="G86" s="170"/>
    </row>
    <row r="87" spans="1:7" ht="12.75">
      <c r="A87" s="170"/>
      <c r="B87" s="170"/>
      <c r="C87" s="170"/>
      <c r="D87" s="170"/>
      <c r="E87" s="170"/>
      <c r="F87" s="170"/>
      <c r="G87" s="170"/>
    </row>
    <row r="88" ht="12.75">
      <c r="E88" s="129"/>
    </row>
    <row r="89" ht="12.75">
      <c r="E89" s="129"/>
    </row>
    <row r="90" ht="12.75">
      <c r="E90" s="129"/>
    </row>
    <row r="91" ht="12.75">
      <c r="E91" s="129"/>
    </row>
    <row r="92" ht="12.75">
      <c r="E92" s="129"/>
    </row>
    <row r="93" ht="12.75">
      <c r="E93" s="129"/>
    </row>
    <row r="94" ht="12.75">
      <c r="E94" s="129"/>
    </row>
    <row r="95" ht="12.75">
      <c r="E95" s="129"/>
    </row>
    <row r="96" ht="12.75">
      <c r="E96" s="129"/>
    </row>
    <row r="97" ht="12.75">
      <c r="E97" s="129"/>
    </row>
    <row r="98" ht="12.75">
      <c r="E98" s="129"/>
    </row>
    <row r="99" ht="12.75">
      <c r="E99" s="129"/>
    </row>
    <row r="100" ht="12.75">
      <c r="E100" s="129"/>
    </row>
    <row r="101" ht="12.75">
      <c r="E101" s="129"/>
    </row>
    <row r="102" ht="12.75">
      <c r="E102" s="129"/>
    </row>
    <row r="103" ht="12.75">
      <c r="E103" s="129"/>
    </row>
    <row r="104" ht="12.75">
      <c r="E104" s="129"/>
    </row>
    <row r="105" ht="12.75">
      <c r="E105" s="129"/>
    </row>
    <row r="106" ht="12.75">
      <c r="E106" s="129"/>
    </row>
    <row r="107" ht="12.75">
      <c r="E107" s="129"/>
    </row>
    <row r="108" ht="12.75">
      <c r="E108" s="129"/>
    </row>
    <row r="109" ht="12.75">
      <c r="E109" s="129"/>
    </row>
    <row r="110" ht="12.75">
      <c r="E110" s="129"/>
    </row>
    <row r="111" ht="12.75">
      <c r="E111" s="129"/>
    </row>
    <row r="112" ht="12.75">
      <c r="E112" s="129"/>
    </row>
    <row r="113" ht="12.75">
      <c r="E113" s="129"/>
    </row>
    <row r="114" ht="12.75">
      <c r="E114" s="129"/>
    </row>
    <row r="115" ht="12.75">
      <c r="E115" s="129"/>
    </row>
    <row r="116" ht="12.75">
      <c r="E116" s="129"/>
    </row>
    <row r="117" ht="12.75">
      <c r="E117" s="129"/>
    </row>
    <row r="118" ht="12.75">
      <c r="E118" s="129"/>
    </row>
    <row r="119" spans="1:2" ht="12.75">
      <c r="A119" s="171"/>
      <c r="B119" s="171"/>
    </row>
    <row r="120" spans="1:7" ht="12.75">
      <c r="A120" s="170"/>
      <c r="B120" s="170"/>
      <c r="C120" s="172"/>
      <c r="D120" s="172"/>
      <c r="E120" s="173"/>
      <c r="F120" s="172"/>
      <c r="G120" s="174"/>
    </row>
    <row r="121" spans="1:7" ht="12.75">
      <c r="A121" s="175"/>
      <c r="B121" s="175"/>
      <c r="C121" s="170"/>
      <c r="D121" s="170"/>
      <c r="E121" s="176"/>
      <c r="F121" s="170"/>
      <c r="G121" s="170"/>
    </row>
    <row r="122" spans="1:7" ht="12.75">
      <c r="A122" s="170"/>
      <c r="B122" s="170"/>
      <c r="C122" s="170"/>
      <c r="D122" s="170"/>
      <c r="E122" s="176"/>
      <c r="F122" s="170"/>
      <c r="G122" s="170"/>
    </row>
    <row r="123" spans="1:7" ht="12.75">
      <c r="A123" s="170"/>
      <c r="B123" s="170"/>
      <c r="C123" s="170"/>
      <c r="D123" s="170"/>
      <c r="E123" s="176"/>
      <c r="F123" s="170"/>
      <c r="G123" s="170"/>
    </row>
    <row r="124" spans="1:7" ht="12.75">
      <c r="A124" s="170"/>
      <c r="B124" s="170"/>
      <c r="C124" s="170"/>
      <c r="D124" s="170"/>
      <c r="E124" s="176"/>
      <c r="F124" s="170"/>
      <c r="G124" s="170"/>
    </row>
    <row r="125" spans="1:7" ht="12.75">
      <c r="A125" s="170"/>
      <c r="B125" s="170"/>
      <c r="C125" s="170"/>
      <c r="D125" s="170"/>
      <c r="E125" s="176"/>
      <c r="F125" s="170"/>
      <c r="G125" s="170"/>
    </row>
    <row r="126" spans="1:7" ht="12.75">
      <c r="A126" s="170"/>
      <c r="B126" s="170"/>
      <c r="C126" s="170"/>
      <c r="D126" s="170"/>
      <c r="E126" s="176"/>
      <c r="F126" s="170"/>
      <c r="G126" s="170"/>
    </row>
    <row r="127" spans="1:7" ht="12.75">
      <c r="A127" s="170"/>
      <c r="B127" s="170"/>
      <c r="C127" s="170"/>
      <c r="D127" s="170"/>
      <c r="E127" s="176"/>
      <c r="F127" s="170"/>
      <c r="G127" s="170"/>
    </row>
    <row r="128" spans="1:7" ht="12.75">
      <c r="A128" s="170"/>
      <c r="B128" s="170"/>
      <c r="C128" s="170"/>
      <c r="D128" s="170"/>
      <c r="E128" s="176"/>
      <c r="F128" s="170"/>
      <c r="G128" s="170"/>
    </row>
    <row r="129" spans="1:7" ht="12.75">
      <c r="A129" s="170"/>
      <c r="B129" s="170"/>
      <c r="C129" s="170"/>
      <c r="D129" s="170"/>
      <c r="E129" s="176"/>
      <c r="F129" s="170"/>
      <c r="G129" s="170"/>
    </row>
    <row r="130" spans="1:7" ht="12.75">
      <c r="A130" s="170"/>
      <c r="B130" s="170"/>
      <c r="C130" s="170"/>
      <c r="D130" s="170"/>
      <c r="E130" s="176"/>
      <c r="F130" s="170"/>
      <c r="G130" s="170"/>
    </row>
    <row r="131" spans="1:7" ht="12.75">
      <c r="A131" s="170"/>
      <c r="B131" s="170"/>
      <c r="C131" s="170"/>
      <c r="D131" s="170"/>
      <c r="E131" s="176"/>
      <c r="F131" s="170"/>
      <c r="G131" s="170"/>
    </row>
    <row r="132" spans="1:7" ht="12.75">
      <c r="A132" s="170"/>
      <c r="B132" s="170"/>
      <c r="C132" s="170"/>
      <c r="D132" s="170"/>
      <c r="E132" s="176"/>
      <c r="F132" s="170"/>
      <c r="G132" s="170"/>
    </row>
    <row r="133" spans="1:7" ht="12.75">
      <c r="A133" s="170"/>
      <c r="B133" s="170"/>
      <c r="C133" s="170"/>
      <c r="D133" s="170"/>
      <c r="E133" s="176"/>
      <c r="F133" s="170"/>
      <c r="G133" s="170"/>
    </row>
  </sheetData>
  <sheetProtection password="CC06" sheet="1"/>
  <mergeCells count="18">
    <mergeCell ref="C50:D50"/>
    <mergeCell ref="C49:D49"/>
    <mergeCell ref="C23:D23"/>
    <mergeCell ref="C9:D9"/>
    <mergeCell ref="C12:D12"/>
    <mergeCell ref="C22:D22"/>
    <mergeCell ref="C33:D33"/>
    <mergeCell ref="C29:D29"/>
    <mergeCell ref="C31:D31"/>
    <mergeCell ref="C48:D48"/>
    <mergeCell ref="A1:G1"/>
    <mergeCell ref="A3:B3"/>
    <mergeCell ref="A4:B4"/>
    <mergeCell ref="E4:G4"/>
    <mergeCell ref="C16:D16"/>
    <mergeCell ref="C21:D21"/>
    <mergeCell ref="C17:D17"/>
    <mergeCell ref="C20:D20"/>
  </mergeCells>
  <printOptions/>
  <pageMargins left="0.5905511811023623" right="0.3937007874015748" top="0.1968503937007874" bottom="0.1968503937007874" header="0" footer="0.1968503937007874"/>
  <pageSetup fitToHeight="0" fitToWidth="1"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Uživatel systému Windows</cp:lastModifiedBy>
  <cp:lastPrinted>2018-07-17T13:40:50Z</cp:lastPrinted>
  <dcterms:created xsi:type="dcterms:W3CDTF">2018-06-12T19:11:33Z</dcterms:created>
  <dcterms:modified xsi:type="dcterms:W3CDTF">2018-07-17T13:41:05Z</dcterms:modified>
  <cp:category/>
  <cp:version/>
  <cp:contentType/>
  <cp:contentStatus/>
</cp:coreProperties>
</file>