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l3000\hal_e\Astra-Working\E347\PDF\"/>
    </mc:Choice>
  </mc:AlternateContent>
  <xr:revisionPtr revIDLastSave="0" documentId="12_ncr:500000_{3309B673-0563-4418-A13B-98621775DD35}" xr6:coauthVersionLast="31" xr6:coauthVersionMax="31" xr10:uidLastSave="{00000000-0000-0000-0000-000000000000}"/>
  <workbookProtection workbookPassword="BAAB" lockStructure="1"/>
  <bookViews>
    <workbookView xWindow="120" yWindow="15" windowWidth="28620" windowHeight="16995" activeTab="1" xr2:uid="{00000000-000D-0000-FFFF-FFFF00000000}"/>
  </bookViews>
  <sheets>
    <sheet name="Rekapitulace" sheetId="3" r:id="rId1"/>
    <sheet name="Rozpočet" sheetId="2" r:id="rId2"/>
    <sheet name="Parametry" sheetId="1" r:id="rId3"/>
  </sheets>
  <definedNames>
    <definedName name="_xlnm.Print_Area" localSheetId="1">Rozpočet!$A$1:$J$30</definedName>
  </definedNames>
  <calcPr calcId="162913"/>
</workbook>
</file>

<file path=xl/calcChain.xml><?xml version="1.0" encoding="utf-8"?>
<calcChain xmlns="http://schemas.openxmlformats.org/spreadsheetml/2006/main">
  <c r="B26" i="3" l="1"/>
  <c r="C26" i="3" s="1"/>
  <c r="C10" i="3"/>
  <c r="C9" i="3"/>
  <c r="C4" i="3"/>
  <c r="B4" i="3"/>
  <c r="B7" i="3" s="1"/>
  <c r="B3" i="3"/>
  <c r="H29" i="2"/>
  <c r="F29" i="2"/>
  <c r="H28" i="2"/>
  <c r="F28" i="2"/>
  <c r="I28" i="2" s="1"/>
  <c r="J28" i="2" s="1"/>
  <c r="H27" i="2"/>
  <c r="F27" i="2"/>
  <c r="I27" i="2" s="1"/>
  <c r="J27" i="2" s="1"/>
  <c r="H26" i="2"/>
  <c r="F26" i="2"/>
  <c r="I26" i="2" s="1"/>
  <c r="J26" i="2" s="1"/>
  <c r="H25" i="2"/>
  <c r="F25" i="2"/>
  <c r="H24" i="2"/>
  <c r="F24" i="2"/>
  <c r="I24" i="2" s="1"/>
  <c r="J24" i="2" s="1"/>
  <c r="H22" i="2"/>
  <c r="H18" i="2"/>
  <c r="F18" i="2"/>
  <c r="H17" i="2"/>
  <c r="F17" i="2"/>
  <c r="I17" i="2" s="1"/>
  <c r="H16" i="2"/>
  <c r="F16" i="2"/>
  <c r="H15" i="2"/>
  <c r="F15" i="2"/>
  <c r="I15" i="2" s="1"/>
  <c r="H14" i="2"/>
  <c r="F14" i="2"/>
  <c r="H13" i="2"/>
  <c r="I13" i="2" s="1"/>
  <c r="F13" i="2"/>
  <c r="H12" i="2"/>
  <c r="F12" i="2"/>
  <c r="H11" i="2"/>
  <c r="F11" i="2"/>
  <c r="I11" i="2" s="1"/>
  <c r="H10" i="2"/>
  <c r="F10" i="2"/>
  <c r="H9" i="2"/>
  <c r="F9" i="2"/>
  <c r="I9" i="2" s="1"/>
  <c r="H8" i="2"/>
  <c r="F8" i="2"/>
  <c r="H7" i="2"/>
  <c r="F7" i="2"/>
  <c r="I7" i="2" s="1"/>
  <c r="H6" i="2"/>
  <c r="F6" i="2"/>
  <c r="H5" i="2"/>
  <c r="I5" i="2" s="1"/>
  <c r="F5" i="2"/>
  <c r="H4" i="2"/>
  <c r="F4" i="2"/>
  <c r="H3" i="2"/>
  <c r="F3" i="2"/>
  <c r="I6" i="2" l="1"/>
  <c r="I10" i="2"/>
  <c r="I14" i="2"/>
  <c r="I18" i="2"/>
  <c r="H30" i="2"/>
  <c r="C6" i="3" s="1"/>
  <c r="H19" i="2"/>
  <c r="I4" i="2"/>
  <c r="I8" i="2"/>
  <c r="I12" i="2"/>
  <c r="I16" i="2"/>
  <c r="I25" i="2"/>
  <c r="J25" i="2" s="1"/>
  <c r="I29" i="2"/>
  <c r="J29" i="2" s="1"/>
  <c r="F19" i="2"/>
  <c r="I3" i="2"/>
  <c r="C11" i="3"/>
  <c r="B12" i="3"/>
  <c r="I19" i="2" l="1"/>
  <c r="F22" i="2" s="1"/>
  <c r="I22" i="2"/>
  <c r="F30" i="2"/>
  <c r="C5" i="3" s="1"/>
  <c r="I30" i="2" l="1"/>
  <c r="J22" i="2"/>
  <c r="J30" i="2" s="1"/>
  <c r="C8" i="3"/>
  <c r="C7" i="3"/>
  <c r="C12" i="3" l="1"/>
  <c r="C15" i="3"/>
  <c r="C13" i="3" l="1"/>
  <c r="C14" i="3"/>
  <c r="C19" i="3"/>
  <c r="C20" i="3"/>
  <c r="C16" i="3"/>
  <c r="C22" i="3" s="1"/>
  <c r="C21" i="3" l="1"/>
  <c r="B25" i="3" s="1"/>
  <c r="C25" i="3" s="1"/>
  <c r="C24" i="3"/>
  <c r="C27" i="3" l="1"/>
</calcChain>
</file>

<file path=xl/sharedStrings.xml><?xml version="1.0" encoding="utf-8"?>
<sst xmlns="http://schemas.openxmlformats.org/spreadsheetml/2006/main" count="191" uniqueCount="123">
  <si>
    <t>Název</t>
  </si>
  <si>
    <t>Hodnota</t>
  </si>
  <si>
    <t>Nadpis rekapitulace</t>
  </si>
  <si>
    <t>Seznam prací a dodávek elektrotechnických zařízení</t>
  </si>
  <si>
    <t>Akce</t>
  </si>
  <si>
    <t>1.1.1.2.2
LDF LABORATOŘ INTELIGENTNÍCH BUDOV T27</t>
  </si>
  <si>
    <t>Projekt</t>
  </si>
  <si>
    <t>(BA06N3008)
ELEKTROINSTALACE - DATOVÝ UZEL BUDOVY T</t>
  </si>
  <si>
    <t>Investor</t>
  </si>
  <si>
    <t>Mendelova univerzita v Brně, Zemědělská 1</t>
  </si>
  <si>
    <t>Z. č.</t>
  </si>
  <si>
    <t>33/17</t>
  </si>
  <si>
    <t>A. č.</t>
  </si>
  <si>
    <t>E347/33/17</t>
  </si>
  <si>
    <t>Smlouva</t>
  </si>
  <si>
    <t/>
  </si>
  <si>
    <t>Vypracoval</t>
  </si>
  <si>
    <t>Ing. Jiří Kozlovský, Projekce ELEKTRO, Purkyňova 95a, Brno</t>
  </si>
  <si>
    <t>Kontroloval</t>
  </si>
  <si>
    <t>ING. KOZLOVSKÝ</t>
  </si>
  <si>
    <t>Datum</t>
  </si>
  <si>
    <t>Zpracovatel</t>
  </si>
  <si>
    <t>CÚ</t>
  </si>
  <si>
    <t>2018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</si>
  <si>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</si>
  <si>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</si>
  <si>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</si>
  <si>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</si>
  <si>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</si>
  <si>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</si>
  <si>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</si>
  <si>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0,00</t>
  </si>
  <si>
    <t>PPV zemních prací, nátěrů  (1) %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</si>
  <si>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</si>
  <si>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</si>
  <si>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</si>
  <si>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</si>
  <si>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</si>
  <si>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</si>
  <si>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</si>
  <si>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</si>
  <si>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</si>
  <si>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</si>
  <si>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</si>
  <si>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</si>
  <si>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</si>
  <si>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</si>
  <si>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</si>
  <si>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</si>
  <si>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</si>
  <si>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Pozice</t>
  </si>
  <si>
    <t>Mj</t>
  </si>
  <si>
    <t>Počet</t>
  </si>
  <si>
    <t>Materiál</t>
  </si>
  <si>
    <t>Materiál celkem</t>
  </si>
  <si>
    <t>Montáž</t>
  </si>
  <si>
    <t>Montáž celkem</t>
  </si>
  <si>
    <t>Specifikace datového uzlu</t>
  </si>
  <si>
    <t>Rozvaděč stojan.45U/800x800, šedý, dveře sklo</t>
  </si>
  <si>
    <t>ks</t>
  </si>
  <si>
    <t>Rozvodný panel 5x 230V včetně vany, černý</t>
  </si>
  <si>
    <t>Vyvazovací panel 1U oboustranný</t>
  </si>
  <si>
    <t>Vana optická 19" 1U ALU s výsuvnou policí bez čela</t>
  </si>
  <si>
    <t>Čelo optické vany 1U ALU pro 24 SC simplex  LC duplex</t>
  </si>
  <si>
    <t>Hřebínek pro 6 smrštitelných ochran HS</t>
  </si>
  <si>
    <t>Optická kazeta 12 svarů HS s víčkem</t>
  </si>
  <si>
    <t>Organizér optické kabeláže</t>
  </si>
  <si>
    <t>Uzemnění datového rozvaděče - sběrnice</t>
  </si>
  <si>
    <t>Switch 10/100/1000 48port, specifikace viz TZ</t>
  </si>
  <si>
    <t>SFP-10G-LR (10G SFP+ LR modul) OEM Compatible</t>
  </si>
  <si>
    <t>GLC-LH-SMD (1G SFP+ LR modul) OEM Compatible</t>
  </si>
  <si>
    <t>Switch 10/100/1000 48port PoE+ viz TZ,</t>
  </si>
  <si>
    <t>Patch panel osaz. 48 portů UTP 1U, CAT6a s vyvazovací lištou</t>
  </si>
  <si>
    <t>Záložní zdroj UPS do racku, 5 kVA, 230V, záloha min. 10 minut</t>
  </si>
  <si>
    <t>Napájení 230V - dodat. zásuvková lišta s přep. ochranou</t>
  </si>
  <si>
    <t>Specifikace datového uzlu - celkem</t>
  </si>
  <si>
    <t>Datové rozvody</t>
  </si>
  <si>
    <t>Kompletní dodávka datovédo rozvaděče dle specifikace</t>
  </si>
  <si>
    <t>1</t>
  </si>
  <si>
    <t>Datový uzel</t>
  </si>
  <si>
    <t>KABELÁŽ A PRVKY KABELÁŽE</t>
  </si>
  <si>
    <t>2</t>
  </si>
  <si>
    <t>Kabel optický, vnitřní použití, SM 48 vl.</t>
  </si>
  <si>
    <t>m</t>
  </si>
  <si>
    <t>3</t>
  </si>
  <si>
    <t>Pigtail 9/125, vlastnosti: SXPI-LC-APC-OS1-1,5M</t>
  </si>
  <si>
    <t>4</t>
  </si>
  <si>
    <t>Optická spojka LC, duplex, SM,</t>
  </si>
  <si>
    <t>5</t>
  </si>
  <si>
    <t>Patch kabel, 9/125, vlastnosti: LCpc/LCpc 2m OS1 SM duplex, 2M</t>
  </si>
  <si>
    <t>6</t>
  </si>
  <si>
    <t>Kabel UTP drát Cat 6a, LSZH</t>
  </si>
  <si>
    <t>7</t>
  </si>
  <si>
    <t>Stojan na stočené rezervy opt. kabelů, D 500mm</t>
  </si>
  <si>
    <t>Datové rozvody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</si>
  <si>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</si>
  <si>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</si>
  <si>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</si>
  <si>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</si>
  <si>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</si>
  <si>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</si>
  <si>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</si>
  <si>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</si>
  <si>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0,00%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</si>
  <si>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</si>
  <si>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</si>
  <si>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</si>
  <si>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</si>
  <si>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</si>
  <si>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</si>
  <si>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</si>
  <si>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</si>
  <si>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</si>
  <si>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</si>
  <si>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</si>
  <si>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</si>
  <si>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</si>
  <si>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</si>
  <si>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</si>
  <si>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</si>
  <si>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</si>
  <si>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Cena celkem</t>
  </si>
  <si>
    <t>Investice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</si>
</sst>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4D0C8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/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49" fontId="3" fillId="4" borderId="1" xfId="0" applyNumberFormat="1" applyFont="1" applyFill="1" applyBorder="1" applyAlignment="1" applyProtection="1">
      <alignment horizontal="left" wrapText="1"/>
      <protection locked="0"/>
    </xf>
    <xf numFmtId="49" fontId="3" fillId="4" borderId="1" xfId="0" applyNumberFormat="1" applyFont="1" applyFill="1" applyBorder="1" applyAlignment="1" applyProtection="1">
      <alignment horizontal="left"/>
      <protection locked="0"/>
    </xf>
    <xf numFmtId="49" fontId="1" fillId="5" borderId="1" xfId="0" applyNumberFormat="1" applyFont="1" applyFill="1" applyBorder="1" applyAlignment="1" applyProtection="1">
      <alignment horizontal="left"/>
      <protection locked="0"/>
    </xf>
    <xf numFmtId="49" fontId="4" fillId="6" borderId="1" xfId="0" applyNumberFormat="1" applyFon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 applyProtection="1">
      <alignment horizontal="left" wrapText="1"/>
      <protection locked="0"/>
    </xf>
    <xf numFmtId="49" fontId="0" fillId="0" borderId="0" xfId="0" applyNumberFormat="1" applyProtection="1">
      <protection locked="0"/>
    </xf>
    <xf numFmtId="49" fontId="1" fillId="2" borderId="1" xfId="0" applyNumberFormat="1" applyFont="1" applyFill="1" applyBorder="1" applyAlignment="1" applyProtection="1">
      <alignment horizontal="left"/>
    </xf>
    <xf numFmtId="4" fontId="1" fillId="2" borderId="1" xfId="0" applyNumberFormat="1" applyFont="1" applyFill="1" applyBorder="1" applyAlignment="1" applyProtection="1">
      <alignment horizontal="left"/>
    </xf>
    <xf numFmtId="0" fontId="0" fillId="0" borderId="1" xfId="0" applyBorder="1" applyProtection="1"/>
    <xf numFmtId="49" fontId="2" fillId="3" borderId="1" xfId="0" applyNumberFormat="1" applyFont="1" applyFill="1" applyBorder="1" applyAlignment="1" applyProtection="1">
      <alignment horizontal="left"/>
    </xf>
    <xf numFmtId="4" fontId="2" fillId="3" borderId="1" xfId="0" applyNumberFormat="1" applyFont="1" applyFill="1" applyBorder="1" applyAlignment="1" applyProtection="1">
      <alignment horizontal="right"/>
    </xf>
    <xf numFmtId="49" fontId="1" fillId="5" borderId="1" xfId="0" applyNumberFormat="1" applyFont="1" applyFill="1" applyBorder="1" applyAlignment="1" applyProtection="1">
      <alignment horizontal="left"/>
    </xf>
    <xf numFmtId="4" fontId="1" fillId="5" borderId="1" xfId="0" applyNumberFormat="1" applyFont="1" applyFill="1" applyBorder="1" applyAlignment="1" applyProtection="1">
      <alignment horizontal="right"/>
    </xf>
    <xf numFmtId="49" fontId="5" fillId="7" borderId="1" xfId="0" applyNumberFormat="1" applyFont="1" applyFill="1" applyBorder="1" applyAlignment="1" applyProtection="1">
      <alignment horizontal="left"/>
    </xf>
    <xf numFmtId="4" fontId="5" fillId="7" borderId="1" xfId="0" applyNumberFormat="1" applyFont="1" applyFill="1" applyBorder="1" applyAlignment="1" applyProtection="1">
      <alignment horizontal="right"/>
    </xf>
    <xf numFmtId="49" fontId="0" fillId="0" borderId="0" xfId="0" applyNumberFormat="1" applyProtection="1"/>
    <xf numFmtId="4" fontId="0" fillId="0" borderId="0" xfId="0" applyNumberFormat="1" applyProtection="1"/>
    <xf numFmtId="4" fontId="1" fillId="2" borderId="1" xfId="0" applyNumberFormat="1" applyFont="1" applyFill="1" applyBorder="1" applyAlignment="1" applyProtection="1">
      <alignment horizontal="left"/>
      <protection locked="0"/>
    </xf>
    <xf numFmtId="4" fontId="2" fillId="3" borderId="1" xfId="0" applyNumberFormat="1" applyFont="1" applyFill="1" applyBorder="1" applyAlignment="1" applyProtection="1">
      <alignment horizontal="right"/>
      <protection locked="0"/>
    </xf>
    <xf numFmtId="4" fontId="1" fillId="5" borderId="1" xfId="0" applyNumberFormat="1" applyFont="1" applyFill="1" applyBorder="1" applyAlignment="1" applyProtection="1">
      <alignment horizontal="right"/>
      <protection locked="0"/>
    </xf>
    <xf numFmtId="4" fontId="5" fillId="7" borderId="1" xfId="0" applyNumberFormat="1" applyFont="1" applyFill="1" applyBorder="1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49" fontId="3" fillId="4" borderId="1" xfId="0" applyNumberFormat="1" applyFont="1" applyFill="1" applyBorder="1" applyAlignment="1" applyProtection="1">
      <alignment horizontal="left"/>
    </xf>
    <xf numFmtId="4" fontId="3" fillId="4" borderId="1" xfId="0" applyNumberFormat="1" applyFont="1" applyFill="1" applyBorder="1" applyAlignment="1" applyProtection="1">
      <alignment horizontal="right"/>
    </xf>
    <xf numFmtId="49" fontId="4" fillId="6" borderId="1" xfId="0" applyNumberFormat="1" applyFont="1" applyFill="1" applyBorder="1" applyAlignment="1" applyProtection="1">
      <alignment horizontal="left"/>
    </xf>
    <xf numFmtId="4" fontId="4" fillId="6" borderId="1" xfId="0" applyNumberFormat="1" applyFont="1" applyFill="1" applyBorder="1" applyAlignment="1" applyProtection="1">
      <alignment horizontal="right"/>
    </xf>
    <xf numFmtId="4" fontId="1" fillId="8" borderId="1" xfId="0" applyNumberFormat="1" applyFont="1" applyFill="1" applyBorder="1" applyAlignment="1" applyProtection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workbookViewId="0"/>
  </sheetViews>
  <sheetFormatPr defaultRowHeight="15" x14ac:dyDescent="0.25"/>
  <cols>
    <col min="1" max="1" width="39.28515625" style="21" bestFit="1" customWidth="1"/>
    <col min="2" max="2" width="9.85546875" style="22" bestFit="1" customWidth="1"/>
    <col min="3" max="3" width="11.28515625" style="22" bestFit="1" customWidth="1"/>
    <col min="4" max="5" width="9.140625" style="1"/>
    <col min="6" max="6" width="0" style="1" hidden="1" customWidth="1"/>
    <col min="7" max="16384" width="9.140625" style="1"/>
  </cols>
  <sheetData>
    <row r="1" spans="1:4" x14ac:dyDescent="0.25">
      <c r="A1" s="12" t="s">
        <v>0</v>
      </c>
      <c r="B1" s="13" t="s">
        <v>95</v>
      </c>
      <c r="C1" s="13" t="s">
        <v>96</v>
      </c>
      <c r="D1" s="14"/>
    </row>
    <row r="2" spans="1:4" x14ac:dyDescent="0.25">
      <c r="A2" s="28" t="s">
        <v>97</v>
      </c>
      <c r="B2" s="29"/>
      <c r="C2" s="29"/>
      <c r="D2" s="14"/>
    </row>
    <row r="3" spans="1:4" x14ac:dyDescent="0.25">
      <c r="A3" s="17" t="s">
        <v>98</v>
      </c>
      <c r="B3" s="18">
        <f>0</f>
        <v>0</v>
      </c>
      <c r="C3" s="18"/>
      <c r="D3" s="14"/>
    </row>
    <row r="4" spans="1:4" x14ac:dyDescent="0.25">
      <c r="A4" s="17" t="s">
        <v>99</v>
      </c>
      <c r="B4" s="18">
        <f>B3 * Parametry!B16 / 100</f>
        <v>0</v>
      </c>
      <c r="C4" s="18">
        <f>B3 * Parametry!B17 / 100</f>
        <v>0</v>
      </c>
      <c r="D4" s="14"/>
    </row>
    <row r="5" spans="1:4" x14ac:dyDescent="0.25">
      <c r="A5" s="17" t="s">
        <v>100</v>
      </c>
      <c r="B5" s="18"/>
      <c r="C5" s="18">
        <f>(Rozpočet!F30) + 0</f>
        <v>0</v>
      </c>
      <c r="D5" s="14"/>
    </row>
    <row r="6" spans="1:4" x14ac:dyDescent="0.25">
      <c r="A6" s="17" t="s">
        <v>101</v>
      </c>
      <c r="B6" s="18"/>
      <c r="C6" s="18">
        <f>0 + (Rozpočet!H30) + 0</f>
        <v>0</v>
      </c>
      <c r="D6" s="14"/>
    </row>
    <row r="7" spans="1:4" x14ac:dyDescent="0.25">
      <c r="A7" s="30" t="s">
        <v>102</v>
      </c>
      <c r="B7" s="31">
        <f>B3 + B4</f>
        <v>0</v>
      </c>
      <c r="C7" s="31">
        <f>C3 + C4 + C5 + C6</f>
        <v>0</v>
      </c>
      <c r="D7" s="14"/>
    </row>
    <row r="8" spans="1:4" x14ac:dyDescent="0.25">
      <c r="A8" s="17" t="s">
        <v>103</v>
      </c>
      <c r="B8" s="18"/>
      <c r="C8" s="18">
        <f>(C5 + C6) * Parametry!B18 / 100</f>
        <v>0</v>
      </c>
      <c r="D8" s="14"/>
    </row>
    <row r="9" spans="1:4" x14ac:dyDescent="0.25">
      <c r="A9" s="17" t="s">
        <v>104</v>
      </c>
      <c r="B9" s="18"/>
      <c r="C9" s="18">
        <f>0 + 0</f>
        <v>0</v>
      </c>
      <c r="D9" s="14"/>
    </row>
    <row r="10" spans="1:4" x14ac:dyDescent="0.25">
      <c r="A10" s="17" t="s">
        <v>105</v>
      </c>
      <c r="B10" s="18"/>
      <c r="C10" s="18">
        <f>0 + 0</f>
        <v>0</v>
      </c>
      <c r="D10" s="14"/>
    </row>
    <row r="11" spans="1:4" x14ac:dyDescent="0.25">
      <c r="A11" s="17" t="s">
        <v>106</v>
      </c>
      <c r="B11" s="18"/>
      <c r="C11" s="18">
        <f>(C9 + C10) * Parametry!B19 / 100</f>
        <v>0</v>
      </c>
      <c r="D11" s="14"/>
    </row>
    <row r="12" spans="1:4" x14ac:dyDescent="0.25">
      <c r="A12" s="30" t="s">
        <v>107</v>
      </c>
      <c r="B12" s="31">
        <f>B7</f>
        <v>0</v>
      </c>
      <c r="C12" s="31">
        <f>C7 + C8 + C9 + C10 + C11</f>
        <v>0</v>
      </c>
      <c r="D12" s="14"/>
    </row>
    <row r="13" spans="1:4" x14ac:dyDescent="0.25">
      <c r="A13" s="17" t="s">
        <v>108</v>
      </c>
      <c r="B13" s="18"/>
      <c r="C13" s="18">
        <f>(B12 + C12) * Parametry!B20 / 100</f>
        <v>0</v>
      </c>
      <c r="D13" s="14"/>
    </row>
    <row r="14" spans="1:4" x14ac:dyDescent="0.25">
      <c r="A14" s="17" t="s">
        <v>109</v>
      </c>
      <c r="B14" s="18"/>
      <c r="C14" s="18">
        <f>(B12 + C12) * Parametry!B21 / 100</f>
        <v>0</v>
      </c>
      <c r="D14" s="14"/>
    </row>
    <row r="15" spans="1:4" x14ac:dyDescent="0.25">
      <c r="A15" s="17" t="s">
        <v>110</v>
      </c>
      <c r="B15" s="18"/>
      <c r="C15" s="18">
        <f>(B7 + C7) * Parametry!B22 / 100</f>
        <v>0</v>
      </c>
      <c r="D15" s="14"/>
    </row>
    <row r="16" spans="1:4" x14ac:dyDescent="0.25">
      <c r="A16" s="28" t="s">
        <v>111</v>
      </c>
      <c r="B16" s="29"/>
      <c r="C16" s="29">
        <f>B12 + C12 + C13 + C14 + C15</f>
        <v>0</v>
      </c>
      <c r="D16" s="14"/>
    </row>
    <row r="17" spans="1:4" x14ac:dyDescent="0.25">
      <c r="A17" s="17" t="s">
        <v>15</v>
      </c>
      <c r="B17" s="18"/>
      <c r="C17" s="18"/>
      <c r="D17" s="14"/>
    </row>
    <row r="18" spans="1:4" x14ac:dyDescent="0.25">
      <c r="A18" s="28" t="s">
        <v>112</v>
      </c>
      <c r="B18" s="29"/>
      <c r="C18" s="29"/>
      <c r="D18" s="14"/>
    </row>
    <row r="19" spans="1:4" x14ac:dyDescent="0.25">
      <c r="A19" s="17" t="s">
        <v>113</v>
      </c>
      <c r="B19" s="18"/>
      <c r="C19" s="18">
        <f>C12 * Parametry!B23 / 100</f>
        <v>0</v>
      </c>
      <c r="D19" s="14"/>
    </row>
    <row r="20" spans="1:4" x14ac:dyDescent="0.25">
      <c r="A20" s="17" t="s">
        <v>114</v>
      </c>
      <c r="B20" s="18"/>
      <c r="C20" s="18">
        <f>C12 * Parametry!B24 / 100</f>
        <v>0</v>
      </c>
      <c r="D20" s="14"/>
    </row>
    <row r="21" spans="1:4" x14ac:dyDescent="0.25">
      <c r="A21" s="28" t="s">
        <v>115</v>
      </c>
      <c r="B21" s="29"/>
      <c r="C21" s="29">
        <f>C19 + C20</f>
        <v>0</v>
      </c>
      <c r="D21" s="14"/>
    </row>
    <row r="22" spans="1:4" x14ac:dyDescent="0.25">
      <c r="A22" s="17" t="s">
        <v>116</v>
      </c>
      <c r="B22" s="18"/>
      <c r="C22" s="18">
        <f>Parametry!B25 * Parametry!B28 * (C16 * Parametry!B27)^Parametry!B26</f>
        <v>0</v>
      </c>
      <c r="D22" s="14"/>
    </row>
    <row r="23" spans="1:4" x14ac:dyDescent="0.25">
      <c r="A23" s="17" t="s">
        <v>15</v>
      </c>
      <c r="B23" s="18"/>
      <c r="C23" s="18"/>
      <c r="D23" s="14"/>
    </row>
    <row r="24" spans="1:4" x14ac:dyDescent="0.25">
      <c r="A24" s="15" t="s">
        <v>117</v>
      </c>
      <c r="B24" s="16"/>
      <c r="C24" s="16">
        <f>C16 + C21 + C22</f>
        <v>0</v>
      </c>
      <c r="D24" s="14"/>
    </row>
    <row r="25" spans="1:4" x14ac:dyDescent="0.25">
      <c r="A25" s="17" t="s">
        <v>118</v>
      </c>
      <c r="B25" s="18">
        <f>(SUM(Rozpočet!F22,Rozpočet!F24:F29)) + (SUM(Rozpočet!H22,Rozpočet!H24:H29)) + B4 + C4 + C8 + C11 + C13 + C14 + C15 + C21 + C22</f>
        <v>0</v>
      </c>
      <c r="C25" s="18">
        <f>B25 * Parametry!B31 / 100</f>
        <v>0</v>
      </c>
      <c r="D25" s="14"/>
    </row>
    <row r="26" spans="1:4" x14ac:dyDescent="0.25">
      <c r="A26" s="17" t="s">
        <v>119</v>
      </c>
      <c r="B26" s="18">
        <f>0 + 0</f>
        <v>0</v>
      </c>
      <c r="C26" s="18">
        <f>B26 * Parametry!B32 / 100</f>
        <v>0</v>
      </c>
      <c r="D26" s="14"/>
    </row>
    <row r="27" spans="1:4" x14ac:dyDescent="0.25">
      <c r="A27" s="15" t="s">
        <v>120</v>
      </c>
      <c r="B27" s="16"/>
      <c r="C27" s="16">
        <f>C24 + C25 + C26</f>
        <v>0</v>
      </c>
      <c r="D27" s="14"/>
    </row>
  </sheetData>
  <sheetProtection password="BAAB" sheet="1" objects="1" scenarios="1" formatColumns="0" formatRows="0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0"/>
  <sheetViews>
    <sheetView tabSelected="1" workbookViewId="0">
      <selection activeCell="A31" sqref="A31"/>
    </sheetView>
  </sheetViews>
  <sheetFormatPr defaultRowHeight="15" x14ac:dyDescent="0.25"/>
  <cols>
    <col min="1" max="1" width="6.140625" style="21" bestFit="1" customWidth="1"/>
    <col min="2" max="2" width="53.140625" style="21" bestFit="1" customWidth="1"/>
    <col min="3" max="3" width="2.85546875" style="21" bestFit="1" customWidth="1"/>
    <col min="4" max="4" width="7.85546875" style="22" bestFit="1" customWidth="1"/>
    <col min="5" max="5" width="9.85546875" style="27" bestFit="1" customWidth="1"/>
    <col min="6" max="6" width="13.42578125" style="22" bestFit="1" customWidth="1"/>
    <col min="7" max="7" width="6.42578125" style="27" bestFit="1" customWidth="1"/>
    <col min="8" max="8" width="12.5703125" style="22" bestFit="1" customWidth="1"/>
    <col min="9" max="9" width="11.85546875" style="22" bestFit="1" customWidth="1"/>
    <col min="10" max="10" width="11.85546875" style="22" customWidth="1"/>
    <col min="11" max="12" width="9.140625" style="1"/>
    <col min="13" max="13" width="0" style="1" hidden="1" customWidth="1"/>
    <col min="14" max="16384" width="9.140625" style="1"/>
  </cols>
  <sheetData>
    <row r="1" spans="1:12" x14ac:dyDescent="0.25">
      <c r="A1" s="12" t="s">
        <v>50</v>
      </c>
      <c r="B1" s="12" t="s">
        <v>0</v>
      </c>
      <c r="C1" s="12" t="s">
        <v>51</v>
      </c>
      <c r="D1" s="13" t="s">
        <v>52</v>
      </c>
      <c r="E1" s="23" t="s">
        <v>53</v>
      </c>
      <c r="F1" s="13" t="s">
        <v>54</v>
      </c>
      <c r="G1" s="23" t="s">
        <v>55</v>
      </c>
      <c r="H1" s="13" t="s">
        <v>56</v>
      </c>
      <c r="I1" s="13" t="s">
        <v>121</v>
      </c>
      <c r="J1" s="13" t="s">
        <v>122</v>
      </c>
      <c r="K1" s="14"/>
      <c r="L1" s="14"/>
    </row>
    <row r="2" spans="1:12" x14ac:dyDescent="0.25">
      <c r="A2" s="15" t="s">
        <v>15</v>
      </c>
      <c r="B2" s="15" t="s">
        <v>57</v>
      </c>
      <c r="C2" s="15" t="s">
        <v>15</v>
      </c>
      <c r="D2" s="16"/>
      <c r="E2" s="24"/>
      <c r="F2" s="16"/>
      <c r="G2" s="24"/>
      <c r="H2" s="16"/>
      <c r="I2" s="16"/>
      <c r="J2" s="16"/>
      <c r="K2" s="14"/>
      <c r="L2" s="14"/>
    </row>
    <row r="3" spans="1:12" x14ac:dyDescent="0.25">
      <c r="A3" s="17" t="s">
        <v>15</v>
      </c>
      <c r="B3" s="17" t="s">
        <v>58</v>
      </c>
      <c r="C3" s="17" t="s">
        <v>59</v>
      </c>
      <c r="D3" s="18">
        <v>1</v>
      </c>
      <c r="E3" s="25"/>
      <c r="F3" s="18">
        <f t="shared" ref="F3:F18" si="0">D3*E3</f>
        <v>0</v>
      </c>
      <c r="G3" s="25"/>
      <c r="H3" s="18">
        <f t="shared" ref="H3:H18" si="1">D3*G3</f>
        <v>0</v>
      </c>
      <c r="I3" s="18">
        <f t="shared" ref="I3:I18" si="2">F3+H3</f>
        <v>0</v>
      </c>
      <c r="J3" s="18"/>
      <c r="K3" s="14"/>
      <c r="L3" s="14"/>
    </row>
    <row r="4" spans="1:12" x14ac:dyDescent="0.25">
      <c r="A4" s="17" t="s">
        <v>15</v>
      </c>
      <c r="B4" s="17" t="s">
        <v>60</v>
      </c>
      <c r="C4" s="17" t="s">
        <v>59</v>
      </c>
      <c r="D4" s="18">
        <v>1</v>
      </c>
      <c r="E4" s="25"/>
      <c r="F4" s="18">
        <f t="shared" si="0"/>
        <v>0</v>
      </c>
      <c r="G4" s="25"/>
      <c r="H4" s="18">
        <f t="shared" si="1"/>
        <v>0</v>
      </c>
      <c r="I4" s="18">
        <f t="shared" si="2"/>
        <v>0</v>
      </c>
      <c r="J4" s="18"/>
      <c r="K4" s="14"/>
      <c r="L4" s="14"/>
    </row>
    <row r="5" spans="1:12" x14ac:dyDescent="0.25">
      <c r="A5" s="17" t="s">
        <v>15</v>
      </c>
      <c r="B5" s="17" t="s">
        <v>61</v>
      </c>
      <c r="C5" s="17" t="s">
        <v>59</v>
      </c>
      <c r="D5" s="18">
        <v>6</v>
      </c>
      <c r="E5" s="25"/>
      <c r="F5" s="18">
        <f t="shared" si="0"/>
        <v>0</v>
      </c>
      <c r="G5" s="25"/>
      <c r="H5" s="18">
        <f t="shared" si="1"/>
        <v>0</v>
      </c>
      <c r="I5" s="18">
        <f t="shared" si="2"/>
        <v>0</v>
      </c>
      <c r="J5" s="18"/>
      <c r="K5" s="14"/>
      <c r="L5" s="14"/>
    </row>
    <row r="6" spans="1:12" x14ac:dyDescent="0.25">
      <c r="A6" s="17" t="s">
        <v>15</v>
      </c>
      <c r="B6" s="17" t="s">
        <v>62</v>
      </c>
      <c r="C6" s="17" t="s">
        <v>59</v>
      </c>
      <c r="D6" s="18">
        <v>2</v>
      </c>
      <c r="E6" s="25"/>
      <c r="F6" s="18">
        <f t="shared" si="0"/>
        <v>0</v>
      </c>
      <c r="G6" s="25"/>
      <c r="H6" s="18">
        <f t="shared" si="1"/>
        <v>0</v>
      </c>
      <c r="I6" s="18">
        <f t="shared" si="2"/>
        <v>0</v>
      </c>
      <c r="J6" s="18"/>
      <c r="K6" s="14"/>
      <c r="L6" s="14"/>
    </row>
    <row r="7" spans="1:12" x14ac:dyDescent="0.25">
      <c r="A7" s="17" t="s">
        <v>15</v>
      </c>
      <c r="B7" s="17" t="s">
        <v>63</v>
      </c>
      <c r="C7" s="17" t="s">
        <v>59</v>
      </c>
      <c r="D7" s="18">
        <v>2</v>
      </c>
      <c r="E7" s="25"/>
      <c r="F7" s="18">
        <f t="shared" si="0"/>
        <v>0</v>
      </c>
      <c r="G7" s="25"/>
      <c r="H7" s="18">
        <f t="shared" si="1"/>
        <v>0</v>
      </c>
      <c r="I7" s="18">
        <f t="shared" si="2"/>
        <v>0</v>
      </c>
      <c r="J7" s="18"/>
      <c r="K7" s="14"/>
      <c r="L7" s="14"/>
    </row>
    <row r="8" spans="1:12" x14ac:dyDescent="0.25">
      <c r="A8" s="17" t="s">
        <v>15</v>
      </c>
      <c r="B8" s="17" t="s">
        <v>64</v>
      </c>
      <c r="C8" s="17" t="s">
        <v>59</v>
      </c>
      <c r="D8" s="18">
        <v>16</v>
      </c>
      <c r="E8" s="25"/>
      <c r="F8" s="18">
        <f t="shared" si="0"/>
        <v>0</v>
      </c>
      <c r="G8" s="25"/>
      <c r="H8" s="18">
        <f t="shared" si="1"/>
        <v>0</v>
      </c>
      <c r="I8" s="18">
        <f t="shared" si="2"/>
        <v>0</v>
      </c>
      <c r="J8" s="18"/>
      <c r="K8" s="14"/>
      <c r="L8" s="14"/>
    </row>
    <row r="9" spans="1:12" x14ac:dyDescent="0.25">
      <c r="A9" s="17" t="s">
        <v>15</v>
      </c>
      <c r="B9" s="17" t="s">
        <v>65</v>
      </c>
      <c r="C9" s="17" t="s">
        <v>59</v>
      </c>
      <c r="D9" s="18">
        <v>2</v>
      </c>
      <c r="E9" s="25"/>
      <c r="F9" s="18">
        <f t="shared" si="0"/>
        <v>0</v>
      </c>
      <c r="G9" s="25"/>
      <c r="H9" s="18">
        <f t="shared" si="1"/>
        <v>0</v>
      </c>
      <c r="I9" s="18">
        <f t="shared" si="2"/>
        <v>0</v>
      </c>
      <c r="J9" s="18"/>
      <c r="K9" s="14"/>
      <c r="L9" s="14"/>
    </row>
    <row r="10" spans="1:12" x14ac:dyDescent="0.25">
      <c r="A10" s="17" t="s">
        <v>15</v>
      </c>
      <c r="B10" s="17" t="s">
        <v>66</v>
      </c>
      <c r="C10" s="17" t="s">
        <v>59</v>
      </c>
      <c r="D10" s="18">
        <v>1</v>
      </c>
      <c r="E10" s="25"/>
      <c r="F10" s="18">
        <f t="shared" si="0"/>
        <v>0</v>
      </c>
      <c r="G10" s="25"/>
      <c r="H10" s="18">
        <f t="shared" si="1"/>
        <v>0</v>
      </c>
      <c r="I10" s="18">
        <f t="shared" si="2"/>
        <v>0</v>
      </c>
      <c r="J10" s="18"/>
      <c r="K10" s="14"/>
      <c r="L10" s="14"/>
    </row>
    <row r="11" spans="1:12" x14ac:dyDescent="0.25">
      <c r="A11" s="17" t="s">
        <v>15</v>
      </c>
      <c r="B11" s="17" t="s">
        <v>67</v>
      </c>
      <c r="C11" s="17" t="s">
        <v>59</v>
      </c>
      <c r="D11" s="18">
        <v>1</v>
      </c>
      <c r="E11" s="25"/>
      <c r="F11" s="18">
        <f t="shared" si="0"/>
        <v>0</v>
      </c>
      <c r="G11" s="25"/>
      <c r="H11" s="18">
        <f t="shared" si="1"/>
        <v>0</v>
      </c>
      <c r="I11" s="18">
        <f t="shared" si="2"/>
        <v>0</v>
      </c>
      <c r="J11" s="18"/>
      <c r="K11" s="14"/>
      <c r="L11" s="14"/>
    </row>
    <row r="12" spans="1:12" x14ac:dyDescent="0.25">
      <c r="A12" s="17" t="s">
        <v>15</v>
      </c>
      <c r="B12" s="17" t="s">
        <v>68</v>
      </c>
      <c r="C12" s="17" t="s">
        <v>59</v>
      </c>
      <c r="D12" s="18">
        <v>1</v>
      </c>
      <c r="E12" s="25"/>
      <c r="F12" s="18">
        <f t="shared" si="0"/>
        <v>0</v>
      </c>
      <c r="G12" s="25"/>
      <c r="H12" s="18">
        <f t="shared" si="1"/>
        <v>0</v>
      </c>
      <c r="I12" s="18">
        <f t="shared" si="2"/>
        <v>0</v>
      </c>
      <c r="J12" s="18"/>
      <c r="K12" s="14"/>
      <c r="L12" s="14"/>
    </row>
    <row r="13" spans="1:12" x14ac:dyDescent="0.25">
      <c r="A13" s="17" t="s">
        <v>15</v>
      </c>
      <c r="B13" s="17" t="s">
        <v>69</v>
      </c>
      <c r="C13" s="17" t="s">
        <v>59</v>
      </c>
      <c r="D13" s="18">
        <v>2</v>
      </c>
      <c r="E13" s="25"/>
      <c r="F13" s="18">
        <f t="shared" si="0"/>
        <v>0</v>
      </c>
      <c r="G13" s="25"/>
      <c r="H13" s="18">
        <f t="shared" si="1"/>
        <v>0</v>
      </c>
      <c r="I13" s="18">
        <f t="shared" si="2"/>
        <v>0</v>
      </c>
      <c r="J13" s="18"/>
      <c r="K13" s="14"/>
      <c r="L13" s="14"/>
    </row>
    <row r="14" spans="1:12" x14ac:dyDescent="0.25">
      <c r="A14" s="17" t="s">
        <v>15</v>
      </c>
      <c r="B14" s="17" t="s">
        <v>70</v>
      </c>
      <c r="C14" s="17" t="s">
        <v>59</v>
      </c>
      <c r="D14" s="18">
        <v>4</v>
      </c>
      <c r="E14" s="25"/>
      <c r="F14" s="18">
        <f t="shared" si="0"/>
        <v>0</v>
      </c>
      <c r="G14" s="25"/>
      <c r="H14" s="18">
        <f t="shared" si="1"/>
        <v>0</v>
      </c>
      <c r="I14" s="18">
        <f t="shared" si="2"/>
        <v>0</v>
      </c>
      <c r="J14" s="18"/>
      <c r="K14" s="14"/>
      <c r="L14" s="14"/>
    </row>
    <row r="15" spans="1:12" x14ac:dyDescent="0.25">
      <c r="A15" s="17" t="s">
        <v>15</v>
      </c>
      <c r="B15" s="17" t="s">
        <v>71</v>
      </c>
      <c r="C15" s="17" t="s">
        <v>59</v>
      </c>
      <c r="D15" s="18">
        <v>1</v>
      </c>
      <c r="E15" s="25"/>
      <c r="F15" s="18">
        <f t="shared" si="0"/>
        <v>0</v>
      </c>
      <c r="G15" s="25"/>
      <c r="H15" s="18">
        <f t="shared" si="1"/>
        <v>0</v>
      </c>
      <c r="I15" s="18">
        <f t="shared" si="2"/>
        <v>0</v>
      </c>
      <c r="J15" s="18"/>
      <c r="K15" s="14"/>
      <c r="L15" s="14"/>
    </row>
    <row r="16" spans="1:12" x14ac:dyDescent="0.25">
      <c r="A16" s="17" t="s">
        <v>15</v>
      </c>
      <c r="B16" s="17" t="s">
        <v>72</v>
      </c>
      <c r="C16" s="17" t="s">
        <v>59</v>
      </c>
      <c r="D16" s="18">
        <v>1</v>
      </c>
      <c r="E16" s="25"/>
      <c r="F16" s="18">
        <f t="shared" si="0"/>
        <v>0</v>
      </c>
      <c r="G16" s="25"/>
      <c r="H16" s="18">
        <f t="shared" si="1"/>
        <v>0</v>
      </c>
      <c r="I16" s="18">
        <f t="shared" si="2"/>
        <v>0</v>
      </c>
      <c r="J16" s="18"/>
      <c r="K16" s="14"/>
      <c r="L16" s="14"/>
    </row>
    <row r="17" spans="1:12" x14ac:dyDescent="0.25">
      <c r="A17" s="17" t="s">
        <v>15</v>
      </c>
      <c r="B17" s="17" t="s">
        <v>73</v>
      </c>
      <c r="C17" s="17" t="s">
        <v>59</v>
      </c>
      <c r="D17" s="18">
        <v>1</v>
      </c>
      <c r="E17" s="25"/>
      <c r="F17" s="18">
        <f t="shared" si="0"/>
        <v>0</v>
      </c>
      <c r="G17" s="25"/>
      <c r="H17" s="18">
        <f t="shared" si="1"/>
        <v>0</v>
      </c>
      <c r="I17" s="18">
        <f t="shared" si="2"/>
        <v>0</v>
      </c>
      <c r="J17" s="18"/>
      <c r="K17" s="14"/>
      <c r="L17" s="14"/>
    </row>
    <row r="18" spans="1:12" x14ac:dyDescent="0.25">
      <c r="A18" s="17" t="s">
        <v>15</v>
      </c>
      <c r="B18" s="17" t="s">
        <v>74</v>
      </c>
      <c r="C18" s="17" t="s">
        <v>59</v>
      </c>
      <c r="D18" s="18">
        <v>1</v>
      </c>
      <c r="E18" s="25"/>
      <c r="F18" s="18">
        <f t="shared" si="0"/>
        <v>0</v>
      </c>
      <c r="G18" s="25"/>
      <c r="H18" s="18">
        <f t="shared" si="1"/>
        <v>0</v>
      </c>
      <c r="I18" s="18">
        <f t="shared" si="2"/>
        <v>0</v>
      </c>
      <c r="J18" s="18"/>
      <c r="K18" s="14"/>
      <c r="L18" s="14"/>
    </row>
    <row r="19" spans="1:12" x14ac:dyDescent="0.25">
      <c r="A19" s="15" t="s">
        <v>15</v>
      </c>
      <c r="B19" s="15" t="s">
        <v>75</v>
      </c>
      <c r="C19" s="15" t="s">
        <v>15</v>
      </c>
      <c r="D19" s="16"/>
      <c r="E19" s="24"/>
      <c r="F19" s="16">
        <f>SUM(F3:F18)</f>
        <v>0</v>
      </c>
      <c r="G19" s="24"/>
      <c r="H19" s="16">
        <f>SUM(H3:H18)</f>
        <v>0</v>
      </c>
      <c r="I19" s="16">
        <f>SUM(I3:I18)</f>
        <v>0</v>
      </c>
      <c r="J19" s="16"/>
      <c r="K19" s="14"/>
      <c r="L19" s="14"/>
    </row>
    <row r="20" spans="1:12" x14ac:dyDescent="0.25">
      <c r="A20" s="15" t="s">
        <v>15</v>
      </c>
      <c r="B20" s="15" t="s">
        <v>76</v>
      </c>
      <c r="C20" s="15" t="s">
        <v>15</v>
      </c>
      <c r="D20" s="16"/>
      <c r="E20" s="24"/>
      <c r="F20" s="16"/>
      <c r="G20" s="24"/>
      <c r="H20" s="16"/>
      <c r="I20" s="16"/>
      <c r="J20" s="16"/>
      <c r="K20" s="14"/>
      <c r="L20" s="14"/>
    </row>
    <row r="21" spans="1:12" x14ac:dyDescent="0.25">
      <c r="A21" s="19" t="s">
        <v>15</v>
      </c>
      <c r="B21" s="19" t="s">
        <v>77</v>
      </c>
      <c r="C21" s="19" t="s">
        <v>15</v>
      </c>
      <c r="D21" s="20"/>
      <c r="E21" s="26"/>
      <c r="F21" s="20"/>
      <c r="G21" s="26"/>
      <c r="H21" s="20"/>
      <c r="I21" s="20"/>
      <c r="J21" s="20"/>
      <c r="K21" s="14"/>
      <c r="L21" s="14"/>
    </row>
    <row r="22" spans="1:12" x14ac:dyDescent="0.25">
      <c r="A22" s="17" t="s">
        <v>78</v>
      </c>
      <c r="B22" s="17" t="s">
        <v>79</v>
      </c>
      <c r="C22" s="17" t="s">
        <v>59</v>
      </c>
      <c r="D22" s="18">
        <v>1</v>
      </c>
      <c r="E22" s="25"/>
      <c r="F22" s="18">
        <f>D22*E22</f>
        <v>0</v>
      </c>
      <c r="G22" s="25"/>
      <c r="H22" s="18">
        <f>D22*G22</f>
        <v>0</v>
      </c>
      <c r="I22" s="18">
        <f t="shared" ref="I22:I29" si="3">F22+H22</f>
        <v>0</v>
      </c>
      <c r="J22" s="32">
        <f>I22</f>
        <v>0</v>
      </c>
      <c r="K22" s="14"/>
      <c r="L22" s="14"/>
    </row>
    <row r="23" spans="1:12" x14ac:dyDescent="0.25">
      <c r="A23" s="19" t="s">
        <v>15</v>
      </c>
      <c r="B23" s="19" t="s">
        <v>80</v>
      </c>
      <c r="C23" s="19" t="s">
        <v>15</v>
      </c>
      <c r="D23" s="20"/>
      <c r="E23" s="26"/>
      <c r="F23" s="20"/>
      <c r="G23" s="26"/>
      <c r="H23" s="20"/>
      <c r="I23" s="20"/>
      <c r="J23" s="20"/>
      <c r="K23" s="14"/>
      <c r="L23" s="14"/>
    </row>
    <row r="24" spans="1:12" x14ac:dyDescent="0.25">
      <c r="A24" s="17" t="s">
        <v>81</v>
      </c>
      <c r="B24" s="17" t="s">
        <v>82</v>
      </c>
      <c r="C24" s="17" t="s">
        <v>83</v>
      </c>
      <c r="D24" s="18">
        <v>60</v>
      </c>
      <c r="E24" s="25"/>
      <c r="F24" s="18">
        <f t="shared" ref="F24:F29" si="4">D24*E24</f>
        <v>0</v>
      </c>
      <c r="G24" s="25"/>
      <c r="H24" s="18">
        <f t="shared" ref="H24:H29" si="5">D24*G24</f>
        <v>0</v>
      </c>
      <c r="I24" s="18">
        <f t="shared" si="3"/>
        <v>0</v>
      </c>
      <c r="J24" s="32">
        <f>I24</f>
        <v>0</v>
      </c>
      <c r="K24" s="14"/>
      <c r="L24" s="14"/>
    </row>
    <row r="25" spans="1:12" x14ac:dyDescent="0.25">
      <c r="A25" s="17" t="s">
        <v>84</v>
      </c>
      <c r="B25" s="17" t="s">
        <v>85</v>
      </c>
      <c r="C25" s="17" t="s">
        <v>59</v>
      </c>
      <c r="D25" s="18">
        <v>96</v>
      </c>
      <c r="E25" s="25"/>
      <c r="F25" s="18">
        <f t="shared" si="4"/>
        <v>0</v>
      </c>
      <c r="G25" s="25"/>
      <c r="H25" s="18">
        <f t="shared" si="5"/>
        <v>0</v>
      </c>
      <c r="I25" s="18">
        <f t="shared" si="3"/>
        <v>0</v>
      </c>
      <c r="J25" s="32">
        <f t="shared" ref="J25:J29" si="6">I25</f>
        <v>0</v>
      </c>
      <c r="K25" s="14"/>
      <c r="L25" s="14"/>
    </row>
    <row r="26" spans="1:12" x14ac:dyDescent="0.25">
      <c r="A26" s="17" t="s">
        <v>86</v>
      </c>
      <c r="B26" s="17" t="s">
        <v>87</v>
      </c>
      <c r="C26" s="17" t="s">
        <v>59</v>
      </c>
      <c r="D26" s="18">
        <v>48</v>
      </c>
      <c r="E26" s="25"/>
      <c r="F26" s="18">
        <f t="shared" si="4"/>
        <v>0</v>
      </c>
      <c r="G26" s="25"/>
      <c r="H26" s="18">
        <f t="shared" si="5"/>
        <v>0</v>
      </c>
      <c r="I26" s="18">
        <f t="shared" si="3"/>
        <v>0</v>
      </c>
      <c r="J26" s="32">
        <f t="shared" si="6"/>
        <v>0</v>
      </c>
      <c r="K26" s="14"/>
      <c r="L26" s="14"/>
    </row>
    <row r="27" spans="1:12" x14ac:dyDescent="0.25">
      <c r="A27" s="17" t="s">
        <v>88</v>
      </c>
      <c r="B27" s="17" t="s">
        <v>89</v>
      </c>
      <c r="C27" s="17" t="s">
        <v>59</v>
      </c>
      <c r="D27" s="18">
        <v>4</v>
      </c>
      <c r="E27" s="25"/>
      <c r="F27" s="18">
        <f t="shared" si="4"/>
        <v>0</v>
      </c>
      <c r="G27" s="25"/>
      <c r="H27" s="18">
        <f t="shared" si="5"/>
        <v>0</v>
      </c>
      <c r="I27" s="18">
        <f t="shared" si="3"/>
        <v>0</v>
      </c>
      <c r="J27" s="32">
        <f t="shared" si="6"/>
        <v>0</v>
      </c>
      <c r="K27" s="14"/>
      <c r="L27" s="14"/>
    </row>
    <row r="28" spans="1:12" x14ac:dyDescent="0.25">
      <c r="A28" s="17" t="s">
        <v>90</v>
      </c>
      <c r="B28" s="17" t="s">
        <v>91</v>
      </c>
      <c r="C28" s="17" t="s">
        <v>83</v>
      </c>
      <c r="D28" s="18">
        <v>2500</v>
      </c>
      <c r="E28" s="25"/>
      <c r="F28" s="18">
        <f t="shared" si="4"/>
        <v>0</v>
      </c>
      <c r="G28" s="25"/>
      <c r="H28" s="18">
        <f t="shared" si="5"/>
        <v>0</v>
      </c>
      <c r="I28" s="18">
        <f t="shared" si="3"/>
        <v>0</v>
      </c>
      <c r="J28" s="32">
        <f t="shared" si="6"/>
        <v>0</v>
      </c>
      <c r="K28" s="14"/>
      <c r="L28" s="14"/>
    </row>
    <row r="29" spans="1:12" x14ac:dyDescent="0.25">
      <c r="A29" s="17" t="s">
        <v>92</v>
      </c>
      <c r="B29" s="17" t="s">
        <v>93</v>
      </c>
      <c r="C29" s="17" t="s">
        <v>59</v>
      </c>
      <c r="D29" s="18">
        <v>2</v>
      </c>
      <c r="E29" s="25"/>
      <c r="F29" s="18">
        <f t="shared" si="4"/>
        <v>0</v>
      </c>
      <c r="G29" s="25"/>
      <c r="H29" s="18">
        <f t="shared" si="5"/>
        <v>0</v>
      </c>
      <c r="I29" s="18">
        <f t="shared" si="3"/>
        <v>0</v>
      </c>
      <c r="J29" s="32">
        <f t="shared" si="6"/>
        <v>0</v>
      </c>
      <c r="K29" s="14"/>
      <c r="L29" s="14"/>
    </row>
    <row r="30" spans="1:12" x14ac:dyDescent="0.25">
      <c r="A30" s="15" t="s">
        <v>15</v>
      </c>
      <c r="B30" s="15" t="s">
        <v>94</v>
      </c>
      <c r="C30" s="15" t="s">
        <v>15</v>
      </c>
      <c r="D30" s="16"/>
      <c r="E30" s="24"/>
      <c r="F30" s="16">
        <f>SUM(F21:F29)</f>
        <v>0</v>
      </c>
      <c r="G30" s="24"/>
      <c r="H30" s="16">
        <f>SUM(H21:H29)</f>
        <v>0</v>
      </c>
      <c r="I30" s="16">
        <f>SUM(I21:I29)</f>
        <v>0</v>
      </c>
      <c r="J30" s="16">
        <f>SUM(J21:J29)</f>
        <v>0</v>
      </c>
      <c r="K30" s="14"/>
      <c r="L30" s="14"/>
    </row>
  </sheetData>
  <sheetProtection password="BAAB" sheet="1" objects="1" scenarios="1" formatColumns="0" formatRows="0"/>
  <pageMargins left="0.5" right="0.48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3"/>
  <sheetViews>
    <sheetView workbookViewId="0"/>
  </sheetViews>
  <sheetFormatPr defaultRowHeight="15" x14ac:dyDescent="0.25"/>
  <cols>
    <col min="1" max="1" width="28.42578125" style="11" bestFit="1" customWidth="1"/>
    <col min="2" max="2" width="63.42578125" style="11" bestFit="1" customWidth="1"/>
    <col min="3" max="3" width="9.140625" style="4"/>
    <col min="4" max="4" width="0" style="4" hidden="1" customWidth="1"/>
    <col min="5" max="16384" width="9.140625" style="4"/>
  </cols>
  <sheetData>
    <row r="1" spans="1:3" x14ac:dyDescent="0.25">
      <c r="A1" s="2" t="s">
        <v>0</v>
      </c>
      <c r="B1" s="2" t="s">
        <v>1</v>
      </c>
      <c r="C1" s="3"/>
    </row>
    <row r="2" spans="1:3" x14ac:dyDescent="0.25">
      <c r="A2" s="2" t="s">
        <v>2</v>
      </c>
      <c r="B2" s="5" t="s">
        <v>3</v>
      </c>
      <c r="C2" s="3"/>
    </row>
    <row r="3" spans="1:3" ht="26.25" x14ac:dyDescent="0.25">
      <c r="A3" s="2" t="s">
        <v>4</v>
      </c>
      <c r="B3" s="6" t="s">
        <v>5</v>
      </c>
      <c r="C3" s="3"/>
    </row>
    <row r="4" spans="1:3" ht="26.25" x14ac:dyDescent="0.25">
      <c r="A4" s="2" t="s">
        <v>6</v>
      </c>
      <c r="B4" s="6" t="s">
        <v>7</v>
      </c>
      <c r="C4" s="3"/>
    </row>
    <row r="5" spans="1:3" x14ac:dyDescent="0.25">
      <c r="A5" s="2" t="s">
        <v>8</v>
      </c>
      <c r="B5" s="7" t="s">
        <v>9</v>
      </c>
      <c r="C5" s="3"/>
    </row>
    <row r="6" spans="1:3" x14ac:dyDescent="0.25">
      <c r="A6" s="2" t="s">
        <v>10</v>
      </c>
      <c r="B6" s="7" t="s">
        <v>11</v>
      </c>
      <c r="C6" s="3"/>
    </row>
    <row r="7" spans="1:3" x14ac:dyDescent="0.25">
      <c r="A7" s="2" t="s">
        <v>12</v>
      </c>
      <c r="B7" s="7" t="s">
        <v>13</v>
      </c>
      <c r="C7" s="3"/>
    </row>
    <row r="8" spans="1:3" x14ac:dyDescent="0.25">
      <c r="A8" s="2" t="s">
        <v>14</v>
      </c>
      <c r="B8" s="7" t="s">
        <v>15</v>
      </c>
      <c r="C8" s="3"/>
    </row>
    <row r="9" spans="1:3" x14ac:dyDescent="0.25">
      <c r="A9" s="2" t="s">
        <v>16</v>
      </c>
      <c r="B9" s="7" t="s">
        <v>17</v>
      </c>
      <c r="C9" s="3"/>
    </row>
    <row r="10" spans="1:3" x14ac:dyDescent="0.25">
      <c r="A10" s="2" t="s">
        <v>18</v>
      </c>
      <c r="B10" s="7" t="s">
        <v>19</v>
      </c>
      <c r="C10" s="3"/>
    </row>
    <row r="11" spans="1:3" x14ac:dyDescent="0.25">
      <c r="A11" s="2" t="s">
        <v>20</v>
      </c>
      <c r="B11" s="7" t="s">
        <v>15</v>
      </c>
      <c r="C11" s="3"/>
    </row>
    <row r="12" spans="1:3" x14ac:dyDescent="0.25">
      <c r="A12" s="2" t="s">
        <v>21</v>
      </c>
      <c r="B12" s="7" t="s">
        <v>15</v>
      </c>
      <c r="C12" s="3"/>
    </row>
    <row r="13" spans="1:3" x14ac:dyDescent="0.25">
      <c r="A13" s="2" t="s">
        <v>22</v>
      </c>
      <c r="B13" s="7" t="s">
        <v>23</v>
      </c>
      <c r="C13" s="3"/>
    </row>
    <row r="14" spans="1:3" x14ac:dyDescent="0.25">
      <c r="A14" s="2" t="s">
        <v>24</v>
      </c>
      <c r="B14" s="7" t="s">
        <v>25</v>
      </c>
      <c r="C14" s="3"/>
    </row>
    <row r="15" spans="1:3" x14ac:dyDescent="0.25">
      <c r="A15" s="2" t="s">
        <v>15</v>
      </c>
      <c r="B15" s="8" t="s">
        <v>15</v>
      </c>
      <c r="C15" s="3"/>
    </row>
    <row r="16" spans="1:3" x14ac:dyDescent="0.25">
      <c r="A16" s="2" t="s">
        <v>26</v>
      </c>
      <c r="B16" s="9" t="s">
        <v>27</v>
      </c>
      <c r="C16" s="3"/>
    </row>
    <row r="17" spans="1:3" x14ac:dyDescent="0.25">
      <c r="A17" s="2" t="s">
        <v>28</v>
      </c>
      <c r="B17" s="9" t="s">
        <v>29</v>
      </c>
      <c r="C17" s="3"/>
    </row>
    <row r="18" spans="1:3" x14ac:dyDescent="0.25">
      <c r="A18" s="2" t="s">
        <v>30</v>
      </c>
      <c r="B18" s="9" t="s">
        <v>31</v>
      </c>
      <c r="C18" s="3"/>
    </row>
    <row r="19" spans="1:3" x14ac:dyDescent="0.25">
      <c r="A19" s="2" t="s">
        <v>32</v>
      </c>
      <c r="B19" s="9" t="s">
        <v>31</v>
      </c>
      <c r="C19" s="3"/>
    </row>
    <row r="20" spans="1:3" x14ac:dyDescent="0.25">
      <c r="A20" s="2" t="s">
        <v>33</v>
      </c>
      <c r="B20" s="9" t="s">
        <v>31</v>
      </c>
      <c r="C20" s="3"/>
    </row>
    <row r="21" spans="1:3" x14ac:dyDescent="0.25">
      <c r="A21" s="2" t="s">
        <v>34</v>
      </c>
      <c r="B21" s="9" t="s">
        <v>31</v>
      </c>
      <c r="C21" s="3"/>
    </row>
    <row r="22" spans="1:3" x14ac:dyDescent="0.25">
      <c r="A22" s="2" t="s">
        <v>35</v>
      </c>
      <c r="B22" s="9" t="s">
        <v>31</v>
      </c>
      <c r="C22" s="3"/>
    </row>
    <row r="23" spans="1:3" x14ac:dyDescent="0.25">
      <c r="A23" s="2" t="s">
        <v>36</v>
      </c>
      <c r="B23" s="9" t="s">
        <v>31</v>
      </c>
      <c r="C23" s="3"/>
    </row>
    <row r="24" spans="1:3" x14ac:dyDescent="0.25">
      <c r="A24" s="2" t="s">
        <v>37</v>
      </c>
      <c r="B24" s="9" t="s">
        <v>31</v>
      </c>
      <c r="C24" s="3"/>
    </row>
    <row r="25" spans="1:3" x14ac:dyDescent="0.25">
      <c r="A25" s="2" t="s">
        <v>38</v>
      </c>
      <c r="B25" s="9" t="s">
        <v>31</v>
      </c>
      <c r="C25" s="3"/>
    </row>
    <row r="26" spans="1:3" x14ac:dyDescent="0.25">
      <c r="A26" s="2" t="s">
        <v>39</v>
      </c>
      <c r="B26" s="9" t="s">
        <v>40</v>
      </c>
      <c r="C26" s="3"/>
    </row>
    <row r="27" spans="1:3" x14ac:dyDescent="0.25">
      <c r="A27" s="2" t="s">
        <v>41</v>
      </c>
      <c r="B27" s="9" t="s">
        <v>31</v>
      </c>
      <c r="C27" s="3"/>
    </row>
    <row r="28" spans="1:3" x14ac:dyDescent="0.25">
      <c r="A28" s="2" t="s">
        <v>42</v>
      </c>
      <c r="B28" s="9" t="s">
        <v>31</v>
      </c>
      <c r="C28" s="3"/>
    </row>
    <row r="29" spans="1:3" x14ac:dyDescent="0.25">
      <c r="A29" s="2" t="s">
        <v>43</v>
      </c>
      <c r="B29" s="9" t="s">
        <v>31</v>
      </c>
      <c r="C29" s="3"/>
    </row>
    <row r="30" spans="1:3" x14ac:dyDescent="0.25">
      <c r="A30" s="2" t="s">
        <v>44</v>
      </c>
      <c r="B30" s="9" t="s">
        <v>31</v>
      </c>
      <c r="C30" s="3"/>
    </row>
    <row r="31" spans="1:3" ht="24.75" x14ac:dyDescent="0.25">
      <c r="A31" s="10" t="s">
        <v>45</v>
      </c>
      <c r="B31" s="9" t="s">
        <v>46</v>
      </c>
      <c r="C31" s="3"/>
    </row>
    <row r="32" spans="1:3" x14ac:dyDescent="0.25">
      <c r="A32" s="2" t="s">
        <v>47</v>
      </c>
      <c r="B32" s="9" t="s">
        <v>48</v>
      </c>
      <c r="C32" s="3"/>
    </row>
    <row r="33" spans="1:2" x14ac:dyDescent="0.25">
      <c r="A33" s="11" t="s">
        <v>49</v>
      </c>
      <c r="B33" s="11">
        <v>5</v>
      </c>
    </row>
  </sheetData>
  <sheetProtection password="BAAB" sheet="1" objects="1" scenarios="1" formatColumns="0" formatRows="0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Rekapitulace</vt:lpstr>
      <vt:lpstr>Rozpočet</vt:lpstr>
      <vt:lpstr>Parametry</vt:lpstr>
      <vt:lpstr>Rozpočet!Oblast_tisku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</dc:creator>
  <cp:lastModifiedBy>Milada</cp:lastModifiedBy>
  <cp:lastPrinted>2018-04-15T17:01:42Z</cp:lastPrinted>
  <dcterms:created xsi:type="dcterms:W3CDTF">2018-04-13T16:02:38Z</dcterms:created>
  <dcterms:modified xsi:type="dcterms:W3CDTF">2018-04-15T17:04:08Z</dcterms:modified>
</cp:coreProperties>
</file>