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405" windowWidth="2755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'Položky'!$A$1:$G$180</definedName>
    <definedName name="_xlnm.Print_Area" localSheetId="1">'Rekapitulace'!$A$1:$I$33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<sst xmlns="http://schemas.openxmlformats.org/spreadsheetml/2006/main" count="522" uniqueCount="304">
  <si>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</si>
  <si>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</si>
  <si>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</si>
  <si>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</si>
  <si>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</si>
  <si>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</si>
  <si>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</si>
  <si>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</si>
  <si>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</si>
  <si>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</si>
  <si>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</si>
  <si>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</si>
  <si>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</si>
  <si>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</si>
  <si>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</si>
  <si>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</si>
  <si>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</si>
  <si>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</si>
  <si>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</si>
  <si>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</si>
  <si>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</si>
  <si>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</si>
  <si>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</si>
  <si>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</si>
  <si>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</si>
  <si>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</si>
  <si>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</si>
  <si>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</si>
  <si>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</si>
  <si>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</si>
  <si>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</si>
  <si>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</si>
  <si>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</si>
  <si>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</si>
  <si>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</si>
  <si>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</si>
  <si>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</si>
  <si>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</si>
  <si>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</si>
  <si>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</si>
  <si>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</si>
  <si>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</si>
  <si>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</si>
  <si>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</si>
  <si>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</si>
  <si>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</si>
  <si>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</si>
  <si>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</si>
  <si>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</si>
  <si>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</si>
  <si>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</si>
  <si>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</si>
  <si>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</si>
  <si>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</si>
  <si>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</si>
  <si>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</si>
  <si>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</si>
  <si>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</si>
  <si>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</si>
  <si>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</si>
  <si>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</si>
  <si>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</si>
  <si>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</si>
  <si>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</si>
  <si>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</si>
  <si>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</si>
  <si>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</si>
  <si>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</si>
  <si>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</si>
  <si>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</si>
  <si>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</si>
  <si>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</si>
  <si>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</si>
  <si>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</si>
  <si>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</si>
  <si>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</si>
  <si>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</si>
  <si>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</si>
  <si>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2018 02</t>
  </si>
  <si>
    <t>Brno, Tř, Generála Píky, OTS 697, kab. VN, rozv.VN</t>
  </si>
  <si>
    <t>SO 01</t>
  </si>
  <si>
    <t>TS</t>
  </si>
  <si>
    <t>Stavební část</t>
  </si>
  <si>
    <t>139711101R00</t>
  </si>
  <si>
    <t xml:space="preserve">Vykopávka v uzavřených prostorách v hor.1-4 </t>
  </si>
  <si>
    <t>m3</t>
  </si>
  <si>
    <t>kabelový kanál:1,65*2,15*0,85</t>
  </si>
  <si>
    <t>chráničky:3,50*0,80*0,50</t>
  </si>
  <si>
    <t>162201101R00</t>
  </si>
  <si>
    <t xml:space="preserve">Vodorovné přemístění výkopku z hor.1-4 do 20 m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</si>
  <si>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</si>
  <si>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</si>
  <si>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</si>
  <si>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</si>
  <si>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171201201RT1</t>
  </si>
  <si>
    <t>Uložení sypaniny na skládku včetně poplatku za skládku</t>
  </si>
  <si>
    <t>2</t>
  </si>
  <si>
    <t>Základy a zvláštní zakládání</t>
  </si>
  <si>
    <t>273321211R00</t>
  </si>
  <si>
    <t xml:space="preserve">Železobeton základových desek B 12,5 (C12/15) </t>
  </si>
  <si>
    <t>kabelový kanál:2,40*1,80*0,15</t>
  </si>
  <si>
    <t>273362021R00</t>
  </si>
  <si>
    <t xml:space="preserve">Výztuž základových desek ze svařovaných sití KARI </t>
  </si>
  <si>
    <t>t</t>
  </si>
  <si>
    <t>2,4*1,8*0,005</t>
  </si>
  <si>
    <t>274272110RT2</t>
  </si>
  <si>
    <t>Zdivo základové z bednicích tvárnic, tl. 15 cm výplň tvárnic betonem B 12,5 (C 12/15) s výztuží</t>
  </si>
  <si>
    <t>m2</t>
  </si>
  <si>
    <t>kabelový kanál:(2,0+1,8)*2*0,90</t>
  </si>
  <si>
    <t>3</t>
  </si>
  <si>
    <t>Svislé a kompletní konstrukce</t>
  </si>
  <si>
    <t>340237212R00</t>
  </si>
  <si>
    <t xml:space="preserve">Zazdívka otvorů pl.0,25m2,cihlami tl.zdi nad 10 cm </t>
  </si>
  <si>
    <t>kus</t>
  </si>
  <si>
    <t>zazdění kanálu:1</t>
  </si>
  <si>
    <t>340238212RT2</t>
  </si>
  <si>
    <t>Zazdívka otvorů pl.1 m2,cihlami tl.zdi nad 10 cm s použitím maltové směsi Knauf</t>
  </si>
  <si>
    <t>zazdění žaluzie:1,0*0,70</t>
  </si>
  <si>
    <t>R 388 1</t>
  </si>
  <si>
    <t xml:space="preserve">PVC chránička DN 110 mm </t>
  </si>
  <si>
    <t>m</t>
  </si>
  <si>
    <t>R 388 2</t>
  </si>
  <si>
    <t xml:space="preserve">PVC chránička DN 160 mm </t>
  </si>
  <si>
    <t>6</t>
  </si>
  <si>
    <t>Úpravy povrchu, podlahy</t>
  </si>
  <si>
    <t>611421131RT2</t>
  </si>
  <si>
    <t>Oprava váp. omítek stropů do 5% plochy - štukových s použitím maltové směsi Knauf</t>
  </si>
  <si>
    <t>volný prostor:4,74*7,20</t>
  </si>
  <si>
    <t>rozvodna VN:2,6*4,0</t>
  </si>
  <si>
    <t>trafokobka:2,6*4,0</t>
  </si>
  <si>
    <t>rozvodna NN:2,775*7,2+5,65*2,90</t>
  </si>
  <si>
    <t>612421231RT2</t>
  </si>
  <si>
    <t>Oprava vápen.omítek stěn do 10 % pl. - štukových s použitím maltové směsi Knauf</t>
  </si>
  <si>
    <t>volný prostor:(4,74+7,20)*2*3,3</t>
  </si>
  <si>
    <t>rozvodna VN:(2,6+4,0)*2*3,3</t>
  </si>
  <si>
    <t>trafokobka:(2,6+4,0)*2*3,3</t>
  </si>
  <si>
    <t>rozvodna NN:(8,425+7,2)*2*3,3</t>
  </si>
  <si>
    <t>612451121R00</t>
  </si>
  <si>
    <t xml:space="preserve">Omítka vnitřní zdiva, cementová (MC), hladká </t>
  </si>
  <si>
    <t>zazděný kanál:0,5</t>
  </si>
  <si>
    <t>větrací žaluzie:1,0</t>
  </si>
  <si>
    <t>622211111R00</t>
  </si>
  <si>
    <t xml:space="preserve">Čištění podlahy systémem WAP </t>
  </si>
  <si>
    <t>rozvodna VN:2,60*4,0-2,0*1,5+1,50*0,40</t>
  </si>
  <si>
    <t>trafokobka:2,60*4,0-2,0+1,5*0,40</t>
  </si>
  <si>
    <t>rozvodna NN:16,0</t>
  </si>
  <si>
    <t>volný prostor:4,75*7,2+1,5*0,4</t>
  </si>
  <si>
    <t>631311121R00</t>
  </si>
  <si>
    <t xml:space="preserve">Doplnění mazanin betonem do 1 m2, do tl. 8 cm </t>
  </si>
  <si>
    <t>oprava poo vybourané technologii:2,0*0,05</t>
  </si>
  <si>
    <t>631311131R00</t>
  </si>
  <si>
    <t xml:space="preserve">Doplnění mazanin betonem do 1 m2, nad tl. 8 cm </t>
  </si>
  <si>
    <t>volný prostor:1,0*0,8*0,15*4+1,8*0,8*0,15</t>
  </si>
  <si>
    <t>(4,5+5,5)*0,5*0,15</t>
  </si>
  <si>
    <t>631312611R00</t>
  </si>
  <si>
    <t xml:space="preserve">Mazanina betonová tl. 5 - 8 cm B 20 (C 16/20) </t>
  </si>
  <si>
    <t>rozvodna VN:2,60*4,0*0,06-2,0*1,5*0,06+1,5*0,4*0,06</t>
  </si>
  <si>
    <t>631313511R00</t>
  </si>
  <si>
    <t xml:space="preserve">Mazanina betonová tl. 8 - 12 cm B 12,5 (C 12/15) </t>
  </si>
  <si>
    <t>rozvodna VN:2,60*4,0*0,10-2,0*1,5*0,10</t>
  </si>
  <si>
    <t>631319171R00</t>
  </si>
  <si>
    <t xml:space="preserve">Příplatek za stržení povrchu mazaniny tl. 8 cm </t>
  </si>
  <si>
    <t>631361921RT4</t>
  </si>
  <si>
    <t>Výztuž mazanin svařovanou sítí z drátů tažených svařovaná síť - drát 6,0 mm, oka 100/100 mm</t>
  </si>
  <si>
    <t>rozvodna VN:(2,60*4,0-2,0*1,5+1,50*0,40)*0,005</t>
  </si>
  <si>
    <t>631571003R00</t>
  </si>
  <si>
    <t xml:space="preserve">Násyp ze štěrkopísku 0 - 32,  zpevňující </t>
  </si>
  <si>
    <t>kanály m. volný prostor:1,0*0,80*0,40*4+1,8*0,8*0,40</t>
  </si>
  <si>
    <t>(4,5+5,5)*0,5*0,4</t>
  </si>
  <si>
    <t>rozvodna VN:1,0*3,0*1,5</t>
  </si>
  <si>
    <t>632451221R00</t>
  </si>
  <si>
    <t xml:space="preserve">Potěr pískocementový hlazený ocel. hlad. tl. 20 mm </t>
  </si>
  <si>
    <t>632451235R00</t>
  </si>
  <si>
    <t xml:space="preserve">Potěr pískocementový hlazený ocel. hlad. tl. 40 mm </t>
  </si>
  <si>
    <t>642942111RU5</t>
  </si>
  <si>
    <t>Osazení zárubní dveřních ocelových, pl. do 2,5 m2 včetně dodávky zárubně EI30 90 x 197 x 16 cm</t>
  </si>
  <si>
    <t>9</t>
  </si>
  <si>
    <t>Ostatní konstrukce, bourání</t>
  </si>
  <si>
    <t>952901111R00</t>
  </si>
  <si>
    <t xml:space="preserve">Vyčištění budov o výšce podlaží do 4 m </t>
  </si>
  <si>
    <t>13,5*7,5</t>
  </si>
  <si>
    <t>94</t>
  </si>
  <si>
    <t>Lešení a stavební výtahy</t>
  </si>
  <si>
    <t>941955002R00</t>
  </si>
  <si>
    <t xml:space="preserve">Lešení lehké pomocné, výška podlahy do 1,9 m </t>
  </si>
  <si>
    <t>96</t>
  </si>
  <si>
    <t>Bourání konstrukcí</t>
  </si>
  <si>
    <t>767999802R00</t>
  </si>
  <si>
    <t xml:space="preserve">Demontáž doplňků staveb o hmotnosti do 100 kg </t>
  </si>
  <si>
    <t>kg</t>
  </si>
  <si>
    <t>ozn.b:75,0</t>
  </si>
  <si>
    <t>ozn.c:100,0</t>
  </si>
  <si>
    <t>767999805R00</t>
  </si>
  <si>
    <t xml:space="preserve">Demontáž doplňků staveb o hmotnosti nad 500 kg </t>
  </si>
  <si>
    <t>ozn.a:660,0</t>
  </si>
  <si>
    <t>961055111R00</t>
  </si>
  <si>
    <t xml:space="preserve">Bourání základů železobetonových </t>
  </si>
  <si>
    <t>ozn. h:2,50*0,80*0,20</t>
  </si>
  <si>
    <t>963051113R00</t>
  </si>
  <si>
    <t xml:space="preserve">Bourání ŽB stropů deskových tl. nad 8 cm </t>
  </si>
  <si>
    <t>ozn. g:2,5*1,0*0,30</t>
  </si>
  <si>
    <t>965043341R00</t>
  </si>
  <si>
    <t xml:space="preserve">Bourání podkladů bet., potěr tl. 10 cm, nad 4 m2 </t>
  </si>
  <si>
    <t>ozn. d:6,75*0,20</t>
  </si>
  <si>
    <t>968061125R00</t>
  </si>
  <si>
    <t xml:space="preserve">Vyvěšení dřevěných dveřních křídel pl. do 2 m2 </t>
  </si>
  <si>
    <t>968072244R00</t>
  </si>
  <si>
    <t xml:space="preserve">Vybourání kovových rámů oken jednod. pl. 1 m2 </t>
  </si>
  <si>
    <t>ozn. i:1,0*0,7</t>
  </si>
  <si>
    <t>968072455R00</t>
  </si>
  <si>
    <t xml:space="preserve">Vybourání kovových dveřních zárubní pl. do 2 m2 </t>
  </si>
  <si>
    <t>ozn. j:0,9*2,0</t>
  </si>
  <si>
    <t>971052651R00</t>
  </si>
  <si>
    <t xml:space="preserve">Vybourání otvorů zdi želbet. pl. 4 m2, tl. 60 cm </t>
  </si>
  <si>
    <t>ozn. e:(1,0+1,5)*0,20*1,0</t>
  </si>
  <si>
    <t>ozn.f:2,0*0,15*0,60*2+2,0*0,15*0,60</t>
  </si>
  <si>
    <t>978011111R00</t>
  </si>
  <si>
    <t xml:space="preserve">Otlučení omítek vnitřních vápenných stropů do 5 % </t>
  </si>
  <si>
    <t>978013121R00</t>
  </si>
  <si>
    <t xml:space="preserve">Otlučení omítek vnitřních stěn v rozsahu do 10 %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</si>
  <si>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</si>
  <si>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</si>
  <si>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</si>
  <si>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</si>
  <si>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</si>
  <si>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</si>
  <si>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979999996R00</t>
  </si>
  <si>
    <t xml:space="preserve">Poplatek za skládku suti a vybouraných hmot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</si>
  <si>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</si>
  <si>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</si>
  <si>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</si>
  <si>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</si>
  <si>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</si>
  <si>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</si>
  <si>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</si>
  <si>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</si>
  <si>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711141559RZ3</t>
  </si>
  <si>
    <t>Izolace proti vlhk. vodorovná pásy přitavením 1 vrstva - včetně dodávky Sklobit G</t>
  </si>
  <si>
    <t>998711201R00</t>
  </si>
  <si>
    <t xml:space="preserve">Přesun hmot pro izolace proti vodě, výšky do 6 m </t>
  </si>
  <si>
    <t>767</t>
  </si>
  <si>
    <t>Konstrukce zámečnické</t>
  </si>
  <si>
    <t>767510111R00</t>
  </si>
  <si>
    <t xml:space="preserve">Montáž kanálových krytů - osazení </t>
  </si>
  <si>
    <t>2/Z:206,0</t>
  </si>
  <si>
    <t>3/Z:516,0</t>
  </si>
  <si>
    <t>767646510R00</t>
  </si>
  <si>
    <t xml:space="preserve">Montáž dveří protipožárních jednokřídlových </t>
  </si>
  <si>
    <t>767 01</t>
  </si>
  <si>
    <t>Dveře požární ocelové, plné 90x197 cm</t>
  </si>
  <si>
    <t>767 02</t>
  </si>
  <si>
    <t>Oprava dveří do rozvodny VN, nové kování, aretace, výstražné tabulky</t>
  </si>
  <si>
    <t>výměna kování za kování klika koule, vložka E.ON Abloy, aretace otevřeného stavu, oka pro visací zámek, připevnění výstražných tabulek:1</t>
  </si>
  <si>
    <t>767 03</t>
  </si>
  <si>
    <t>Oprava dveří do trafokobky a rozv NN, nové kování, výstražné tabulky</t>
  </si>
  <si>
    <t>výměna kování za kování klika koule, vložka FAB, připevnění výstražných tabulek:2</t>
  </si>
  <si>
    <t>553 02</t>
  </si>
  <si>
    <t xml:space="preserve">Ocelový kanálový poklop 2/Z </t>
  </si>
  <si>
    <t>kompl.</t>
  </si>
  <si>
    <t>553 03</t>
  </si>
  <si>
    <t xml:space="preserve">Ocelový kanálový poklop  3/Z </t>
  </si>
  <si>
    <t>998767201R00</t>
  </si>
  <si>
    <t xml:space="preserve">Přesun hmot pro zámečnické konstr., výšky do 6 m </t>
  </si>
  <si>
    <t>783</t>
  </si>
  <si>
    <t>Nátěry</t>
  </si>
  <si>
    <t>783201811R00</t>
  </si>
  <si>
    <t xml:space="preserve">Odstranění nátěrů z kovových konstrukcí oškrábáním </t>
  </si>
  <si>
    <t>dveře:1,65*2,6*2*4</t>
  </si>
  <si>
    <t>větrací žaluzie:1,30*0,7*3*2+1,1*0,8*3</t>
  </si>
  <si>
    <t>stávající poklopy:1,0*0,4*3</t>
  </si>
  <si>
    <t>2,1*0,3*3</t>
  </si>
  <si>
    <t>8,0*1,0+5,5*1,0*3</t>
  </si>
  <si>
    <t>rám a nosníky pod trafo:(2,0+1,0)*2*0,10+2,0*0,15*4*2</t>
  </si>
  <si>
    <t>783222100R00</t>
  </si>
  <si>
    <t xml:space="preserve">Nátěr syntetický kovových konstrukcí dvojnásobný </t>
  </si>
  <si>
    <t>stávající poklopy trafokobka:1,0*0,4*3+2,1*0,3*3</t>
  </si>
  <si>
    <t>2/Z:1,5*2,0*3</t>
  </si>
  <si>
    <t>rozvodna NN:7,5*2,0*3+1,5*3,5*3</t>
  </si>
  <si>
    <t>783224900R00</t>
  </si>
  <si>
    <t xml:space="preserve">Údržba, nátěr syntetický kov. konstr.1x + 1x email </t>
  </si>
  <si>
    <t>stávající dveře:1,65*2,6*2*4</t>
  </si>
  <si>
    <t>1,0*2,05*2*2+(0,05*2+0,16)*(2,0*2+1,0)*2</t>
  </si>
  <si>
    <t>větrací žaluzie:1,3*0,7*3*2</t>
  </si>
  <si>
    <t>1,1*0,9*3</t>
  </si>
  <si>
    <t>783851225RT5</t>
  </si>
  <si>
    <t xml:space="preserve">Nátěr epoxidový betonových podlah </t>
  </si>
  <si>
    <t>783903811R00</t>
  </si>
  <si>
    <t xml:space="preserve">Odmaštění chemickými rozpouštědly </t>
  </si>
  <si>
    <t>784</t>
  </si>
  <si>
    <t>Malby</t>
  </si>
  <si>
    <t>784452271R00</t>
  </si>
  <si>
    <t xml:space="preserve">Malba směsí tekutou 2x, 1barva, místnost do 3,8 m </t>
  </si>
  <si>
    <t>volný prostor:4,74*7,2+(4,74+7,20)*2*3,3</t>
  </si>
  <si>
    <t>rozvodna VN:2,6*4,0+(2,6+4,0)*2*3,3</t>
  </si>
  <si>
    <t>trafokobka:2,6*4,0+(2,6+4,0)*2*3,3</t>
  </si>
  <si>
    <t>rozvodna NN:8,5*2,9+2,8*4,3+(8,425+7,2)*2*3,3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</si>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</sst>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18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0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0" fillId="2" borderId="8" xfId="0" applyNumberFormat="1" applyFont="1" applyFill="1" applyBorder="1"/>
    <xf numFmtId="0" fontId="3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0" fillId="2" borderId="13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0" fillId="0" borderId="7" xfId="0" applyFont="1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5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1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3" fillId="0" borderId="43" xfId="20" applyFont="1" applyBorder="1">
      <alignment/>
      <protection/>
    </xf>
    <xf numFmtId="0" fontId="0" fillId="0" borderId="43" xfId="20" applyBorder="1">
      <alignment/>
      <protection/>
    </xf>
    <xf numFmtId="0" fontId="0" fillId="0" borderId="43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0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2" xfId="0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0" fillId="0" borderId="26" xfId="0" applyFont="1" applyBorder="1"/>
    <xf numFmtId="0" fontId="0" fillId="0" borderId="24" xfId="0" applyFont="1" applyBorder="1"/>
    <xf numFmtId="0" fontId="0" fillId="0" borderId="16" xfId="0" applyFont="1" applyBorder="1"/>
    <xf numFmtId="3" fontId="0" fillId="0" borderId="25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2" borderId="28" xfId="0" applyFill="1" applyBorder="1"/>
    <xf numFmtId="0" fontId="3" fillId="2" borderId="29" xfId="0" applyFont="1" applyFill="1" applyBorder="1"/>
    <xf numFmtId="0" fontId="0" fillId="2" borderId="29" xfId="0" applyFill="1" applyBorder="1"/>
    <xf numFmtId="4" fontId="0" fillId="2" borderId="48" xfId="0" applyNumberFormat="1" applyFill="1" applyBorder="1"/>
    <xf numFmtId="4" fontId="0" fillId="2" borderId="28" xfId="0" applyNumberFormat="1" applyFill="1" applyBorder="1"/>
    <xf numFmtId="4" fontId="0" fillId="2" borderId="29" xfId="0" applyNumberFormat="1" applyFill="1" applyBorder="1"/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2" xfId="20" applyBorder="1">
      <alignment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0" fillId="0" borderId="9" xfId="20" applyBorder="1" applyAlignment="1">
      <alignment horizontal="center"/>
      <protection/>
    </xf>
    <xf numFmtId="0" fontId="0" fillId="0" borderId="9" xfId="20" applyNumberFormat="1" applyBorder="1" applyAlignment="1">
      <alignment horizontal="right"/>
      <protection/>
    </xf>
    <xf numFmtId="0" fontId="0" fillId="0" borderId="8" xfId="20" applyNumberFormat="1" applyBorder="1">
      <alignment/>
      <protection/>
    </xf>
    <xf numFmtId="0" fontId="0" fillId="0" borderId="0" xfId="20" applyNumberFormat="1">
      <alignment/>
      <protection/>
    </xf>
    <xf numFmtId="0" fontId="11" fillId="0" borderId="0" xfId="20" applyFont="1">
      <alignment/>
      <protection/>
    </xf>
    <xf numFmtId="0" fontId="7" fillId="0" borderId="51" xfId="20" applyFont="1" applyBorder="1" applyAlignment="1">
      <alignment horizontal="center" vertical="top"/>
      <protection/>
    </xf>
    <xf numFmtId="49" fontId="7" fillId="0" borderId="51" xfId="20" applyNumberFormat="1" applyFont="1" applyBorder="1" applyAlignment="1">
      <alignment horizontal="left" vertical="top"/>
      <protection/>
    </xf>
    <xf numFmtId="0" fontId="7" fillId="0" borderId="51" xfId="20" applyFont="1" applyBorder="1" applyAlignment="1">
      <alignment vertical="top" wrapText="1"/>
      <protection/>
    </xf>
    <xf numFmtId="49" fontId="7" fillId="0" borderId="51" xfId="20" applyNumberFormat="1" applyFont="1" applyBorder="1" applyAlignment="1">
      <alignment horizontal="center" shrinkToFit="1"/>
      <protection/>
    </xf>
    <xf numFmtId="4" fontId="7" fillId="0" borderId="51" xfId="20" applyNumberFormat="1" applyFont="1" applyBorder="1" applyAlignment="1">
      <alignment horizontal="right"/>
      <protection/>
    </xf>
    <xf numFmtId="4" fontId="7" fillId="0" borderId="51" xfId="20" applyNumberFormat="1" applyFont="1" applyBorder="1">
      <alignment/>
      <protection/>
    </xf>
    <xf numFmtId="0" fontId="11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2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3" fillId="3" borderId="52" xfId="20" applyNumberFormat="1" applyFont="1" applyFill="1" applyBorder="1" applyAlignment="1">
      <alignment horizontal="right" wrapText="1"/>
      <protection/>
    </xf>
    <xf numFmtId="0" fontId="13" fillId="3" borderId="33" xfId="20" applyFont="1" applyFill="1" applyBorder="1" applyAlignment="1">
      <alignment horizontal="left" wrapText="1"/>
      <protection/>
    </xf>
    <xf numFmtId="0" fontId="13" fillId="0" borderId="13" xfId="0" applyFont="1" applyBorder="1" applyAlignment="1">
      <alignment horizontal="right"/>
    </xf>
    <xf numFmtId="0" fontId="0" fillId="2" borderId="10" xfId="20" applyFill="1" applyBorder="1" applyAlignment="1">
      <alignment horizontal="center"/>
      <protection/>
    </xf>
    <xf numFmtId="49" fontId="15" fillId="2" borderId="10" xfId="20" applyNumberFormat="1" applyFont="1" applyFill="1" applyBorder="1" applyAlignment="1">
      <alignment horizontal="left"/>
      <protection/>
    </xf>
    <xf numFmtId="0" fontId="15" fillId="2" borderId="50" xfId="20" applyFont="1" applyFill="1" applyBorder="1">
      <alignment/>
      <protection/>
    </xf>
    <xf numFmtId="0" fontId="0" fillId="2" borderId="9" xfId="20" applyFill="1" applyBorder="1" applyAlignment="1">
      <alignment horizontal="center"/>
      <protection/>
    </xf>
    <xf numFmtId="4" fontId="0" fillId="2" borderId="9" xfId="20" applyNumberFormat="1" applyFill="1" applyBorder="1" applyAlignment="1">
      <alignment horizontal="right"/>
      <protection/>
    </xf>
    <xf numFmtId="4" fontId="0" fillId="2" borderId="8" xfId="20" applyNumberForma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0" fillId="0" borderId="13" xfId="0" applyNumberFormat="1" applyFont="1" applyBorder="1"/>
    <xf numFmtId="3" fontId="0" fillId="0" borderId="49" xfId="0" applyNumberFormat="1" applyFont="1" applyBorder="1"/>
    <xf numFmtId="3" fontId="0" fillId="0" borderId="53" xfId="0" applyNumberFormat="1" applyFont="1" applyBorder="1"/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6" fontId="0" fillId="0" borderId="50" xfId="0" applyNumberFormat="1" applyBorder="1" applyAlignment="1">
      <alignment horizontal="right" indent="2"/>
    </xf>
    <xf numFmtId="166" fontId="0" fillId="0" borderId="15" xfId="0" applyNumberForma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0" fillId="0" borderId="55" xfId="20" applyFont="1" applyBorder="1" applyAlignment="1">
      <alignment horizontal="center"/>
      <protection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left"/>
      <protection/>
    </xf>
    <xf numFmtId="0" fontId="0" fillId="0" borderId="43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3" fillId="3" borderId="61" xfId="20" applyNumberFormat="1" applyFont="1" applyFill="1" applyBorder="1" applyAlignment="1">
      <alignment horizontal="left" wrapText="1"/>
      <protection/>
    </xf>
    <xf numFmtId="49" fontId="14" fillId="0" borderId="62" xfId="0" applyNumberFormat="1" applyFont="1" applyBorder="1" applyAlignment="1">
      <alignment horizontal="left" wrapText="1"/>
    </xf>
    <xf numFmtId="0" fontId="8" fillId="0" borderId="0" xfId="20" applyFont="1" applyAlignment="1">
      <alignment horizontal="center"/>
      <protection/>
    </xf>
    <xf numFmtId="49" fontId="0" fillId="0" borderId="57" xfId="20" applyNumberFormat="1" applyFont="1" applyBorder="1" applyAlignment="1">
      <alignment horizontal="center"/>
      <protection/>
    </xf>
    <xf numFmtId="0" fontId="0" fillId="0" borderId="59" xfId="20" applyBorder="1" applyAlignment="1">
      <alignment horizontal="center" shrinkToFit="1"/>
      <protection/>
    </xf>
    <xf numFmtId="0" fontId="0" fillId="0" borderId="43" xfId="20" applyBorder="1" applyAlignment="1">
      <alignment horizontal="center" shrinkToFit="1"/>
      <protection/>
    </xf>
    <xf numFmtId="0" fontId="0" fillId="0" borderId="60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2018 02</v>
      </c>
      <c r="D2" s="5" t="str">
        <f>Rekapitulace!G2</f>
        <v>Stavební část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3"/>
      <c r="D8" s="203"/>
      <c r="E8" s="204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3">
        <f>Projektant</f>
        <v>0</v>
      </c>
      <c r="D9" s="203"/>
      <c r="E9" s="204"/>
      <c r="F9" s="11"/>
      <c r="G9" s="33"/>
      <c r="H9" s="34"/>
    </row>
    <row r="10" spans="1:8" ht="12.75">
      <c r="A10" s="28" t="s">
        <v>14</v>
      </c>
      <c r="B10" s="11"/>
      <c r="C10" s="203"/>
      <c r="D10" s="203"/>
      <c r="E10" s="203"/>
      <c r="F10" s="35"/>
      <c r="G10" s="36"/>
      <c r="H10" s="37"/>
    </row>
    <row r="11" spans="1:57" ht="13.5" customHeight="1">
      <c r="A11" s="28" t="s">
        <v>15</v>
      </c>
      <c r="B11" s="11"/>
      <c r="C11" s="203"/>
      <c r="D11" s="203"/>
      <c r="E11" s="203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Rekapitulace!A24</f>
        <v>Ztížené výrobní podmínky</v>
      </c>
      <c r="E15" s="57"/>
      <c r="F15" s="58"/>
      <c r="G15" s="55">
        <f>Rekapitulace!I24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59" t="str">
        <f>Rekapitulace!A25</f>
        <v>Oborová přirážka</v>
      </c>
      <c r="E16" s="60"/>
      <c r="F16" s="61"/>
      <c r="G16" s="55">
        <f>Rekapitulace!I25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59" t="str">
        <f>Rekapitulace!A26</f>
        <v>Přesun stavebních kapacit</v>
      </c>
      <c r="E17" s="60"/>
      <c r="F17" s="61"/>
      <c r="G17" s="55">
        <f>Rekapitulace!I26</f>
        <v>0</v>
      </c>
    </row>
    <row r="18" spans="1:7" ht="15.95" customHeight="1">
      <c r="A18" s="62" t="s">
        <v>27</v>
      </c>
      <c r="B18" s="63" t="s">
        <v>28</v>
      </c>
      <c r="C18" s="55">
        <f>Dodavka</f>
        <v>0</v>
      </c>
      <c r="D18" s="59" t="str">
        <f>Rekapitulace!A27</f>
        <v>Mimostaveništní doprava</v>
      </c>
      <c r="E18" s="60"/>
      <c r="F18" s="61"/>
      <c r="G18" s="55">
        <f>Rekapitulace!I27</f>
        <v>0</v>
      </c>
    </row>
    <row r="19" spans="1:7" ht="15.95" customHeight="1">
      <c r="A19" s="64" t="s">
        <v>29</v>
      </c>
      <c r="B19" s="54"/>
      <c r="C19" s="55">
        <f>SUM(C15:C18)</f>
        <v>0</v>
      </c>
      <c r="D19" s="65" t="str">
        <f>Rekapitulace!A28</f>
        <v>Zařízení staveniště</v>
      </c>
      <c r="E19" s="60"/>
      <c r="F19" s="61"/>
      <c r="G19" s="55">
        <f>Rekapitulace!I28</f>
        <v>0</v>
      </c>
    </row>
    <row r="20" spans="1:7" ht="15.95" customHeight="1">
      <c r="A20" s="64"/>
      <c r="B20" s="54"/>
      <c r="C20" s="55"/>
      <c r="D20" s="59" t="str">
        <f>Rekapitulace!A29</f>
        <v>Provoz investora</v>
      </c>
      <c r="E20" s="60"/>
      <c r="F20" s="61"/>
      <c r="G20" s="55">
        <f>Rekapitulace!I29</f>
        <v>0</v>
      </c>
    </row>
    <row r="21" spans="1:7" ht="15.95" customHeight="1">
      <c r="A21" s="64" t="s">
        <v>30</v>
      </c>
      <c r="B21" s="54"/>
      <c r="C21" s="55">
        <f>HZS</f>
        <v>0</v>
      </c>
      <c r="D21" s="59" t="str">
        <f>Rekapitulace!A30</f>
        <v>Kompletační činnost (IČD)</v>
      </c>
      <c r="E21" s="60"/>
      <c r="F21" s="61"/>
      <c r="G21" s="55">
        <f>Rekapitulace!I30</f>
        <v>0</v>
      </c>
    </row>
    <row r="22" spans="1:7" ht="15.9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95" customHeight="1" thickBot="1">
      <c r="A23" s="206" t="s">
        <v>33</v>
      </c>
      <c r="B23" s="207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8">
        <f>ROUND(C23-F32,0)</f>
        <v>0</v>
      </c>
      <c r="G30" s="209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8">
        <f>ROUND(PRODUCT(F30,C31/100),1)</f>
        <v>0</v>
      </c>
      <c r="G31" s="209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8">
        <v>0</v>
      </c>
      <c r="G32" s="209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8">
        <f>ROUND(PRODUCT(F32,C33/100),1)</f>
        <v>0</v>
      </c>
      <c r="G33" s="209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0">
        <f>CEILING(SUM(F30:F33),IF(SUM(F30:F33)&gt;=0,1,-1))</f>
        <v>0</v>
      </c>
      <c r="G34" s="211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2"/>
      <c r="C37" s="202"/>
      <c r="D37" s="202"/>
      <c r="E37" s="202"/>
      <c r="F37" s="202"/>
      <c r="G37" s="202"/>
      <c r="H37" t="s">
        <v>5</v>
      </c>
    </row>
    <row r="38" spans="1:8" ht="12.75" customHeight="1">
      <c r="A38" s="95"/>
      <c r="B38" s="202"/>
      <c r="C38" s="202"/>
      <c r="D38" s="202"/>
      <c r="E38" s="202"/>
      <c r="F38" s="202"/>
      <c r="G38" s="202"/>
      <c r="H38" t="s">
        <v>5</v>
      </c>
    </row>
    <row r="39" spans="1:8" ht="12.75">
      <c r="A39" s="95"/>
      <c r="B39" s="202"/>
      <c r="C39" s="202"/>
      <c r="D39" s="202"/>
      <c r="E39" s="202"/>
      <c r="F39" s="202"/>
      <c r="G39" s="202"/>
      <c r="H39" t="s">
        <v>5</v>
      </c>
    </row>
    <row r="40" spans="1:8" ht="12.75">
      <c r="A40" s="95"/>
      <c r="B40" s="202"/>
      <c r="C40" s="202"/>
      <c r="D40" s="202"/>
      <c r="E40" s="202"/>
      <c r="F40" s="202"/>
      <c r="G40" s="202"/>
      <c r="H40" t="s">
        <v>5</v>
      </c>
    </row>
    <row r="41" spans="1:8" ht="12.75">
      <c r="A41" s="95"/>
      <c r="B41" s="202"/>
      <c r="C41" s="202"/>
      <c r="D41" s="202"/>
      <c r="E41" s="202"/>
      <c r="F41" s="202"/>
      <c r="G41" s="202"/>
      <c r="H41" t="s">
        <v>5</v>
      </c>
    </row>
    <row r="42" spans="1:8" ht="12.75">
      <c r="A42" s="95"/>
      <c r="B42" s="202"/>
      <c r="C42" s="202"/>
      <c r="D42" s="202"/>
      <c r="E42" s="202"/>
      <c r="F42" s="202"/>
      <c r="G42" s="202"/>
      <c r="H42" t="s">
        <v>5</v>
      </c>
    </row>
    <row r="43" spans="1:8" ht="12.75">
      <c r="A43" s="95"/>
      <c r="B43" s="202"/>
      <c r="C43" s="202"/>
      <c r="D43" s="202"/>
      <c r="E43" s="202"/>
      <c r="F43" s="202"/>
      <c r="G43" s="202"/>
      <c r="H43" t="s">
        <v>5</v>
      </c>
    </row>
    <row r="44" spans="1:8" ht="12.75">
      <c r="A44" s="95"/>
      <c r="B44" s="202"/>
      <c r="C44" s="202"/>
      <c r="D44" s="202"/>
      <c r="E44" s="202"/>
      <c r="F44" s="202"/>
      <c r="G44" s="202"/>
      <c r="H44" t="s">
        <v>5</v>
      </c>
    </row>
    <row r="45" spans="1:8" ht="0.75" customHeight="1">
      <c r="A45" s="95"/>
      <c r="B45" s="202"/>
      <c r="C45" s="202"/>
      <c r="D45" s="202"/>
      <c r="E45" s="202"/>
      <c r="F45" s="202"/>
      <c r="G45" s="202"/>
      <c r="H45" t="s">
        <v>5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  <row r="55" spans="2:7" ht="12.75">
      <c r="B55" s="212"/>
      <c r="C55" s="212"/>
      <c r="D55" s="212"/>
      <c r="E55" s="212"/>
      <c r="F55" s="212"/>
      <c r="G55" s="21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3"/>
  <sheetViews>
    <sheetView workbookViewId="0" topLeftCell="A1">
      <selection activeCell="H32" sqref="H32:I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48</v>
      </c>
      <c r="B1" s="214"/>
      <c r="C1" s="96" t="str">
        <f>CONCATENATE(cislostavby," ",nazevstavby)</f>
        <v>2018 02 Brno, Tř, Generála Píky, OTS 697, kab. VN, rozv.VN</v>
      </c>
      <c r="D1" s="97"/>
      <c r="E1" s="98"/>
      <c r="F1" s="97"/>
      <c r="G1" s="99" t="s">
        <v>49</v>
      </c>
      <c r="H1" s="100" t="s">
        <v>78</v>
      </c>
      <c r="I1" s="101"/>
    </row>
    <row r="2" spans="1:9" ht="13.5" thickBot="1">
      <c r="A2" s="215" t="s">
        <v>50</v>
      </c>
      <c r="B2" s="216"/>
      <c r="C2" s="102" t="str">
        <f>CONCATENATE(cisloobjektu," ",nazevobjektu)</f>
        <v>SO 01 TS</v>
      </c>
      <c r="D2" s="103"/>
      <c r="E2" s="104"/>
      <c r="F2" s="103"/>
      <c r="G2" s="217" t="s">
        <v>82</v>
      </c>
      <c r="H2" s="218"/>
      <c r="I2" s="219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8" t="str">
        <f>Položky!B7</f>
        <v>1</v>
      </c>
      <c r="B7" s="114" t="str">
        <f>Položky!C7</f>
        <v>Zemní práce</v>
      </c>
      <c r="D7" s="115"/>
      <c r="E7" s="199">
        <f>Položky!BA15</f>
        <v>0</v>
      </c>
      <c r="F7" s="200">
        <f>Položky!BB15</f>
        <v>0</v>
      </c>
      <c r="G7" s="200">
        <f>Položky!BC15</f>
        <v>0</v>
      </c>
      <c r="H7" s="200">
        <f>Položky!BD15</f>
        <v>0</v>
      </c>
      <c r="I7" s="201">
        <f>Položky!BE15</f>
        <v>0</v>
      </c>
    </row>
    <row r="8" spans="1:9" s="34" customFormat="1" ht="12.75">
      <c r="A8" s="198" t="str">
        <f>Položky!B16</f>
        <v>2</v>
      </c>
      <c r="B8" s="114" t="str">
        <f>Položky!C16</f>
        <v>Základy a zvláštní zakládání</v>
      </c>
      <c r="D8" s="115"/>
      <c r="E8" s="199">
        <f>Položky!BA23</f>
        <v>0</v>
      </c>
      <c r="F8" s="200">
        <f>Položky!BB23</f>
        <v>0</v>
      </c>
      <c r="G8" s="200">
        <f>Položky!BC23</f>
        <v>0</v>
      </c>
      <c r="H8" s="200">
        <f>Položky!BD23</f>
        <v>0</v>
      </c>
      <c r="I8" s="201">
        <f>Položky!BE23</f>
        <v>0</v>
      </c>
    </row>
    <row r="9" spans="1:9" s="34" customFormat="1" ht="12.75">
      <c r="A9" s="198" t="str">
        <f>Položky!B24</f>
        <v>3</v>
      </c>
      <c r="B9" s="114" t="str">
        <f>Položky!C24</f>
        <v>Svislé a kompletní konstrukce</v>
      </c>
      <c r="D9" s="115"/>
      <c r="E9" s="199">
        <f>Položky!BA31</f>
        <v>0</v>
      </c>
      <c r="F9" s="200">
        <f>Položky!BB31</f>
        <v>0</v>
      </c>
      <c r="G9" s="200">
        <f>Položky!BC31</f>
        <v>0</v>
      </c>
      <c r="H9" s="200">
        <f>Položky!BD31</f>
        <v>0</v>
      </c>
      <c r="I9" s="201">
        <f>Položky!BE31</f>
        <v>0</v>
      </c>
    </row>
    <row r="10" spans="1:9" s="34" customFormat="1" ht="12.75">
      <c r="A10" s="198" t="str">
        <f>Položky!B32</f>
        <v>6</v>
      </c>
      <c r="B10" s="114" t="str">
        <f>Položky!C32</f>
        <v>Úpravy povrchu, podlahy</v>
      </c>
      <c r="D10" s="115"/>
      <c r="E10" s="199">
        <f>Položky!BA73</f>
        <v>0</v>
      </c>
      <c r="F10" s="200">
        <f>Položky!BB73</f>
        <v>0</v>
      </c>
      <c r="G10" s="200">
        <f>Položky!BC73</f>
        <v>0</v>
      </c>
      <c r="H10" s="200">
        <f>Položky!BD73</f>
        <v>0</v>
      </c>
      <c r="I10" s="201">
        <f>Položky!BE73</f>
        <v>0</v>
      </c>
    </row>
    <row r="11" spans="1:9" s="34" customFormat="1" ht="12.75">
      <c r="A11" s="198" t="str">
        <f>Položky!B74</f>
        <v>9</v>
      </c>
      <c r="B11" s="114" t="str">
        <f>Položky!C74</f>
        <v>Ostatní konstrukce, bourání</v>
      </c>
      <c r="D11" s="115"/>
      <c r="E11" s="199">
        <f>Položky!BA77</f>
        <v>0</v>
      </c>
      <c r="F11" s="200">
        <f>Položky!BB77</f>
        <v>0</v>
      </c>
      <c r="G11" s="200">
        <f>Položky!BC77</f>
        <v>0</v>
      </c>
      <c r="H11" s="200">
        <f>Položky!BD77</f>
        <v>0</v>
      </c>
      <c r="I11" s="201">
        <f>Položky!BE77</f>
        <v>0</v>
      </c>
    </row>
    <row r="12" spans="1:9" s="34" customFormat="1" ht="12.75">
      <c r="A12" s="198" t="str">
        <f>Položky!B78</f>
        <v>94</v>
      </c>
      <c r="B12" s="114" t="str">
        <f>Položky!C78</f>
        <v>Lešení a stavební výtahy</v>
      </c>
      <c r="D12" s="115"/>
      <c r="E12" s="199">
        <f>Položky!BA84</f>
        <v>0</v>
      </c>
      <c r="F12" s="200">
        <f>Položky!BB84</f>
        <v>0</v>
      </c>
      <c r="G12" s="200">
        <f>Položky!BC84</f>
        <v>0</v>
      </c>
      <c r="H12" s="200">
        <f>Položky!BD84</f>
        <v>0</v>
      </c>
      <c r="I12" s="201">
        <f>Položky!BE84</f>
        <v>0</v>
      </c>
    </row>
    <row r="13" spans="1:9" s="34" customFormat="1" ht="12.75">
      <c r="A13" s="198" t="str">
        <f>Položky!B85</f>
        <v>96</v>
      </c>
      <c r="B13" s="114" t="str">
        <f>Položky!C85</f>
        <v>Bourání konstrukcí</v>
      </c>
      <c r="D13" s="115"/>
      <c r="E13" s="199">
        <f>Položky!BA119</f>
        <v>0</v>
      </c>
      <c r="F13" s="200">
        <f>Položky!BB119</f>
        <v>0</v>
      </c>
      <c r="G13" s="200">
        <f>Položky!BC119</f>
        <v>0</v>
      </c>
      <c r="H13" s="200">
        <f>Položky!BD119</f>
        <v>0</v>
      </c>
      <c r="I13" s="201">
        <f>Položky!BE119</f>
        <v>0</v>
      </c>
    </row>
    <row r="14" spans="1:9" s="34" customFormat="1" ht="12.75">
      <c r="A14" s="198" t="str">
        <f>Položky!B120</f>
        <v>99</v>
      </c>
      <c r="B14" s="114" t="str">
        <f>Položky!C120</f>
        <v>Staveništní přesun hmot</v>
      </c>
      <c r="D14" s="115"/>
      <c r="E14" s="199">
        <f>Položky!BA122</f>
        <v>0</v>
      </c>
      <c r="F14" s="200">
        <f>Položky!BB122</f>
        <v>0</v>
      </c>
      <c r="G14" s="200">
        <f>Položky!BC122</f>
        <v>0</v>
      </c>
      <c r="H14" s="200">
        <f>Položky!BD122</f>
        <v>0</v>
      </c>
      <c r="I14" s="201">
        <f>Položky!BE122</f>
        <v>0</v>
      </c>
    </row>
    <row r="15" spans="1:9" s="34" customFormat="1" ht="12.75">
      <c r="A15" s="198" t="str">
        <f>Položky!B123</f>
        <v>711</v>
      </c>
      <c r="B15" s="114" t="str">
        <f>Položky!C123</f>
        <v>Izolace proti vodě</v>
      </c>
      <c r="D15" s="115"/>
      <c r="E15" s="199">
        <f>Položky!BA129</f>
        <v>0</v>
      </c>
      <c r="F15" s="200">
        <f>Položky!BB129</f>
        <v>0</v>
      </c>
      <c r="G15" s="200">
        <f>Položky!BC129</f>
        <v>0</v>
      </c>
      <c r="H15" s="200">
        <f>Položky!BD129</f>
        <v>0</v>
      </c>
      <c r="I15" s="201">
        <f>Položky!BE129</f>
        <v>0</v>
      </c>
    </row>
    <row r="16" spans="1:9" s="34" customFormat="1" ht="12.75">
      <c r="A16" s="198" t="str">
        <f>Položky!B130</f>
        <v>767</v>
      </c>
      <c r="B16" s="114" t="str">
        <f>Položky!C130</f>
        <v>Konstrukce zámečnické</v>
      </c>
      <c r="D16" s="115"/>
      <c r="E16" s="199">
        <f>Položky!BA143</f>
        <v>0</v>
      </c>
      <c r="F16" s="200">
        <f>Položky!BB143</f>
        <v>0</v>
      </c>
      <c r="G16" s="200">
        <f>Položky!BC143</f>
        <v>0</v>
      </c>
      <c r="H16" s="200">
        <f>Položky!BD143</f>
        <v>0</v>
      </c>
      <c r="I16" s="201">
        <f>Položky!BE143</f>
        <v>0</v>
      </c>
    </row>
    <row r="17" spans="1:9" s="34" customFormat="1" ht="12.75">
      <c r="A17" s="198" t="str">
        <f>Položky!B144</f>
        <v>783</v>
      </c>
      <c r="B17" s="114" t="str">
        <f>Položky!C144</f>
        <v>Nátěry</v>
      </c>
      <c r="D17" s="115"/>
      <c r="E17" s="199">
        <f>Položky!BA173</f>
        <v>0</v>
      </c>
      <c r="F17" s="200">
        <f>Položky!BB173</f>
        <v>0</v>
      </c>
      <c r="G17" s="200">
        <f>Položky!BC173</f>
        <v>0</v>
      </c>
      <c r="H17" s="200">
        <f>Položky!BD173</f>
        <v>0</v>
      </c>
      <c r="I17" s="201">
        <f>Položky!BE173</f>
        <v>0</v>
      </c>
    </row>
    <row r="18" spans="1:9" s="34" customFormat="1" ht="13.5" thickBot="1">
      <c r="A18" s="198" t="str">
        <f>Položky!B174</f>
        <v>784</v>
      </c>
      <c r="B18" s="114" t="str">
        <f>Položky!C174</f>
        <v>Malby</v>
      </c>
      <c r="D18" s="115"/>
      <c r="E18" s="199">
        <f>Položky!BA180</f>
        <v>0</v>
      </c>
      <c r="F18" s="200">
        <f>Položky!BB180</f>
        <v>0</v>
      </c>
      <c r="G18" s="200">
        <f>Položky!BC180</f>
        <v>0</v>
      </c>
      <c r="H18" s="200">
        <f>Položky!BD180</f>
        <v>0</v>
      </c>
      <c r="I18" s="201">
        <f>Položky!BE180</f>
        <v>0</v>
      </c>
    </row>
    <row r="19" spans="1:9" s="122" customFormat="1" ht="13.5" thickBot="1">
      <c r="A19" s="116"/>
      <c r="B19" s="117" t="s">
        <v>57</v>
      </c>
      <c r="C19" s="117"/>
      <c r="D19" s="118"/>
      <c r="E19" s="119">
        <f>SUM(E7:E18)</f>
        <v>0</v>
      </c>
      <c r="F19" s="120">
        <f>SUM(F7:F18)</f>
        <v>0</v>
      </c>
      <c r="G19" s="120">
        <f>SUM(G7:G18)</f>
        <v>0</v>
      </c>
      <c r="H19" s="120">
        <f>SUM(H7:H18)</f>
        <v>0</v>
      </c>
      <c r="I19" s="121">
        <f>SUM(I7:I18)</f>
        <v>0</v>
      </c>
    </row>
    <row r="20" spans="1:9" ht="12.75">
      <c r="A20" s="34"/>
      <c r="B20" s="34"/>
      <c r="C20" s="34"/>
      <c r="D20" s="34"/>
      <c r="E20" s="34"/>
      <c r="F20" s="34"/>
      <c r="G20" s="34"/>
      <c r="H20" s="34"/>
      <c r="I20" s="34"/>
    </row>
    <row r="21" spans="1:57" ht="19.5" customHeight="1">
      <c r="A21" s="106" t="s">
        <v>58</v>
      </c>
      <c r="B21" s="106"/>
      <c r="C21" s="106"/>
      <c r="D21" s="106"/>
      <c r="E21" s="106"/>
      <c r="F21" s="106"/>
      <c r="G21" s="123"/>
      <c r="H21" s="106"/>
      <c r="I21" s="106"/>
      <c r="BA21" s="40"/>
      <c r="BB21" s="40"/>
      <c r="BC21" s="40"/>
      <c r="BD21" s="40"/>
      <c r="BE21" s="40"/>
    </row>
    <row r="22" ht="13.5" thickBot="1"/>
    <row r="23" spans="1:9" ht="12.75">
      <c r="A23" s="71" t="s">
        <v>59</v>
      </c>
      <c r="B23" s="72"/>
      <c r="C23" s="72"/>
      <c r="D23" s="124"/>
      <c r="E23" s="125" t="s">
        <v>60</v>
      </c>
      <c r="F23" s="126" t="s">
        <v>61</v>
      </c>
      <c r="G23" s="127" t="s">
        <v>62</v>
      </c>
      <c r="H23" s="128"/>
      <c r="I23" s="129" t="s">
        <v>60</v>
      </c>
    </row>
    <row r="24" spans="1:53" ht="12.75">
      <c r="A24" s="130" t="s">
        <v>296</v>
      </c>
      <c r="B24" s="131"/>
      <c r="C24" s="131"/>
      <c r="D24" s="132"/>
      <c r="E24" s="133"/>
      <c r="F24" s="134"/>
      <c r="G24" s="135">
        <f aca="true" t="shared" si="0" ref="G24:G31">CHOOSE(BA24+1,HSV+PSV,HSV+PSV+Mont,HSV+PSV+Dodavka+Mont,HSV,PSV,Mont,Dodavka,Mont+Dodavka,0)</f>
        <v>0</v>
      </c>
      <c r="H24" s="136"/>
      <c r="I24" s="137">
        <f aca="true" t="shared" si="1" ref="I24:I31">E24+F24*G24/100</f>
        <v>0</v>
      </c>
      <c r="BA24">
        <v>0</v>
      </c>
    </row>
    <row r="25" spans="1:53" ht="12.75">
      <c r="A25" s="130" t="s">
        <v>297</v>
      </c>
      <c r="B25" s="131"/>
      <c r="C25" s="131"/>
      <c r="D25" s="132"/>
      <c r="E25" s="133"/>
      <c r="F25" s="134"/>
      <c r="G25" s="135">
        <f t="shared" si="0"/>
        <v>0</v>
      </c>
      <c r="H25" s="136"/>
      <c r="I25" s="137">
        <f t="shared" si="1"/>
        <v>0</v>
      </c>
      <c r="BA25">
        <v>0</v>
      </c>
    </row>
    <row r="26" spans="1:53" ht="12.75">
      <c r="A26" s="130" t="s">
        <v>298</v>
      </c>
      <c r="B26" s="131"/>
      <c r="C26" s="131"/>
      <c r="D26" s="132"/>
      <c r="E26" s="133"/>
      <c r="F26" s="134"/>
      <c r="G26" s="135">
        <f t="shared" si="0"/>
        <v>0</v>
      </c>
      <c r="H26" s="136"/>
      <c r="I26" s="137">
        <f t="shared" si="1"/>
        <v>0</v>
      </c>
      <c r="BA26">
        <v>0</v>
      </c>
    </row>
    <row r="27" spans="1:53" ht="12.75">
      <c r="A27" s="130" t="s">
        <v>299</v>
      </c>
      <c r="B27" s="131"/>
      <c r="C27" s="131"/>
      <c r="D27" s="132"/>
      <c r="E27" s="133"/>
      <c r="F27" s="134"/>
      <c r="G27" s="135">
        <f t="shared" si="0"/>
        <v>0</v>
      </c>
      <c r="H27" s="136"/>
      <c r="I27" s="137">
        <f t="shared" si="1"/>
        <v>0</v>
      </c>
      <c r="BA27">
        <v>0</v>
      </c>
    </row>
    <row r="28" spans="1:53" ht="12.75">
      <c r="A28" s="130" t="s">
        <v>300</v>
      </c>
      <c r="B28" s="131"/>
      <c r="C28" s="131"/>
      <c r="D28" s="132"/>
      <c r="E28" s="133"/>
      <c r="F28" s="134"/>
      <c r="G28" s="135">
        <f t="shared" si="0"/>
        <v>0</v>
      </c>
      <c r="H28" s="136"/>
      <c r="I28" s="137">
        <f t="shared" si="1"/>
        <v>0</v>
      </c>
      <c r="BA28">
        <v>1</v>
      </c>
    </row>
    <row r="29" spans="1:53" ht="12.75">
      <c r="A29" s="130" t="s">
        <v>301</v>
      </c>
      <c r="B29" s="131"/>
      <c r="C29" s="131"/>
      <c r="D29" s="132"/>
      <c r="E29" s="133"/>
      <c r="F29" s="134"/>
      <c r="G29" s="135">
        <f t="shared" si="0"/>
        <v>0</v>
      </c>
      <c r="H29" s="136"/>
      <c r="I29" s="137">
        <f t="shared" si="1"/>
        <v>0</v>
      </c>
      <c r="BA29">
        <v>1</v>
      </c>
    </row>
    <row r="30" spans="1:53" ht="12.75">
      <c r="A30" s="130" t="s">
        <v>302</v>
      </c>
      <c r="B30" s="131"/>
      <c r="C30" s="131"/>
      <c r="D30" s="132"/>
      <c r="E30" s="133"/>
      <c r="F30" s="134"/>
      <c r="G30" s="135">
        <f t="shared" si="0"/>
        <v>0</v>
      </c>
      <c r="H30" s="136"/>
      <c r="I30" s="137">
        <f t="shared" si="1"/>
        <v>0</v>
      </c>
      <c r="BA30">
        <v>2</v>
      </c>
    </row>
    <row r="31" spans="1:53" ht="12.75">
      <c r="A31" s="130" t="s">
        <v>303</v>
      </c>
      <c r="B31" s="131"/>
      <c r="C31" s="131"/>
      <c r="D31" s="132"/>
      <c r="E31" s="133"/>
      <c r="F31" s="134"/>
      <c r="G31" s="135">
        <f t="shared" si="0"/>
        <v>0</v>
      </c>
      <c r="H31" s="136"/>
      <c r="I31" s="137">
        <f t="shared" si="1"/>
        <v>0</v>
      </c>
      <c r="BA31">
        <v>2</v>
      </c>
    </row>
    <row r="32" spans="1:9" ht="13.5" thickBot="1">
      <c r="A32" s="138"/>
      <c r="B32" s="139" t="s">
        <v>63</v>
      </c>
      <c r="C32" s="140"/>
      <c r="D32" s="141"/>
      <c r="E32" s="142"/>
      <c r="F32" s="143"/>
      <c r="G32" s="143"/>
      <c r="H32" s="220">
        <f>SUM(I24:I31)</f>
        <v>0</v>
      </c>
      <c r="I32" s="221"/>
    </row>
    <row r="34" spans="2:9" ht="12.75">
      <c r="B34" s="122"/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</sheetData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53"/>
  <sheetViews>
    <sheetView showGridLines="0" showZeros="0" workbookViewId="0" topLeftCell="A1">
      <selection activeCell="A180" sqref="A180:IV182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24" t="s">
        <v>77</v>
      </c>
      <c r="B1" s="224"/>
      <c r="C1" s="224"/>
      <c r="D1" s="224"/>
      <c r="E1" s="224"/>
      <c r="F1" s="224"/>
      <c r="G1" s="224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3" t="s">
        <v>48</v>
      </c>
      <c r="B3" s="214"/>
      <c r="C3" s="96" t="str">
        <f>CONCATENATE(cislostavby," ",nazevstavby)</f>
        <v>2018 02 Brno, Tř, Generála Píky, OTS 697, kab. VN, rozv.VN</v>
      </c>
      <c r="D3" s="97"/>
      <c r="E3" s="151" t="s">
        <v>64</v>
      </c>
      <c r="F3" s="152" t="str">
        <f>Rekapitulace!H1</f>
        <v>2018 02</v>
      </c>
      <c r="G3" s="153"/>
    </row>
    <row r="4" spans="1:7" ht="13.5" thickBot="1">
      <c r="A4" s="225" t="s">
        <v>50</v>
      </c>
      <c r="B4" s="216"/>
      <c r="C4" s="102" t="str">
        <f>CONCATENATE(cisloobjektu," ",nazevobjektu)</f>
        <v>SO 01 TS</v>
      </c>
      <c r="D4" s="103"/>
      <c r="E4" s="226" t="str">
        <f>Rekapitulace!G2</f>
        <v>Stavební část</v>
      </c>
      <c r="F4" s="227"/>
      <c r="G4" s="228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73</v>
      </c>
      <c r="C7" s="164" t="s">
        <v>74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83</v>
      </c>
      <c r="C8" s="172" t="s">
        <v>84</v>
      </c>
      <c r="D8" s="173" t="s">
        <v>85</v>
      </c>
      <c r="E8" s="174">
        <v>4.4154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1</v>
      </c>
      <c r="CZ8" s="147">
        <v>0</v>
      </c>
    </row>
    <row r="9" spans="1:15" ht="12.75">
      <c r="A9" s="177"/>
      <c r="B9" s="179"/>
      <c r="C9" s="222" t="s">
        <v>86</v>
      </c>
      <c r="D9" s="223"/>
      <c r="E9" s="180">
        <v>3.0154</v>
      </c>
      <c r="F9" s="181"/>
      <c r="G9" s="182"/>
      <c r="M9" s="178" t="s">
        <v>86</v>
      </c>
      <c r="O9" s="169"/>
    </row>
    <row r="10" spans="1:15" ht="12.75">
      <c r="A10" s="177"/>
      <c r="B10" s="179"/>
      <c r="C10" s="222" t="s">
        <v>87</v>
      </c>
      <c r="D10" s="223"/>
      <c r="E10" s="180">
        <v>1.4</v>
      </c>
      <c r="F10" s="181"/>
      <c r="G10" s="182"/>
      <c r="M10" s="178" t="s">
        <v>87</v>
      </c>
      <c r="O10" s="169"/>
    </row>
    <row r="11" spans="1:104" ht="12.75">
      <c r="A11" s="170">
        <v>2</v>
      </c>
      <c r="B11" s="171" t="s">
        <v>88</v>
      </c>
      <c r="C11" s="172" t="s">
        <v>89</v>
      </c>
      <c r="D11" s="173" t="s">
        <v>85</v>
      </c>
      <c r="E11" s="174">
        <v>4.4154</v>
      </c>
      <c r="F11" s="174">
        <v>0</v>
      </c>
      <c r="G11" s="175">
        <f>E11*F11</f>
        <v>0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>IF(AZ11=1,G11,0)</f>
        <v>0</v>
      </c>
      <c r="BB11" s="147">
        <f>IF(AZ11=2,G11,0)</f>
        <v>0</v>
      </c>
      <c r="BC11" s="147">
        <f>IF(AZ11=3,G11,0)</f>
        <v>0</v>
      </c>
      <c r="BD11" s="147">
        <f>IF(AZ11=4,G11,0)</f>
        <v>0</v>
      </c>
      <c r="BE11" s="147">
        <f>IF(AZ11=5,G11,0)</f>
        <v>0</v>
      </c>
      <c r="CA11" s="176">
        <v>1</v>
      </c>
      <c r="CB11" s="176">
        <v>1</v>
      </c>
      <c r="CZ11" s="147">
        <v>0</v>
      </c>
    </row>
    <row r="12" spans="1:104" ht="12.75">
      <c r="A12" s="170">
        <v>3</v>
      </c>
      <c r="B12" s="171" t="s">
        <v>90</v>
      </c>
      <c r="C12" s="172" t="s">
        <v>91</v>
      </c>
      <c r="D12" s="173" t="s">
        <v>85</v>
      </c>
      <c r="E12" s="174">
        <v>4.4154</v>
      </c>
      <c r="F12" s="174">
        <v>0</v>
      </c>
      <c r="G12" s="175">
        <f>E12*F12</f>
        <v>0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>IF(AZ12=1,G12,0)</f>
        <v>0</v>
      </c>
      <c r="BB12" s="147">
        <f>IF(AZ12=2,G12,0)</f>
        <v>0</v>
      </c>
      <c r="BC12" s="147">
        <f>IF(AZ12=3,G12,0)</f>
        <v>0</v>
      </c>
      <c r="BD12" s="147">
        <f>IF(AZ12=4,G12,0)</f>
        <v>0</v>
      </c>
      <c r="BE12" s="147">
        <f>IF(AZ12=5,G12,0)</f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4</v>
      </c>
      <c r="B13" s="171" t="s">
        <v>92</v>
      </c>
      <c r="C13" s="172" t="s">
        <v>93</v>
      </c>
      <c r="D13" s="173" t="s">
        <v>85</v>
      </c>
      <c r="E13" s="174">
        <v>4.4154</v>
      </c>
      <c r="F13" s="174">
        <v>0</v>
      </c>
      <c r="G13" s="175">
        <f>E13*F13</f>
        <v>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6">
        <v>1</v>
      </c>
      <c r="CB13" s="176">
        <v>1</v>
      </c>
      <c r="CZ13" s="147">
        <v>0</v>
      </c>
    </row>
    <row r="14" spans="1:104" ht="12.75">
      <c r="A14" s="170">
        <v>5</v>
      </c>
      <c r="B14" s="171" t="s">
        <v>94</v>
      </c>
      <c r="C14" s="172" t="s">
        <v>95</v>
      </c>
      <c r="D14" s="173" t="s">
        <v>85</v>
      </c>
      <c r="E14" s="174">
        <v>4.4154</v>
      </c>
      <c r="F14" s="174">
        <v>0</v>
      </c>
      <c r="G14" s="175">
        <f>E14*F14</f>
        <v>0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A14" s="176">
        <v>1</v>
      </c>
      <c r="CB14" s="176">
        <v>1</v>
      </c>
      <c r="CZ14" s="147">
        <v>0</v>
      </c>
    </row>
    <row r="15" spans="1:57" ht="12.75">
      <c r="A15" s="183"/>
      <c r="B15" s="184" t="s">
        <v>75</v>
      </c>
      <c r="C15" s="185" t="str">
        <f>CONCATENATE(B7," ",C7)</f>
        <v>1 Zemní práce</v>
      </c>
      <c r="D15" s="186"/>
      <c r="E15" s="187"/>
      <c r="F15" s="188"/>
      <c r="G15" s="189">
        <f>SUM(G7:G14)</f>
        <v>0</v>
      </c>
      <c r="O15" s="169">
        <v>4</v>
      </c>
      <c r="BA15" s="190">
        <f>SUM(BA7:BA14)</f>
        <v>0</v>
      </c>
      <c r="BB15" s="190">
        <f>SUM(BB7:BB14)</f>
        <v>0</v>
      </c>
      <c r="BC15" s="190">
        <f>SUM(BC7:BC14)</f>
        <v>0</v>
      </c>
      <c r="BD15" s="190">
        <f>SUM(BD7:BD14)</f>
        <v>0</v>
      </c>
      <c r="BE15" s="190">
        <f>SUM(BE7:BE14)</f>
        <v>0</v>
      </c>
    </row>
    <row r="16" spans="1:15" ht="12.75">
      <c r="A16" s="162" t="s">
        <v>72</v>
      </c>
      <c r="B16" s="163" t="s">
        <v>96</v>
      </c>
      <c r="C16" s="164" t="s">
        <v>97</v>
      </c>
      <c r="D16" s="165"/>
      <c r="E16" s="166"/>
      <c r="F16" s="166"/>
      <c r="G16" s="167"/>
      <c r="H16" s="168"/>
      <c r="I16" s="168"/>
      <c r="O16" s="169">
        <v>1</v>
      </c>
    </row>
    <row r="17" spans="1:104" ht="12.75">
      <c r="A17" s="170">
        <v>6</v>
      </c>
      <c r="B17" s="171" t="s">
        <v>98</v>
      </c>
      <c r="C17" s="172" t="s">
        <v>99</v>
      </c>
      <c r="D17" s="173" t="s">
        <v>85</v>
      </c>
      <c r="E17" s="174">
        <v>0.648</v>
      </c>
      <c r="F17" s="174">
        <v>0</v>
      </c>
      <c r="G17" s="175">
        <f>E17*F17</f>
        <v>0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A17" s="176">
        <v>1</v>
      </c>
      <c r="CB17" s="176">
        <v>1</v>
      </c>
      <c r="CZ17" s="147">
        <v>2.37800000000061</v>
      </c>
    </row>
    <row r="18" spans="1:15" ht="12.75">
      <c r="A18" s="177"/>
      <c r="B18" s="179"/>
      <c r="C18" s="222" t="s">
        <v>100</v>
      </c>
      <c r="D18" s="223"/>
      <c r="E18" s="180">
        <v>0.648</v>
      </c>
      <c r="F18" s="181"/>
      <c r="G18" s="182"/>
      <c r="M18" s="178" t="s">
        <v>100</v>
      </c>
      <c r="O18" s="169"/>
    </row>
    <row r="19" spans="1:104" ht="12.75">
      <c r="A19" s="170">
        <v>7</v>
      </c>
      <c r="B19" s="171" t="s">
        <v>101</v>
      </c>
      <c r="C19" s="172" t="s">
        <v>102</v>
      </c>
      <c r="D19" s="173" t="s">
        <v>103</v>
      </c>
      <c r="E19" s="174">
        <v>0.0216</v>
      </c>
      <c r="F19" s="174">
        <v>0</v>
      </c>
      <c r="G19" s="175">
        <f>E19*F19</f>
        <v>0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>IF(AZ19=1,G19,0)</f>
        <v>0</v>
      </c>
      <c r="BB19" s="147">
        <f>IF(AZ19=2,G19,0)</f>
        <v>0</v>
      </c>
      <c r="BC19" s="147">
        <f>IF(AZ19=3,G19,0)</f>
        <v>0</v>
      </c>
      <c r="BD19" s="147">
        <f>IF(AZ19=4,G19,0)</f>
        <v>0</v>
      </c>
      <c r="BE19" s="147">
        <f>IF(AZ19=5,G19,0)</f>
        <v>0</v>
      </c>
      <c r="CA19" s="176">
        <v>1</v>
      </c>
      <c r="CB19" s="176">
        <v>1</v>
      </c>
      <c r="CZ19" s="147">
        <v>1.05299999999988</v>
      </c>
    </row>
    <row r="20" spans="1:15" ht="12.75">
      <c r="A20" s="177"/>
      <c r="B20" s="179"/>
      <c r="C20" s="222" t="s">
        <v>104</v>
      </c>
      <c r="D20" s="223"/>
      <c r="E20" s="180">
        <v>0.0216</v>
      </c>
      <c r="F20" s="181"/>
      <c r="G20" s="182"/>
      <c r="M20" s="178" t="s">
        <v>104</v>
      </c>
      <c r="O20" s="169"/>
    </row>
    <row r="21" spans="1:104" ht="22.5">
      <c r="A21" s="170">
        <v>8</v>
      </c>
      <c r="B21" s="171" t="s">
        <v>105</v>
      </c>
      <c r="C21" s="172" t="s">
        <v>106</v>
      </c>
      <c r="D21" s="173" t="s">
        <v>107</v>
      </c>
      <c r="E21" s="174">
        <v>6.84</v>
      </c>
      <c r="F21" s="174">
        <v>0</v>
      </c>
      <c r="G21" s="175">
        <f>E21*F21</f>
        <v>0</v>
      </c>
      <c r="O21" s="169">
        <v>2</v>
      </c>
      <c r="AA21" s="147">
        <v>1</v>
      </c>
      <c r="AB21" s="147">
        <v>1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A21" s="176">
        <v>1</v>
      </c>
      <c r="CB21" s="176">
        <v>1</v>
      </c>
      <c r="CZ21" s="147">
        <v>0.355950000000121</v>
      </c>
    </row>
    <row r="22" spans="1:15" ht="12.75">
      <c r="A22" s="177"/>
      <c r="B22" s="179"/>
      <c r="C22" s="222" t="s">
        <v>108</v>
      </c>
      <c r="D22" s="223"/>
      <c r="E22" s="180">
        <v>6.84</v>
      </c>
      <c r="F22" s="181"/>
      <c r="G22" s="182"/>
      <c r="M22" s="178" t="s">
        <v>108</v>
      </c>
      <c r="O22" s="169"/>
    </row>
    <row r="23" spans="1:57" ht="12.75">
      <c r="A23" s="183"/>
      <c r="B23" s="184" t="s">
        <v>75</v>
      </c>
      <c r="C23" s="185" t="str">
        <f>CONCATENATE(B16," ",C16)</f>
        <v>2 Základy a zvláštní zakládání</v>
      </c>
      <c r="D23" s="186"/>
      <c r="E23" s="187"/>
      <c r="F23" s="188"/>
      <c r="G23" s="189">
        <f>SUM(G16:G22)</f>
        <v>0</v>
      </c>
      <c r="O23" s="169">
        <v>4</v>
      </c>
      <c r="BA23" s="190">
        <f>SUM(BA16:BA22)</f>
        <v>0</v>
      </c>
      <c r="BB23" s="190">
        <f>SUM(BB16:BB22)</f>
        <v>0</v>
      </c>
      <c r="BC23" s="190">
        <f>SUM(BC16:BC22)</f>
        <v>0</v>
      </c>
      <c r="BD23" s="190">
        <f>SUM(BD16:BD22)</f>
        <v>0</v>
      </c>
      <c r="BE23" s="190">
        <f>SUM(BE16:BE22)</f>
        <v>0</v>
      </c>
    </row>
    <row r="24" spans="1:15" ht="12.75">
      <c r="A24" s="162" t="s">
        <v>72</v>
      </c>
      <c r="B24" s="163" t="s">
        <v>109</v>
      </c>
      <c r="C24" s="164" t="s">
        <v>110</v>
      </c>
      <c r="D24" s="165"/>
      <c r="E24" s="166"/>
      <c r="F24" s="166"/>
      <c r="G24" s="167"/>
      <c r="H24" s="168"/>
      <c r="I24" s="168"/>
      <c r="O24" s="169">
        <v>1</v>
      </c>
    </row>
    <row r="25" spans="1:104" ht="12.75">
      <c r="A25" s="170">
        <v>9</v>
      </c>
      <c r="B25" s="171" t="s">
        <v>111</v>
      </c>
      <c r="C25" s="172" t="s">
        <v>112</v>
      </c>
      <c r="D25" s="173" t="s">
        <v>113</v>
      </c>
      <c r="E25" s="174">
        <v>1</v>
      </c>
      <c r="F25" s="174">
        <v>0</v>
      </c>
      <c r="G25" s="175">
        <f>E25*F25</f>
        <v>0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>IF(AZ25=1,G25,0)</f>
        <v>0</v>
      </c>
      <c r="BB25" s="147">
        <f>IF(AZ25=2,G25,0)</f>
        <v>0</v>
      </c>
      <c r="BC25" s="147">
        <f>IF(AZ25=3,G25,0)</f>
        <v>0</v>
      </c>
      <c r="BD25" s="147">
        <f>IF(AZ25=4,G25,0)</f>
        <v>0</v>
      </c>
      <c r="BE25" s="147">
        <f>IF(AZ25=5,G25,0)</f>
        <v>0</v>
      </c>
      <c r="CA25" s="176">
        <v>1</v>
      </c>
      <c r="CB25" s="176">
        <v>1</v>
      </c>
      <c r="CZ25" s="147">
        <v>0.0529999999999973</v>
      </c>
    </row>
    <row r="26" spans="1:15" ht="12.75">
      <c r="A26" s="177"/>
      <c r="B26" s="179"/>
      <c r="C26" s="222" t="s">
        <v>114</v>
      </c>
      <c r="D26" s="223"/>
      <c r="E26" s="180">
        <v>1</v>
      </c>
      <c r="F26" s="181"/>
      <c r="G26" s="182"/>
      <c r="M26" s="178" t="s">
        <v>114</v>
      </c>
      <c r="O26" s="169"/>
    </row>
    <row r="27" spans="1:104" ht="22.5">
      <c r="A27" s="170">
        <v>10</v>
      </c>
      <c r="B27" s="171" t="s">
        <v>115</v>
      </c>
      <c r="C27" s="172" t="s">
        <v>116</v>
      </c>
      <c r="D27" s="173" t="s">
        <v>107</v>
      </c>
      <c r="E27" s="174">
        <v>0.7</v>
      </c>
      <c r="F27" s="174">
        <v>0</v>
      </c>
      <c r="G27" s="175">
        <f>E27*F27</f>
        <v>0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>IF(AZ27=1,G27,0)</f>
        <v>0</v>
      </c>
      <c r="BB27" s="147">
        <f>IF(AZ27=2,G27,0)</f>
        <v>0</v>
      </c>
      <c r="BC27" s="147">
        <f>IF(AZ27=3,G27,0)</f>
        <v>0</v>
      </c>
      <c r="BD27" s="147">
        <f>IF(AZ27=4,G27,0)</f>
        <v>0</v>
      </c>
      <c r="BE27" s="147">
        <f>IF(AZ27=5,G27,0)</f>
        <v>0</v>
      </c>
      <c r="CA27" s="176">
        <v>1</v>
      </c>
      <c r="CB27" s="176">
        <v>1</v>
      </c>
      <c r="CZ27" s="147">
        <v>0.284999999999854</v>
      </c>
    </row>
    <row r="28" spans="1:15" ht="12.75">
      <c r="A28" s="177"/>
      <c r="B28" s="179"/>
      <c r="C28" s="222" t="s">
        <v>117</v>
      </c>
      <c r="D28" s="223"/>
      <c r="E28" s="180">
        <v>0.7</v>
      </c>
      <c r="F28" s="181"/>
      <c r="G28" s="182"/>
      <c r="M28" s="178" t="s">
        <v>117</v>
      </c>
      <c r="O28" s="169"/>
    </row>
    <row r="29" spans="1:104" ht="12.75">
      <c r="A29" s="170">
        <v>11</v>
      </c>
      <c r="B29" s="171" t="s">
        <v>118</v>
      </c>
      <c r="C29" s="172" t="s">
        <v>119</v>
      </c>
      <c r="D29" s="173" t="s">
        <v>120</v>
      </c>
      <c r="E29" s="174">
        <v>6</v>
      </c>
      <c r="F29" s="174">
        <v>0</v>
      </c>
      <c r="G29" s="175">
        <f>E29*F29</f>
        <v>0</v>
      </c>
      <c r="O29" s="169">
        <v>2</v>
      </c>
      <c r="AA29" s="147">
        <v>12</v>
      </c>
      <c r="AB29" s="147">
        <v>0</v>
      </c>
      <c r="AC29" s="147">
        <v>34</v>
      </c>
      <c r="AZ29" s="147">
        <v>1</v>
      </c>
      <c r="BA29" s="147">
        <f>IF(AZ29=1,G29,0)</f>
        <v>0</v>
      </c>
      <c r="BB29" s="147">
        <f>IF(AZ29=2,G29,0)</f>
        <v>0</v>
      </c>
      <c r="BC29" s="147">
        <f>IF(AZ29=3,G29,0)</f>
        <v>0</v>
      </c>
      <c r="BD29" s="147">
        <f>IF(AZ29=4,G29,0)</f>
        <v>0</v>
      </c>
      <c r="BE29" s="147">
        <f>IF(AZ29=5,G29,0)</f>
        <v>0</v>
      </c>
      <c r="CA29" s="176">
        <v>12</v>
      </c>
      <c r="CB29" s="176">
        <v>0</v>
      </c>
      <c r="CZ29" s="147">
        <v>0.00500000000000256</v>
      </c>
    </row>
    <row r="30" spans="1:104" ht="12.75">
      <c r="A30" s="170">
        <v>12</v>
      </c>
      <c r="B30" s="171" t="s">
        <v>121</v>
      </c>
      <c r="C30" s="172" t="s">
        <v>122</v>
      </c>
      <c r="D30" s="173" t="s">
        <v>120</v>
      </c>
      <c r="E30" s="174">
        <v>24</v>
      </c>
      <c r="F30" s="174">
        <v>0</v>
      </c>
      <c r="G30" s="175">
        <f>E30*F30</f>
        <v>0</v>
      </c>
      <c r="O30" s="169">
        <v>2</v>
      </c>
      <c r="AA30" s="147">
        <v>12</v>
      </c>
      <c r="AB30" s="147">
        <v>0</v>
      </c>
      <c r="AC30" s="147">
        <v>33</v>
      </c>
      <c r="AZ30" s="147">
        <v>1</v>
      </c>
      <c r="BA30" s="147">
        <f>IF(AZ30=1,G30,0)</f>
        <v>0</v>
      </c>
      <c r="BB30" s="147">
        <f>IF(AZ30=2,G30,0)</f>
        <v>0</v>
      </c>
      <c r="BC30" s="147">
        <f>IF(AZ30=3,G30,0)</f>
        <v>0</v>
      </c>
      <c r="BD30" s="147">
        <f>IF(AZ30=4,G30,0)</f>
        <v>0</v>
      </c>
      <c r="BE30" s="147">
        <f>IF(AZ30=5,G30,0)</f>
        <v>0</v>
      </c>
      <c r="CA30" s="176">
        <v>12</v>
      </c>
      <c r="CB30" s="176">
        <v>0</v>
      </c>
      <c r="CZ30" s="147">
        <v>0.00500000000000256</v>
      </c>
    </row>
    <row r="31" spans="1:57" ht="12.75">
      <c r="A31" s="183"/>
      <c r="B31" s="184" t="s">
        <v>75</v>
      </c>
      <c r="C31" s="185" t="str">
        <f>CONCATENATE(B24," ",C24)</f>
        <v>3 Svislé a kompletní konstrukce</v>
      </c>
      <c r="D31" s="186"/>
      <c r="E31" s="187"/>
      <c r="F31" s="188"/>
      <c r="G31" s="189">
        <f>SUM(G24:G30)</f>
        <v>0</v>
      </c>
      <c r="O31" s="169">
        <v>4</v>
      </c>
      <c r="BA31" s="190">
        <f>SUM(BA24:BA30)</f>
        <v>0</v>
      </c>
      <c r="BB31" s="190">
        <f>SUM(BB24:BB30)</f>
        <v>0</v>
      </c>
      <c r="BC31" s="190">
        <f>SUM(BC24:BC30)</f>
        <v>0</v>
      </c>
      <c r="BD31" s="190">
        <f>SUM(BD24:BD30)</f>
        <v>0</v>
      </c>
      <c r="BE31" s="190">
        <f>SUM(BE24:BE30)</f>
        <v>0</v>
      </c>
    </row>
    <row r="32" spans="1:15" ht="12.75">
      <c r="A32" s="162" t="s">
        <v>72</v>
      </c>
      <c r="B32" s="163" t="s">
        <v>123</v>
      </c>
      <c r="C32" s="164" t="s">
        <v>124</v>
      </c>
      <c r="D32" s="165"/>
      <c r="E32" s="166"/>
      <c r="F32" s="166"/>
      <c r="G32" s="167"/>
      <c r="H32" s="168"/>
      <c r="I32" s="168"/>
      <c r="O32" s="169">
        <v>1</v>
      </c>
    </row>
    <row r="33" spans="1:104" ht="22.5">
      <c r="A33" s="170">
        <v>13</v>
      </c>
      <c r="B33" s="171" t="s">
        <v>125</v>
      </c>
      <c r="C33" s="172" t="s">
        <v>126</v>
      </c>
      <c r="D33" s="173" t="s">
        <v>107</v>
      </c>
      <c r="E33" s="174">
        <v>91.293</v>
      </c>
      <c r="F33" s="174">
        <v>0</v>
      </c>
      <c r="G33" s="175">
        <f>E33*F33</f>
        <v>0</v>
      </c>
      <c r="O33" s="169">
        <v>2</v>
      </c>
      <c r="AA33" s="147">
        <v>1</v>
      </c>
      <c r="AB33" s="147">
        <v>1</v>
      </c>
      <c r="AC33" s="147">
        <v>1</v>
      </c>
      <c r="AZ33" s="147">
        <v>1</v>
      </c>
      <c r="BA33" s="147">
        <f>IF(AZ33=1,G33,0)</f>
        <v>0</v>
      </c>
      <c r="BB33" s="147">
        <f>IF(AZ33=2,G33,0)</f>
        <v>0</v>
      </c>
      <c r="BC33" s="147">
        <f>IF(AZ33=3,G33,0)</f>
        <v>0</v>
      </c>
      <c r="BD33" s="147">
        <f>IF(AZ33=4,G33,0)</f>
        <v>0</v>
      </c>
      <c r="BE33" s="147">
        <f>IF(AZ33=5,G33,0)</f>
        <v>0</v>
      </c>
      <c r="CA33" s="176">
        <v>1</v>
      </c>
      <c r="CB33" s="176">
        <v>1</v>
      </c>
      <c r="CZ33" s="147">
        <v>0.00399999999999778</v>
      </c>
    </row>
    <row r="34" spans="1:15" ht="12.75">
      <c r="A34" s="177"/>
      <c r="B34" s="179"/>
      <c r="C34" s="222" t="s">
        <v>127</v>
      </c>
      <c r="D34" s="223"/>
      <c r="E34" s="180">
        <v>34.128</v>
      </c>
      <c r="F34" s="181"/>
      <c r="G34" s="182"/>
      <c r="M34" s="178" t="s">
        <v>127</v>
      </c>
      <c r="O34" s="169"/>
    </row>
    <row r="35" spans="1:15" ht="12.75">
      <c r="A35" s="177"/>
      <c r="B35" s="179"/>
      <c r="C35" s="222" t="s">
        <v>128</v>
      </c>
      <c r="D35" s="223"/>
      <c r="E35" s="180">
        <v>10.4</v>
      </c>
      <c r="F35" s="181"/>
      <c r="G35" s="182"/>
      <c r="M35" s="178" t="s">
        <v>128</v>
      </c>
      <c r="O35" s="169"/>
    </row>
    <row r="36" spans="1:15" ht="12.75">
      <c r="A36" s="177"/>
      <c r="B36" s="179"/>
      <c r="C36" s="222" t="s">
        <v>129</v>
      </c>
      <c r="D36" s="223"/>
      <c r="E36" s="180">
        <v>10.4</v>
      </c>
      <c r="F36" s="181"/>
      <c r="G36" s="182"/>
      <c r="M36" s="178" t="s">
        <v>129</v>
      </c>
      <c r="O36" s="169"/>
    </row>
    <row r="37" spans="1:15" ht="12.75">
      <c r="A37" s="177"/>
      <c r="B37" s="179"/>
      <c r="C37" s="222" t="s">
        <v>130</v>
      </c>
      <c r="D37" s="223"/>
      <c r="E37" s="180">
        <v>36.365</v>
      </c>
      <c r="F37" s="181"/>
      <c r="G37" s="182"/>
      <c r="M37" s="178" t="s">
        <v>130</v>
      </c>
      <c r="O37" s="169"/>
    </row>
    <row r="38" spans="1:104" ht="22.5">
      <c r="A38" s="170">
        <v>14</v>
      </c>
      <c r="B38" s="171" t="s">
        <v>131</v>
      </c>
      <c r="C38" s="172" t="s">
        <v>132</v>
      </c>
      <c r="D38" s="173" t="s">
        <v>107</v>
      </c>
      <c r="E38" s="174">
        <v>269.049</v>
      </c>
      <c r="F38" s="174">
        <v>0</v>
      </c>
      <c r="G38" s="175">
        <f>E38*F38</f>
        <v>0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>IF(AZ38=1,G38,0)</f>
        <v>0</v>
      </c>
      <c r="BB38" s="147">
        <f>IF(AZ38=2,G38,0)</f>
        <v>0</v>
      </c>
      <c r="BC38" s="147">
        <f>IF(AZ38=3,G38,0)</f>
        <v>0</v>
      </c>
      <c r="BD38" s="147">
        <f>IF(AZ38=4,G38,0)</f>
        <v>0</v>
      </c>
      <c r="BE38" s="147">
        <f>IF(AZ38=5,G38,0)</f>
        <v>0</v>
      </c>
      <c r="CA38" s="176">
        <v>1</v>
      </c>
      <c r="CB38" s="176">
        <v>1</v>
      </c>
      <c r="CZ38" s="147">
        <v>0.00197999999999965</v>
      </c>
    </row>
    <row r="39" spans="1:15" ht="12.75">
      <c r="A39" s="177"/>
      <c r="B39" s="179"/>
      <c r="C39" s="222" t="s">
        <v>133</v>
      </c>
      <c r="D39" s="223"/>
      <c r="E39" s="180">
        <v>78.804</v>
      </c>
      <c r="F39" s="181"/>
      <c r="G39" s="182"/>
      <c r="M39" s="178" t="s">
        <v>133</v>
      </c>
      <c r="O39" s="169"/>
    </row>
    <row r="40" spans="1:15" ht="12.75">
      <c r="A40" s="177"/>
      <c r="B40" s="179"/>
      <c r="C40" s="222" t="s">
        <v>134</v>
      </c>
      <c r="D40" s="223"/>
      <c r="E40" s="180">
        <v>43.56</v>
      </c>
      <c r="F40" s="181"/>
      <c r="G40" s="182"/>
      <c r="M40" s="178" t="s">
        <v>134</v>
      </c>
      <c r="O40" s="169"/>
    </row>
    <row r="41" spans="1:15" ht="12.75">
      <c r="A41" s="177"/>
      <c r="B41" s="179"/>
      <c r="C41" s="222" t="s">
        <v>135</v>
      </c>
      <c r="D41" s="223"/>
      <c r="E41" s="180">
        <v>43.56</v>
      </c>
      <c r="F41" s="181"/>
      <c r="G41" s="182"/>
      <c r="M41" s="178" t="s">
        <v>135</v>
      </c>
      <c r="O41" s="169"/>
    </row>
    <row r="42" spans="1:15" ht="12.75">
      <c r="A42" s="177"/>
      <c r="B42" s="179"/>
      <c r="C42" s="222" t="s">
        <v>136</v>
      </c>
      <c r="D42" s="223"/>
      <c r="E42" s="180">
        <v>103.125</v>
      </c>
      <c r="F42" s="181"/>
      <c r="G42" s="182"/>
      <c r="M42" s="178" t="s">
        <v>136</v>
      </c>
      <c r="O42" s="169"/>
    </row>
    <row r="43" spans="1:104" ht="12.75">
      <c r="A43" s="170">
        <v>15</v>
      </c>
      <c r="B43" s="171" t="s">
        <v>137</v>
      </c>
      <c r="C43" s="172" t="s">
        <v>138</v>
      </c>
      <c r="D43" s="173" t="s">
        <v>107</v>
      </c>
      <c r="E43" s="174">
        <v>1.5</v>
      </c>
      <c r="F43" s="174">
        <v>0</v>
      </c>
      <c r="G43" s="175">
        <f>E43*F43</f>
        <v>0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>IF(AZ43=1,G43,0)</f>
        <v>0</v>
      </c>
      <c r="BB43" s="147">
        <f>IF(AZ43=2,G43,0)</f>
        <v>0</v>
      </c>
      <c r="BC43" s="147">
        <f>IF(AZ43=3,G43,0)</f>
        <v>0</v>
      </c>
      <c r="BD43" s="147">
        <f>IF(AZ43=4,G43,0)</f>
        <v>0</v>
      </c>
      <c r="BE43" s="147">
        <f>IF(AZ43=5,G43,0)</f>
        <v>0</v>
      </c>
      <c r="CA43" s="176">
        <v>1</v>
      </c>
      <c r="CB43" s="176">
        <v>1</v>
      </c>
      <c r="CZ43" s="147">
        <v>0.0475799999999822</v>
      </c>
    </row>
    <row r="44" spans="1:15" ht="12.75">
      <c r="A44" s="177"/>
      <c r="B44" s="179"/>
      <c r="C44" s="222" t="s">
        <v>139</v>
      </c>
      <c r="D44" s="223"/>
      <c r="E44" s="180">
        <v>0.5</v>
      </c>
      <c r="F44" s="181"/>
      <c r="G44" s="182"/>
      <c r="M44" s="178" t="s">
        <v>139</v>
      </c>
      <c r="O44" s="169"/>
    </row>
    <row r="45" spans="1:15" ht="12.75">
      <c r="A45" s="177"/>
      <c r="B45" s="179"/>
      <c r="C45" s="222" t="s">
        <v>140</v>
      </c>
      <c r="D45" s="223"/>
      <c r="E45" s="180">
        <v>1</v>
      </c>
      <c r="F45" s="181"/>
      <c r="G45" s="182"/>
      <c r="M45" s="178" t="s">
        <v>140</v>
      </c>
      <c r="O45" s="169"/>
    </row>
    <row r="46" spans="1:104" ht="12.75">
      <c r="A46" s="170">
        <v>16</v>
      </c>
      <c r="B46" s="171" t="s">
        <v>141</v>
      </c>
      <c r="C46" s="172" t="s">
        <v>142</v>
      </c>
      <c r="D46" s="173" t="s">
        <v>107</v>
      </c>
      <c r="E46" s="174">
        <v>67.8</v>
      </c>
      <c r="F46" s="174">
        <v>0</v>
      </c>
      <c r="G46" s="175">
        <f>E46*F46</f>
        <v>0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>IF(AZ46=1,G46,0)</f>
        <v>0</v>
      </c>
      <c r="BB46" s="147">
        <f>IF(AZ46=2,G46,0)</f>
        <v>0</v>
      </c>
      <c r="BC46" s="147">
        <f>IF(AZ46=3,G46,0)</f>
        <v>0</v>
      </c>
      <c r="BD46" s="147">
        <f>IF(AZ46=4,G46,0)</f>
        <v>0</v>
      </c>
      <c r="BE46" s="147">
        <f>IF(AZ46=5,G46,0)</f>
        <v>0</v>
      </c>
      <c r="CA46" s="176">
        <v>1</v>
      </c>
      <c r="CB46" s="176">
        <v>1</v>
      </c>
      <c r="CZ46" s="147">
        <v>0</v>
      </c>
    </row>
    <row r="47" spans="1:15" ht="12.75">
      <c r="A47" s="177"/>
      <c r="B47" s="179"/>
      <c r="C47" s="222" t="s">
        <v>143</v>
      </c>
      <c r="D47" s="223"/>
      <c r="E47" s="180">
        <v>8</v>
      </c>
      <c r="F47" s="181"/>
      <c r="G47" s="182"/>
      <c r="M47" s="178" t="s">
        <v>143</v>
      </c>
      <c r="O47" s="169"/>
    </row>
    <row r="48" spans="1:15" ht="12.75">
      <c r="A48" s="177"/>
      <c r="B48" s="179"/>
      <c r="C48" s="222" t="s">
        <v>144</v>
      </c>
      <c r="D48" s="223"/>
      <c r="E48" s="180">
        <v>9</v>
      </c>
      <c r="F48" s="181"/>
      <c r="G48" s="182"/>
      <c r="M48" s="178" t="s">
        <v>144</v>
      </c>
      <c r="O48" s="169"/>
    </row>
    <row r="49" spans="1:15" ht="12.75">
      <c r="A49" s="177"/>
      <c r="B49" s="179"/>
      <c r="C49" s="222" t="s">
        <v>145</v>
      </c>
      <c r="D49" s="223"/>
      <c r="E49" s="180">
        <v>16</v>
      </c>
      <c r="F49" s="181"/>
      <c r="G49" s="182"/>
      <c r="M49" s="178" t="s">
        <v>145</v>
      </c>
      <c r="O49" s="169"/>
    </row>
    <row r="50" spans="1:15" ht="12.75">
      <c r="A50" s="177"/>
      <c r="B50" s="179"/>
      <c r="C50" s="222" t="s">
        <v>146</v>
      </c>
      <c r="D50" s="223"/>
      <c r="E50" s="180">
        <v>34.8</v>
      </c>
      <c r="F50" s="181"/>
      <c r="G50" s="182"/>
      <c r="M50" s="178" t="s">
        <v>146</v>
      </c>
      <c r="O50" s="169"/>
    </row>
    <row r="51" spans="1:104" ht="12.75">
      <c r="A51" s="170">
        <v>17</v>
      </c>
      <c r="B51" s="171" t="s">
        <v>147</v>
      </c>
      <c r="C51" s="172" t="s">
        <v>148</v>
      </c>
      <c r="D51" s="173" t="s">
        <v>85</v>
      </c>
      <c r="E51" s="174">
        <v>0.1</v>
      </c>
      <c r="F51" s="174">
        <v>0</v>
      </c>
      <c r="G51" s="175">
        <f>E51*F51</f>
        <v>0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>IF(AZ51=1,G51,0)</f>
        <v>0</v>
      </c>
      <c r="BB51" s="147">
        <f>IF(AZ51=2,G51,0)</f>
        <v>0</v>
      </c>
      <c r="BC51" s="147">
        <f>IF(AZ51=3,G51,0)</f>
        <v>0</v>
      </c>
      <c r="BD51" s="147">
        <f>IF(AZ51=4,G51,0)</f>
        <v>0</v>
      </c>
      <c r="BE51" s="147">
        <f>IF(AZ51=5,G51,0)</f>
        <v>0</v>
      </c>
      <c r="CA51" s="176">
        <v>1</v>
      </c>
      <c r="CB51" s="176">
        <v>1</v>
      </c>
      <c r="CZ51" s="147">
        <v>2.2609999999986</v>
      </c>
    </row>
    <row r="52" spans="1:15" ht="12.75">
      <c r="A52" s="177"/>
      <c r="B52" s="179"/>
      <c r="C52" s="222" t="s">
        <v>149</v>
      </c>
      <c r="D52" s="223"/>
      <c r="E52" s="180">
        <v>0.1</v>
      </c>
      <c r="F52" s="181"/>
      <c r="G52" s="182"/>
      <c r="M52" s="178" t="s">
        <v>149</v>
      </c>
      <c r="O52" s="169"/>
    </row>
    <row r="53" spans="1:104" ht="12.75">
      <c r="A53" s="170">
        <v>18</v>
      </c>
      <c r="B53" s="171" t="s">
        <v>150</v>
      </c>
      <c r="C53" s="172" t="s">
        <v>151</v>
      </c>
      <c r="D53" s="173" t="s">
        <v>85</v>
      </c>
      <c r="E53" s="174">
        <v>1.446</v>
      </c>
      <c r="F53" s="174">
        <v>0</v>
      </c>
      <c r="G53" s="175">
        <f>E53*F53</f>
        <v>0</v>
      </c>
      <c r="O53" s="169">
        <v>2</v>
      </c>
      <c r="AA53" s="147">
        <v>1</v>
      </c>
      <c r="AB53" s="147">
        <v>1</v>
      </c>
      <c r="AC53" s="147">
        <v>1</v>
      </c>
      <c r="AZ53" s="147">
        <v>1</v>
      </c>
      <c r="BA53" s="147">
        <f>IF(AZ53=1,G53,0)</f>
        <v>0</v>
      </c>
      <c r="BB53" s="147">
        <f>IF(AZ53=2,G53,0)</f>
        <v>0</v>
      </c>
      <c r="BC53" s="147">
        <f>IF(AZ53=3,G53,0)</f>
        <v>0</v>
      </c>
      <c r="BD53" s="147">
        <f>IF(AZ53=4,G53,0)</f>
        <v>0</v>
      </c>
      <c r="BE53" s="147">
        <f>IF(AZ53=5,G53,0)</f>
        <v>0</v>
      </c>
      <c r="CA53" s="176">
        <v>1</v>
      </c>
      <c r="CB53" s="176">
        <v>1</v>
      </c>
      <c r="CZ53" s="147">
        <v>2.2609999999986</v>
      </c>
    </row>
    <row r="54" spans="1:15" ht="12.75">
      <c r="A54" s="177"/>
      <c r="B54" s="179"/>
      <c r="C54" s="222" t="s">
        <v>152</v>
      </c>
      <c r="D54" s="223"/>
      <c r="E54" s="180">
        <v>0.696</v>
      </c>
      <c r="F54" s="181"/>
      <c r="G54" s="182"/>
      <c r="M54" s="178" t="s">
        <v>152</v>
      </c>
      <c r="O54" s="169"/>
    </row>
    <row r="55" spans="1:15" ht="12.75">
      <c r="A55" s="177"/>
      <c r="B55" s="179"/>
      <c r="C55" s="222" t="s">
        <v>153</v>
      </c>
      <c r="D55" s="223"/>
      <c r="E55" s="180">
        <v>0.75</v>
      </c>
      <c r="F55" s="181"/>
      <c r="G55" s="182"/>
      <c r="M55" s="178" t="s">
        <v>153</v>
      </c>
      <c r="O55" s="169"/>
    </row>
    <row r="56" spans="1:104" ht="12.75">
      <c r="A56" s="170">
        <v>19</v>
      </c>
      <c r="B56" s="171" t="s">
        <v>154</v>
      </c>
      <c r="C56" s="172" t="s">
        <v>155</v>
      </c>
      <c r="D56" s="173" t="s">
        <v>85</v>
      </c>
      <c r="E56" s="174">
        <v>0.48</v>
      </c>
      <c r="F56" s="174">
        <v>0</v>
      </c>
      <c r="G56" s="175">
        <f>E56*F56</f>
        <v>0</v>
      </c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>IF(AZ56=1,G56,0)</f>
        <v>0</v>
      </c>
      <c r="BB56" s="147">
        <f>IF(AZ56=2,G56,0)</f>
        <v>0</v>
      </c>
      <c r="BC56" s="147">
        <f>IF(AZ56=3,G56,0)</f>
        <v>0</v>
      </c>
      <c r="BD56" s="147">
        <f>IF(AZ56=4,G56,0)</f>
        <v>0</v>
      </c>
      <c r="BE56" s="147">
        <f>IF(AZ56=5,G56,0)</f>
        <v>0</v>
      </c>
      <c r="CA56" s="176">
        <v>1</v>
      </c>
      <c r="CB56" s="176">
        <v>1</v>
      </c>
      <c r="CZ56" s="147">
        <v>2.42199999999866</v>
      </c>
    </row>
    <row r="57" spans="1:15" ht="12.75">
      <c r="A57" s="177"/>
      <c r="B57" s="179"/>
      <c r="C57" s="222" t="s">
        <v>156</v>
      </c>
      <c r="D57" s="223"/>
      <c r="E57" s="180">
        <v>0.48</v>
      </c>
      <c r="F57" s="181"/>
      <c r="G57" s="182"/>
      <c r="M57" s="178" t="s">
        <v>156</v>
      </c>
      <c r="O57" s="169"/>
    </row>
    <row r="58" spans="1:104" ht="12.75">
      <c r="A58" s="170">
        <v>20</v>
      </c>
      <c r="B58" s="171" t="s">
        <v>157</v>
      </c>
      <c r="C58" s="172" t="s">
        <v>158</v>
      </c>
      <c r="D58" s="173" t="s">
        <v>85</v>
      </c>
      <c r="E58" s="174">
        <v>0.74</v>
      </c>
      <c r="F58" s="174">
        <v>0</v>
      </c>
      <c r="G58" s="175">
        <f>E58*F58</f>
        <v>0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>IF(AZ58=1,G58,0)</f>
        <v>0</v>
      </c>
      <c r="BB58" s="147">
        <f>IF(AZ58=2,G58,0)</f>
        <v>0</v>
      </c>
      <c r="BC58" s="147">
        <f>IF(AZ58=3,G58,0)</f>
        <v>0</v>
      </c>
      <c r="BD58" s="147">
        <f>IF(AZ58=4,G58,0)</f>
        <v>0</v>
      </c>
      <c r="BE58" s="147">
        <f>IF(AZ58=5,G58,0)</f>
        <v>0</v>
      </c>
      <c r="CA58" s="176">
        <v>1</v>
      </c>
      <c r="CB58" s="176">
        <v>1</v>
      </c>
      <c r="CZ58" s="147">
        <v>2.40380000000005</v>
      </c>
    </row>
    <row r="59" spans="1:15" ht="12.75">
      <c r="A59" s="177"/>
      <c r="B59" s="179"/>
      <c r="C59" s="222" t="s">
        <v>159</v>
      </c>
      <c r="D59" s="223"/>
      <c r="E59" s="180">
        <v>0.74</v>
      </c>
      <c r="F59" s="181"/>
      <c r="G59" s="182"/>
      <c r="M59" s="178" t="s">
        <v>159</v>
      </c>
      <c r="O59" s="169"/>
    </row>
    <row r="60" spans="1:104" ht="12.75">
      <c r="A60" s="170">
        <v>21</v>
      </c>
      <c r="B60" s="171" t="s">
        <v>160</v>
      </c>
      <c r="C60" s="172" t="s">
        <v>161</v>
      </c>
      <c r="D60" s="173" t="s">
        <v>85</v>
      </c>
      <c r="E60" s="174">
        <v>0.74</v>
      </c>
      <c r="F60" s="174">
        <v>0</v>
      </c>
      <c r="G60" s="175">
        <f>E60*F60</f>
        <v>0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>IF(AZ60=1,G60,0)</f>
        <v>0</v>
      </c>
      <c r="BB60" s="147">
        <f>IF(AZ60=2,G60,0)</f>
        <v>0</v>
      </c>
      <c r="BC60" s="147">
        <f>IF(AZ60=3,G60,0)</f>
        <v>0</v>
      </c>
      <c r="BD60" s="147">
        <f>IF(AZ60=4,G60,0)</f>
        <v>0</v>
      </c>
      <c r="BE60" s="147">
        <f>IF(AZ60=5,G60,0)</f>
        <v>0</v>
      </c>
      <c r="CA60" s="176">
        <v>1</v>
      </c>
      <c r="CB60" s="176">
        <v>1</v>
      </c>
      <c r="CZ60" s="147">
        <v>0</v>
      </c>
    </row>
    <row r="61" spans="1:15" ht="12.75">
      <c r="A61" s="177"/>
      <c r="B61" s="179"/>
      <c r="C61" s="222" t="s">
        <v>159</v>
      </c>
      <c r="D61" s="223"/>
      <c r="E61" s="180">
        <v>0.74</v>
      </c>
      <c r="F61" s="181"/>
      <c r="G61" s="182"/>
      <c r="M61" s="178" t="s">
        <v>159</v>
      </c>
      <c r="O61" s="169"/>
    </row>
    <row r="62" spans="1:104" ht="22.5">
      <c r="A62" s="170">
        <v>22</v>
      </c>
      <c r="B62" s="171" t="s">
        <v>162</v>
      </c>
      <c r="C62" s="172" t="s">
        <v>163</v>
      </c>
      <c r="D62" s="173" t="s">
        <v>103</v>
      </c>
      <c r="E62" s="174">
        <v>0.04</v>
      </c>
      <c r="F62" s="174">
        <v>0</v>
      </c>
      <c r="G62" s="175">
        <f>E62*F62</f>
        <v>0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>IF(AZ62=1,G62,0)</f>
        <v>0</v>
      </c>
      <c r="BB62" s="147">
        <f>IF(AZ62=2,G62,0)</f>
        <v>0</v>
      </c>
      <c r="BC62" s="147">
        <f>IF(AZ62=3,G62,0)</f>
        <v>0</v>
      </c>
      <c r="BD62" s="147">
        <f>IF(AZ62=4,G62,0)</f>
        <v>0</v>
      </c>
      <c r="BE62" s="147">
        <f>IF(AZ62=5,G62,0)</f>
        <v>0</v>
      </c>
      <c r="CA62" s="176">
        <v>1</v>
      </c>
      <c r="CB62" s="176">
        <v>1</v>
      </c>
      <c r="CZ62" s="147">
        <v>1.05300999999963</v>
      </c>
    </row>
    <row r="63" spans="1:15" ht="12.75">
      <c r="A63" s="177"/>
      <c r="B63" s="179"/>
      <c r="C63" s="222" t="s">
        <v>164</v>
      </c>
      <c r="D63" s="223"/>
      <c r="E63" s="180">
        <v>0.04</v>
      </c>
      <c r="F63" s="181"/>
      <c r="G63" s="182"/>
      <c r="M63" s="178" t="s">
        <v>164</v>
      </c>
      <c r="O63" s="169"/>
    </row>
    <row r="64" spans="1:104" ht="12.75">
      <c r="A64" s="170">
        <v>23</v>
      </c>
      <c r="B64" s="171" t="s">
        <v>165</v>
      </c>
      <c r="C64" s="172" t="s">
        <v>166</v>
      </c>
      <c r="D64" s="173" t="s">
        <v>85</v>
      </c>
      <c r="E64" s="174">
        <v>8.356</v>
      </c>
      <c r="F64" s="174">
        <v>0</v>
      </c>
      <c r="G64" s="175">
        <f>E64*F64</f>
        <v>0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>IF(AZ64=1,G64,0)</f>
        <v>0</v>
      </c>
      <c r="BB64" s="147">
        <f>IF(AZ64=2,G64,0)</f>
        <v>0</v>
      </c>
      <c r="BC64" s="147">
        <f>IF(AZ64=3,G64,0)</f>
        <v>0</v>
      </c>
      <c r="BD64" s="147">
        <f>IF(AZ64=4,G64,0)</f>
        <v>0</v>
      </c>
      <c r="BE64" s="147">
        <f>IF(AZ64=5,G64,0)</f>
        <v>0</v>
      </c>
      <c r="CA64" s="176">
        <v>1</v>
      </c>
      <c r="CB64" s="176">
        <v>1</v>
      </c>
      <c r="CZ64" s="147">
        <v>1.83699999999953</v>
      </c>
    </row>
    <row r="65" spans="1:15" ht="12.75">
      <c r="A65" s="177"/>
      <c r="B65" s="179"/>
      <c r="C65" s="222" t="s">
        <v>167</v>
      </c>
      <c r="D65" s="223"/>
      <c r="E65" s="180">
        <v>1.856</v>
      </c>
      <c r="F65" s="181"/>
      <c r="G65" s="182"/>
      <c r="M65" s="178" t="s">
        <v>167</v>
      </c>
      <c r="O65" s="169"/>
    </row>
    <row r="66" spans="1:15" ht="12.75">
      <c r="A66" s="177"/>
      <c r="B66" s="179"/>
      <c r="C66" s="222" t="s">
        <v>168</v>
      </c>
      <c r="D66" s="223"/>
      <c r="E66" s="180">
        <v>2</v>
      </c>
      <c r="F66" s="181"/>
      <c r="G66" s="182"/>
      <c r="M66" s="178" t="s">
        <v>168</v>
      </c>
      <c r="O66" s="169"/>
    </row>
    <row r="67" spans="1:15" ht="12.75">
      <c r="A67" s="177"/>
      <c r="B67" s="179"/>
      <c r="C67" s="222" t="s">
        <v>169</v>
      </c>
      <c r="D67" s="223"/>
      <c r="E67" s="180">
        <v>4.5</v>
      </c>
      <c r="F67" s="181"/>
      <c r="G67" s="182"/>
      <c r="M67" s="178" t="s">
        <v>169</v>
      </c>
      <c r="O67" s="169"/>
    </row>
    <row r="68" spans="1:104" ht="12.75">
      <c r="A68" s="170">
        <v>24</v>
      </c>
      <c r="B68" s="171" t="s">
        <v>170</v>
      </c>
      <c r="C68" s="172" t="s">
        <v>171</v>
      </c>
      <c r="D68" s="173" t="s">
        <v>107</v>
      </c>
      <c r="E68" s="174">
        <v>34.8</v>
      </c>
      <c r="F68" s="174">
        <v>0</v>
      </c>
      <c r="G68" s="175">
        <f>E68*F68</f>
        <v>0</v>
      </c>
      <c r="O68" s="169">
        <v>2</v>
      </c>
      <c r="AA68" s="147">
        <v>1</v>
      </c>
      <c r="AB68" s="147">
        <v>0</v>
      </c>
      <c r="AC68" s="147">
        <v>0</v>
      </c>
      <c r="AZ68" s="147">
        <v>1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A68" s="176">
        <v>1</v>
      </c>
      <c r="CB68" s="176">
        <v>0</v>
      </c>
      <c r="CZ68" s="147">
        <v>0.0498400000000174</v>
      </c>
    </row>
    <row r="69" spans="1:15" ht="12.75">
      <c r="A69" s="177"/>
      <c r="B69" s="179"/>
      <c r="C69" s="222" t="s">
        <v>146</v>
      </c>
      <c r="D69" s="223"/>
      <c r="E69" s="180">
        <v>34.8</v>
      </c>
      <c r="F69" s="181"/>
      <c r="G69" s="182"/>
      <c r="M69" s="178" t="s">
        <v>146</v>
      </c>
      <c r="O69" s="169"/>
    </row>
    <row r="70" spans="1:104" ht="12.75">
      <c r="A70" s="170">
        <v>25</v>
      </c>
      <c r="B70" s="171" t="s">
        <v>172</v>
      </c>
      <c r="C70" s="172" t="s">
        <v>173</v>
      </c>
      <c r="D70" s="173" t="s">
        <v>107</v>
      </c>
      <c r="E70" s="174">
        <v>8</v>
      </c>
      <c r="F70" s="174">
        <v>0</v>
      </c>
      <c r="G70" s="175">
        <f>E70*F70</f>
        <v>0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>IF(AZ70=1,G70,0)</f>
        <v>0</v>
      </c>
      <c r="BB70" s="147">
        <f>IF(AZ70=2,G70,0)</f>
        <v>0</v>
      </c>
      <c r="BC70" s="147">
        <f>IF(AZ70=3,G70,0)</f>
        <v>0</v>
      </c>
      <c r="BD70" s="147">
        <f>IF(AZ70=4,G70,0)</f>
        <v>0</v>
      </c>
      <c r="BE70" s="147">
        <f>IF(AZ70=5,G70,0)</f>
        <v>0</v>
      </c>
      <c r="CA70" s="176">
        <v>1</v>
      </c>
      <c r="CB70" s="176">
        <v>1</v>
      </c>
      <c r="CZ70" s="147">
        <v>0.0986799999999448</v>
      </c>
    </row>
    <row r="71" spans="1:15" ht="12.75">
      <c r="A71" s="177"/>
      <c r="B71" s="179"/>
      <c r="C71" s="222" t="s">
        <v>143</v>
      </c>
      <c r="D71" s="223"/>
      <c r="E71" s="180">
        <v>8</v>
      </c>
      <c r="F71" s="181"/>
      <c r="G71" s="182"/>
      <c r="M71" s="178" t="s">
        <v>143</v>
      </c>
      <c r="O71" s="169"/>
    </row>
    <row r="72" spans="1:104" ht="22.5">
      <c r="A72" s="170">
        <v>26</v>
      </c>
      <c r="B72" s="171" t="s">
        <v>174</v>
      </c>
      <c r="C72" s="172" t="s">
        <v>175</v>
      </c>
      <c r="D72" s="173" t="s">
        <v>113</v>
      </c>
      <c r="E72" s="174">
        <v>1</v>
      </c>
      <c r="F72" s="174">
        <v>0</v>
      </c>
      <c r="G72" s="175">
        <f>E72*F72</f>
        <v>0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>IF(AZ72=1,G72,0)</f>
        <v>0</v>
      </c>
      <c r="BB72" s="147">
        <f>IF(AZ72=2,G72,0)</f>
        <v>0</v>
      </c>
      <c r="BC72" s="147">
        <f>IF(AZ72=3,G72,0)</f>
        <v>0</v>
      </c>
      <c r="BD72" s="147">
        <f>IF(AZ72=4,G72,0)</f>
        <v>0</v>
      </c>
      <c r="BE72" s="147">
        <f>IF(AZ72=5,G72,0)</f>
        <v>0</v>
      </c>
      <c r="CA72" s="176">
        <v>1</v>
      </c>
      <c r="CB72" s="176">
        <v>1</v>
      </c>
      <c r="CZ72" s="147">
        <v>0.0321500000000015</v>
      </c>
    </row>
    <row r="73" spans="1:57" ht="12.75">
      <c r="A73" s="183"/>
      <c r="B73" s="184" t="s">
        <v>75</v>
      </c>
      <c r="C73" s="185" t="str">
        <f>CONCATENATE(B32," ",C32)</f>
        <v>6 Úpravy povrchu, podlahy</v>
      </c>
      <c r="D73" s="186"/>
      <c r="E73" s="187"/>
      <c r="F73" s="188"/>
      <c r="G73" s="189">
        <f>SUM(G32:G72)</f>
        <v>0</v>
      </c>
      <c r="O73" s="169">
        <v>4</v>
      </c>
      <c r="BA73" s="190">
        <f>SUM(BA32:BA72)</f>
        <v>0</v>
      </c>
      <c r="BB73" s="190">
        <f>SUM(BB32:BB72)</f>
        <v>0</v>
      </c>
      <c r="BC73" s="190">
        <f>SUM(BC32:BC72)</f>
        <v>0</v>
      </c>
      <c r="BD73" s="190">
        <f>SUM(BD32:BD72)</f>
        <v>0</v>
      </c>
      <c r="BE73" s="190">
        <f>SUM(BE32:BE72)</f>
        <v>0</v>
      </c>
    </row>
    <row r="74" spans="1:15" ht="12.75">
      <c r="A74" s="162" t="s">
        <v>72</v>
      </c>
      <c r="B74" s="163" t="s">
        <v>176</v>
      </c>
      <c r="C74" s="164" t="s">
        <v>177</v>
      </c>
      <c r="D74" s="165"/>
      <c r="E74" s="166"/>
      <c r="F74" s="166"/>
      <c r="G74" s="167"/>
      <c r="H74" s="168"/>
      <c r="I74" s="168"/>
      <c r="O74" s="169">
        <v>1</v>
      </c>
    </row>
    <row r="75" spans="1:104" ht="12.75">
      <c r="A75" s="170">
        <v>27</v>
      </c>
      <c r="B75" s="171" t="s">
        <v>178</v>
      </c>
      <c r="C75" s="172" t="s">
        <v>179</v>
      </c>
      <c r="D75" s="173" t="s">
        <v>107</v>
      </c>
      <c r="E75" s="174">
        <v>101.25</v>
      </c>
      <c r="F75" s="174">
        <v>0</v>
      </c>
      <c r="G75" s="175">
        <f>E75*F75</f>
        <v>0</v>
      </c>
      <c r="O75" s="169">
        <v>2</v>
      </c>
      <c r="AA75" s="147">
        <v>1</v>
      </c>
      <c r="AB75" s="147">
        <v>1</v>
      </c>
      <c r="AC75" s="147">
        <v>1</v>
      </c>
      <c r="AZ75" s="147">
        <v>1</v>
      </c>
      <c r="BA75" s="147">
        <f>IF(AZ75=1,G75,0)</f>
        <v>0</v>
      </c>
      <c r="BB75" s="147">
        <f>IF(AZ75=2,G75,0)</f>
        <v>0</v>
      </c>
      <c r="BC75" s="147">
        <f>IF(AZ75=3,G75,0)</f>
        <v>0</v>
      </c>
      <c r="BD75" s="147">
        <f>IF(AZ75=4,G75,0)</f>
        <v>0</v>
      </c>
      <c r="BE75" s="147">
        <f>IF(AZ75=5,G75,0)</f>
        <v>0</v>
      </c>
      <c r="CA75" s="176">
        <v>1</v>
      </c>
      <c r="CB75" s="176">
        <v>1</v>
      </c>
      <c r="CZ75" s="147">
        <v>0.00205000000000055</v>
      </c>
    </row>
    <row r="76" spans="1:15" ht="12.75">
      <c r="A76" s="177"/>
      <c r="B76" s="179"/>
      <c r="C76" s="222" t="s">
        <v>180</v>
      </c>
      <c r="D76" s="223"/>
      <c r="E76" s="180">
        <v>101.25</v>
      </c>
      <c r="F76" s="181"/>
      <c r="G76" s="182"/>
      <c r="M76" s="178" t="s">
        <v>180</v>
      </c>
      <c r="O76" s="169"/>
    </row>
    <row r="77" spans="1:57" ht="12.75">
      <c r="A77" s="183"/>
      <c r="B77" s="184" t="s">
        <v>75</v>
      </c>
      <c r="C77" s="185" t="str">
        <f>CONCATENATE(B74," ",C74)</f>
        <v>9 Ostatní konstrukce, bourání</v>
      </c>
      <c r="D77" s="186"/>
      <c r="E77" s="187"/>
      <c r="F77" s="188"/>
      <c r="G77" s="189">
        <f>SUM(G74:G76)</f>
        <v>0</v>
      </c>
      <c r="O77" s="169">
        <v>4</v>
      </c>
      <c r="BA77" s="190">
        <f>SUM(BA74:BA76)</f>
        <v>0</v>
      </c>
      <c r="BB77" s="190">
        <f>SUM(BB74:BB76)</f>
        <v>0</v>
      </c>
      <c r="BC77" s="190">
        <f>SUM(BC74:BC76)</f>
        <v>0</v>
      </c>
      <c r="BD77" s="190">
        <f>SUM(BD74:BD76)</f>
        <v>0</v>
      </c>
      <c r="BE77" s="190">
        <f>SUM(BE74:BE76)</f>
        <v>0</v>
      </c>
    </row>
    <row r="78" spans="1:15" ht="12.75">
      <c r="A78" s="162" t="s">
        <v>72</v>
      </c>
      <c r="B78" s="163" t="s">
        <v>181</v>
      </c>
      <c r="C78" s="164" t="s">
        <v>182</v>
      </c>
      <c r="D78" s="165"/>
      <c r="E78" s="166"/>
      <c r="F78" s="166"/>
      <c r="G78" s="167"/>
      <c r="H78" s="168"/>
      <c r="I78" s="168"/>
      <c r="O78" s="169">
        <v>1</v>
      </c>
    </row>
    <row r="79" spans="1:104" ht="12.75">
      <c r="A79" s="170">
        <v>28</v>
      </c>
      <c r="B79" s="171" t="s">
        <v>183</v>
      </c>
      <c r="C79" s="172" t="s">
        <v>184</v>
      </c>
      <c r="D79" s="173" t="s">
        <v>107</v>
      </c>
      <c r="E79" s="174">
        <v>91.293</v>
      </c>
      <c r="F79" s="174">
        <v>0</v>
      </c>
      <c r="G79" s="175">
        <f>E79*F79</f>
        <v>0</v>
      </c>
      <c r="O79" s="169">
        <v>2</v>
      </c>
      <c r="AA79" s="147">
        <v>1</v>
      </c>
      <c r="AB79" s="147">
        <v>0</v>
      </c>
      <c r="AC79" s="147">
        <v>0</v>
      </c>
      <c r="AZ79" s="147">
        <v>1</v>
      </c>
      <c r="BA79" s="147">
        <f>IF(AZ79=1,G79,0)</f>
        <v>0</v>
      </c>
      <c r="BB79" s="147">
        <f>IF(AZ79=2,G79,0)</f>
        <v>0</v>
      </c>
      <c r="BC79" s="147">
        <f>IF(AZ79=3,G79,0)</f>
        <v>0</v>
      </c>
      <c r="BD79" s="147">
        <f>IF(AZ79=4,G79,0)</f>
        <v>0</v>
      </c>
      <c r="BE79" s="147">
        <f>IF(AZ79=5,G79,0)</f>
        <v>0</v>
      </c>
      <c r="CA79" s="176">
        <v>1</v>
      </c>
      <c r="CB79" s="176">
        <v>0</v>
      </c>
      <c r="CZ79" s="147">
        <v>0.0349600000000123</v>
      </c>
    </row>
    <row r="80" spans="1:15" ht="12.75">
      <c r="A80" s="177"/>
      <c r="B80" s="179"/>
      <c r="C80" s="222" t="s">
        <v>127</v>
      </c>
      <c r="D80" s="223"/>
      <c r="E80" s="180">
        <v>34.128</v>
      </c>
      <c r="F80" s="181"/>
      <c r="G80" s="182"/>
      <c r="M80" s="178" t="s">
        <v>127</v>
      </c>
      <c r="O80" s="169"/>
    </row>
    <row r="81" spans="1:15" ht="12.75">
      <c r="A81" s="177"/>
      <c r="B81" s="179"/>
      <c r="C81" s="222" t="s">
        <v>128</v>
      </c>
      <c r="D81" s="223"/>
      <c r="E81" s="180">
        <v>10.4</v>
      </c>
      <c r="F81" s="181"/>
      <c r="G81" s="182"/>
      <c r="M81" s="178" t="s">
        <v>128</v>
      </c>
      <c r="O81" s="169"/>
    </row>
    <row r="82" spans="1:15" ht="12.75">
      <c r="A82" s="177"/>
      <c r="B82" s="179"/>
      <c r="C82" s="222" t="s">
        <v>129</v>
      </c>
      <c r="D82" s="223"/>
      <c r="E82" s="180">
        <v>10.4</v>
      </c>
      <c r="F82" s="181"/>
      <c r="G82" s="182"/>
      <c r="M82" s="178" t="s">
        <v>129</v>
      </c>
      <c r="O82" s="169"/>
    </row>
    <row r="83" spans="1:15" ht="12.75">
      <c r="A83" s="177"/>
      <c r="B83" s="179"/>
      <c r="C83" s="222" t="s">
        <v>130</v>
      </c>
      <c r="D83" s="223"/>
      <c r="E83" s="180">
        <v>36.365</v>
      </c>
      <c r="F83" s="181"/>
      <c r="G83" s="182"/>
      <c r="M83" s="178" t="s">
        <v>130</v>
      </c>
      <c r="O83" s="169"/>
    </row>
    <row r="84" spans="1:57" ht="12.75">
      <c r="A84" s="183"/>
      <c r="B84" s="184" t="s">
        <v>75</v>
      </c>
      <c r="C84" s="185" t="str">
        <f>CONCATENATE(B78," ",C78)</f>
        <v>94 Lešení a stavební výtahy</v>
      </c>
      <c r="D84" s="186"/>
      <c r="E84" s="187"/>
      <c r="F84" s="188"/>
      <c r="G84" s="189">
        <f>SUM(G78:G83)</f>
        <v>0</v>
      </c>
      <c r="O84" s="169">
        <v>4</v>
      </c>
      <c r="BA84" s="190">
        <f>SUM(BA78:BA83)</f>
        <v>0</v>
      </c>
      <c r="BB84" s="190">
        <f>SUM(BB78:BB83)</f>
        <v>0</v>
      </c>
      <c r="BC84" s="190">
        <f>SUM(BC78:BC83)</f>
        <v>0</v>
      </c>
      <c r="BD84" s="190">
        <f>SUM(BD78:BD83)</f>
        <v>0</v>
      </c>
      <c r="BE84" s="190">
        <f>SUM(BE78:BE83)</f>
        <v>0</v>
      </c>
    </row>
    <row r="85" spans="1:15" ht="12.75">
      <c r="A85" s="162" t="s">
        <v>72</v>
      </c>
      <c r="B85" s="163" t="s">
        <v>185</v>
      </c>
      <c r="C85" s="164" t="s">
        <v>186</v>
      </c>
      <c r="D85" s="165"/>
      <c r="E85" s="166"/>
      <c r="F85" s="166"/>
      <c r="G85" s="167"/>
      <c r="H85" s="168"/>
      <c r="I85" s="168"/>
      <c r="O85" s="169">
        <v>1</v>
      </c>
    </row>
    <row r="86" spans="1:104" ht="12.75">
      <c r="A86" s="170">
        <v>29</v>
      </c>
      <c r="B86" s="171" t="s">
        <v>187</v>
      </c>
      <c r="C86" s="172" t="s">
        <v>188</v>
      </c>
      <c r="D86" s="173" t="s">
        <v>189</v>
      </c>
      <c r="E86" s="174">
        <v>175</v>
      </c>
      <c r="F86" s="174">
        <v>0</v>
      </c>
      <c r="G86" s="175">
        <f>E86*F86</f>
        <v>0</v>
      </c>
      <c r="O86" s="169">
        <v>2</v>
      </c>
      <c r="AA86" s="147">
        <v>1</v>
      </c>
      <c r="AB86" s="147">
        <v>7</v>
      </c>
      <c r="AC86" s="147">
        <v>7</v>
      </c>
      <c r="AZ86" s="147">
        <v>1</v>
      </c>
      <c r="BA86" s="147">
        <f>IF(AZ86=1,G86,0)</f>
        <v>0</v>
      </c>
      <c r="BB86" s="147">
        <f>IF(AZ86=2,G86,0)</f>
        <v>0</v>
      </c>
      <c r="BC86" s="147">
        <f>IF(AZ86=3,G86,0)</f>
        <v>0</v>
      </c>
      <c r="BD86" s="147">
        <f>IF(AZ86=4,G86,0)</f>
        <v>0</v>
      </c>
      <c r="BE86" s="147">
        <f>IF(AZ86=5,G86,0)</f>
        <v>0</v>
      </c>
      <c r="CA86" s="176">
        <v>1</v>
      </c>
      <c r="CB86" s="176">
        <v>7</v>
      </c>
      <c r="CZ86" s="147">
        <v>0</v>
      </c>
    </row>
    <row r="87" spans="1:15" ht="12.75">
      <c r="A87" s="177"/>
      <c r="B87" s="179"/>
      <c r="C87" s="222" t="s">
        <v>190</v>
      </c>
      <c r="D87" s="223"/>
      <c r="E87" s="180">
        <v>75</v>
      </c>
      <c r="F87" s="181"/>
      <c r="G87" s="182"/>
      <c r="M87" s="178" t="s">
        <v>190</v>
      </c>
      <c r="O87" s="169"/>
    </row>
    <row r="88" spans="1:15" ht="12.75">
      <c r="A88" s="177"/>
      <c r="B88" s="179"/>
      <c r="C88" s="222" t="s">
        <v>191</v>
      </c>
      <c r="D88" s="223"/>
      <c r="E88" s="180">
        <v>100</v>
      </c>
      <c r="F88" s="181"/>
      <c r="G88" s="182"/>
      <c r="M88" s="178" t="s">
        <v>191</v>
      </c>
      <c r="O88" s="169"/>
    </row>
    <row r="89" spans="1:104" ht="12.75">
      <c r="A89" s="170">
        <v>30</v>
      </c>
      <c r="B89" s="171" t="s">
        <v>192</v>
      </c>
      <c r="C89" s="172" t="s">
        <v>193</v>
      </c>
      <c r="D89" s="173" t="s">
        <v>189</v>
      </c>
      <c r="E89" s="174">
        <v>660</v>
      </c>
      <c r="F89" s="174">
        <v>0</v>
      </c>
      <c r="G89" s="175">
        <f>E89*F89</f>
        <v>0</v>
      </c>
      <c r="O89" s="169">
        <v>2</v>
      </c>
      <c r="AA89" s="147">
        <v>1</v>
      </c>
      <c r="AB89" s="147">
        <v>7</v>
      </c>
      <c r="AC89" s="147">
        <v>7</v>
      </c>
      <c r="AZ89" s="147">
        <v>1</v>
      </c>
      <c r="BA89" s="147">
        <f>IF(AZ89=1,G89,0)</f>
        <v>0</v>
      </c>
      <c r="BB89" s="147">
        <f>IF(AZ89=2,G89,0)</f>
        <v>0</v>
      </c>
      <c r="BC89" s="147">
        <f>IF(AZ89=3,G89,0)</f>
        <v>0</v>
      </c>
      <c r="BD89" s="147">
        <f>IF(AZ89=4,G89,0)</f>
        <v>0</v>
      </c>
      <c r="BE89" s="147">
        <f>IF(AZ89=5,G89,0)</f>
        <v>0</v>
      </c>
      <c r="CA89" s="176">
        <v>1</v>
      </c>
      <c r="CB89" s="176">
        <v>7</v>
      </c>
      <c r="CZ89" s="147">
        <v>0</v>
      </c>
    </row>
    <row r="90" spans="1:15" ht="12.75">
      <c r="A90" s="177"/>
      <c r="B90" s="179"/>
      <c r="C90" s="222" t="s">
        <v>194</v>
      </c>
      <c r="D90" s="223"/>
      <c r="E90" s="180">
        <v>660</v>
      </c>
      <c r="F90" s="181"/>
      <c r="G90" s="182"/>
      <c r="M90" s="178" t="s">
        <v>194</v>
      </c>
      <c r="O90" s="169"/>
    </row>
    <row r="91" spans="1:104" ht="12.75">
      <c r="A91" s="170">
        <v>31</v>
      </c>
      <c r="B91" s="171" t="s">
        <v>195</v>
      </c>
      <c r="C91" s="172" t="s">
        <v>196</v>
      </c>
      <c r="D91" s="173" t="s">
        <v>85</v>
      </c>
      <c r="E91" s="174">
        <v>0.4</v>
      </c>
      <c r="F91" s="174">
        <v>0</v>
      </c>
      <c r="G91" s="175">
        <f>E91*F91</f>
        <v>0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>IF(AZ91=1,G91,0)</f>
        <v>0</v>
      </c>
      <c r="BB91" s="147">
        <f>IF(AZ91=2,G91,0)</f>
        <v>0</v>
      </c>
      <c r="BC91" s="147">
        <f>IF(AZ91=3,G91,0)</f>
        <v>0</v>
      </c>
      <c r="BD91" s="147">
        <f>IF(AZ91=4,G91,0)</f>
        <v>0</v>
      </c>
      <c r="BE91" s="147">
        <f>IF(AZ91=5,G91,0)</f>
        <v>0</v>
      </c>
      <c r="CA91" s="176">
        <v>1</v>
      </c>
      <c r="CB91" s="176">
        <v>1</v>
      </c>
      <c r="CZ91" s="147">
        <v>0</v>
      </c>
    </row>
    <row r="92" spans="1:15" ht="12.75">
      <c r="A92" s="177"/>
      <c r="B92" s="179"/>
      <c r="C92" s="222" t="s">
        <v>197</v>
      </c>
      <c r="D92" s="223"/>
      <c r="E92" s="180">
        <v>0.4</v>
      </c>
      <c r="F92" s="181"/>
      <c r="G92" s="182"/>
      <c r="M92" s="178" t="s">
        <v>197</v>
      </c>
      <c r="O92" s="169"/>
    </row>
    <row r="93" spans="1:104" ht="12.75">
      <c r="A93" s="170">
        <v>32</v>
      </c>
      <c r="B93" s="171" t="s">
        <v>198</v>
      </c>
      <c r="C93" s="172" t="s">
        <v>199</v>
      </c>
      <c r="D93" s="173" t="s">
        <v>85</v>
      </c>
      <c r="E93" s="174">
        <v>0.75</v>
      </c>
      <c r="F93" s="174">
        <v>0</v>
      </c>
      <c r="G93" s="175">
        <f>E93*F93</f>
        <v>0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>IF(AZ93=1,G93,0)</f>
        <v>0</v>
      </c>
      <c r="BB93" s="147">
        <f>IF(AZ93=2,G93,0)</f>
        <v>0</v>
      </c>
      <c r="BC93" s="147">
        <f>IF(AZ93=3,G93,0)</f>
        <v>0</v>
      </c>
      <c r="BD93" s="147">
        <f>IF(AZ93=4,G93,0)</f>
        <v>0</v>
      </c>
      <c r="BE93" s="147">
        <f>IF(AZ93=5,G93,0)</f>
        <v>0</v>
      </c>
      <c r="CA93" s="176">
        <v>1</v>
      </c>
      <c r="CB93" s="176">
        <v>1</v>
      </c>
      <c r="CZ93" s="147">
        <v>0</v>
      </c>
    </row>
    <row r="94" spans="1:15" ht="12.75">
      <c r="A94" s="177"/>
      <c r="B94" s="179"/>
      <c r="C94" s="222" t="s">
        <v>200</v>
      </c>
      <c r="D94" s="223"/>
      <c r="E94" s="180">
        <v>0.75</v>
      </c>
      <c r="F94" s="181"/>
      <c r="G94" s="182"/>
      <c r="M94" s="178" t="s">
        <v>200</v>
      </c>
      <c r="O94" s="169"/>
    </row>
    <row r="95" spans="1:104" ht="12.75">
      <c r="A95" s="170">
        <v>33</v>
      </c>
      <c r="B95" s="171" t="s">
        <v>201</v>
      </c>
      <c r="C95" s="172" t="s">
        <v>202</v>
      </c>
      <c r="D95" s="173" t="s">
        <v>85</v>
      </c>
      <c r="E95" s="174">
        <v>1.35</v>
      </c>
      <c r="F95" s="174">
        <v>0</v>
      </c>
      <c r="G95" s="175">
        <f>E95*F95</f>
        <v>0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>IF(AZ95=1,G95,0)</f>
        <v>0</v>
      </c>
      <c r="BB95" s="147">
        <f>IF(AZ95=2,G95,0)</f>
        <v>0</v>
      </c>
      <c r="BC95" s="147">
        <f>IF(AZ95=3,G95,0)</f>
        <v>0</v>
      </c>
      <c r="BD95" s="147">
        <f>IF(AZ95=4,G95,0)</f>
        <v>0</v>
      </c>
      <c r="BE95" s="147">
        <f>IF(AZ95=5,G95,0)</f>
        <v>0</v>
      </c>
      <c r="CA95" s="176">
        <v>1</v>
      </c>
      <c r="CB95" s="176">
        <v>1</v>
      </c>
      <c r="CZ95" s="147">
        <v>0</v>
      </c>
    </row>
    <row r="96" spans="1:15" ht="12.75">
      <c r="A96" s="177"/>
      <c r="B96" s="179"/>
      <c r="C96" s="222" t="s">
        <v>203</v>
      </c>
      <c r="D96" s="223"/>
      <c r="E96" s="180">
        <v>1.35</v>
      </c>
      <c r="F96" s="181"/>
      <c r="G96" s="182"/>
      <c r="M96" s="178" t="s">
        <v>203</v>
      </c>
      <c r="O96" s="169"/>
    </row>
    <row r="97" spans="1:104" ht="12.75">
      <c r="A97" s="170">
        <v>34</v>
      </c>
      <c r="B97" s="171" t="s">
        <v>204</v>
      </c>
      <c r="C97" s="172" t="s">
        <v>205</v>
      </c>
      <c r="D97" s="173" t="s">
        <v>113</v>
      </c>
      <c r="E97" s="174">
        <v>1</v>
      </c>
      <c r="F97" s="174">
        <v>0</v>
      </c>
      <c r="G97" s="175">
        <f>E97*F97</f>
        <v>0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>IF(AZ97=1,G97,0)</f>
        <v>0</v>
      </c>
      <c r="BB97" s="147">
        <f>IF(AZ97=2,G97,0)</f>
        <v>0</v>
      </c>
      <c r="BC97" s="147">
        <f>IF(AZ97=3,G97,0)</f>
        <v>0</v>
      </c>
      <c r="BD97" s="147">
        <f>IF(AZ97=4,G97,0)</f>
        <v>0</v>
      </c>
      <c r="BE97" s="147">
        <f>IF(AZ97=5,G97,0)</f>
        <v>0</v>
      </c>
      <c r="CA97" s="176">
        <v>1</v>
      </c>
      <c r="CB97" s="176">
        <v>1</v>
      </c>
      <c r="CZ97" s="147">
        <v>0</v>
      </c>
    </row>
    <row r="98" spans="1:104" ht="12.75">
      <c r="A98" s="170">
        <v>35</v>
      </c>
      <c r="B98" s="171" t="s">
        <v>206</v>
      </c>
      <c r="C98" s="172" t="s">
        <v>207</v>
      </c>
      <c r="D98" s="173" t="s">
        <v>107</v>
      </c>
      <c r="E98" s="174">
        <v>0.7</v>
      </c>
      <c r="F98" s="174">
        <v>0</v>
      </c>
      <c r="G98" s="175">
        <f>E98*F98</f>
        <v>0</v>
      </c>
      <c r="O98" s="169">
        <v>2</v>
      </c>
      <c r="AA98" s="147">
        <v>1</v>
      </c>
      <c r="AB98" s="147">
        <v>1</v>
      </c>
      <c r="AC98" s="147">
        <v>1</v>
      </c>
      <c r="AZ98" s="147">
        <v>1</v>
      </c>
      <c r="BA98" s="147">
        <f>IF(AZ98=1,G98,0)</f>
        <v>0</v>
      </c>
      <c r="BB98" s="147">
        <f>IF(AZ98=2,G98,0)</f>
        <v>0</v>
      </c>
      <c r="BC98" s="147">
        <f>IF(AZ98=3,G98,0)</f>
        <v>0</v>
      </c>
      <c r="BD98" s="147">
        <f>IF(AZ98=4,G98,0)</f>
        <v>0</v>
      </c>
      <c r="BE98" s="147">
        <f>IF(AZ98=5,G98,0)</f>
        <v>0</v>
      </c>
      <c r="CA98" s="176">
        <v>1</v>
      </c>
      <c r="CB98" s="176">
        <v>1</v>
      </c>
      <c r="CZ98" s="147">
        <v>0.00300000000000011</v>
      </c>
    </row>
    <row r="99" spans="1:15" ht="12.75">
      <c r="A99" s="177"/>
      <c r="B99" s="179"/>
      <c r="C99" s="222" t="s">
        <v>208</v>
      </c>
      <c r="D99" s="223"/>
      <c r="E99" s="180">
        <v>0.7</v>
      </c>
      <c r="F99" s="181"/>
      <c r="G99" s="182"/>
      <c r="M99" s="178" t="s">
        <v>208</v>
      </c>
      <c r="O99" s="169"/>
    </row>
    <row r="100" spans="1:104" ht="12.75">
      <c r="A100" s="170">
        <v>36</v>
      </c>
      <c r="B100" s="171" t="s">
        <v>209</v>
      </c>
      <c r="C100" s="172" t="s">
        <v>210</v>
      </c>
      <c r="D100" s="173" t="s">
        <v>107</v>
      </c>
      <c r="E100" s="174">
        <v>1.8</v>
      </c>
      <c r="F100" s="174">
        <v>0</v>
      </c>
      <c r="G100" s="175">
        <f>E100*F100</f>
        <v>0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>IF(AZ100=1,G100,0)</f>
        <v>0</v>
      </c>
      <c r="BB100" s="147">
        <f>IF(AZ100=2,G100,0)</f>
        <v>0</v>
      </c>
      <c r="BC100" s="147">
        <f>IF(AZ100=3,G100,0)</f>
        <v>0</v>
      </c>
      <c r="BD100" s="147">
        <f>IF(AZ100=4,G100,0)</f>
        <v>0</v>
      </c>
      <c r="BE100" s="147">
        <f>IF(AZ100=5,G100,0)</f>
        <v>0</v>
      </c>
      <c r="CA100" s="176">
        <v>1</v>
      </c>
      <c r="CB100" s="176">
        <v>1</v>
      </c>
      <c r="CZ100" s="147">
        <v>0</v>
      </c>
    </row>
    <row r="101" spans="1:15" ht="12.75">
      <c r="A101" s="177"/>
      <c r="B101" s="179"/>
      <c r="C101" s="222" t="s">
        <v>211</v>
      </c>
      <c r="D101" s="223"/>
      <c r="E101" s="180">
        <v>1.8</v>
      </c>
      <c r="F101" s="181"/>
      <c r="G101" s="182"/>
      <c r="M101" s="178" t="s">
        <v>211</v>
      </c>
      <c r="O101" s="169"/>
    </row>
    <row r="102" spans="1:104" ht="12.75">
      <c r="A102" s="170">
        <v>37</v>
      </c>
      <c r="B102" s="171" t="s">
        <v>212</v>
      </c>
      <c r="C102" s="172" t="s">
        <v>213</v>
      </c>
      <c r="D102" s="173" t="s">
        <v>85</v>
      </c>
      <c r="E102" s="174">
        <v>1.04</v>
      </c>
      <c r="F102" s="174">
        <v>0</v>
      </c>
      <c r="G102" s="175">
        <f>E102*F102</f>
        <v>0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>IF(AZ102=1,G102,0)</f>
        <v>0</v>
      </c>
      <c r="BB102" s="147">
        <f>IF(AZ102=2,G102,0)</f>
        <v>0</v>
      </c>
      <c r="BC102" s="147">
        <f>IF(AZ102=3,G102,0)</f>
        <v>0</v>
      </c>
      <c r="BD102" s="147">
        <f>IF(AZ102=4,G102,0)</f>
        <v>0</v>
      </c>
      <c r="BE102" s="147">
        <f>IF(AZ102=5,G102,0)</f>
        <v>0</v>
      </c>
      <c r="CA102" s="176">
        <v>1</v>
      </c>
      <c r="CB102" s="176">
        <v>1</v>
      </c>
      <c r="CZ102" s="147">
        <v>0.00199999999999889</v>
      </c>
    </row>
    <row r="103" spans="1:15" ht="12.75">
      <c r="A103" s="177"/>
      <c r="B103" s="179"/>
      <c r="C103" s="222" t="s">
        <v>214</v>
      </c>
      <c r="D103" s="223"/>
      <c r="E103" s="180">
        <v>0.5</v>
      </c>
      <c r="F103" s="181"/>
      <c r="G103" s="182"/>
      <c r="M103" s="178" t="s">
        <v>214</v>
      </c>
      <c r="O103" s="169"/>
    </row>
    <row r="104" spans="1:15" ht="12.75">
      <c r="A104" s="177"/>
      <c r="B104" s="179"/>
      <c r="C104" s="222" t="s">
        <v>215</v>
      </c>
      <c r="D104" s="223"/>
      <c r="E104" s="180">
        <v>0.54</v>
      </c>
      <c r="F104" s="181"/>
      <c r="G104" s="182"/>
      <c r="M104" s="178" t="s">
        <v>215</v>
      </c>
      <c r="O104" s="169"/>
    </row>
    <row r="105" spans="1:104" ht="12.75">
      <c r="A105" s="170">
        <v>38</v>
      </c>
      <c r="B105" s="171" t="s">
        <v>216</v>
      </c>
      <c r="C105" s="172" t="s">
        <v>217</v>
      </c>
      <c r="D105" s="173" t="s">
        <v>107</v>
      </c>
      <c r="E105" s="174">
        <v>91.293</v>
      </c>
      <c r="F105" s="174">
        <v>0</v>
      </c>
      <c r="G105" s="175">
        <f>E105*F105</f>
        <v>0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>IF(AZ105=1,G105,0)</f>
        <v>0</v>
      </c>
      <c r="BB105" s="147">
        <f>IF(AZ105=2,G105,0)</f>
        <v>0</v>
      </c>
      <c r="BC105" s="147">
        <f>IF(AZ105=3,G105,0)</f>
        <v>0</v>
      </c>
      <c r="BD105" s="147">
        <f>IF(AZ105=4,G105,0)</f>
        <v>0</v>
      </c>
      <c r="BE105" s="147">
        <f>IF(AZ105=5,G105,0)</f>
        <v>0</v>
      </c>
      <c r="CA105" s="176">
        <v>1</v>
      </c>
      <c r="CB105" s="176">
        <v>1</v>
      </c>
      <c r="CZ105" s="147">
        <v>0</v>
      </c>
    </row>
    <row r="106" spans="1:15" ht="12.75">
      <c r="A106" s="177"/>
      <c r="B106" s="179"/>
      <c r="C106" s="222" t="s">
        <v>127</v>
      </c>
      <c r="D106" s="223"/>
      <c r="E106" s="180">
        <v>34.128</v>
      </c>
      <c r="F106" s="181"/>
      <c r="G106" s="182"/>
      <c r="M106" s="178" t="s">
        <v>127</v>
      </c>
      <c r="O106" s="169"/>
    </row>
    <row r="107" spans="1:15" ht="12.75">
      <c r="A107" s="177"/>
      <c r="B107" s="179"/>
      <c r="C107" s="222" t="s">
        <v>128</v>
      </c>
      <c r="D107" s="223"/>
      <c r="E107" s="180">
        <v>10.4</v>
      </c>
      <c r="F107" s="181"/>
      <c r="G107" s="182"/>
      <c r="M107" s="178" t="s">
        <v>128</v>
      </c>
      <c r="O107" s="169"/>
    </row>
    <row r="108" spans="1:15" ht="12.75">
      <c r="A108" s="177"/>
      <c r="B108" s="179"/>
      <c r="C108" s="222" t="s">
        <v>129</v>
      </c>
      <c r="D108" s="223"/>
      <c r="E108" s="180">
        <v>10.4</v>
      </c>
      <c r="F108" s="181"/>
      <c r="G108" s="182"/>
      <c r="M108" s="178" t="s">
        <v>129</v>
      </c>
      <c r="O108" s="169"/>
    </row>
    <row r="109" spans="1:15" ht="12.75">
      <c r="A109" s="177"/>
      <c r="B109" s="179"/>
      <c r="C109" s="222" t="s">
        <v>130</v>
      </c>
      <c r="D109" s="223"/>
      <c r="E109" s="180">
        <v>36.365</v>
      </c>
      <c r="F109" s="181"/>
      <c r="G109" s="182"/>
      <c r="M109" s="178" t="s">
        <v>130</v>
      </c>
      <c r="O109" s="169"/>
    </row>
    <row r="110" spans="1:104" ht="12.75">
      <c r="A110" s="170">
        <v>39</v>
      </c>
      <c r="B110" s="171" t="s">
        <v>218</v>
      </c>
      <c r="C110" s="172" t="s">
        <v>219</v>
      </c>
      <c r="D110" s="173" t="s">
        <v>107</v>
      </c>
      <c r="E110" s="174">
        <v>269.049</v>
      </c>
      <c r="F110" s="174">
        <v>0</v>
      </c>
      <c r="G110" s="175">
        <f>E110*F110</f>
        <v>0</v>
      </c>
      <c r="O110" s="169">
        <v>2</v>
      </c>
      <c r="AA110" s="147">
        <v>1</v>
      </c>
      <c r="AB110" s="147">
        <v>1</v>
      </c>
      <c r="AC110" s="147">
        <v>1</v>
      </c>
      <c r="AZ110" s="147">
        <v>1</v>
      </c>
      <c r="BA110" s="147">
        <f>IF(AZ110=1,G110,0)</f>
        <v>0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A110" s="176">
        <v>1</v>
      </c>
      <c r="CB110" s="176">
        <v>1</v>
      </c>
      <c r="CZ110" s="147">
        <v>0</v>
      </c>
    </row>
    <row r="111" spans="1:15" ht="12.75">
      <c r="A111" s="177"/>
      <c r="B111" s="179"/>
      <c r="C111" s="222" t="s">
        <v>133</v>
      </c>
      <c r="D111" s="223"/>
      <c r="E111" s="180">
        <v>78.804</v>
      </c>
      <c r="F111" s="181"/>
      <c r="G111" s="182"/>
      <c r="M111" s="178" t="s">
        <v>133</v>
      </c>
      <c r="O111" s="169"/>
    </row>
    <row r="112" spans="1:15" ht="12.75">
      <c r="A112" s="177"/>
      <c r="B112" s="179"/>
      <c r="C112" s="222" t="s">
        <v>134</v>
      </c>
      <c r="D112" s="223"/>
      <c r="E112" s="180">
        <v>43.56</v>
      </c>
      <c r="F112" s="181"/>
      <c r="G112" s="182"/>
      <c r="M112" s="178" t="s">
        <v>134</v>
      </c>
      <c r="O112" s="169"/>
    </row>
    <row r="113" spans="1:15" ht="12.75">
      <c r="A113" s="177"/>
      <c r="B113" s="179"/>
      <c r="C113" s="222" t="s">
        <v>135</v>
      </c>
      <c r="D113" s="223"/>
      <c r="E113" s="180">
        <v>43.56</v>
      </c>
      <c r="F113" s="181"/>
      <c r="G113" s="182"/>
      <c r="M113" s="178" t="s">
        <v>135</v>
      </c>
      <c r="O113" s="169"/>
    </row>
    <row r="114" spans="1:15" ht="12.75">
      <c r="A114" s="177"/>
      <c r="B114" s="179"/>
      <c r="C114" s="222" t="s">
        <v>136</v>
      </c>
      <c r="D114" s="223"/>
      <c r="E114" s="180">
        <v>103.125</v>
      </c>
      <c r="F114" s="181"/>
      <c r="G114" s="182"/>
      <c r="M114" s="178" t="s">
        <v>136</v>
      </c>
      <c r="O114" s="169"/>
    </row>
    <row r="115" spans="1:104" ht="12.75">
      <c r="A115" s="170">
        <v>40</v>
      </c>
      <c r="B115" s="171" t="s">
        <v>220</v>
      </c>
      <c r="C115" s="172" t="s">
        <v>221</v>
      </c>
      <c r="D115" s="173" t="s">
        <v>103</v>
      </c>
      <c r="E115" s="174">
        <v>10.5020820000031</v>
      </c>
      <c r="F115" s="174">
        <v>0</v>
      </c>
      <c r="G115" s="175">
        <f>E115*F115</f>
        <v>0</v>
      </c>
      <c r="O115" s="169">
        <v>2</v>
      </c>
      <c r="AA115" s="147">
        <v>8</v>
      </c>
      <c r="AB115" s="147">
        <v>0</v>
      </c>
      <c r="AC115" s="147">
        <v>3</v>
      </c>
      <c r="AZ115" s="147">
        <v>1</v>
      </c>
      <c r="BA115" s="147">
        <f>IF(AZ115=1,G115,0)</f>
        <v>0</v>
      </c>
      <c r="BB115" s="147">
        <f>IF(AZ115=2,G115,0)</f>
        <v>0</v>
      </c>
      <c r="BC115" s="147">
        <f>IF(AZ115=3,G115,0)</f>
        <v>0</v>
      </c>
      <c r="BD115" s="147">
        <f>IF(AZ115=4,G115,0)</f>
        <v>0</v>
      </c>
      <c r="BE115" s="147">
        <f>IF(AZ115=5,G115,0)</f>
        <v>0</v>
      </c>
      <c r="CA115" s="176">
        <v>8</v>
      </c>
      <c r="CB115" s="176">
        <v>0</v>
      </c>
      <c r="CZ115" s="147">
        <v>0</v>
      </c>
    </row>
    <row r="116" spans="1:104" ht="12.75">
      <c r="A116" s="170">
        <v>41</v>
      </c>
      <c r="B116" s="171" t="s">
        <v>222</v>
      </c>
      <c r="C116" s="172" t="s">
        <v>223</v>
      </c>
      <c r="D116" s="173" t="s">
        <v>103</v>
      </c>
      <c r="E116" s="174">
        <v>157.531230000046</v>
      </c>
      <c r="F116" s="174">
        <v>0</v>
      </c>
      <c r="G116" s="175">
        <f>E116*F116</f>
        <v>0</v>
      </c>
      <c r="O116" s="169">
        <v>2</v>
      </c>
      <c r="AA116" s="147">
        <v>8</v>
      </c>
      <c r="AB116" s="147">
        <v>0</v>
      </c>
      <c r="AC116" s="147">
        <v>3</v>
      </c>
      <c r="AZ116" s="147">
        <v>1</v>
      </c>
      <c r="BA116" s="147">
        <f>IF(AZ116=1,G116,0)</f>
        <v>0</v>
      </c>
      <c r="BB116" s="147">
        <f>IF(AZ116=2,G116,0)</f>
        <v>0</v>
      </c>
      <c r="BC116" s="147">
        <f>IF(AZ116=3,G116,0)</f>
        <v>0</v>
      </c>
      <c r="BD116" s="147">
        <f>IF(AZ116=4,G116,0)</f>
        <v>0</v>
      </c>
      <c r="BE116" s="147">
        <f>IF(AZ116=5,G116,0)</f>
        <v>0</v>
      </c>
      <c r="CA116" s="176">
        <v>8</v>
      </c>
      <c r="CB116" s="176">
        <v>0</v>
      </c>
      <c r="CZ116" s="147">
        <v>0</v>
      </c>
    </row>
    <row r="117" spans="1:104" ht="12.75">
      <c r="A117" s="170">
        <v>42</v>
      </c>
      <c r="B117" s="171" t="s">
        <v>224</v>
      </c>
      <c r="C117" s="172" t="s">
        <v>225</v>
      </c>
      <c r="D117" s="173" t="s">
        <v>103</v>
      </c>
      <c r="E117" s="174">
        <v>10.5020820000031</v>
      </c>
      <c r="F117" s="174">
        <v>0</v>
      </c>
      <c r="G117" s="175">
        <f>E117*F117</f>
        <v>0</v>
      </c>
      <c r="O117" s="169">
        <v>2</v>
      </c>
      <c r="AA117" s="147">
        <v>8</v>
      </c>
      <c r="AB117" s="147">
        <v>0</v>
      </c>
      <c r="AC117" s="147">
        <v>3</v>
      </c>
      <c r="AZ117" s="147">
        <v>1</v>
      </c>
      <c r="BA117" s="147">
        <f>IF(AZ117=1,G117,0)</f>
        <v>0</v>
      </c>
      <c r="BB117" s="147">
        <f>IF(AZ117=2,G117,0)</f>
        <v>0</v>
      </c>
      <c r="BC117" s="147">
        <f>IF(AZ117=3,G117,0)</f>
        <v>0</v>
      </c>
      <c r="BD117" s="147">
        <f>IF(AZ117=4,G117,0)</f>
        <v>0</v>
      </c>
      <c r="BE117" s="147">
        <f>IF(AZ117=5,G117,0)</f>
        <v>0</v>
      </c>
      <c r="CA117" s="176">
        <v>8</v>
      </c>
      <c r="CB117" s="176">
        <v>0</v>
      </c>
      <c r="CZ117" s="147">
        <v>0</v>
      </c>
    </row>
    <row r="118" spans="1:104" ht="12.75">
      <c r="A118" s="170">
        <v>43</v>
      </c>
      <c r="B118" s="171" t="s">
        <v>226</v>
      </c>
      <c r="C118" s="172" t="s">
        <v>227</v>
      </c>
      <c r="D118" s="173" t="s">
        <v>103</v>
      </c>
      <c r="E118" s="174">
        <v>10.5020820000031</v>
      </c>
      <c r="F118" s="174">
        <v>0</v>
      </c>
      <c r="G118" s="175">
        <f>E118*F118</f>
        <v>0</v>
      </c>
      <c r="O118" s="169">
        <v>2</v>
      </c>
      <c r="AA118" s="147">
        <v>8</v>
      </c>
      <c r="AB118" s="147">
        <v>0</v>
      </c>
      <c r="AC118" s="147">
        <v>3</v>
      </c>
      <c r="AZ118" s="147">
        <v>1</v>
      </c>
      <c r="BA118" s="147">
        <f>IF(AZ118=1,G118,0)</f>
        <v>0</v>
      </c>
      <c r="BB118" s="147">
        <f>IF(AZ118=2,G118,0)</f>
        <v>0</v>
      </c>
      <c r="BC118" s="147">
        <f>IF(AZ118=3,G118,0)</f>
        <v>0</v>
      </c>
      <c r="BD118" s="147">
        <f>IF(AZ118=4,G118,0)</f>
        <v>0</v>
      </c>
      <c r="BE118" s="147">
        <f>IF(AZ118=5,G118,0)</f>
        <v>0</v>
      </c>
      <c r="CA118" s="176">
        <v>8</v>
      </c>
      <c r="CB118" s="176">
        <v>0</v>
      </c>
      <c r="CZ118" s="147">
        <v>0</v>
      </c>
    </row>
    <row r="119" spans="1:57" ht="12.75">
      <c r="A119" s="183"/>
      <c r="B119" s="184" t="s">
        <v>75</v>
      </c>
      <c r="C119" s="185" t="str">
        <f>CONCATENATE(B85," ",C85)</f>
        <v>96 Bourání konstrukcí</v>
      </c>
      <c r="D119" s="186"/>
      <c r="E119" s="187"/>
      <c r="F119" s="188"/>
      <c r="G119" s="189">
        <f>SUM(G85:G118)</f>
        <v>0</v>
      </c>
      <c r="O119" s="169">
        <v>4</v>
      </c>
      <c r="BA119" s="190">
        <f>SUM(BA85:BA118)</f>
        <v>0</v>
      </c>
      <c r="BB119" s="190">
        <f>SUM(BB85:BB118)</f>
        <v>0</v>
      </c>
      <c r="BC119" s="190">
        <f>SUM(BC85:BC118)</f>
        <v>0</v>
      </c>
      <c r="BD119" s="190">
        <f>SUM(BD85:BD118)</f>
        <v>0</v>
      </c>
      <c r="BE119" s="190">
        <f>SUM(BE85:BE118)</f>
        <v>0</v>
      </c>
    </row>
    <row r="120" spans="1:15" ht="12.75">
      <c r="A120" s="162" t="s">
        <v>72</v>
      </c>
      <c r="B120" s="163" t="s">
        <v>228</v>
      </c>
      <c r="C120" s="164" t="s">
        <v>229</v>
      </c>
      <c r="D120" s="165"/>
      <c r="E120" s="166"/>
      <c r="F120" s="166"/>
      <c r="G120" s="167"/>
      <c r="H120" s="168"/>
      <c r="I120" s="168"/>
      <c r="O120" s="169">
        <v>1</v>
      </c>
    </row>
    <row r="121" spans="1:104" ht="12.75">
      <c r="A121" s="170">
        <v>44</v>
      </c>
      <c r="B121" s="171" t="s">
        <v>230</v>
      </c>
      <c r="C121" s="172" t="s">
        <v>231</v>
      </c>
      <c r="D121" s="173" t="s">
        <v>103</v>
      </c>
      <c r="E121" s="174">
        <v>33.1584839999955</v>
      </c>
      <c r="F121" s="174">
        <v>0</v>
      </c>
      <c r="G121" s="175">
        <f>E121*F121</f>
        <v>0</v>
      </c>
      <c r="O121" s="169">
        <v>2</v>
      </c>
      <c r="AA121" s="147">
        <v>7</v>
      </c>
      <c r="AB121" s="147">
        <v>1</v>
      </c>
      <c r="AC121" s="147">
        <v>2</v>
      </c>
      <c r="AZ121" s="147">
        <v>1</v>
      </c>
      <c r="BA121" s="147">
        <f>IF(AZ121=1,G121,0)</f>
        <v>0</v>
      </c>
      <c r="BB121" s="147">
        <f>IF(AZ121=2,G121,0)</f>
        <v>0</v>
      </c>
      <c r="BC121" s="147">
        <f>IF(AZ121=3,G121,0)</f>
        <v>0</v>
      </c>
      <c r="BD121" s="147">
        <f>IF(AZ121=4,G121,0)</f>
        <v>0</v>
      </c>
      <c r="BE121" s="147">
        <f>IF(AZ121=5,G121,0)</f>
        <v>0</v>
      </c>
      <c r="CA121" s="176">
        <v>7</v>
      </c>
      <c r="CB121" s="176">
        <v>1</v>
      </c>
      <c r="CZ121" s="147">
        <v>0</v>
      </c>
    </row>
    <row r="122" spans="1:57" ht="12.75">
      <c r="A122" s="183"/>
      <c r="B122" s="184" t="s">
        <v>75</v>
      </c>
      <c r="C122" s="185" t="str">
        <f>CONCATENATE(B120," ",C120)</f>
        <v>99 Staveništní přesun hmot</v>
      </c>
      <c r="D122" s="186"/>
      <c r="E122" s="187"/>
      <c r="F122" s="188"/>
      <c r="G122" s="189">
        <f>SUM(G120:G121)</f>
        <v>0</v>
      </c>
      <c r="O122" s="169">
        <v>4</v>
      </c>
      <c r="BA122" s="190">
        <f>SUM(BA120:BA121)</f>
        <v>0</v>
      </c>
      <c r="BB122" s="190">
        <f>SUM(BB120:BB121)</f>
        <v>0</v>
      </c>
      <c r="BC122" s="190">
        <f>SUM(BC120:BC121)</f>
        <v>0</v>
      </c>
      <c r="BD122" s="190">
        <f>SUM(BD120:BD121)</f>
        <v>0</v>
      </c>
      <c r="BE122" s="190">
        <f>SUM(BE120:BE121)</f>
        <v>0</v>
      </c>
    </row>
    <row r="123" spans="1:15" ht="12.75">
      <c r="A123" s="162" t="s">
        <v>72</v>
      </c>
      <c r="B123" s="163" t="s">
        <v>232</v>
      </c>
      <c r="C123" s="164" t="s">
        <v>233</v>
      </c>
      <c r="D123" s="165"/>
      <c r="E123" s="166"/>
      <c r="F123" s="166"/>
      <c r="G123" s="167"/>
      <c r="H123" s="168"/>
      <c r="I123" s="168"/>
      <c r="O123" s="169">
        <v>1</v>
      </c>
    </row>
    <row r="124" spans="1:104" ht="22.5">
      <c r="A124" s="170">
        <v>45</v>
      </c>
      <c r="B124" s="171" t="s">
        <v>234</v>
      </c>
      <c r="C124" s="172" t="s">
        <v>235</v>
      </c>
      <c r="D124" s="173" t="s">
        <v>107</v>
      </c>
      <c r="E124" s="174">
        <v>8</v>
      </c>
      <c r="F124" s="174">
        <v>0</v>
      </c>
      <c r="G124" s="175">
        <f>E124*F124</f>
        <v>0</v>
      </c>
      <c r="O124" s="169">
        <v>2</v>
      </c>
      <c r="AA124" s="147">
        <v>1</v>
      </c>
      <c r="AB124" s="147">
        <v>7</v>
      </c>
      <c r="AC124" s="147">
        <v>7</v>
      </c>
      <c r="AZ124" s="147">
        <v>2</v>
      </c>
      <c r="BA124" s="147">
        <f>IF(AZ124=1,G124,0)</f>
        <v>0</v>
      </c>
      <c r="BB124" s="147">
        <f>IF(AZ124=2,G124,0)</f>
        <v>0</v>
      </c>
      <c r="BC124" s="147">
        <f>IF(AZ124=3,G124,0)</f>
        <v>0</v>
      </c>
      <c r="BD124" s="147">
        <f>IF(AZ124=4,G124,0)</f>
        <v>0</v>
      </c>
      <c r="BE124" s="147">
        <f>IF(AZ124=5,G124,0)</f>
        <v>0</v>
      </c>
      <c r="CA124" s="176">
        <v>1</v>
      </c>
      <c r="CB124" s="176">
        <v>7</v>
      </c>
      <c r="CZ124" s="147">
        <v>0.000199999999999978</v>
      </c>
    </row>
    <row r="125" spans="1:15" ht="12.75">
      <c r="A125" s="177"/>
      <c r="B125" s="179"/>
      <c r="C125" s="222" t="s">
        <v>143</v>
      </c>
      <c r="D125" s="223"/>
      <c r="E125" s="180">
        <v>8</v>
      </c>
      <c r="F125" s="181"/>
      <c r="G125" s="182"/>
      <c r="M125" s="178" t="s">
        <v>143</v>
      </c>
      <c r="O125" s="169"/>
    </row>
    <row r="126" spans="1:104" ht="22.5">
      <c r="A126" s="170">
        <v>46</v>
      </c>
      <c r="B126" s="171" t="s">
        <v>236</v>
      </c>
      <c r="C126" s="172" t="s">
        <v>237</v>
      </c>
      <c r="D126" s="173" t="s">
        <v>107</v>
      </c>
      <c r="E126" s="174">
        <v>8</v>
      </c>
      <c r="F126" s="174">
        <v>0</v>
      </c>
      <c r="G126" s="175">
        <f>E126*F126</f>
        <v>0</v>
      </c>
      <c r="O126" s="169">
        <v>2</v>
      </c>
      <c r="AA126" s="147">
        <v>1</v>
      </c>
      <c r="AB126" s="147">
        <v>7</v>
      </c>
      <c r="AC126" s="147">
        <v>7</v>
      </c>
      <c r="AZ126" s="147">
        <v>2</v>
      </c>
      <c r="BA126" s="147">
        <f>IF(AZ126=1,G126,0)</f>
        <v>0</v>
      </c>
      <c r="BB126" s="147">
        <f>IF(AZ126=2,G126,0)</f>
        <v>0</v>
      </c>
      <c r="BC126" s="147">
        <f>IF(AZ126=3,G126,0)</f>
        <v>0</v>
      </c>
      <c r="BD126" s="147">
        <f>IF(AZ126=4,G126,0)</f>
        <v>0</v>
      </c>
      <c r="BE126" s="147">
        <f>IF(AZ126=5,G126,0)</f>
        <v>0</v>
      </c>
      <c r="CA126" s="176">
        <v>1</v>
      </c>
      <c r="CB126" s="176">
        <v>7</v>
      </c>
      <c r="CZ126" s="147">
        <v>0.00672999999999746</v>
      </c>
    </row>
    <row r="127" spans="1:15" ht="12.75">
      <c r="A127" s="177"/>
      <c r="B127" s="179"/>
      <c r="C127" s="222" t="s">
        <v>143</v>
      </c>
      <c r="D127" s="223"/>
      <c r="E127" s="180">
        <v>8</v>
      </c>
      <c r="F127" s="181"/>
      <c r="G127" s="182"/>
      <c r="M127" s="178" t="s">
        <v>143</v>
      </c>
      <c r="O127" s="169"/>
    </row>
    <row r="128" spans="1:104" ht="12.75">
      <c r="A128" s="170">
        <v>47</v>
      </c>
      <c r="B128" s="171" t="s">
        <v>238</v>
      </c>
      <c r="C128" s="172" t="s">
        <v>239</v>
      </c>
      <c r="D128" s="173" t="s">
        <v>61</v>
      </c>
      <c r="E128" s="174"/>
      <c r="F128" s="174">
        <v>0</v>
      </c>
      <c r="G128" s="175">
        <f>E128*F128</f>
        <v>0</v>
      </c>
      <c r="O128" s="169">
        <v>2</v>
      </c>
      <c r="AA128" s="147">
        <v>7</v>
      </c>
      <c r="AB128" s="147">
        <v>1002</v>
      </c>
      <c r="AC128" s="147">
        <v>5</v>
      </c>
      <c r="AZ128" s="147">
        <v>2</v>
      </c>
      <c r="BA128" s="147">
        <f>IF(AZ128=1,G128,0)</f>
        <v>0</v>
      </c>
      <c r="BB128" s="147">
        <f>IF(AZ128=2,G128,0)</f>
        <v>0</v>
      </c>
      <c r="BC128" s="147">
        <f>IF(AZ128=3,G128,0)</f>
        <v>0</v>
      </c>
      <c r="BD128" s="147">
        <f>IF(AZ128=4,G128,0)</f>
        <v>0</v>
      </c>
      <c r="BE128" s="147">
        <f>IF(AZ128=5,G128,0)</f>
        <v>0</v>
      </c>
      <c r="CA128" s="176">
        <v>7</v>
      </c>
      <c r="CB128" s="176">
        <v>1002</v>
      </c>
      <c r="CZ128" s="147">
        <v>0</v>
      </c>
    </row>
    <row r="129" spans="1:57" ht="12.75">
      <c r="A129" s="183"/>
      <c r="B129" s="184" t="s">
        <v>75</v>
      </c>
      <c r="C129" s="185" t="str">
        <f>CONCATENATE(B123," ",C123)</f>
        <v>711 Izolace proti vodě</v>
      </c>
      <c r="D129" s="186"/>
      <c r="E129" s="187"/>
      <c r="F129" s="188"/>
      <c r="G129" s="189">
        <f>SUM(G123:G128)</f>
        <v>0</v>
      </c>
      <c r="O129" s="169">
        <v>4</v>
      </c>
      <c r="BA129" s="190">
        <f>SUM(BA123:BA128)</f>
        <v>0</v>
      </c>
      <c r="BB129" s="190">
        <f>SUM(BB123:BB128)</f>
        <v>0</v>
      </c>
      <c r="BC129" s="190">
        <f>SUM(BC123:BC128)</f>
        <v>0</v>
      </c>
      <c r="BD129" s="190">
        <f>SUM(BD123:BD128)</f>
        <v>0</v>
      </c>
      <c r="BE129" s="190">
        <f>SUM(BE123:BE128)</f>
        <v>0</v>
      </c>
    </row>
    <row r="130" spans="1:15" ht="12.75">
      <c r="A130" s="162" t="s">
        <v>72</v>
      </c>
      <c r="B130" s="163" t="s">
        <v>240</v>
      </c>
      <c r="C130" s="164" t="s">
        <v>241</v>
      </c>
      <c r="D130" s="165"/>
      <c r="E130" s="166"/>
      <c r="F130" s="166"/>
      <c r="G130" s="167"/>
      <c r="H130" s="168"/>
      <c r="I130" s="168"/>
      <c r="O130" s="169">
        <v>1</v>
      </c>
    </row>
    <row r="131" spans="1:104" ht="12.75">
      <c r="A131" s="170">
        <v>48</v>
      </c>
      <c r="B131" s="171" t="s">
        <v>242</v>
      </c>
      <c r="C131" s="172" t="s">
        <v>243</v>
      </c>
      <c r="D131" s="173" t="s">
        <v>189</v>
      </c>
      <c r="E131" s="174">
        <v>722</v>
      </c>
      <c r="F131" s="174">
        <v>0</v>
      </c>
      <c r="G131" s="175">
        <f>E131*F131</f>
        <v>0</v>
      </c>
      <c r="O131" s="169">
        <v>2</v>
      </c>
      <c r="AA131" s="147">
        <v>1</v>
      </c>
      <c r="AB131" s="147">
        <v>7</v>
      </c>
      <c r="AC131" s="147">
        <v>7</v>
      </c>
      <c r="AZ131" s="147">
        <v>2</v>
      </c>
      <c r="BA131" s="147">
        <f>IF(AZ131=1,G131,0)</f>
        <v>0</v>
      </c>
      <c r="BB131" s="147">
        <f>IF(AZ131=2,G131,0)</f>
        <v>0</v>
      </c>
      <c r="BC131" s="147">
        <f>IF(AZ131=3,G131,0)</f>
        <v>0</v>
      </c>
      <c r="BD131" s="147">
        <f>IF(AZ131=4,G131,0)</f>
        <v>0</v>
      </c>
      <c r="BE131" s="147">
        <f>IF(AZ131=5,G131,0)</f>
        <v>0</v>
      </c>
      <c r="CA131" s="176">
        <v>1</v>
      </c>
      <c r="CB131" s="176">
        <v>7</v>
      </c>
      <c r="CZ131" s="147">
        <v>6.00000000000045E-05</v>
      </c>
    </row>
    <row r="132" spans="1:15" ht="12.75">
      <c r="A132" s="177"/>
      <c r="B132" s="179"/>
      <c r="C132" s="222" t="s">
        <v>244</v>
      </c>
      <c r="D132" s="223"/>
      <c r="E132" s="180">
        <v>206</v>
      </c>
      <c r="F132" s="181"/>
      <c r="G132" s="182"/>
      <c r="M132" s="178" t="s">
        <v>244</v>
      </c>
      <c r="O132" s="169"/>
    </row>
    <row r="133" spans="1:15" ht="12.75">
      <c r="A133" s="177"/>
      <c r="B133" s="179"/>
      <c r="C133" s="222" t="s">
        <v>245</v>
      </c>
      <c r="D133" s="223"/>
      <c r="E133" s="180">
        <v>516</v>
      </c>
      <c r="F133" s="181"/>
      <c r="G133" s="182"/>
      <c r="M133" s="178" t="s">
        <v>245</v>
      </c>
      <c r="O133" s="169"/>
    </row>
    <row r="134" spans="1:104" ht="12.75">
      <c r="A134" s="170">
        <v>49</v>
      </c>
      <c r="B134" s="171" t="s">
        <v>246</v>
      </c>
      <c r="C134" s="172" t="s">
        <v>247</v>
      </c>
      <c r="D134" s="173" t="s">
        <v>113</v>
      </c>
      <c r="E134" s="174">
        <v>1</v>
      </c>
      <c r="F134" s="174">
        <v>0</v>
      </c>
      <c r="G134" s="175">
        <f>E134*F134</f>
        <v>0</v>
      </c>
      <c r="O134" s="169">
        <v>2</v>
      </c>
      <c r="AA134" s="147">
        <v>1</v>
      </c>
      <c r="AB134" s="147">
        <v>7</v>
      </c>
      <c r="AC134" s="147">
        <v>7</v>
      </c>
      <c r="AZ134" s="147">
        <v>2</v>
      </c>
      <c r="BA134" s="147">
        <f>IF(AZ134=1,G134,0)</f>
        <v>0</v>
      </c>
      <c r="BB134" s="147">
        <f>IF(AZ134=2,G134,0)</f>
        <v>0</v>
      </c>
      <c r="BC134" s="147">
        <f>IF(AZ134=3,G134,0)</f>
        <v>0</v>
      </c>
      <c r="BD134" s="147">
        <f>IF(AZ134=4,G134,0)</f>
        <v>0</v>
      </c>
      <c r="BE134" s="147">
        <f>IF(AZ134=5,G134,0)</f>
        <v>0</v>
      </c>
      <c r="CA134" s="176">
        <v>1</v>
      </c>
      <c r="CB134" s="176">
        <v>7</v>
      </c>
      <c r="CZ134" s="147">
        <v>0.000399999999999956</v>
      </c>
    </row>
    <row r="135" spans="1:104" ht="12.75">
      <c r="A135" s="170">
        <v>50</v>
      </c>
      <c r="B135" s="171" t="s">
        <v>248</v>
      </c>
      <c r="C135" s="172" t="s">
        <v>249</v>
      </c>
      <c r="D135" s="173" t="s">
        <v>113</v>
      </c>
      <c r="E135" s="174">
        <v>1</v>
      </c>
      <c r="F135" s="174">
        <v>0</v>
      </c>
      <c r="G135" s="175">
        <f>E135*F135</f>
        <v>0</v>
      </c>
      <c r="O135" s="169">
        <v>2</v>
      </c>
      <c r="AA135" s="147">
        <v>3</v>
      </c>
      <c r="AB135" s="147">
        <v>7</v>
      </c>
      <c r="AC135" s="147" t="s">
        <v>248</v>
      </c>
      <c r="AZ135" s="147">
        <v>2</v>
      </c>
      <c r="BA135" s="147">
        <f>IF(AZ135=1,G135,0)</f>
        <v>0</v>
      </c>
      <c r="BB135" s="147">
        <f>IF(AZ135=2,G135,0)</f>
        <v>0</v>
      </c>
      <c r="BC135" s="147">
        <f>IF(AZ135=3,G135,0)</f>
        <v>0</v>
      </c>
      <c r="BD135" s="147">
        <f>IF(AZ135=4,G135,0)</f>
        <v>0</v>
      </c>
      <c r="BE135" s="147">
        <f>IF(AZ135=5,G135,0)</f>
        <v>0</v>
      </c>
      <c r="CA135" s="176">
        <v>3</v>
      </c>
      <c r="CB135" s="176">
        <v>7</v>
      </c>
      <c r="CZ135" s="147">
        <v>0.0660000000000309</v>
      </c>
    </row>
    <row r="136" spans="1:104" ht="22.5">
      <c r="A136" s="170">
        <v>51</v>
      </c>
      <c r="B136" s="171" t="s">
        <v>250</v>
      </c>
      <c r="C136" s="172" t="s">
        <v>251</v>
      </c>
      <c r="D136" s="173" t="s">
        <v>113</v>
      </c>
      <c r="E136" s="174">
        <v>1</v>
      </c>
      <c r="F136" s="174">
        <v>0</v>
      </c>
      <c r="G136" s="175">
        <f>E136*F136</f>
        <v>0</v>
      </c>
      <c r="O136" s="169">
        <v>2</v>
      </c>
      <c r="AA136" s="147">
        <v>3</v>
      </c>
      <c r="AB136" s="147">
        <v>7</v>
      </c>
      <c r="AC136" s="147" t="s">
        <v>250</v>
      </c>
      <c r="AZ136" s="147">
        <v>2</v>
      </c>
      <c r="BA136" s="147">
        <f>IF(AZ136=1,G136,0)</f>
        <v>0</v>
      </c>
      <c r="BB136" s="147">
        <f>IF(AZ136=2,G136,0)</f>
        <v>0</v>
      </c>
      <c r="BC136" s="147">
        <f>IF(AZ136=3,G136,0)</f>
        <v>0</v>
      </c>
      <c r="BD136" s="147">
        <f>IF(AZ136=4,G136,0)</f>
        <v>0</v>
      </c>
      <c r="BE136" s="147">
        <f>IF(AZ136=5,G136,0)</f>
        <v>0</v>
      </c>
      <c r="CA136" s="176">
        <v>3</v>
      </c>
      <c r="CB136" s="176">
        <v>7</v>
      </c>
      <c r="CZ136" s="147">
        <v>0.0660000000000309</v>
      </c>
    </row>
    <row r="137" spans="1:15" ht="33.75">
      <c r="A137" s="177"/>
      <c r="B137" s="179"/>
      <c r="C137" s="222" t="s">
        <v>252</v>
      </c>
      <c r="D137" s="223"/>
      <c r="E137" s="180">
        <v>1</v>
      </c>
      <c r="F137" s="181"/>
      <c r="G137" s="182"/>
      <c r="M137" s="178" t="s">
        <v>252</v>
      </c>
      <c r="O137" s="169"/>
    </row>
    <row r="138" spans="1:104" ht="22.5">
      <c r="A138" s="170">
        <v>52</v>
      </c>
      <c r="B138" s="171" t="s">
        <v>253</v>
      </c>
      <c r="C138" s="172" t="s">
        <v>254</v>
      </c>
      <c r="D138" s="173" t="s">
        <v>113</v>
      </c>
      <c r="E138" s="174">
        <v>2</v>
      </c>
      <c r="F138" s="174">
        <v>0</v>
      </c>
      <c r="G138" s="175">
        <f>E138*F138</f>
        <v>0</v>
      </c>
      <c r="O138" s="169">
        <v>2</v>
      </c>
      <c r="AA138" s="147">
        <v>3</v>
      </c>
      <c r="AB138" s="147">
        <v>7</v>
      </c>
      <c r="AC138" s="147" t="s">
        <v>253</v>
      </c>
      <c r="AZ138" s="147">
        <v>2</v>
      </c>
      <c r="BA138" s="147">
        <f>IF(AZ138=1,G138,0)</f>
        <v>0</v>
      </c>
      <c r="BB138" s="147">
        <f>IF(AZ138=2,G138,0)</f>
        <v>0</v>
      </c>
      <c r="BC138" s="147">
        <f>IF(AZ138=3,G138,0)</f>
        <v>0</v>
      </c>
      <c r="BD138" s="147">
        <f>IF(AZ138=4,G138,0)</f>
        <v>0</v>
      </c>
      <c r="BE138" s="147">
        <f>IF(AZ138=5,G138,0)</f>
        <v>0</v>
      </c>
      <c r="CA138" s="176">
        <v>3</v>
      </c>
      <c r="CB138" s="176">
        <v>7</v>
      </c>
      <c r="CZ138" s="147">
        <v>0.0660000000000309</v>
      </c>
    </row>
    <row r="139" spans="1:15" ht="22.5">
      <c r="A139" s="177"/>
      <c r="B139" s="179"/>
      <c r="C139" s="222" t="s">
        <v>255</v>
      </c>
      <c r="D139" s="223"/>
      <c r="E139" s="180">
        <v>2</v>
      </c>
      <c r="F139" s="181"/>
      <c r="G139" s="182"/>
      <c r="M139" s="178" t="s">
        <v>255</v>
      </c>
      <c r="O139" s="169"/>
    </row>
    <row r="140" spans="1:104" ht="12.75">
      <c r="A140" s="170">
        <v>53</v>
      </c>
      <c r="B140" s="171" t="s">
        <v>256</v>
      </c>
      <c r="C140" s="172" t="s">
        <v>257</v>
      </c>
      <c r="D140" s="173" t="s">
        <v>258</v>
      </c>
      <c r="E140" s="174">
        <v>1</v>
      </c>
      <c r="F140" s="174">
        <v>0</v>
      </c>
      <c r="G140" s="175">
        <f>E140*F140</f>
        <v>0</v>
      </c>
      <c r="O140" s="169">
        <v>2</v>
      </c>
      <c r="AA140" s="147">
        <v>12</v>
      </c>
      <c r="AB140" s="147">
        <v>1</v>
      </c>
      <c r="AC140" s="147">
        <v>46</v>
      </c>
      <c r="AZ140" s="147">
        <v>2</v>
      </c>
      <c r="BA140" s="147">
        <f>IF(AZ140=1,G140,0)</f>
        <v>0</v>
      </c>
      <c r="BB140" s="147">
        <f>IF(AZ140=2,G140,0)</f>
        <v>0</v>
      </c>
      <c r="BC140" s="147">
        <f>IF(AZ140=3,G140,0)</f>
        <v>0</v>
      </c>
      <c r="BD140" s="147">
        <f>IF(AZ140=4,G140,0)</f>
        <v>0</v>
      </c>
      <c r="BE140" s="147">
        <f>IF(AZ140=5,G140,0)</f>
        <v>0</v>
      </c>
      <c r="CA140" s="176">
        <v>12</v>
      </c>
      <c r="CB140" s="176">
        <v>1</v>
      </c>
      <c r="CZ140" s="147">
        <v>0.205999999999904</v>
      </c>
    </row>
    <row r="141" spans="1:104" ht="12.75">
      <c r="A141" s="170">
        <v>54</v>
      </c>
      <c r="B141" s="171" t="s">
        <v>259</v>
      </c>
      <c r="C141" s="172" t="s">
        <v>260</v>
      </c>
      <c r="D141" s="173" t="s">
        <v>258</v>
      </c>
      <c r="E141" s="174">
        <v>1</v>
      </c>
      <c r="F141" s="174">
        <v>0</v>
      </c>
      <c r="G141" s="175">
        <f>E141*F141</f>
        <v>0</v>
      </c>
      <c r="O141" s="169">
        <v>2</v>
      </c>
      <c r="AA141" s="147">
        <v>12</v>
      </c>
      <c r="AB141" s="147">
        <v>1</v>
      </c>
      <c r="AC141" s="147">
        <v>45</v>
      </c>
      <c r="AZ141" s="147">
        <v>2</v>
      </c>
      <c r="BA141" s="147">
        <f>IF(AZ141=1,G141,0)</f>
        <v>0</v>
      </c>
      <c r="BB141" s="147">
        <f>IF(AZ141=2,G141,0)</f>
        <v>0</v>
      </c>
      <c r="BC141" s="147">
        <f>IF(AZ141=3,G141,0)</f>
        <v>0</v>
      </c>
      <c r="BD141" s="147">
        <f>IF(AZ141=4,G141,0)</f>
        <v>0</v>
      </c>
      <c r="BE141" s="147">
        <f>IF(AZ141=5,G141,0)</f>
        <v>0</v>
      </c>
      <c r="CA141" s="176">
        <v>12</v>
      </c>
      <c r="CB141" s="176">
        <v>1</v>
      </c>
      <c r="CZ141" s="147">
        <v>0.515999999999622</v>
      </c>
    </row>
    <row r="142" spans="1:104" ht="12.75">
      <c r="A142" s="170">
        <v>55</v>
      </c>
      <c r="B142" s="171" t="s">
        <v>261</v>
      </c>
      <c r="C142" s="172" t="s">
        <v>262</v>
      </c>
      <c r="D142" s="173" t="s">
        <v>61</v>
      </c>
      <c r="E142" s="174"/>
      <c r="F142" s="174">
        <v>0</v>
      </c>
      <c r="G142" s="175">
        <f>E142*F142</f>
        <v>0</v>
      </c>
      <c r="O142" s="169">
        <v>2</v>
      </c>
      <c r="AA142" s="147">
        <v>7</v>
      </c>
      <c r="AB142" s="147">
        <v>1002</v>
      </c>
      <c r="AC142" s="147">
        <v>5</v>
      </c>
      <c r="AZ142" s="147">
        <v>2</v>
      </c>
      <c r="BA142" s="147">
        <f>IF(AZ142=1,G142,0)</f>
        <v>0</v>
      </c>
      <c r="BB142" s="147">
        <f>IF(AZ142=2,G142,0)</f>
        <v>0</v>
      </c>
      <c r="BC142" s="147">
        <f>IF(AZ142=3,G142,0)</f>
        <v>0</v>
      </c>
      <c r="BD142" s="147">
        <f>IF(AZ142=4,G142,0)</f>
        <v>0</v>
      </c>
      <c r="BE142" s="147">
        <f>IF(AZ142=5,G142,0)</f>
        <v>0</v>
      </c>
      <c r="CA142" s="176">
        <v>7</v>
      </c>
      <c r="CB142" s="176">
        <v>1002</v>
      </c>
      <c r="CZ142" s="147">
        <v>0</v>
      </c>
    </row>
    <row r="143" spans="1:57" ht="12.75">
      <c r="A143" s="183"/>
      <c r="B143" s="184" t="s">
        <v>75</v>
      </c>
      <c r="C143" s="185" t="str">
        <f>CONCATENATE(B130," ",C130)</f>
        <v>767 Konstrukce zámečnické</v>
      </c>
      <c r="D143" s="186"/>
      <c r="E143" s="187"/>
      <c r="F143" s="188"/>
      <c r="G143" s="189">
        <f>SUM(G130:G142)</f>
        <v>0</v>
      </c>
      <c r="O143" s="169">
        <v>4</v>
      </c>
      <c r="BA143" s="190">
        <f>SUM(BA130:BA142)</f>
        <v>0</v>
      </c>
      <c r="BB143" s="190">
        <f>SUM(BB130:BB142)</f>
        <v>0</v>
      </c>
      <c r="BC143" s="190">
        <f>SUM(BC130:BC142)</f>
        <v>0</v>
      </c>
      <c r="BD143" s="190">
        <f>SUM(BD130:BD142)</f>
        <v>0</v>
      </c>
      <c r="BE143" s="190">
        <f>SUM(BE130:BE142)</f>
        <v>0</v>
      </c>
    </row>
    <row r="144" spans="1:15" ht="12.75">
      <c r="A144" s="162" t="s">
        <v>72</v>
      </c>
      <c r="B144" s="163" t="s">
        <v>263</v>
      </c>
      <c r="C144" s="164" t="s">
        <v>264</v>
      </c>
      <c r="D144" s="165"/>
      <c r="E144" s="166"/>
      <c r="F144" s="166"/>
      <c r="G144" s="167"/>
      <c r="H144" s="168"/>
      <c r="I144" s="168"/>
      <c r="O144" s="169">
        <v>1</v>
      </c>
    </row>
    <row r="145" spans="1:104" ht="12.75">
      <c r="A145" s="170">
        <v>56</v>
      </c>
      <c r="B145" s="171" t="s">
        <v>265</v>
      </c>
      <c r="C145" s="172" t="s">
        <v>266</v>
      </c>
      <c r="D145" s="173" t="s">
        <v>107</v>
      </c>
      <c r="E145" s="174">
        <v>73.01</v>
      </c>
      <c r="F145" s="174">
        <v>0</v>
      </c>
      <c r="G145" s="175">
        <f>E145*F145</f>
        <v>0</v>
      </c>
      <c r="O145" s="169">
        <v>2</v>
      </c>
      <c r="AA145" s="147">
        <v>1</v>
      </c>
      <c r="AB145" s="147">
        <v>7</v>
      </c>
      <c r="AC145" s="147">
        <v>7</v>
      </c>
      <c r="AZ145" s="147">
        <v>2</v>
      </c>
      <c r="BA145" s="147">
        <f>IF(AZ145=1,G145,0)</f>
        <v>0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7</v>
      </c>
      <c r="CZ145" s="147">
        <v>0</v>
      </c>
    </row>
    <row r="146" spans="1:15" ht="12.75">
      <c r="A146" s="177"/>
      <c r="B146" s="179"/>
      <c r="C146" s="222" t="s">
        <v>267</v>
      </c>
      <c r="D146" s="223"/>
      <c r="E146" s="180">
        <v>34.32</v>
      </c>
      <c r="F146" s="181"/>
      <c r="G146" s="182"/>
      <c r="M146" s="178" t="s">
        <v>267</v>
      </c>
      <c r="O146" s="169"/>
    </row>
    <row r="147" spans="1:15" ht="12.75">
      <c r="A147" s="177"/>
      <c r="B147" s="179"/>
      <c r="C147" s="222" t="s">
        <v>268</v>
      </c>
      <c r="D147" s="223"/>
      <c r="E147" s="180">
        <v>8.1</v>
      </c>
      <c r="F147" s="181"/>
      <c r="G147" s="182"/>
      <c r="M147" s="178" t="s">
        <v>268</v>
      </c>
      <c r="O147" s="169"/>
    </row>
    <row r="148" spans="1:15" ht="12.75">
      <c r="A148" s="177"/>
      <c r="B148" s="179"/>
      <c r="C148" s="222" t="s">
        <v>269</v>
      </c>
      <c r="D148" s="223"/>
      <c r="E148" s="180">
        <v>1.2</v>
      </c>
      <c r="F148" s="181"/>
      <c r="G148" s="182"/>
      <c r="M148" s="178" t="s">
        <v>269</v>
      </c>
      <c r="O148" s="169"/>
    </row>
    <row r="149" spans="1:15" ht="12.75">
      <c r="A149" s="177"/>
      <c r="B149" s="179"/>
      <c r="C149" s="222" t="s">
        <v>270</v>
      </c>
      <c r="D149" s="223"/>
      <c r="E149" s="180">
        <v>1.89</v>
      </c>
      <c r="F149" s="181"/>
      <c r="G149" s="182"/>
      <c r="M149" s="178" t="s">
        <v>270</v>
      </c>
      <c r="O149" s="169"/>
    </row>
    <row r="150" spans="1:15" ht="12.75">
      <c r="A150" s="177"/>
      <c r="B150" s="179"/>
      <c r="C150" s="222" t="s">
        <v>271</v>
      </c>
      <c r="D150" s="223"/>
      <c r="E150" s="180">
        <v>24.5</v>
      </c>
      <c r="F150" s="181"/>
      <c r="G150" s="182"/>
      <c r="M150" s="178" t="s">
        <v>271</v>
      </c>
      <c r="O150" s="169"/>
    </row>
    <row r="151" spans="1:15" ht="12.75">
      <c r="A151" s="177"/>
      <c r="B151" s="179"/>
      <c r="C151" s="222" t="s">
        <v>272</v>
      </c>
      <c r="D151" s="223"/>
      <c r="E151" s="180">
        <v>3</v>
      </c>
      <c r="F151" s="181"/>
      <c r="G151" s="182"/>
      <c r="M151" s="178" t="s">
        <v>272</v>
      </c>
      <c r="O151" s="169"/>
    </row>
    <row r="152" spans="1:104" ht="12.75">
      <c r="A152" s="170">
        <v>57</v>
      </c>
      <c r="B152" s="171" t="s">
        <v>273</v>
      </c>
      <c r="C152" s="172" t="s">
        <v>274</v>
      </c>
      <c r="D152" s="173" t="s">
        <v>107</v>
      </c>
      <c r="E152" s="174">
        <v>75.84</v>
      </c>
      <c r="F152" s="174">
        <v>0</v>
      </c>
      <c r="G152" s="175">
        <f>E152*F152</f>
        <v>0</v>
      </c>
      <c r="O152" s="169">
        <v>2</v>
      </c>
      <c r="AA152" s="147">
        <v>1</v>
      </c>
      <c r="AB152" s="147">
        <v>7</v>
      </c>
      <c r="AC152" s="147">
        <v>7</v>
      </c>
      <c r="AZ152" s="147">
        <v>2</v>
      </c>
      <c r="BA152" s="147">
        <f>IF(AZ152=1,G152,0)</f>
        <v>0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</v>
      </c>
      <c r="CB152" s="176">
        <v>7</v>
      </c>
      <c r="CZ152" s="147">
        <v>0.000159999999999938</v>
      </c>
    </row>
    <row r="153" spans="1:15" ht="12.75">
      <c r="A153" s="177"/>
      <c r="B153" s="179"/>
      <c r="C153" s="222" t="s">
        <v>275</v>
      </c>
      <c r="D153" s="223"/>
      <c r="E153" s="180">
        <v>3.09</v>
      </c>
      <c r="F153" s="181"/>
      <c r="G153" s="182"/>
      <c r="M153" s="178" t="s">
        <v>275</v>
      </c>
      <c r="O153" s="169"/>
    </row>
    <row r="154" spans="1:15" ht="12.75">
      <c r="A154" s="177"/>
      <c r="B154" s="179"/>
      <c r="C154" s="222" t="s">
        <v>276</v>
      </c>
      <c r="D154" s="223"/>
      <c r="E154" s="180">
        <v>9</v>
      </c>
      <c r="F154" s="181"/>
      <c r="G154" s="182"/>
      <c r="M154" s="178" t="s">
        <v>276</v>
      </c>
      <c r="O154" s="169"/>
    </row>
    <row r="155" spans="1:15" ht="12.75">
      <c r="A155" s="177"/>
      <c r="B155" s="179"/>
      <c r="C155" s="222" t="s">
        <v>272</v>
      </c>
      <c r="D155" s="223"/>
      <c r="E155" s="180">
        <v>3</v>
      </c>
      <c r="F155" s="181"/>
      <c r="G155" s="182"/>
      <c r="M155" s="178" t="s">
        <v>272</v>
      </c>
      <c r="O155" s="169"/>
    </row>
    <row r="156" spans="1:15" ht="12.75">
      <c r="A156" s="177"/>
      <c r="B156" s="179"/>
      <c r="C156" s="222" t="s">
        <v>277</v>
      </c>
      <c r="D156" s="223"/>
      <c r="E156" s="180">
        <v>60.75</v>
      </c>
      <c r="F156" s="181"/>
      <c r="G156" s="182"/>
      <c r="M156" s="178" t="s">
        <v>277</v>
      </c>
      <c r="O156" s="169"/>
    </row>
    <row r="157" spans="1:104" ht="12.75">
      <c r="A157" s="170">
        <v>58</v>
      </c>
      <c r="B157" s="171" t="s">
        <v>278</v>
      </c>
      <c r="C157" s="172" t="s">
        <v>279</v>
      </c>
      <c r="D157" s="173" t="s">
        <v>107</v>
      </c>
      <c r="E157" s="174">
        <v>53.55</v>
      </c>
      <c r="F157" s="174">
        <v>0</v>
      </c>
      <c r="G157" s="175">
        <f>E157*F157</f>
        <v>0</v>
      </c>
      <c r="O157" s="169">
        <v>2</v>
      </c>
      <c r="AA157" s="147">
        <v>1</v>
      </c>
      <c r="AB157" s="147">
        <v>7</v>
      </c>
      <c r="AC157" s="147">
        <v>7</v>
      </c>
      <c r="AZ157" s="147">
        <v>2</v>
      </c>
      <c r="BA157" s="147">
        <f>IF(AZ157=1,G157,0)</f>
        <v>0</v>
      </c>
      <c r="BB157" s="147">
        <f>IF(AZ157=2,G157,0)</f>
        <v>0</v>
      </c>
      <c r="BC157" s="147">
        <f>IF(AZ157=3,G157,0)</f>
        <v>0</v>
      </c>
      <c r="BD157" s="147">
        <f>IF(AZ157=4,G157,0)</f>
        <v>0</v>
      </c>
      <c r="BE157" s="147">
        <f>IF(AZ157=5,G157,0)</f>
        <v>0</v>
      </c>
      <c r="CA157" s="176">
        <v>1</v>
      </c>
      <c r="CB157" s="176">
        <v>7</v>
      </c>
      <c r="CZ157" s="147">
        <v>0.000170000000000003</v>
      </c>
    </row>
    <row r="158" spans="1:15" ht="12.75">
      <c r="A158" s="177"/>
      <c r="B158" s="179"/>
      <c r="C158" s="222" t="s">
        <v>280</v>
      </c>
      <c r="D158" s="223"/>
      <c r="E158" s="180">
        <v>34.32</v>
      </c>
      <c r="F158" s="181"/>
      <c r="G158" s="182"/>
      <c r="M158" s="178" t="s">
        <v>280</v>
      </c>
      <c r="O158" s="169"/>
    </row>
    <row r="159" spans="1:15" ht="12.75">
      <c r="A159" s="177"/>
      <c r="B159" s="179"/>
      <c r="C159" s="222" t="s">
        <v>281</v>
      </c>
      <c r="D159" s="223"/>
      <c r="E159" s="180">
        <v>10.8</v>
      </c>
      <c r="F159" s="181"/>
      <c r="G159" s="182"/>
      <c r="M159" s="178" t="s">
        <v>281</v>
      </c>
      <c r="O159" s="169"/>
    </row>
    <row r="160" spans="1:15" ht="12.75">
      <c r="A160" s="177"/>
      <c r="B160" s="179"/>
      <c r="C160" s="222" t="s">
        <v>282</v>
      </c>
      <c r="D160" s="223"/>
      <c r="E160" s="180">
        <v>5.46</v>
      </c>
      <c r="F160" s="181"/>
      <c r="G160" s="182"/>
      <c r="M160" s="178" t="s">
        <v>282</v>
      </c>
      <c r="O160" s="169"/>
    </row>
    <row r="161" spans="1:15" ht="12.75">
      <c r="A161" s="177"/>
      <c r="B161" s="179"/>
      <c r="C161" s="222" t="s">
        <v>283</v>
      </c>
      <c r="D161" s="223"/>
      <c r="E161" s="180">
        <v>2.97</v>
      </c>
      <c r="F161" s="181"/>
      <c r="G161" s="182"/>
      <c r="M161" s="178" t="s">
        <v>283</v>
      </c>
      <c r="O161" s="169"/>
    </row>
    <row r="162" spans="1:104" ht="12.75">
      <c r="A162" s="170">
        <v>59</v>
      </c>
      <c r="B162" s="171" t="s">
        <v>284</v>
      </c>
      <c r="C162" s="172" t="s">
        <v>285</v>
      </c>
      <c r="D162" s="173" t="s">
        <v>107</v>
      </c>
      <c r="E162" s="174">
        <v>33</v>
      </c>
      <c r="F162" s="174">
        <v>0</v>
      </c>
      <c r="G162" s="175">
        <f>E162*F162</f>
        <v>0</v>
      </c>
      <c r="O162" s="169">
        <v>2</v>
      </c>
      <c r="AA162" s="147">
        <v>1</v>
      </c>
      <c r="AB162" s="147">
        <v>7</v>
      </c>
      <c r="AC162" s="147">
        <v>7</v>
      </c>
      <c r="AZ162" s="147">
        <v>2</v>
      </c>
      <c r="BA162" s="147">
        <f>IF(AZ162=1,G162,0)</f>
        <v>0</v>
      </c>
      <c r="BB162" s="147">
        <f>IF(AZ162=2,G162,0)</f>
        <v>0</v>
      </c>
      <c r="BC162" s="147">
        <f>IF(AZ162=3,G162,0)</f>
        <v>0</v>
      </c>
      <c r="BD162" s="147">
        <f>IF(AZ162=4,G162,0)</f>
        <v>0</v>
      </c>
      <c r="BE162" s="147">
        <f>IF(AZ162=5,G162,0)</f>
        <v>0</v>
      </c>
      <c r="CA162" s="176">
        <v>1</v>
      </c>
      <c r="CB162" s="176">
        <v>7</v>
      </c>
      <c r="CZ162" s="147">
        <v>0.000249999999999861</v>
      </c>
    </row>
    <row r="163" spans="1:15" ht="12.75">
      <c r="A163" s="177"/>
      <c r="B163" s="179"/>
      <c r="C163" s="222" t="s">
        <v>143</v>
      </c>
      <c r="D163" s="223"/>
      <c r="E163" s="180">
        <v>8</v>
      </c>
      <c r="F163" s="181"/>
      <c r="G163" s="182"/>
      <c r="M163" s="178" t="s">
        <v>143</v>
      </c>
      <c r="O163" s="169"/>
    </row>
    <row r="164" spans="1:15" ht="12.75">
      <c r="A164" s="177"/>
      <c r="B164" s="179"/>
      <c r="C164" s="222" t="s">
        <v>144</v>
      </c>
      <c r="D164" s="223"/>
      <c r="E164" s="180">
        <v>9</v>
      </c>
      <c r="F164" s="181"/>
      <c r="G164" s="182"/>
      <c r="M164" s="178" t="s">
        <v>144</v>
      </c>
      <c r="O164" s="169"/>
    </row>
    <row r="165" spans="1:15" ht="12.75">
      <c r="A165" s="177"/>
      <c r="B165" s="179"/>
      <c r="C165" s="222" t="s">
        <v>145</v>
      </c>
      <c r="D165" s="223"/>
      <c r="E165" s="180">
        <v>16</v>
      </c>
      <c r="F165" s="181"/>
      <c r="G165" s="182"/>
      <c r="M165" s="178" t="s">
        <v>145</v>
      </c>
      <c r="O165" s="169"/>
    </row>
    <row r="166" spans="1:104" ht="12.75">
      <c r="A166" s="170">
        <v>60</v>
      </c>
      <c r="B166" s="171" t="s">
        <v>286</v>
      </c>
      <c r="C166" s="172" t="s">
        <v>287</v>
      </c>
      <c r="D166" s="173" t="s">
        <v>107</v>
      </c>
      <c r="E166" s="174">
        <v>73.01</v>
      </c>
      <c r="F166" s="174">
        <v>0</v>
      </c>
      <c r="G166" s="175">
        <f>E166*F166</f>
        <v>0</v>
      </c>
      <c r="O166" s="169">
        <v>2</v>
      </c>
      <c r="AA166" s="147">
        <v>1</v>
      </c>
      <c r="AB166" s="147">
        <v>7</v>
      </c>
      <c r="AC166" s="147">
        <v>7</v>
      </c>
      <c r="AZ166" s="147">
        <v>2</v>
      </c>
      <c r="BA166" s="147">
        <f>IF(AZ166=1,G166,0)</f>
        <v>0</v>
      </c>
      <c r="BB166" s="147">
        <f>IF(AZ166=2,G166,0)</f>
        <v>0</v>
      </c>
      <c r="BC166" s="147">
        <f>IF(AZ166=3,G166,0)</f>
        <v>0</v>
      </c>
      <c r="BD166" s="147">
        <f>IF(AZ166=4,G166,0)</f>
        <v>0</v>
      </c>
      <c r="BE166" s="147">
        <f>IF(AZ166=5,G166,0)</f>
        <v>0</v>
      </c>
      <c r="CA166" s="176">
        <v>1</v>
      </c>
      <c r="CB166" s="176">
        <v>7</v>
      </c>
      <c r="CZ166" s="147">
        <v>7.00000000000145E-05</v>
      </c>
    </row>
    <row r="167" spans="1:15" ht="12.75">
      <c r="A167" s="177"/>
      <c r="B167" s="179"/>
      <c r="C167" s="222" t="s">
        <v>267</v>
      </c>
      <c r="D167" s="223"/>
      <c r="E167" s="180">
        <v>34.32</v>
      </c>
      <c r="F167" s="181"/>
      <c r="G167" s="182"/>
      <c r="M167" s="178" t="s">
        <v>267</v>
      </c>
      <c r="O167" s="169"/>
    </row>
    <row r="168" spans="1:15" ht="12.75">
      <c r="A168" s="177"/>
      <c r="B168" s="179"/>
      <c r="C168" s="222" t="s">
        <v>268</v>
      </c>
      <c r="D168" s="223"/>
      <c r="E168" s="180">
        <v>8.1</v>
      </c>
      <c r="F168" s="181"/>
      <c r="G168" s="182"/>
      <c r="M168" s="178" t="s">
        <v>268</v>
      </c>
      <c r="O168" s="169"/>
    </row>
    <row r="169" spans="1:15" ht="12.75">
      <c r="A169" s="177"/>
      <c r="B169" s="179"/>
      <c r="C169" s="222" t="s">
        <v>269</v>
      </c>
      <c r="D169" s="223"/>
      <c r="E169" s="180">
        <v>1.2</v>
      </c>
      <c r="F169" s="181"/>
      <c r="G169" s="182"/>
      <c r="M169" s="178" t="s">
        <v>269</v>
      </c>
      <c r="O169" s="169"/>
    </row>
    <row r="170" spans="1:15" ht="12.75">
      <c r="A170" s="177"/>
      <c r="B170" s="179"/>
      <c r="C170" s="222" t="s">
        <v>270</v>
      </c>
      <c r="D170" s="223"/>
      <c r="E170" s="180">
        <v>1.89</v>
      </c>
      <c r="F170" s="181"/>
      <c r="G170" s="182"/>
      <c r="M170" s="178" t="s">
        <v>270</v>
      </c>
      <c r="O170" s="169"/>
    </row>
    <row r="171" spans="1:15" ht="12.75">
      <c r="A171" s="177"/>
      <c r="B171" s="179"/>
      <c r="C171" s="222" t="s">
        <v>271</v>
      </c>
      <c r="D171" s="223"/>
      <c r="E171" s="180">
        <v>24.5</v>
      </c>
      <c r="F171" s="181"/>
      <c r="G171" s="182"/>
      <c r="M171" s="178" t="s">
        <v>271</v>
      </c>
      <c r="O171" s="169"/>
    </row>
    <row r="172" spans="1:15" ht="12.75">
      <c r="A172" s="177"/>
      <c r="B172" s="179"/>
      <c r="C172" s="222" t="s">
        <v>272</v>
      </c>
      <c r="D172" s="223"/>
      <c r="E172" s="180">
        <v>3</v>
      </c>
      <c r="F172" s="181"/>
      <c r="G172" s="182"/>
      <c r="M172" s="178" t="s">
        <v>272</v>
      </c>
      <c r="O172" s="169"/>
    </row>
    <row r="173" spans="1:57" ht="12.75">
      <c r="A173" s="183"/>
      <c r="B173" s="184" t="s">
        <v>75</v>
      </c>
      <c r="C173" s="185" t="str">
        <f>CONCATENATE(B144," ",C144)</f>
        <v>783 Nátěry</v>
      </c>
      <c r="D173" s="186"/>
      <c r="E173" s="187"/>
      <c r="F173" s="188"/>
      <c r="G173" s="189">
        <f>SUM(G144:G172)</f>
        <v>0</v>
      </c>
      <c r="O173" s="169">
        <v>4</v>
      </c>
      <c r="BA173" s="190">
        <f>SUM(BA144:BA172)</f>
        <v>0</v>
      </c>
      <c r="BB173" s="190">
        <f>SUM(BB144:BB172)</f>
        <v>0</v>
      </c>
      <c r="BC173" s="190">
        <f>SUM(BC144:BC172)</f>
        <v>0</v>
      </c>
      <c r="BD173" s="190">
        <f>SUM(BD144:BD172)</f>
        <v>0</v>
      </c>
      <c r="BE173" s="190">
        <f>SUM(BE144:BE172)</f>
        <v>0</v>
      </c>
    </row>
    <row r="174" spans="1:15" ht="12.75">
      <c r="A174" s="162" t="s">
        <v>72</v>
      </c>
      <c r="B174" s="163" t="s">
        <v>288</v>
      </c>
      <c r="C174" s="164" t="s">
        <v>289</v>
      </c>
      <c r="D174" s="165"/>
      <c r="E174" s="166"/>
      <c r="F174" s="166"/>
      <c r="G174" s="167"/>
      <c r="H174" s="168"/>
      <c r="I174" s="168"/>
      <c r="O174" s="169">
        <v>1</v>
      </c>
    </row>
    <row r="175" spans="1:104" ht="12.75">
      <c r="A175" s="170">
        <v>61</v>
      </c>
      <c r="B175" s="171" t="s">
        <v>290</v>
      </c>
      <c r="C175" s="172" t="s">
        <v>291</v>
      </c>
      <c r="D175" s="173" t="s">
        <v>107</v>
      </c>
      <c r="E175" s="174">
        <v>360.667</v>
      </c>
      <c r="F175" s="174">
        <v>0</v>
      </c>
      <c r="G175" s="175">
        <f>E175*F175</f>
        <v>0</v>
      </c>
      <c r="O175" s="169">
        <v>2</v>
      </c>
      <c r="AA175" s="147">
        <v>1</v>
      </c>
      <c r="AB175" s="147">
        <v>7</v>
      </c>
      <c r="AC175" s="147">
        <v>7</v>
      </c>
      <c r="AZ175" s="147">
        <v>2</v>
      </c>
      <c r="BA175" s="147">
        <f>IF(AZ175=1,G175,0)</f>
        <v>0</v>
      </c>
      <c r="BB175" s="147">
        <f>IF(AZ175=2,G175,0)</f>
        <v>0</v>
      </c>
      <c r="BC175" s="147">
        <f>IF(AZ175=3,G175,0)</f>
        <v>0</v>
      </c>
      <c r="BD175" s="147">
        <f>IF(AZ175=4,G175,0)</f>
        <v>0</v>
      </c>
      <c r="BE175" s="147">
        <f>IF(AZ175=5,G175,0)</f>
        <v>0</v>
      </c>
      <c r="CA175" s="176">
        <v>1</v>
      </c>
      <c r="CB175" s="176">
        <v>7</v>
      </c>
      <c r="CZ175" s="147">
        <v>0.000199999999999978</v>
      </c>
    </row>
    <row r="176" spans="1:15" ht="12.75">
      <c r="A176" s="177"/>
      <c r="B176" s="179"/>
      <c r="C176" s="222" t="s">
        <v>292</v>
      </c>
      <c r="D176" s="223"/>
      <c r="E176" s="180">
        <v>112.932</v>
      </c>
      <c r="F176" s="181"/>
      <c r="G176" s="182"/>
      <c r="M176" s="178" t="s">
        <v>292</v>
      </c>
      <c r="O176" s="169"/>
    </row>
    <row r="177" spans="1:15" ht="12.75">
      <c r="A177" s="177"/>
      <c r="B177" s="179"/>
      <c r="C177" s="222" t="s">
        <v>293</v>
      </c>
      <c r="D177" s="223"/>
      <c r="E177" s="180">
        <v>53.96</v>
      </c>
      <c r="F177" s="181"/>
      <c r="G177" s="182"/>
      <c r="M177" s="178" t="s">
        <v>293</v>
      </c>
      <c r="O177" s="169"/>
    </row>
    <row r="178" spans="1:15" ht="12.75">
      <c r="A178" s="177"/>
      <c r="B178" s="179"/>
      <c r="C178" s="222" t="s">
        <v>294</v>
      </c>
      <c r="D178" s="223"/>
      <c r="E178" s="180">
        <v>53.96</v>
      </c>
      <c r="F178" s="181"/>
      <c r="G178" s="182"/>
      <c r="M178" s="178" t="s">
        <v>294</v>
      </c>
      <c r="O178" s="169"/>
    </row>
    <row r="179" spans="1:15" ht="12.75">
      <c r="A179" s="177"/>
      <c r="B179" s="179"/>
      <c r="C179" s="222" t="s">
        <v>295</v>
      </c>
      <c r="D179" s="223"/>
      <c r="E179" s="180">
        <v>139.815</v>
      </c>
      <c r="F179" s="181"/>
      <c r="G179" s="182"/>
      <c r="M179" s="178" t="s">
        <v>295</v>
      </c>
      <c r="O179" s="169"/>
    </row>
    <row r="180" spans="1:57" ht="12.75">
      <c r="A180" s="183"/>
      <c r="B180" s="184" t="s">
        <v>75</v>
      </c>
      <c r="C180" s="185" t="str">
        <f>CONCATENATE(B174," ",C174)</f>
        <v>784 Malby</v>
      </c>
      <c r="D180" s="186"/>
      <c r="E180" s="187"/>
      <c r="F180" s="188"/>
      <c r="G180" s="189">
        <f>SUM(G174:G179)</f>
        <v>0</v>
      </c>
      <c r="O180" s="169">
        <v>4</v>
      </c>
      <c r="BA180" s="190">
        <f>SUM(BA174:BA179)</f>
        <v>0</v>
      </c>
      <c r="BB180" s="190">
        <f>SUM(BB174:BB179)</f>
        <v>0</v>
      </c>
      <c r="BC180" s="190">
        <f>SUM(BC174:BC179)</f>
        <v>0</v>
      </c>
      <c r="BD180" s="190">
        <f>SUM(BD174:BD179)</f>
        <v>0</v>
      </c>
      <c r="BE180" s="190">
        <f>SUM(BE174:BE179)</f>
        <v>0</v>
      </c>
    </row>
    <row r="181" ht="12.75">
      <c r="E181" s="147"/>
    </row>
    <row r="182" ht="12.75">
      <c r="E182" s="147"/>
    </row>
    <row r="183" ht="12.75">
      <c r="E183" s="147"/>
    </row>
    <row r="184" ht="12.75">
      <c r="E184" s="147"/>
    </row>
    <row r="185" ht="12.75">
      <c r="E185" s="147"/>
    </row>
    <row r="186" ht="12.75">
      <c r="E186" s="147"/>
    </row>
    <row r="187" ht="12.75">
      <c r="E187" s="147"/>
    </row>
    <row r="188" ht="12.75">
      <c r="E188" s="147"/>
    </row>
    <row r="189" ht="12.75">
      <c r="E189" s="147"/>
    </row>
    <row r="190" ht="12.75">
      <c r="E190" s="147"/>
    </row>
    <row r="191" ht="12.75">
      <c r="E191" s="147"/>
    </row>
    <row r="192" ht="12.75">
      <c r="E192" s="147"/>
    </row>
    <row r="193" ht="12.75">
      <c r="E193" s="147"/>
    </row>
    <row r="194" ht="12.75">
      <c r="E194" s="147"/>
    </row>
    <row r="195" ht="12.75">
      <c r="E195" s="147"/>
    </row>
    <row r="196" ht="12.75">
      <c r="E196" s="147"/>
    </row>
    <row r="197" ht="12.75">
      <c r="E197" s="147"/>
    </row>
    <row r="198" ht="12.75">
      <c r="E198" s="147"/>
    </row>
    <row r="199" ht="12.75">
      <c r="E199" s="147"/>
    </row>
    <row r="200" ht="12.75">
      <c r="E200" s="147"/>
    </row>
    <row r="201" ht="12.75">
      <c r="E201" s="147"/>
    </row>
    <row r="202" ht="12.75">
      <c r="E202" s="147"/>
    </row>
    <row r="203" ht="12.75">
      <c r="E203" s="147"/>
    </row>
    <row r="204" spans="1:7" ht="12.75">
      <c r="A204" s="191"/>
      <c r="B204" s="191"/>
      <c r="C204" s="191"/>
      <c r="D204" s="191"/>
      <c r="E204" s="191"/>
      <c r="F204" s="191"/>
      <c r="G204" s="191"/>
    </row>
    <row r="205" spans="1:7" ht="12.75">
      <c r="A205" s="191"/>
      <c r="B205" s="191"/>
      <c r="C205" s="191"/>
      <c r="D205" s="191"/>
      <c r="E205" s="191"/>
      <c r="F205" s="191"/>
      <c r="G205" s="191"/>
    </row>
    <row r="206" spans="1:7" ht="12.75">
      <c r="A206" s="191"/>
      <c r="B206" s="191"/>
      <c r="C206" s="191"/>
      <c r="D206" s="191"/>
      <c r="E206" s="191"/>
      <c r="F206" s="191"/>
      <c r="G206" s="191"/>
    </row>
    <row r="207" spans="1:7" ht="12.75">
      <c r="A207" s="191"/>
      <c r="B207" s="191"/>
      <c r="C207" s="191"/>
      <c r="D207" s="191"/>
      <c r="E207" s="191"/>
      <c r="F207" s="191"/>
      <c r="G207" s="191"/>
    </row>
    <row r="208" ht="12.75">
      <c r="E208" s="147"/>
    </row>
    <row r="209" ht="12.75">
      <c r="E209" s="147"/>
    </row>
    <row r="210" ht="12.75">
      <c r="E210" s="147"/>
    </row>
    <row r="211" ht="12.75">
      <c r="E211" s="147"/>
    </row>
    <row r="212" ht="12.75">
      <c r="E212" s="147"/>
    </row>
    <row r="213" ht="12.75">
      <c r="E213" s="147"/>
    </row>
    <row r="214" ht="12.75">
      <c r="E214" s="147"/>
    </row>
    <row r="215" ht="12.75">
      <c r="E215" s="147"/>
    </row>
    <row r="216" ht="12.75">
      <c r="E216" s="147"/>
    </row>
    <row r="217" ht="12.75">
      <c r="E217" s="147"/>
    </row>
    <row r="218" ht="12.75">
      <c r="E218" s="147"/>
    </row>
    <row r="219" ht="12.75">
      <c r="E219" s="147"/>
    </row>
    <row r="220" ht="12.75">
      <c r="E220" s="147"/>
    </row>
    <row r="221" ht="12.75">
      <c r="E221" s="147"/>
    </row>
    <row r="222" ht="12.75">
      <c r="E222" s="147"/>
    </row>
    <row r="223" ht="12.75">
      <c r="E223" s="147"/>
    </row>
    <row r="224" ht="12.75">
      <c r="E224" s="147"/>
    </row>
    <row r="225" ht="12.75">
      <c r="E225" s="147"/>
    </row>
    <row r="226" ht="12.75">
      <c r="E226" s="147"/>
    </row>
    <row r="227" ht="12.75">
      <c r="E227" s="147"/>
    </row>
    <row r="228" ht="12.75">
      <c r="E228" s="147"/>
    </row>
    <row r="229" ht="12.75">
      <c r="E229" s="147"/>
    </row>
    <row r="230" ht="12.75">
      <c r="E230" s="147"/>
    </row>
    <row r="231" ht="12.75">
      <c r="E231" s="147"/>
    </row>
    <row r="232" ht="12.75">
      <c r="E232" s="147"/>
    </row>
    <row r="233" ht="12.75">
      <c r="E233" s="147"/>
    </row>
    <row r="234" ht="12.75">
      <c r="E234" s="147"/>
    </row>
    <row r="235" ht="12.75">
      <c r="E235" s="147"/>
    </row>
    <row r="236" ht="12.75">
      <c r="E236" s="147"/>
    </row>
    <row r="237" ht="12.75">
      <c r="E237" s="147"/>
    </row>
    <row r="238" ht="12.75">
      <c r="E238" s="147"/>
    </row>
    <row r="239" spans="1:2" ht="12.75">
      <c r="A239" s="192"/>
      <c r="B239" s="192"/>
    </row>
    <row r="240" spans="1:7" ht="12.75">
      <c r="A240" s="191"/>
      <c r="B240" s="191"/>
      <c r="C240" s="193"/>
      <c r="D240" s="193"/>
      <c r="E240" s="194"/>
      <c r="F240" s="193"/>
      <c r="G240" s="195"/>
    </row>
    <row r="241" spans="1:7" ht="12.75">
      <c r="A241" s="196"/>
      <c r="B241" s="196"/>
      <c r="C241" s="191"/>
      <c r="D241" s="191"/>
      <c r="E241" s="197"/>
      <c r="F241" s="191"/>
      <c r="G241" s="191"/>
    </row>
    <row r="242" spans="1:7" ht="12.75">
      <c r="A242" s="191"/>
      <c r="B242" s="191"/>
      <c r="C242" s="191"/>
      <c r="D242" s="191"/>
      <c r="E242" s="197"/>
      <c r="F242" s="191"/>
      <c r="G242" s="191"/>
    </row>
    <row r="243" spans="1:7" ht="12.75">
      <c r="A243" s="191"/>
      <c r="B243" s="191"/>
      <c r="C243" s="191"/>
      <c r="D243" s="191"/>
      <c r="E243" s="197"/>
      <c r="F243" s="191"/>
      <c r="G243" s="191"/>
    </row>
    <row r="244" spans="1:7" ht="12.75">
      <c r="A244" s="191"/>
      <c r="B244" s="191"/>
      <c r="C244" s="191"/>
      <c r="D244" s="191"/>
      <c r="E244" s="197"/>
      <c r="F244" s="191"/>
      <c r="G244" s="191"/>
    </row>
    <row r="245" spans="1:7" ht="12.75">
      <c r="A245" s="191"/>
      <c r="B245" s="191"/>
      <c r="C245" s="191"/>
      <c r="D245" s="191"/>
      <c r="E245" s="197"/>
      <c r="F245" s="191"/>
      <c r="G245" s="191"/>
    </row>
    <row r="246" spans="1:7" ht="12.75">
      <c r="A246" s="191"/>
      <c r="B246" s="191"/>
      <c r="C246" s="191"/>
      <c r="D246" s="191"/>
      <c r="E246" s="197"/>
      <c r="F246" s="191"/>
      <c r="G246" s="191"/>
    </row>
    <row r="247" spans="1:7" ht="12.75">
      <c r="A247" s="191"/>
      <c r="B247" s="191"/>
      <c r="C247" s="191"/>
      <c r="D247" s="191"/>
      <c r="E247" s="197"/>
      <c r="F247" s="191"/>
      <c r="G247" s="191"/>
    </row>
    <row r="248" spans="1:7" ht="12.75">
      <c r="A248" s="191"/>
      <c r="B248" s="191"/>
      <c r="C248" s="191"/>
      <c r="D248" s="191"/>
      <c r="E248" s="197"/>
      <c r="F248" s="191"/>
      <c r="G248" s="191"/>
    </row>
    <row r="249" spans="1:7" ht="12.75">
      <c r="A249" s="191"/>
      <c r="B249" s="191"/>
      <c r="C249" s="191"/>
      <c r="D249" s="191"/>
      <c r="E249" s="197"/>
      <c r="F249" s="191"/>
      <c r="G249" s="191"/>
    </row>
    <row r="250" spans="1:7" ht="12.75">
      <c r="A250" s="191"/>
      <c r="B250" s="191"/>
      <c r="C250" s="191"/>
      <c r="D250" s="191"/>
      <c r="E250" s="197"/>
      <c r="F250" s="191"/>
      <c r="G250" s="191"/>
    </row>
    <row r="251" spans="1:7" ht="12.75">
      <c r="A251" s="191"/>
      <c r="B251" s="191"/>
      <c r="C251" s="191"/>
      <c r="D251" s="191"/>
      <c r="E251" s="197"/>
      <c r="F251" s="191"/>
      <c r="G251" s="191"/>
    </row>
    <row r="252" spans="1:7" ht="12.75">
      <c r="A252" s="191"/>
      <c r="B252" s="191"/>
      <c r="C252" s="191"/>
      <c r="D252" s="191"/>
      <c r="E252" s="197"/>
      <c r="F252" s="191"/>
      <c r="G252" s="191"/>
    </row>
    <row r="253" spans="1:7" ht="12.75">
      <c r="A253" s="191"/>
      <c r="B253" s="191"/>
      <c r="C253" s="191"/>
      <c r="D253" s="191"/>
      <c r="E253" s="197"/>
      <c r="F253" s="191"/>
      <c r="G253" s="191"/>
    </row>
  </sheetData>
  <mergeCells count="93">
    <mergeCell ref="C178:D178"/>
    <mergeCell ref="C179:D179"/>
    <mergeCell ref="C163:D163"/>
    <mergeCell ref="C164:D164"/>
    <mergeCell ref="C165:D165"/>
    <mergeCell ref="C167:D167"/>
    <mergeCell ref="C168:D168"/>
    <mergeCell ref="C169:D169"/>
    <mergeCell ref="C170:D170"/>
    <mergeCell ref="C171:D171"/>
    <mergeCell ref="C172:D172"/>
    <mergeCell ref="C176:D176"/>
    <mergeCell ref="C177:D177"/>
    <mergeCell ref="C161:D161"/>
    <mergeCell ref="C146:D146"/>
    <mergeCell ref="C147:D147"/>
    <mergeCell ref="C148:D148"/>
    <mergeCell ref="C149:D149"/>
    <mergeCell ref="C150:D150"/>
    <mergeCell ref="C151:D151"/>
    <mergeCell ref="C153:D153"/>
    <mergeCell ref="C154:D154"/>
    <mergeCell ref="C155:D155"/>
    <mergeCell ref="C156:D156"/>
    <mergeCell ref="C158:D158"/>
    <mergeCell ref="C159:D159"/>
    <mergeCell ref="C160:D160"/>
    <mergeCell ref="C139:D139"/>
    <mergeCell ref="C111:D111"/>
    <mergeCell ref="C112:D112"/>
    <mergeCell ref="C113:D113"/>
    <mergeCell ref="C114:D114"/>
    <mergeCell ref="C125:D125"/>
    <mergeCell ref="C127:D127"/>
    <mergeCell ref="C132:D132"/>
    <mergeCell ref="C133:D133"/>
    <mergeCell ref="C137:D137"/>
    <mergeCell ref="C109:D109"/>
    <mergeCell ref="C87:D87"/>
    <mergeCell ref="C88:D88"/>
    <mergeCell ref="C90:D90"/>
    <mergeCell ref="C92:D92"/>
    <mergeCell ref="C94:D94"/>
    <mergeCell ref="C96:D96"/>
    <mergeCell ref="C99:D99"/>
    <mergeCell ref="C101:D101"/>
    <mergeCell ref="C103:D103"/>
    <mergeCell ref="C104:D104"/>
    <mergeCell ref="C106:D106"/>
    <mergeCell ref="C107:D107"/>
    <mergeCell ref="C108:D108"/>
    <mergeCell ref="C80:D80"/>
    <mergeCell ref="C81:D81"/>
    <mergeCell ref="C82:D82"/>
    <mergeCell ref="C83:D83"/>
    <mergeCell ref="C67:D67"/>
    <mergeCell ref="C69:D69"/>
    <mergeCell ref="C71:D71"/>
    <mergeCell ref="C76:D76"/>
    <mergeCell ref="C66:D66"/>
    <mergeCell ref="C48:D48"/>
    <mergeCell ref="C49:D49"/>
    <mergeCell ref="C50:D50"/>
    <mergeCell ref="C52:D52"/>
    <mergeCell ref="C54:D54"/>
    <mergeCell ref="C55:D55"/>
    <mergeCell ref="C57:D57"/>
    <mergeCell ref="C59:D59"/>
    <mergeCell ref="C61:D61"/>
    <mergeCell ref="C63:D63"/>
    <mergeCell ref="C65:D65"/>
    <mergeCell ref="C47:D47"/>
    <mergeCell ref="C26:D26"/>
    <mergeCell ref="C28:D28"/>
    <mergeCell ref="C34:D34"/>
    <mergeCell ref="C35:D35"/>
    <mergeCell ref="C36:D36"/>
    <mergeCell ref="C37:D37"/>
    <mergeCell ref="C39:D39"/>
    <mergeCell ref="C40:D40"/>
    <mergeCell ref="C41:D41"/>
    <mergeCell ref="C42:D42"/>
    <mergeCell ref="C44:D44"/>
    <mergeCell ref="C45:D45"/>
    <mergeCell ref="C18:D18"/>
    <mergeCell ref="C20:D20"/>
    <mergeCell ref="C22:D22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Gloserová Natalie</cp:lastModifiedBy>
  <cp:lastPrinted>2018-06-06T14:44:42Z</cp:lastPrinted>
  <dcterms:created xsi:type="dcterms:W3CDTF">2018-02-21T12:41:24Z</dcterms:created>
  <dcterms:modified xsi:type="dcterms:W3CDTF">2018-06-06T14:45:06Z</dcterms:modified>
  <cp:category/>
  <cp:version/>
  <cp:contentType/>
  <cp:contentStatus/>
</cp:coreProperties>
</file>