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l3000\hal_e\Astra-Working\E347\PDF\"/>
    </mc:Choice>
  </mc:AlternateContent>
  <xr:revisionPtr revIDLastSave="0" documentId="12_ncr:500000_{EEA0E166-AA2A-4C36-B93A-AB170381B251}" xr6:coauthVersionLast="31" xr6:coauthVersionMax="31" xr10:uidLastSave="{00000000-0000-0000-0000-000000000000}"/>
  <workbookProtection workbookPassword="BAAB" lockStructure="1"/>
  <bookViews>
    <workbookView xWindow="120" yWindow="15" windowWidth="28620" windowHeight="16995" activeTab="1" xr2:uid="{00000000-000D-0000-FFFF-FFFF00000000}"/>
  </bookViews>
  <sheets>
    <sheet name="Rekapitulace" sheetId="3" r:id="rId1"/>
    <sheet name="Rozpočet" sheetId="2" r:id="rId2"/>
    <sheet name="Parametry" sheetId="1" r:id="rId3"/>
  </sheets>
  <definedNames>
    <definedName name="_xlnm.Print_Titles" localSheetId="1">Rozpočet!$1:$1</definedName>
    <definedName name="_xlnm.Print_Area" localSheetId="1">Rozpočet!$A$1:$J$254</definedName>
  </definedNames>
  <calcPr calcId="162913"/>
</workbook>
</file>

<file path=xl/calcChain.xml><?xml version="1.0" encoding="utf-8"?>
<calcChain xmlns="http://schemas.openxmlformats.org/spreadsheetml/2006/main">
  <c r="J234" i="2" l="1"/>
  <c r="J187" i="2"/>
  <c r="J161" i="2"/>
  <c r="J157" i="2"/>
  <c r="J142" i="2"/>
  <c r="J36" i="2"/>
  <c r="J29" i="2"/>
  <c r="F2" i="3"/>
  <c r="F1" i="3"/>
  <c r="C9" i="3"/>
  <c r="H252" i="2"/>
  <c r="H253" i="2" s="1"/>
  <c r="C39" i="3" s="1"/>
  <c r="F252" i="2"/>
  <c r="H249" i="2"/>
  <c r="F249" i="2"/>
  <c r="H247" i="2"/>
  <c r="F247" i="2"/>
  <c r="I247" i="2" s="1"/>
  <c r="J247" i="2" s="1"/>
  <c r="H245" i="2"/>
  <c r="F245" i="2"/>
  <c r="H244" i="2"/>
  <c r="F244" i="2"/>
  <c r="I244" i="2" s="1"/>
  <c r="J244" i="2" s="1"/>
  <c r="H242" i="2"/>
  <c r="F242" i="2"/>
  <c r="H241" i="2"/>
  <c r="I241" i="2" s="1"/>
  <c r="J241" i="2" s="1"/>
  <c r="F241" i="2"/>
  <c r="H240" i="2"/>
  <c r="F240" i="2"/>
  <c r="H239" i="2"/>
  <c r="F239" i="2"/>
  <c r="I239" i="2" s="1"/>
  <c r="J239" i="2" s="1"/>
  <c r="H238" i="2"/>
  <c r="F238" i="2"/>
  <c r="I238" i="2" s="1"/>
  <c r="J238" i="2" s="1"/>
  <c r="H237" i="2"/>
  <c r="F237" i="2"/>
  <c r="I237" i="2" s="1"/>
  <c r="J237" i="2" s="1"/>
  <c r="H236" i="2"/>
  <c r="H250" i="2" s="1"/>
  <c r="C38" i="3" s="1"/>
  <c r="F236" i="2"/>
  <c r="H234" i="2"/>
  <c r="F234" i="2"/>
  <c r="I234" i="2" s="1"/>
  <c r="H232" i="2"/>
  <c r="F232" i="2"/>
  <c r="I232" i="2" s="1"/>
  <c r="J232" i="2" s="1"/>
  <c r="H230" i="2"/>
  <c r="F230" i="2"/>
  <c r="I230" i="2" s="1"/>
  <c r="J230" i="2" s="1"/>
  <c r="H228" i="2"/>
  <c r="F228" i="2"/>
  <c r="H220" i="2"/>
  <c r="F220" i="2"/>
  <c r="I220" i="2" s="1"/>
  <c r="J220" i="2" s="1"/>
  <c r="I219" i="2"/>
  <c r="J219" i="2" s="1"/>
  <c r="H219" i="2"/>
  <c r="F219" i="2"/>
  <c r="H218" i="2"/>
  <c r="F218" i="2"/>
  <c r="I218" i="2" s="1"/>
  <c r="J218" i="2" s="1"/>
  <c r="H217" i="2"/>
  <c r="F217" i="2"/>
  <c r="I217" i="2" s="1"/>
  <c r="J217" i="2" s="1"/>
  <c r="H216" i="2"/>
  <c r="I216" i="2" s="1"/>
  <c r="J216" i="2" s="1"/>
  <c r="F216" i="2"/>
  <c r="H215" i="2"/>
  <c r="F215" i="2"/>
  <c r="I215" i="2" s="1"/>
  <c r="J215" i="2" s="1"/>
  <c r="H214" i="2"/>
  <c r="F214" i="2"/>
  <c r="H213" i="2"/>
  <c r="F213" i="2"/>
  <c r="I213" i="2" s="1"/>
  <c r="J213" i="2" s="1"/>
  <c r="H212" i="2"/>
  <c r="F212" i="2"/>
  <c r="H209" i="2"/>
  <c r="I209" i="2" s="1"/>
  <c r="J209" i="2" s="1"/>
  <c r="F209" i="2"/>
  <c r="H208" i="2"/>
  <c r="F208" i="2"/>
  <c r="I208" i="2" s="1"/>
  <c r="J208" i="2" s="1"/>
  <c r="H207" i="2"/>
  <c r="H210" i="2" s="1"/>
  <c r="C35" i="3" s="1"/>
  <c r="F207" i="2"/>
  <c r="H206" i="2"/>
  <c r="F206" i="2"/>
  <c r="I206" i="2" s="1"/>
  <c r="J206" i="2" s="1"/>
  <c r="H205" i="2"/>
  <c r="I205" i="2" s="1"/>
  <c r="J205" i="2" s="1"/>
  <c r="F205" i="2"/>
  <c r="H199" i="2"/>
  <c r="F199" i="2"/>
  <c r="I199" i="2" s="1"/>
  <c r="J199" i="2" s="1"/>
  <c r="H198" i="2"/>
  <c r="F198" i="2"/>
  <c r="H197" i="2"/>
  <c r="I197" i="2" s="1"/>
  <c r="J197" i="2" s="1"/>
  <c r="F197" i="2"/>
  <c r="H196" i="2"/>
  <c r="F196" i="2"/>
  <c r="I196" i="2" s="1"/>
  <c r="J196" i="2" s="1"/>
  <c r="H194" i="2"/>
  <c r="F194" i="2"/>
  <c r="I194" i="2" s="1"/>
  <c r="J194" i="2" s="1"/>
  <c r="H193" i="2"/>
  <c r="F193" i="2"/>
  <c r="H189" i="2"/>
  <c r="F189" i="2"/>
  <c r="H188" i="2"/>
  <c r="F188" i="2"/>
  <c r="I188" i="2" s="1"/>
  <c r="J188" i="2" s="1"/>
  <c r="H187" i="2"/>
  <c r="F187" i="2"/>
  <c r="I187" i="2" s="1"/>
  <c r="I186" i="2"/>
  <c r="J186" i="2" s="1"/>
  <c r="H186" i="2"/>
  <c r="F186" i="2"/>
  <c r="H185" i="2"/>
  <c r="F185" i="2"/>
  <c r="H183" i="2"/>
  <c r="F183" i="2"/>
  <c r="I183" i="2" s="1"/>
  <c r="J183" i="2" s="1"/>
  <c r="H182" i="2"/>
  <c r="F182" i="2"/>
  <c r="I182" i="2" s="1"/>
  <c r="J182" i="2" s="1"/>
  <c r="H180" i="2"/>
  <c r="F180" i="2"/>
  <c r="I180" i="2" s="1"/>
  <c r="J180" i="2" s="1"/>
  <c r="H179" i="2"/>
  <c r="F179" i="2"/>
  <c r="H177" i="2"/>
  <c r="F177" i="2"/>
  <c r="H175" i="2"/>
  <c r="F175" i="2"/>
  <c r="I175" i="2" s="1"/>
  <c r="J175" i="2" s="1"/>
  <c r="H173" i="2"/>
  <c r="F173" i="2"/>
  <c r="I173" i="2" s="1"/>
  <c r="J173" i="2" s="1"/>
  <c r="H172" i="2"/>
  <c r="F172" i="2"/>
  <c r="I172" i="2" s="1"/>
  <c r="J172" i="2" s="1"/>
  <c r="H170" i="2"/>
  <c r="I170" i="2" s="1"/>
  <c r="J170" i="2" s="1"/>
  <c r="F170" i="2"/>
  <c r="H169" i="2"/>
  <c r="F169" i="2"/>
  <c r="H167" i="2"/>
  <c r="F167" i="2"/>
  <c r="H166" i="2"/>
  <c r="I166" i="2" s="1"/>
  <c r="J166" i="2" s="1"/>
  <c r="F166" i="2"/>
  <c r="H165" i="2"/>
  <c r="F165" i="2"/>
  <c r="I165" i="2" s="1"/>
  <c r="J165" i="2" s="1"/>
  <c r="H163" i="2"/>
  <c r="F163" i="2"/>
  <c r="I163" i="2" s="1"/>
  <c r="J163" i="2" s="1"/>
  <c r="H162" i="2"/>
  <c r="F162" i="2"/>
  <c r="I162" i="2" s="1"/>
  <c r="J162" i="2" s="1"/>
  <c r="H161" i="2"/>
  <c r="F161" i="2"/>
  <c r="I161" i="2" s="1"/>
  <c r="H160" i="2"/>
  <c r="F160" i="2"/>
  <c r="H158" i="2"/>
  <c r="F158" i="2"/>
  <c r="I158" i="2" s="1"/>
  <c r="J158" i="2" s="1"/>
  <c r="H157" i="2"/>
  <c r="F157" i="2"/>
  <c r="I157" i="2" s="1"/>
  <c r="H156" i="2"/>
  <c r="I156" i="2" s="1"/>
  <c r="J156" i="2" s="1"/>
  <c r="F156" i="2"/>
  <c r="H155" i="2"/>
  <c r="F155" i="2"/>
  <c r="H154" i="2"/>
  <c r="F154" i="2"/>
  <c r="H152" i="2"/>
  <c r="F152" i="2"/>
  <c r="I152" i="2" s="1"/>
  <c r="J152" i="2" s="1"/>
  <c r="H150" i="2"/>
  <c r="F150" i="2"/>
  <c r="I150" i="2" s="1"/>
  <c r="J150" i="2" s="1"/>
  <c r="H149" i="2"/>
  <c r="F149" i="2"/>
  <c r="H148" i="2"/>
  <c r="F148" i="2"/>
  <c r="I148" i="2" s="1"/>
  <c r="J148" i="2" s="1"/>
  <c r="H147" i="2"/>
  <c r="F147" i="2"/>
  <c r="H145" i="2"/>
  <c r="I145" i="2" s="1"/>
  <c r="J145" i="2" s="1"/>
  <c r="F145" i="2"/>
  <c r="H144" i="2"/>
  <c r="F144" i="2"/>
  <c r="H142" i="2"/>
  <c r="F142" i="2"/>
  <c r="I142" i="2" s="1"/>
  <c r="H141" i="2"/>
  <c r="F141" i="2"/>
  <c r="I141" i="2" s="1"/>
  <c r="J141" i="2" s="1"/>
  <c r="H140" i="2"/>
  <c r="F140" i="2"/>
  <c r="I140" i="2" s="1"/>
  <c r="J140" i="2" s="1"/>
  <c r="H139" i="2"/>
  <c r="F139" i="2"/>
  <c r="H138" i="2"/>
  <c r="F138" i="2"/>
  <c r="I138" i="2" s="1"/>
  <c r="J138" i="2" s="1"/>
  <c r="H135" i="2"/>
  <c r="I135" i="2" s="1"/>
  <c r="J135" i="2" s="1"/>
  <c r="F135" i="2"/>
  <c r="I134" i="2"/>
  <c r="J134" i="2" s="1"/>
  <c r="H134" i="2"/>
  <c r="F134" i="2"/>
  <c r="H133" i="2"/>
  <c r="F133" i="2"/>
  <c r="I133" i="2" s="1"/>
  <c r="J133" i="2" s="1"/>
  <c r="H132" i="2"/>
  <c r="I132" i="2" s="1"/>
  <c r="J132" i="2" s="1"/>
  <c r="F132" i="2"/>
  <c r="H131" i="2"/>
  <c r="F131" i="2"/>
  <c r="H130" i="2"/>
  <c r="F130" i="2"/>
  <c r="I130" i="2" s="1"/>
  <c r="J130" i="2" s="1"/>
  <c r="I129" i="2"/>
  <c r="J129" i="2" s="1"/>
  <c r="H129" i="2"/>
  <c r="F129" i="2"/>
  <c r="H127" i="2"/>
  <c r="F127" i="2"/>
  <c r="I127" i="2" s="1"/>
  <c r="J127" i="2" s="1"/>
  <c r="H126" i="2"/>
  <c r="F126" i="2"/>
  <c r="H125" i="2"/>
  <c r="F125" i="2"/>
  <c r="I125" i="2" s="1"/>
  <c r="J125" i="2" s="1"/>
  <c r="H124" i="2"/>
  <c r="F124" i="2"/>
  <c r="I124" i="2" s="1"/>
  <c r="J124" i="2" s="1"/>
  <c r="H123" i="2"/>
  <c r="F123" i="2"/>
  <c r="I123" i="2" s="1"/>
  <c r="J123" i="2" s="1"/>
  <c r="H122" i="2"/>
  <c r="F122" i="2"/>
  <c r="H121" i="2"/>
  <c r="I121" i="2" s="1"/>
  <c r="J121" i="2" s="1"/>
  <c r="F121" i="2"/>
  <c r="H120" i="2"/>
  <c r="F120" i="2"/>
  <c r="H119" i="2"/>
  <c r="F119" i="2"/>
  <c r="H117" i="2"/>
  <c r="F117" i="2"/>
  <c r="I117" i="2" s="1"/>
  <c r="J117" i="2" s="1"/>
  <c r="H116" i="2"/>
  <c r="F116" i="2"/>
  <c r="H114" i="2"/>
  <c r="F114" i="2"/>
  <c r="H113" i="2"/>
  <c r="F113" i="2"/>
  <c r="H112" i="2"/>
  <c r="F112" i="2"/>
  <c r="I112" i="2" s="1"/>
  <c r="J112" i="2" s="1"/>
  <c r="H110" i="2"/>
  <c r="F110" i="2"/>
  <c r="H109" i="2"/>
  <c r="F109" i="2"/>
  <c r="I109" i="2" s="1"/>
  <c r="J109" i="2" s="1"/>
  <c r="H108" i="2"/>
  <c r="F108" i="2"/>
  <c r="H107" i="2"/>
  <c r="F107" i="2"/>
  <c r="H105" i="2"/>
  <c r="I105" i="2" s="1"/>
  <c r="J105" i="2" s="1"/>
  <c r="F105" i="2"/>
  <c r="H104" i="2"/>
  <c r="F104" i="2"/>
  <c r="I104" i="2" s="1"/>
  <c r="J104" i="2" s="1"/>
  <c r="H103" i="2"/>
  <c r="F103" i="2"/>
  <c r="H101" i="2"/>
  <c r="F101" i="2"/>
  <c r="H100" i="2"/>
  <c r="F100" i="2"/>
  <c r="I100" i="2" s="1"/>
  <c r="J100" i="2" s="1"/>
  <c r="H99" i="2"/>
  <c r="I99" i="2" s="1"/>
  <c r="J99" i="2" s="1"/>
  <c r="F99" i="2"/>
  <c r="H98" i="2"/>
  <c r="F98" i="2"/>
  <c r="I98" i="2" s="1"/>
  <c r="J98" i="2" s="1"/>
  <c r="H96" i="2"/>
  <c r="F96" i="2"/>
  <c r="H95" i="2"/>
  <c r="F95" i="2"/>
  <c r="I95" i="2" s="1"/>
  <c r="J95" i="2" s="1"/>
  <c r="H93" i="2"/>
  <c r="F93" i="2"/>
  <c r="H92" i="2"/>
  <c r="F92" i="2"/>
  <c r="I92" i="2" s="1"/>
  <c r="J92" i="2" s="1"/>
  <c r="H91" i="2"/>
  <c r="F91" i="2"/>
  <c r="H90" i="2"/>
  <c r="F90" i="2"/>
  <c r="I90" i="2" s="1"/>
  <c r="J90" i="2" s="1"/>
  <c r="H89" i="2"/>
  <c r="F89" i="2"/>
  <c r="I89" i="2" s="1"/>
  <c r="J89" i="2" s="1"/>
  <c r="H88" i="2"/>
  <c r="F88" i="2"/>
  <c r="I88" i="2" s="1"/>
  <c r="J88" i="2" s="1"/>
  <c r="H86" i="2"/>
  <c r="F86" i="2"/>
  <c r="H84" i="2"/>
  <c r="I84" i="2" s="1"/>
  <c r="J84" i="2" s="1"/>
  <c r="F84" i="2"/>
  <c r="H83" i="2"/>
  <c r="F83" i="2"/>
  <c r="H81" i="2"/>
  <c r="F81" i="2"/>
  <c r="I81" i="2" s="1"/>
  <c r="J81" i="2" s="1"/>
  <c r="H79" i="2"/>
  <c r="F79" i="2"/>
  <c r="I79" i="2" s="1"/>
  <c r="J79" i="2" s="1"/>
  <c r="H78" i="2"/>
  <c r="F78" i="2"/>
  <c r="I78" i="2" s="1"/>
  <c r="J78" i="2" s="1"/>
  <c r="H77" i="2"/>
  <c r="F77" i="2"/>
  <c r="H75" i="2"/>
  <c r="F75" i="2"/>
  <c r="I75" i="2" s="1"/>
  <c r="J75" i="2" s="1"/>
  <c r="H74" i="2"/>
  <c r="F74" i="2"/>
  <c r="I74" i="2" s="1"/>
  <c r="J74" i="2" s="1"/>
  <c r="H73" i="2"/>
  <c r="F73" i="2"/>
  <c r="H68" i="2"/>
  <c r="F68" i="2"/>
  <c r="H67" i="2"/>
  <c r="F67" i="2"/>
  <c r="I67" i="2" s="1"/>
  <c r="J67" i="2" s="1"/>
  <c r="H66" i="2"/>
  <c r="F66" i="2"/>
  <c r="I66" i="2" s="1"/>
  <c r="J66" i="2" s="1"/>
  <c r="H64" i="2"/>
  <c r="F64" i="2"/>
  <c r="H63" i="2"/>
  <c r="F63" i="2"/>
  <c r="H62" i="2"/>
  <c r="F62" i="2"/>
  <c r="I62" i="2" s="1"/>
  <c r="J62" i="2" s="1"/>
  <c r="H60" i="2"/>
  <c r="F60" i="2"/>
  <c r="I60" i="2" s="1"/>
  <c r="J60" i="2" s="1"/>
  <c r="H59" i="2"/>
  <c r="F59" i="2"/>
  <c r="H58" i="2"/>
  <c r="F58" i="2"/>
  <c r="H57" i="2"/>
  <c r="F57" i="2"/>
  <c r="I57" i="2" s="1"/>
  <c r="J57" i="2" s="1"/>
  <c r="H56" i="2"/>
  <c r="F56" i="2"/>
  <c r="I56" i="2" s="1"/>
  <c r="J56" i="2" s="1"/>
  <c r="I55" i="2"/>
  <c r="J55" i="2" s="1"/>
  <c r="H55" i="2"/>
  <c r="F55" i="2"/>
  <c r="H53" i="2"/>
  <c r="F53" i="2"/>
  <c r="I53" i="2" s="1"/>
  <c r="J53" i="2" s="1"/>
  <c r="H51" i="2"/>
  <c r="F51" i="2"/>
  <c r="H50" i="2"/>
  <c r="F50" i="2"/>
  <c r="I50" i="2" s="1"/>
  <c r="J50" i="2" s="1"/>
  <c r="H45" i="2"/>
  <c r="I45" i="2" s="1"/>
  <c r="J45" i="2" s="1"/>
  <c r="F45" i="2"/>
  <c r="H44" i="2"/>
  <c r="F44" i="2"/>
  <c r="I44" i="2" s="1"/>
  <c r="J44" i="2" s="1"/>
  <c r="H43" i="2"/>
  <c r="F43" i="2"/>
  <c r="H42" i="2"/>
  <c r="I42" i="2" s="1"/>
  <c r="J42" i="2" s="1"/>
  <c r="F42" i="2"/>
  <c r="H41" i="2"/>
  <c r="F41" i="2"/>
  <c r="H40" i="2"/>
  <c r="F40" i="2"/>
  <c r="I40" i="2" s="1"/>
  <c r="J40" i="2" s="1"/>
  <c r="H39" i="2"/>
  <c r="F39" i="2"/>
  <c r="I39" i="2" s="1"/>
  <c r="J39" i="2" s="1"/>
  <c r="H38" i="2"/>
  <c r="F38" i="2"/>
  <c r="I38" i="2" s="1"/>
  <c r="J38" i="2" s="1"/>
  <c r="H37" i="2"/>
  <c r="F37" i="2"/>
  <c r="H36" i="2"/>
  <c r="F36" i="2"/>
  <c r="I36" i="2" s="1"/>
  <c r="H35" i="2"/>
  <c r="F35" i="2"/>
  <c r="I35" i="2" s="1"/>
  <c r="J35" i="2" s="1"/>
  <c r="H34" i="2"/>
  <c r="I34" i="2" s="1"/>
  <c r="J34" i="2" s="1"/>
  <c r="F34" i="2"/>
  <c r="H30" i="2"/>
  <c r="F30" i="2"/>
  <c r="I30" i="2" s="1"/>
  <c r="J30" i="2" s="1"/>
  <c r="H29" i="2"/>
  <c r="F29" i="2"/>
  <c r="I29" i="2" s="1"/>
  <c r="H28" i="2"/>
  <c r="I28" i="2" s="1"/>
  <c r="J28" i="2" s="1"/>
  <c r="F28" i="2"/>
  <c r="H27" i="2"/>
  <c r="F27" i="2"/>
  <c r="H26" i="2"/>
  <c r="F26" i="2"/>
  <c r="I26" i="2" s="1"/>
  <c r="J26" i="2" s="1"/>
  <c r="H25" i="2"/>
  <c r="F25" i="2"/>
  <c r="I25" i="2" s="1"/>
  <c r="J25" i="2" s="1"/>
  <c r="H24" i="2"/>
  <c r="F24" i="2"/>
  <c r="I24" i="2" s="1"/>
  <c r="J24" i="2" s="1"/>
  <c r="H22" i="2"/>
  <c r="F22" i="2"/>
  <c r="H21" i="2"/>
  <c r="F21" i="2"/>
  <c r="I21" i="2" s="1"/>
  <c r="J21" i="2" s="1"/>
  <c r="H20" i="2"/>
  <c r="F20" i="2"/>
  <c r="I20" i="2" s="1"/>
  <c r="J20" i="2" s="1"/>
  <c r="H19" i="2"/>
  <c r="F19" i="2"/>
  <c r="I19" i="2" s="1"/>
  <c r="J19" i="2" s="1"/>
  <c r="H16" i="2"/>
  <c r="F16" i="2"/>
  <c r="H15" i="2"/>
  <c r="F15" i="2"/>
  <c r="I15" i="2" s="1"/>
  <c r="J15" i="2" s="1"/>
  <c r="H14" i="2"/>
  <c r="F14" i="2"/>
  <c r="H8" i="2"/>
  <c r="H9" i="2" s="1"/>
  <c r="C28" i="3" s="1"/>
  <c r="F8" i="2"/>
  <c r="I228" i="2" l="1"/>
  <c r="J228" i="2" s="1"/>
  <c r="H254" i="2"/>
  <c r="C37" i="3" s="1"/>
  <c r="I242" i="2"/>
  <c r="J242" i="2" s="1"/>
  <c r="I249" i="2"/>
  <c r="J249" i="2" s="1"/>
  <c r="I245" i="2"/>
  <c r="J245" i="2" s="1"/>
  <c r="H203" i="2"/>
  <c r="C34" i="3" s="1"/>
  <c r="I214" i="2"/>
  <c r="J214" i="2" s="1"/>
  <c r="H221" i="2"/>
  <c r="C36" i="3" s="1"/>
  <c r="I198" i="2"/>
  <c r="J198" i="2" s="1"/>
  <c r="F210" i="2"/>
  <c r="B35" i="3" s="1"/>
  <c r="I169" i="2"/>
  <c r="J169" i="2" s="1"/>
  <c r="I154" i="2"/>
  <c r="J154" i="2" s="1"/>
  <c r="I167" i="2"/>
  <c r="J167" i="2" s="1"/>
  <c r="I179" i="2"/>
  <c r="J179" i="2" s="1"/>
  <c r="I189" i="2"/>
  <c r="J189" i="2" s="1"/>
  <c r="I160" i="2"/>
  <c r="J160" i="2" s="1"/>
  <c r="I116" i="2"/>
  <c r="J116" i="2" s="1"/>
  <c r="I147" i="2"/>
  <c r="J147" i="2" s="1"/>
  <c r="I122" i="2"/>
  <c r="J122" i="2" s="1"/>
  <c r="I126" i="2"/>
  <c r="J126" i="2" s="1"/>
  <c r="I144" i="2"/>
  <c r="J144" i="2" s="1"/>
  <c r="I119" i="2"/>
  <c r="J119" i="2" s="1"/>
  <c r="I131" i="2"/>
  <c r="J131" i="2" s="1"/>
  <c r="I120" i="2"/>
  <c r="J120" i="2" s="1"/>
  <c r="I149" i="2"/>
  <c r="J149" i="2" s="1"/>
  <c r="I113" i="2"/>
  <c r="J113" i="2" s="1"/>
  <c r="I139" i="2"/>
  <c r="J139" i="2" s="1"/>
  <c r="I83" i="2"/>
  <c r="J83" i="2" s="1"/>
  <c r="I108" i="2"/>
  <c r="J108" i="2" s="1"/>
  <c r="I86" i="2"/>
  <c r="J86" i="2" s="1"/>
  <c r="I91" i="2"/>
  <c r="J91" i="2" s="1"/>
  <c r="I96" i="2"/>
  <c r="J96" i="2" s="1"/>
  <c r="I101" i="2"/>
  <c r="J101" i="2" s="1"/>
  <c r="I107" i="2"/>
  <c r="J107" i="2" s="1"/>
  <c r="I103" i="2"/>
  <c r="J103" i="2" s="1"/>
  <c r="I110" i="2"/>
  <c r="J110" i="2" s="1"/>
  <c r="I43" i="2"/>
  <c r="J43" i="2" s="1"/>
  <c r="I51" i="2"/>
  <c r="J51" i="2" s="1"/>
  <c r="H190" i="2"/>
  <c r="C33" i="3" s="1"/>
  <c r="H69" i="2"/>
  <c r="C32" i="3" s="1"/>
  <c r="I58" i="2"/>
  <c r="J58" i="2" s="1"/>
  <c r="I68" i="2"/>
  <c r="J68" i="2" s="1"/>
  <c r="I59" i="2"/>
  <c r="J59" i="2" s="1"/>
  <c r="I64" i="2"/>
  <c r="J64" i="2" s="1"/>
  <c r="I73" i="2"/>
  <c r="J73" i="2" s="1"/>
  <c r="I77" i="2"/>
  <c r="J77" i="2" s="1"/>
  <c r="H31" i="2"/>
  <c r="C30" i="3" s="1"/>
  <c r="I16" i="2"/>
  <c r="J16" i="2" s="1"/>
  <c r="I22" i="2"/>
  <c r="J22" i="2" s="1"/>
  <c r="M1" i="2"/>
  <c r="M2" i="2" s="1"/>
  <c r="M3" i="2" s="1"/>
  <c r="M4" i="2" s="1"/>
  <c r="M5" i="2" s="1"/>
  <c r="M6" i="2" s="1"/>
  <c r="F223" i="2" s="1"/>
  <c r="I223" i="2" s="1"/>
  <c r="I27" i="2"/>
  <c r="J27" i="2" s="1"/>
  <c r="I37" i="2"/>
  <c r="J37" i="2" s="1"/>
  <c r="I236" i="2"/>
  <c r="I14" i="2"/>
  <c r="I41" i="2"/>
  <c r="J41" i="2" s="1"/>
  <c r="J46" i="2" s="1"/>
  <c r="F69" i="2"/>
  <c r="B32" i="3" s="1"/>
  <c r="I155" i="2"/>
  <c r="J155" i="2" s="1"/>
  <c r="I185" i="2"/>
  <c r="J185" i="2" s="1"/>
  <c r="F203" i="2"/>
  <c r="B34" i="3" s="1"/>
  <c r="I207" i="2"/>
  <c r="I240" i="2"/>
  <c r="J240" i="2" s="1"/>
  <c r="F254" i="2"/>
  <c r="F46" i="2"/>
  <c r="B31" i="3" s="1"/>
  <c r="F190" i="2"/>
  <c r="B33" i="3" s="1"/>
  <c r="F221" i="2"/>
  <c r="B36" i="3" s="1"/>
  <c r="I212" i="2"/>
  <c r="I63" i="2"/>
  <c r="J63" i="2" s="1"/>
  <c r="I93" i="2"/>
  <c r="I177" i="2"/>
  <c r="J177" i="2" s="1"/>
  <c r="H224" i="2"/>
  <c r="C29" i="3" s="1"/>
  <c r="F250" i="2"/>
  <c r="B38" i="3" s="1"/>
  <c r="F253" i="2"/>
  <c r="B39" i="3" s="1"/>
  <c r="I252" i="2"/>
  <c r="H46" i="2"/>
  <c r="C31" i="3" s="1"/>
  <c r="F9" i="2"/>
  <c r="I8" i="2"/>
  <c r="F31" i="2"/>
  <c r="B30" i="3" s="1"/>
  <c r="I114" i="2"/>
  <c r="J114" i="2" s="1"/>
  <c r="I193" i="2"/>
  <c r="B25" i="3"/>
  <c r="C25" i="3" s="1"/>
  <c r="I253" i="2" l="1"/>
  <c r="J252" i="2"/>
  <c r="J253" i="2" s="1"/>
  <c r="I254" i="2"/>
  <c r="J236" i="2"/>
  <c r="I210" i="2"/>
  <c r="J207" i="2"/>
  <c r="J210" i="2" s="1"/>
  <c r="I203" i="2"/>
  <c r="J193" i="2"/>
  <c r="J203" i="2" s="1"/>
  <c r="I221" i="2"/>
  <c r="J212" i="2"/>
  <c r="J221" i="2" s="1"/>
  <c r="I190" i="2"/>
  <c r="J93" i="2"/>
  <c r="J69" i="2"/>
  <c r="J190" i="2"/>
  <c r="I69" i="2"/>
  <c r="I46" i="2"/>
  <c r="I224" i="2"/>
  <c r="J223" i="2"/>
  <c r="F224" i="2"/>
  <c r="C5" i="3" s="1"/>
  <c r="I31" i="2"/>
  <c r="J14" i="2"/>
  <c r="I9" i="2"/>
  <c r="J8" i="2"/>
  <c r="J9" i="2" s="1"/>
  <c r="B3" i="3"/>
  <c r="B28" i="3"/>
  <c r="B37" i="3"/>
  <c r="C10" i="3"/>
  <c r="C11" i="3" s="1"/>
  <c r="C6" i="3"/>
  <c r="I250" i="2"/>
  <c r="J254" i="2" l="1"/>
  <c r="J250" i="2"/>
  <c r="B29" i="3"/>
  <c r="J224" i="2"/>
  <c r="J31" i="2"/>
  <c r="C4" i="3"/>
  <c r="C7" i="3" s="1"/>
  <c r="B4" i="3"/>
  <c r="B7" i="3" s="1"/>
  <c r="B12" i="3" s="1"/>
  <c r="C8" i="3"/>
  <c r="C12" i="3" l="1"/>
  <c r="C14" i="3"/>
  <c r="C20" i="3" l="1"/>
  <c r="C19" i="3"/>
  <c r="C18" i="3"/>
  <c r="C13" i="3"/>
  <c r="C15" i="3" l="1"/>
  <c r="C21" i="3"/>
  <c r="C22" i="3" l="1"/>
  <c r="B24" i="3" s="1"/>
  <c r="C24" i="3" s="1"/>
  <c r="C23" i="3" l="1"/>
  <c r="C26" i="3" s="1"/>
</calcChain>
</file>

<file path=xl/sharedStrings.xml><?xml version="1.0" encoding="utf-8"?>
<sst xmlns="http://schemas.openxmlformats.org/spreadsheetml/2006/main" count="877" uniqueCount="515">
  <si>
    <t>Název</t>
  </si>
  <si>
    <t>Hodnota</t>
  </si>
  <si>
    <t>Nadpis rekapitulace</t>
  </si>
  <si>
    <t>Seznam prací a dodávek elektrotechnických zařízení</t>
  </si>
  <si>
    <t>Akce</t>
  </si>
  <si>
    <t>1.1.1.2.2 LDF LABORATOŘ INTELIGENTNÍCH BUDOV T27</t>
  </si>
  <si>
    <t>Projekt</t>
  </si>
  <si>
    <t>(BA06N3008)
ELEKTROINSTALACE</t>
  </si>
  <si>
    <t>Investor</t>
  </si>
  <si>
    <t>Mendelova univerzita v Brně, Zemědělská 1</t>
  </si>
  <si>
    <t>Z. č.</t>
  </si>
  <si>
    <t>33/17</t>
  </si>
  <si>
    <t>A. č.</t>
  </si>
  <si>
    <t>E347/33/17</t>
  </si>
  <si>
    <t>Smlouva</t>
  </si>
  <si>
    <t/>
  </si>
  <si>
    <t>Vypracoval</t>
  </si>
  <si>
    <t>Ing. Jiří Kozlovský, Projekce ELEKTRO, Purkyňova 95a, Brno</t>
  </si>
  <si>
    <t>Kontroloval</t>
  </si>
  <si>
    <t>ING. KOZLOVSKÝ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</si>
  <si>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</si>
  <si>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</si>
  <si>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</si>
  <si>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</si>
  <si>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</si>
  <si>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</si>
  <si>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</si>
  <si>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</si>
  <si>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</si>
  <si>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</si>
  <si>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PPV zemních prací, nátěrů  (1) %</t>
  </si>
  <si>
    <t>Dodavat. dokumentace  (1 - 1,5) %</t>
  </si>
  <si>
    <t>2,20</t>
  </si>
  <si>
    <t>Rizika a pojištění  (1 - 1,5) %</t>
  </si>
  <si>
    <t>0,00</t>
  </si>
  <si>
    <t>Opravy v záruce  (5 - 7) %</t>
  </si>
  <si>
    <t>GZS  (3,25 nebo 8,4) %</t>
  </si>
  <si>
    <t>4,60</t>
  </si>
  <si>
    <t>Provozní vlivy  %</t>
  </si>
  <si>
    <t>Kompletační činnost - a</t>
  </si>
  <si>
    <t>Kompletační činnost - b</t>
  </si>
  <si>
    <t>0,952842</t>
  </si>
  <si>
    <t>Kompletační činnost - k1</t>
  </si>
  <si>
    <t>0,30</t>
  </si>
  <si>
    <t>Kompletační činnost - k2</t>
  </si>
  <si>
    <t>0,10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</si>
  <si>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</si>
  <si>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</si>
  <si>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</si>
  <si>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</si>
  <si>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</si>
  <si>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</si>
  <si>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</si>
  <si>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</si>
  <si>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</si>
  <si>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</si>
  <si>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Mat# celkem</t>
  </si>
  <si>
    <t>Montáž</t>
  </si>
  <si>
    <t>Při vyplňování výkazu výměr je nutné respektovat dále uvedené pokyny:</t>
  </si>
  <si>
    <t>1) Při zpracování nabídky je nutné využít všech částí (dílů) projektu pro provádění stavby, tj. technické zprávy vč. příloh a knihy výrobků, všechny výkresy, tabulky a specifikace materiálů.</t>
  </si>
  <si>
    <t xml:space="preserve"> 2) Součástí nabídkové ceny musí být veškeré náklady, aby cena byla konečná a zahrnovala celou dodávku a montáž</t>
  </si>
  <si>
    <t>3) Každá účastníkem zadávacího řízení vyplněná položka musí  cenově obsahovat veškeré technicky a logicky dovoditelné součásti dodávky a montáže (včetně údajů o podmínkách a úhradě licencí potřebných SW).</t>
  </si>
  <si>
    <t>4) Dodávky a montáže uvedené v nabídce musí být naceněny včetně veškerého souvisejícího doplňkového, podružného a montážního materiálu tak, aby celé zařízení bylo funkční a splňovalo všechny předpisy, které se na ně vztahují</t>
  </si>
  <si>
    <t>Dodávky elektro</t>
  </si>
  <si>
    <t>1</t>
  </si>
  <si>
    <t>Plastová zapuštěná rozvodnice, plné dveře, 72modulů</t>
  </si>
  <si>
    <t>ks</t>
  </si>
  <si>
    <t>Dodávky elektro - celkem</t>
  </si>
  <si>
    <t>Elektromontáže</t>
  </si>
  <si>
    <t>Systém AV_nosné prvky a kabeláž</t>
  </si>
  <si>
    <t>VÝLOŽNÍKY</t>
  </si>
  <si>
    <t>2</t>
  </si>
  <si>
    <t>Stropní teleskopický držák dataprojektoru</t>
  </si>
  <si>
    <t>3</t>
  </si>
  <si>
    <t>Nástěnná nastavitelná (směrová) konzola pro fixaci reproduktoru</t>
  </si>
  <si>
    <t>4</t>
  </si>
  <si>
    <t>Montáž, oživení, nastavení AV systému (prvky jsou uvedeny v R2)</t>
  </si>
  <si>
    <t>hod</t>
  </si>
  <si>
    <t>KABEL DATOVÝ HDMI High Speed s Ethernetem, 10 let záruka</t>
  </si>
  <si>
    <t>HDMI male &lt;&gt; HDMI male, parametry viz Kniha výrobků</t>
  </si>
  <si>
    <t>5</t>
  </si>
  <si>
    <t>zlacené kontakty, 4K@60Hz, 1m</t>
  </si>
  <si>
    <t>6</t>
  </si>
  <si>
    <t>zlacené kontakty, 4K@60Hz, 2m</t>
  </si>
  <si>
    <t>7</t>
  </si>
  <si>
    <t>zlacené kontakty, 4K@60Hz, 10m</t>
  </si>
  <si>
    <t>8</t>
  </si>
  <si>
    <t>zlacené kontakty, 4K@60Hz, 15m</t>
  </si>
  <si>
    <t>KABELÁŽ A PRVKY PRO AV TECHNIKU</t>
  </si>
  <si>
    <t>9</t>
  </si>
  <si>
    <t>Linkový zesilovač HDMI (repeater), prodloužení signálu do 30 m</t>
  </si>
  <si>
    <t>10</t>
  </si>
  <si>
    <t>Reproduktorový kabel, 2 x 4 mm2, vlákna z bezkyslíkaté mědi, zatažení</t>
  </si>
  <si>
    <t>m</t>
  </si>
  <si>
    <t>11</t>
  </si>
  <si>
    <t>Kabel USB 3.0, délka 1,5m</t>
  </si>
  <si>
    <t>12</t>
  </si>
  <si>
    <t>Kabel USB 3.0, délka 2m (externí, ulož. do katedry)</t>
  </si>
  <si>
    <t>13</t>
  </si>
  <si>
    <t>Kabel stereo, jack 3.5mm M - 2x CINCH M, délka 2m</t>
  </si>
  <si>
    <t>14</t>
  </si>
  <si>
    <t>Kabel stereo, jack 3.5mm M/M, délka 2m (externí, ulož. do katedry)</t>
  </si>
  <si>
    <t>Kabel (šňůra) patch 4P Cat 6a délka 2m (externí, ulož. do katedry)</t>
  </si>
  <si>
    <t>Systém AV_nasné prvky a kabeláž - celkem</t>
  </si>
  <si>
    <t>Kartový systém</t>
  </si>
  <si>
    <t>ELEKTRONICKÁ KONTROLA VSTUPU - EKV</t>
  </si>
  <si>
    <t>16</t>
  </si>
  <si>
    <t>Práce v datovém rozvaděči / prvku</t>
  </si>
  <si>
    <t>17</t>
  </si>
  <si>
    <t>Kabel UTP Cat 5e -  měření pár</t>
  </si>
  <si>
    <t>18</t>
  </si>
  <si>
    <t>Kabel UTP Cat 5e</t>
  </si>
  <si>
    <t>19</t>
  </si>
  <si>
    <t>CYH 2x1,5 CR</t>
  </si>
  <si>
    <t>20</t>
  </si>
  <si>
    <t>Klíčová jednotka ve standardní krabici pro systém EKV - IIS Mendelu</t>
  </si>
  <si>
    <t>Čtečka proximity karet do systému IIS Mendelu</t>
  </si>
  <si>
    <t>22</t>
  </si>
  <si>
    <t>Atypický držák čtečky na hliníkový profil</t>
  </si>
  <si>
    <t>23</t>
  </si>
  <si>
    <t>Elektronický dveřní zámek do zárubně, osazení</t>
  </si>
  <si>
    <t>24</t>
  </si>
  <si>
    <t>Skříňkový  zámek 12V=, nízkoodběrový</t>
  </si>
  <si>
    <t>25</t>
  </si>
  <si>
    <t>Krabice pod omítku pro čtečku karet</t>
  </si>
  <si>
    <t>26</t>
  </si>
  <si>
    <t>Krabice pro osazeni do stolu (katedry) pro čtečku karet</t>
  </si>
  <si>
    <t>27</t>
  </si>
  <si>
    <t>Napojení do stávajícího systému EKV - IIS Mendelu</t>
  </si>
  <si>
    <t>Kartový systém - celkem</t>
  </si>
  <si>
    <t>Slaboproud-data</t>
  </si>
  <si>
    <t>UKONČENÍ  DAT. KABELU UTP 4P, 8p8c Cat 6a, MAT. A MONT.</t>
  </si>
  <si>
    <t>28</t>
  </si>
  <si>
    <t>Konektor stíněný, skládaný, zlacené kontakty; RJ 45-8p8c, Cat. 6a</t>
  </si>
  <si>
    <t>29</t>
  </si>
  <si>
    <t>Na patch panel hlavního racku</t>
  </si>
  <si>
    <t>UKONČENÍ OPTICKÉHO KABELU, MAT. A MONTÁŽ</t>
  </si>
  <si>
    <t>30</t>
  </si>
  <si>
    <t>Ochrana sváru</t>
  </si>
  <si>
    <t>MONTÁŽE OPTICKÉHO KABELU, PRVKŮ</t>
  </si>
  <si>
    <t>31</t>
  </si>
  <si>
    <t>Pigtail 9/125, montáž</t>
  </si>
  <si>
    <t>32</t>
  </si>
  <si>
    <t>Příprava optického kabelu, odstranění primární a sekundární ochrany</t>
  </si>
  <si>
    <t>33</t>
  </si>
  <si>
    <t>Svaření optického vlákna</t>
  </si>
  <si>
    <t>34</t>
  </si>
  <si>
    <t>Měření optického vlákna</t>
  </si>
  <si>
    <t>35</t>
  </si>
  <si>
    <t>Optická spojka LC, duplex, SM,</t>
  </si>
  <si>
    <t>36</t>
  </si>
  <si>
    <t>Stojan na stočené rezervy opt. kabelů, D 500mm</t>
  </si>
  <si>
    <t>Horizontální rozvody - montáže</t>
  </si>
  <si>
    <t>37</t>
  </si>
  <si>
    <t>Kabel optický, vnitřní použití, SM 48 vl., zatažení, lišta</t>
  </si>
  <si>
    <t>38</t>
  </si>
  <si>
    <t>Kabel UTP 4p Cat 6a zatažení</t>
  </si>
  <si>
    <t>39</t>
  </si>
  <si>
    <t>Kabel UTP Cat 6a -  měření (pár), protokol</t>
  </si>
  <si>
    <t>PROPOJENÍ UZLU T-1 (1.PP) S UZLEM T-2 (2.PP)</t>
  </si>
  <si>
    <t>40</t>
  </si>
  <si>
    <t>Vyhledání stáv. tras funkční kabeláže odkrytování, zakrytování</t>
  </si>
  <si>
    <t>41</t>
  </si>
  <si>
    <t>Zatažení do žlabů a tr. pod omítku, podhledech</t>
  </si>
  <si>
    <t>42</t>
  </si>
  <si>
    <t>Úprava funkční kabeláže v místě ukončení</t>
  </si>
  <si>
    <t>Slaboproud-data - celkem</t>
  </si>
  <si>
    <t>Silnoproud</t>
  </si>
  <si>
    <t>DEMONTÁŽ AV TECHNIKY, INSTALAČNÍCH PRVKŮ A KABELÁŽE</t>
  </si>
  <si>
    <t>43</t>
  </si>
  <si>
    <t>Dataprojektor vč. držáku</t>
  </si>
  <si>
    <t>44</t>
  </si>
  <si>
    <t>Kabeláž, silno i slabo, úprava původních vývodů, ekol. likvidace</t>
  </si>
  <si>
    <t>45</t>
  </si>
  <si>
    <t>Přístroje stávajících silových zásuvek bez náhrady</t>
  </si>
  <si>
    <t>ÚPRAVY V ROZVADĚČÍCH</t>
  </si>
  <si>
    <t>46</t>
  </si>
  <si>
    <t>Jistič 3P 32A /1//D, 10kA (do RH)</t>
  </si>
  <si>
    <t>47</t>
  </si>
  <si>
    <t>Úprava v rozvaděči, číslování</t>
  </si>
  <si>
    <t>48</t>
  </si>
  <si>
    <t>Popisné štítky kabelů, popisy, bužírky</t>
  </si>
  <si>
    <t>ŽLAB DRÁTĚNÝ- ŽÁROVÝ ZINEK VČ. KOTVENÍ</t>
  </si>
  <si>
    <t>49</t>
  </si>
  <si>
    <t>Žlab 50/50 - vzdálenost podpěr cca.1,0m vč. kotvení do zdi</t>
  </si>
  <si>
    <t>ŽLAB POZINK- ŽÁROVÝ ZINEK VČ. KOTVENÍ</t>
  </si>
  <si>
    <t>50</t>
  </si>
  <si>
    <t>Žlab 62/50 - vzdálenost podpěr cca.2,0m vč. závěsů do stropu</t>
  </si>
  <si>
    <t>51</t>
  </si>
  <si>
    <t>Žlab 62/50 - vzdálenost podpěr cca.2,0m vč. závěsů podp. do zdi</t>
  </si>
  <si>
    <t>ÚPRAVA STÁV. KABELOVÉ TRASY ŽLABŮ V OBSAZENÉ TRASE</t>
  </si>
  <si>
    <t>52</t>
  </si>
  <si>
    <t>Svazkování a fixace pro umístění nových žlabů a chrániček</t>
  </si>
  <si>
    <t>POMOCNÝ A KOTVÍCÍ MATERIÁL</t>
  </si>
  <si>
    <t>53</t>
  </si>
  <si>
    <t>Hmoždinka 10 vč. vrutu</t>
  </si>
  <si>
    <t>54</t>
  </si>
  <si>
    <t>Hmoždinka 8 vč. vrutu</t>
  </si>
  <si>
    <t>55</t>
  </si>
  <si>
    <t>Hmoždinka 6 vč. vrutu</t>
  </si>
  <si>
    <t>56</t>
  </si>
  <si>
    <t>120 STAHOVACÍ PÁSEK plast</t>
  </si>
  <si>
    <t>57</t>
  </si>
  <si>
    <t>35 STAHOVACÍ PÁSEK plast</t>
  </si>
  <si>
    <t>58</t>
  </si>
  <si>
    <t>Páska nerezová stahovací do 1m vč. spony</t>
  </si>
  <si>
    <t>AL KANÁL, PŘÍVODY DO STOLŮ</t>
  </si>
  <si>
    <t>59</t>
  </si>
  <si>
    <t>Elektroinstalační hliníkový kanál 85x56</t>
  </si>
  <si>
    <t>60</t>
  </si>
  <si>
    <t>Víko elektroinstalačního hliníkového kanálu 85x56</t>
  </si>
  <si>
    <t>SESTAVA PRO OVLÁDÁNÍ ZÁSUV. OKRUHU 400V</t>
  </si>
  <si>
    <t>61</t>
  </si>
  <si>
    <t>Velkoplošný spínač- č. 1 10A, 250 V vč. rámečku a krytu na lištovou krab.</t>
  </si>
  <si>
    <t>62</t>
  </si>
  <si>
    <t>Světelná informační tabulka 230 V, 2M LED červená, rámeček</t>
  </si>
  <si>
    <t>63</t>
  </si>
  <si>
    <t>Montážní deska 2M</t>
  </si>
  <si>
    <t>64</t>
  </si>
  <si>
    <t>Instalační lištová krabice</t>
  </si>
  <si>
    <t>SESTAVA PRO OVLÁDÁNÍ ZÁMEČKŮ STOLŮ STUDENTŮ</t>
  </si>
  <si>
    <t>65</t>
  </si>
  <si>
    <t>66</t>
  </si>
  <si>
    <t>67</t>
  </si>
  <si>
    <t>ÚPRAVY V KATEDŘE A DESCE STOLU</t>
  </si>
  <si>
    <t>68</t>
  </si>
  <si>
    <t>Nastavení poliček do skříňky katedry</t>
  </si>
  <si>
    <t>69</t>
  </si>
  <si>
    <t>Atypické držáky do skříňky pod katedrou pro prvky AV techniky, pár</t>
  </si>
  <si>
    <t>70</t>
  </si>
  <si>
    <t>Úprava uložení PC, přerovnání kabeláže</t>
  </si>
  <si>
    <t>71</t>
  </si>
  <si>
    <t>Zajištění kabelů (HDMI) proti vypadnutí z průchodky zpět do stolu</t>
  </si>
  <si>
    <t>ZÁSUVKOVÉ BLOKY DO KATEDRY</t>
  </si>
  <si>
    <t>72</t>
  </si>
  <si>
    <t>Zásuvkový blok 6x 2P+T, viz Kniha výrobků</t>
  </si>
  <si>
    <t>73</t>
  </si>
  <si>
    <t>Zásuvkový blok 4x 2P+T, viz Kniha výrobků</t>
  </si>
  <si>
    <t>74</t>
  </si>
  <si>
    <t>Kompletace, instalace zásuvkové sestavy</t>
  </si>
  <si>
    <t>PŘEPĚŤOVÁ OCHRANA PRO NAPÁJENÍ KATEDRY</t>
  </si>
  <si>
    <t>75</t>
  </si>
  <si>
    <t>Přepěťová ochrana 3. stupně s vf filtrem, 16A</t>
  </si>
  <si>
    <t>76</t>
  </si>
  <si>
    <t>Modulová nástěnná krabice pro 3 moduly</t>
  </si>
  <si>
    <t>OVLADAČE, ZÁSUVKY</t>
  </si>
  <si>
    <t>77</t>
  </si>
  <si>
    <t>Ovladač - regululátor s napájením DALI pro osvětlení, otočný, tlač. spínání</t>
  </si>
  <si>
    <t>78</t>
  </si>
  <si>
    <t>Kryt stmívače s otočným ovladačem</t>
  </si>
  <si>
    <t>79</t>
  </si>
  <si>
    <t>Ovladač  č. 1, jednoduchý kryt (do T-1)</t>
  </si>
  <si>
    <t>80</t>
  </si>
  <si>
    <t>Ovladač  č. 5, dvojitý kryt</t>
  </si>
  <si>
    <t>81</t>
  </si>
  <si>
    <t>Vodorovný trojrámeček bílý</t>
  </si>
  <si>
    <t>82</t>
  </si>
  <si>
    <t>Přístroj zásuvky dvojnásobné s rámečkem, výměna stávajících</t>
  </si>
  <si>
    <t>83</t>
  </si>
  <si>
    <t>Zapuštěná zásuvka s instalační krabicí 400V, 16A, 3P+N+PE, s víčkem</t>
  </si>
  <si>
    <t>84</t>
  </si>
  <si>
    <t>Zásuvka zapuštěná dvojzásuvka kompletní,  (stáv. designu učebny)</t>
  </si>
  <si>
    <t>85</t>
  </si>
  <si>
    <t>Zásuvka zapuštěná jednozásuvka kompletní (do T-1)</t>
  </si>
  <si>
    <t>KRABICE POD OMÍTKU</t>
  </si>
  <si>
    <t>86</t>
  </si>
  <si>
    <t>D 97 se svorkovnicí , kapsa</t>
  </si>
  <si>
    <t>87</t>
  </si>
  <si>
    <t>D 68 přístrojová, kapsa</t>
  </si>
  <si>
    <t>88</t>
  </si>
  <si>
    <t>D 68odbočná se svorkovnicí, sekání kapsy</t>
  </si>
  <si>
    <t>89</t>
  </si>
  <si>
    <t>D 68 přístrojová do SDK</t>
  </si>
  <si>
    <t>90</t>
  </si>
  <si>
    <t>Odbočná - protahovací 125x125</t>
  </si>
  <si>
    <t>91</t>
  </si>
  <si>
    <t>Odbočná - protahovací 125x125 do SDK</t>
  </si>
  <si>
    <t>92</t>
  </si>
  <si>
    <t>Odbočná - protahovací 250x110</t>
  </si>
  <si>
    <t>ÚLOŽNÉ PRVKY PRO PRO SLABO I SILNO ROZVODY</t>
  </si>
  <si>
    <t>TRUBKA OHEBNÁ, VNITŘNÍ POVRCH TURBO</t>
  </si>
  <si>
    <t>93</t>
  </si>
  <si>
    <t>D 16 (∅16) PVC-U, šedá, turbo</t>
  </si>
  <si>
    <t>94</t>
  </si>
  <si>
    <t>D 25 (∅25) PVC-U, šedá, turbo</t>
  </si>
  <si>
    <t>95</t>
  </si>
  <si>
    <t>D 32 (∅32) PVC-U, šedá, turbo</t>
  </si>
  <si>
    <t>96</t>
  </si>
  <si>
    <t>D 40 (∅40) PVC-U, šedá, turbo</t>
  </si>
  <si>
    <t>97</t>
  </si>
  <si>
    <t>D 50 (∅50) PVC-U, šedá, turbo</t>
  </si>
  <si>
    <t>LIŠTA HRANATÁ DVOJITÝ ZÁMEK+ KRYTY, KOLENA</t>
  </si>
  <si>
    <t>98</t>
  </si>
  <si>
    <t>17X17 LIŠTA HRANATÁ (2m v kartonu) - DVOJITÝ ZÁMEK</t>
  </si>
  <si>
    <t>99</t>
  </si>
  <si>
    <t>40X40 LIŠTA HRANATÁ (2m v kartonu) - DVOJ. ZÁMEK</t>
  </si>
  <si>
    <t>OSVĚTLENÍ - SVÍTIDLO NÁSTROPNÍ</t>
  </si>
  <si>
    <t>100</t>
  </si>
  <si>
    <t>LED svítidlo ozn. A, viz Kniha výrobků</t>
  </si>
  <si>
    <t>101</t>
  </si>
  <si>
    <t>LED svítidlo ozn. B, viz Kniha výrobků, podložka pro naklopení</t>
  </si>
  <si>
    <t>102</t>
  </si>
  <si>
    <t>Zářivkové svítidlo 2x 36W, polykarbonát, elektronický předřadník, IP56</t>
  </si>
  <si>
    <t>103</t>
  </si>
  <si>
    <t>Zářivková trubice T8, 36W, 840</t>
  </si>
  <si>
    <t>KABEL STÍNĚNÝ, KONCENTRICKÉ DRÁTKY S PROTISPIRÁLOU</t>
  </si>
  <si>
    <t>104</t>
  </si>
  <si>
    <t>NYCY-J 3x2,5, zatažení</t>
  </si>
  <si>
    <t>KABEL SILOVÝ,IZOLACE PVC</t>
  </si>
  <si>
    <t>105</t>
  </si>
  <si>
    <t>CYKY-J 3x1.5, pevně</t>
  </si>
  <si>
    <t>106</t>
  </si>
  <si>
    <t>CYKY-J 5x1.5, pevně</t>
  </si>
  <si>
    <t>107</t>
  </si>
  <si>
    <t>CYKY-J 5x4, pevně</t>
  </si>
  <si>
    <t>108</t>
  </si>
  <si>
    <t>CYKY-J 3x2.5 , pevně</t>
  </si>
  <si>
    <t>109</t>
  </si>
  <si>
    <t>CYKY-J 3x6, pevně</t>
  </si>
  <si>
    <t>KABEL SILOVÝ,IZOLACE PVC - UKONČENÍ KABELŮ DO</t>
  </si>
  <si>
    <t>110</t>
  </si>
  <si>
    <t>trubičky do průřezu 2,5 mm2, 3ks/ukončení</t>
  </si>
  <si>
    <t>111</t>
  </si>
  <si>
    <t xml:space="preserve"> 4x10  mm2</t>
  </si>
  <si>
    <t>112</t>
  </si>
  <si>
    <t xml:space="preserve"> 5x10  mm2</t>
  </si>
  <si>
    <t>113</t>
  </si>
  <si>
    <t xml:space="preserve"> 4x6  mm2 vč. stínění pláště</t>
  </si>
  <si>
    <t>OHEBNÁ ŠŇŮRA,IZOLACE PVC</t>
  </si>
  <si>
    <t>114</t>
  </si>
  <si>
    <t>H05VV-F 2x0,75 BÍLÁ / WH FÓLIE (CYSY), zatažení</t>
  </si>
  <si>
    <t>115</t>
  </si>
  <si>
    <t>H05VV-F 5x0,75 BÍLÁ / WH FÓLIE (CYSY), zatažení</t>
  </si>
  <si>
    <t>116</t>
  </si>
  <si>
    <t>CYSY 3x6, volně</t>
  </si>
  <si>
    <t>VODIČ JEDNOŽILOVÝ, IZOLACE PVC POSPOJ.</t>
  </si>
  <si>
    <t>117</t>
  </si>
  <si>
    <t>H07V-U 4 mm2, zž, pevně</t>
  </si>
  <si>
    <t>118</t>
  </si>
  <si>
    <t>H07V-U 6 mm2, zž, pevně</t>
  </si>
  <si>
    <t>EKVIPOT. SVORKOVNICE, SVORKY</t>
  </si>
  <si>
    <t>119</t>
  </si>
  <si>
    <t>Svorkovnice v lištové krabici</t>
  </si>
  <si>
    <t>120</t>
  </si>
  <si>
    <t>Svorky a oka pro pospojování</t>
  </si>
  <si>
    <t>Montáž rozváděčů, příprava,</t>
  </si>
  <si>
    <t>121</t>
  </si>
  <si>
    <t>Oceloplechových do 50 kg  zapuštěná</t>
  </si>
  <si>
    <t>UTĚSŇOVACÍ HMOTY, IZOLAČNÍ MATERIÁLY</t>
  </si>
  <si>
    <t>122</t>
  </si>
  <si>
    <t>Silikonový tmel, kartuš 330ml</t>
  </si>
  <si>
    <t>PROTIPOŽÁRNÍ MATERIÁL ODOLNOST EI45</t>
  </si>
  <si>
    <t>123</t>
  </si>
  <si>
    <t>Pěna cartouche 700 ml</t>
  </si>
  <si>
    <t>124</t>
  </si>
  <si>
    <t>Výplňová hmota průstupů, cartouche 310 ml</t>
  </si>
  <si>
    <t>DEMONTÁŽ A OPĚTOVNÁ MONTÁŽ KAZET PODHLEDŮ</t>
  </si>
  <si>
    <t>125</t>
  </si>
  <si>
    <t>Standardní kazety SDK 600x600</t>
  </si>
  <si>
    <t>m2</t>
  </si>
  <si>
    <t>126</t>
  </si>
  <si>
    <t>Náhradní kazeta SDK 600x600, položení</t>
  </si>
  <si>
    <t>HODINOVE ZUCTOVACI SAZBY - SILNOPROUD</t>
  </si>
  <si>
    <t>127</t>
  </si>
  <si>
    <t>Příprava ke komplexni zkoušce</t>
  </si>
  <si>
    <t>128</t>
  </si>
  <si>
    <t>Napojeni na stavajici zarizeni</t>
  </si>
  <si>
    <t>129</t>
  </si>
  <si>
    <t>Oživení a úprava stávajícího zařízení</t>
  </si>
  <si>
    <t>130</t>
  </si>
  <si>
    <t>Montáž mimo ceníkové položky při rekonstrukcích</t>
  </si>
  <si>
    <t>131</t>
  </si>
  <si>
    <t>Kordinační práce s ostatními profesemi a navazujícími pracemi</t>
  </si>
  <si>
    <t>Silnoproud - celkem</t>
  </si>
  <si>
    <t>Revize profesí a projekt skutečného provedení</t>
  </si>
  <si>
    <t>PROVEDENI REVIZNICH ZKOUSEK - SILNOPROUD</t>
  </si>
  <si>
    <t>132</t>
  </si>
  <si>
    <t>Příprava před revizí</t>
  </si>
  <si>
    <t>133</t>
  </si>
  <si>
    <t>Revizni technik silnoproud</t>
  </si>
  <si>
    <t>HOD. ZÚČTOVACÍ SAZBY HLAVA XI - SLABOPROUD</t>
  </si>
  <si>
    <t>134</t>
  </si>
  <si>
    <t>Kompl.zkouš., vých.rev.,zkuš.pr.</t>
  </si>
  <si>
    <t>135</t>
  </si>
  <si>
    <t>Výchozí revize</t>
  </si>
  <si>
    <t>136</t>
  </si>
  <si>
    <t>Vyhot. zprávy o vých.revizi</t>
  </si>
  <si>
    <t>137</t>
  </si>
  <si>
    <t>Uvedení do provozu</t>
  </si>
  <si>
    <t>PROJEKTY SKUTEČNÉHO PROVEDENÍ</t>
  </si>
  <si>
    <t>3x paré v papírové podobě, 2x digitální - formát AutoCAD - dwg na CD</t>
  </si>
  <si>
    <t>V PD zapracování všech komponent, cena je součástí NUS (VRN)</t>
  </si>
  <si>
    <t>Revize profesí a projekt skutečného provedení - celkem</t>
  </si>
  <si>
    <t>Montáže - nábyteček</t>
  </si>
  <si>
    <t>138</t>
  </si>
  <si>
    <t>Stůl studentů dle návrhu na v.č. E10 a prvky dle knihy výrobků - nábyteček</t>
  </si>
  <si>
    <t>139</t>
  </si>
  <si>
    <t>Katedra dle návrhu na v.č. E11 a prvky dle knihy výrobků - nábyteček</t>
  </si>
  <si>
    <t>140</t>
  </si>
  <si>
    <t>Zapuštěná skříň, posuvné dveře, dle návrhu na v.č. S1 až S3</t>
  </si>
  <si>
    <t>141</t>
  </si>
  <si>
    <t>Horní skříňka, dle návrhu na v.č. S1 a S2</t>
  </si>
  <si>
    <t>142</t>
  </si>
  <si>
    <t>Věšáky, shodné provedení se stávajícími, návrhu na v.č. S1 a S2</t>
  </si>
  <si>
    <t>Montáže - nábyteček - celkem</t>
  </si>
  <si>
    <t>Montáž rekuperační jednotky</t>
  </si>
  <si>
    <t>143</t>
  </si>
  <si>
    <t>Nerez pouzdro D8 x100mm, závit 1/2”, pro čidla DS18x20, PT100, PT1000</t>
  </si>
  <si>
    <t>144</t>
  </si>
  <si>
    <t>Kompletní montáž zařízení vč.zednických výpomocí, zdvihací zařízení atd.</t>
  </si>
  <si>
    <t>145</t>
  </si>
  <si>
    <t>Příprava ke komplexnímu vyzkoušení, oživení a vyregulování zařízení</t>
  </si>
  <si>
    <t>146</t>
  </si>
  <si>
    <t>Vypracování protokolu o proměření a vyregulování</t>
  </si>
  <si>
    <t>147</t>
  </si>
  <si>
    <t>Měření hlučnosti zařízení</t>
  </si>
  <si>
    <t>148</t>
  </si>
  <si>
    <t>Vypracování protokolu o měření hlučnosti zařízení</t>
  </si>
  <si>
    <t>149</t>
  </si>
  <si>
    <t>Komplexní vyzkoušení zařízení</t>
  </si>
  <si>
    <t>150</t>
  </si>
  <si>
    <t>Zaškolení obsluhy</t>
  </si>
  <si>
    <t>151</t>
  </si>
  <si>
    <t>Vypracování provozních předpisů</t>
  </si>
  <si>
    <t>Montáž rekuperační jednotky - celkem</t>
  </si>
  <si>
    <t>152</t>
  </si>
  <si>
    <t>Podružný materiál</t>
  </si>
  <si>
    <t>Elektromontáže - celkem</t>
  </si>
  <si>
    <t>Stavební práce</t>
  </si>
  <si>
    <t>Stavební práce pro elektromontáže</t>
  </si>
  <si>
    <t>ZEDNICKÁ VÝPOMOC PRO ELEKTROMONTÁŽNÍ PRÁCE</t>
  </si>
  <si>
    <t>153</t>
  </si>
  <si>
    <t>pro elektromontáže</t>
  </si>
  <si>
    <t>VRTÁNÍ DIAMANT. KORUNKOU KAPES VE ZDIVU</t>
  </si>
  <si>
    <t>154</t>
  </si>
  <si>
    <t>na krabice D68 s odsáváním prachu</t>
  </si>
  <si>
    <t>Nika ve zdivu (obezdění)</t>
  </si>
  <si>
    <t>155</t>
  </si>
  <si>
    <t>do 30 dm2</t>
  </si>
  <si>
    <t>BOURACÍ PRÁCE, ZAPRAVENÍ</t>
  </si>
  <si>
    <t>156</t>
  </si>
  <si>
    <t>vývody z rozvaděčů (stoupaček, podhledů, ...), otvor do 500x100</t>
  </si>
  <si>
    <t>VYSEKANI RYH VE ZDIVU CIHELNEM</t>
  </si>
  <si>
    <t>157</t>
  </si>
  <si>
    <t>Drážka v cihelné stěně do 50x50</t>
  </si>
  <si>
    <t>158</t>
  </si>
  <si>
    <t>Drážka v cihelné stěně do 30x50</t>
  </si>
  <si>
    <t>159</t>
  </si>
  <si>
    <t>Drážka v cihelné stěně do 30x30</t>
  </si>
  <si>
    <t>160</t>
  </si>
  <si>
    <t>Drážka v stropě do 30x30</t>
  </si>
  <si>
    <t>161</t>
  </si>
  <si>
    <t>Drážka v betonové stěně do 50x50</t>
  </si>
  <si>
    <t>162</t>
  </si>
  <si>
    <t>Průraz cihelné zdivo do 30mm, délka  do 45mm</t>
  </si>
  <si>
    <t>163</t>
  </si>
  <si>
    <t>Průraz cihelné zdivo 150x100, délka  do 200mm</t>
  </si>
  <si>
    <t>ZAPRAVENÍ DRÁŽEK, PRŮSTUPŮ A NIK</t>
  </si>
  <si>
    <t>164</t>
  </si>
  <si>
    <t>Malta fajnová</t>
  </si>
  <si>
    <t>kg</t>
  </si>
  <si>
    <t>165</t>
  </si>
  <si>
    <t>Zapravení drážek, úklid</t>
  </si>
  <si>
    <t>ČIŠTĚNÍ BUDOV ZAMETÁNÍM</t>
  </si>
  <si>
    <t>166</t>
  </si>
  <si>
    <t>Suchý a mokrý proces vč. oken</t>
  </si>
  <si>
    <t>PŘESUN SUTI A VYBOURANÉHO MAT.</t>
  </si>
  <si>
    <t>167</t>
  </si>
  <si>
    <t>do kontejneru</t>
  </si>
  <si>
    <t>t</t>
  </si>
  <si>
    <t>Stavební práce pro elektromontáže - celkem</t>
  </si>
  <si>
    <t>Stavba</t>
  </si>
  <si>
    <t>168</t>
  </si>
  <si>
    <t>Viz samostatný rozpočet stavby</t>
  </si>
  <si>
    <t>Stavba - celkem</t>
  </si>
  <si>
    <t>Stavební práce - celkem</t>
  </si>
  <si>
    <t>Hodnota A</t>
  </si>
  <si>
    <t>Hodnota B</t>
  </si>
  <si>
    <t>Základní náklady</t>
  </si>
  <si>
    <t>Dodávka elektro</t>
  </si>
  <si>
    <t>Doprava 3,60%, Přesun 1,00%</t>
  </si>
  <si>
    <t>Montáž - materiál</t>
  </si>
  <si>
    <t>Montáž - práce</t>
  </si>
  <si>
    <t>Mezisoučet 1</t>
  </si>
  <si>
    <t>PPV 1,00% z montáže: materiál + práce</t>
  </si>
  <si>
    <t>Nátěry</t>
  </si>
  <si>
    <t>PPV 1,00% z nátěrů a stavebních prací</t>
  </si>
  <si>
    <t>Mezisoučet 2</t>
  </si>
  <si>
    <t>Rizika a pojištění 0,00% z mezisoučtu 2</t>
  </si>
  <si>
    <t>Opravy v záruce 0,00% z mezisoučtu 1</t>
  </si>
  <si>
    <t>Základní náklady celkem</t>
  </si>
  <si>
    <t>Náklady na umístění stavby - NUS (VRN)</t>
  </si>
  <si>
    <t>Dokumentace skut. prov. 2,20% z mezisoučtu 2</t>
  </si>
  <si>
    <t>GZS 4,60% z pravé strany mezisoučtu 2</t>
  </si>
  <si>
    <t>Provozní vlivy 1,00% z pravé strany mezisoučtu 2</t>
  </si>
  <si>
    <t>NUS (VRN)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</si>
  <si>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</si>
  <si>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</si>
  <si>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</si>
  <si>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</si>
  <si>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</si>
  <si>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</si>
  <si>
    <t xml:space="preserve">  Systém AV_nosné prvky a kabeláž</t>
  </si>
  <si>
    <t xml:space="preserve">  Kartový systém</t>
  </si>
  <si>
    <t xml:space="preserve">  Slaboproud-data</t>
  </si>
  <si>
    <t xml:space="preserve">  Silnoproud</t>
  </si>
  <si>
    <t xml:space="preserve">  Revize profesí a projekt skutečného provedení</t>
  </si>
  <si>
    <t xml:space="preserve">  Montáže - nábyteček</t>
  </si>
  <si>
    <t xml:space="preserve">  Montáž rekuperační jednotky</t>
  </si>
  <si>
    <t xml:space="preserve">  Stavební práce pro elektromontáže</t>
  </si>
  <si>
    <t xml:space="preserve">  Stavba</t>
  </si>
  <si>
    <t>Montáž celkem</t>
  </si>
  <si>
    <t>Cena celkem</t>
  </si>
  <si>
    <t>Investice</t>
  </si>
  <si>
    <t>Poz.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</si>
</sst>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4D0C8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/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49" fontId="3" fillId="4" borderId="1" xfId="0" applyNumberFormat="1" applyFont="1" applyFill="1" applyBorder="1" applyAlignment="1" applyProtection="1">
      <alignment horizontal="left" wrapText="1"/>
      <protection locked="0"/>
    </xf>
    <xf numFmtId="49" fontId="1" fillId="5" borderId="1" xfId="0" applyNumberFormat="1" applyFont="1" applyFill="1" applyBorder="1" applyAlignment="1" applyProtection="1">
      <alignment horizontal="left"/>
      <protection locked="0"/>
    </xf>
    <xf numFmtId="49" fontId="4" fillId="6" borderId="1" xfId="0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 applyProtection="1">
      <alignment horizontal="left"/>
    </xf>
    <xf numFmtId="4" fontId="1" fillId="2" borderId="1" xfId="0" applyNumberFormat="1" applyFont="1" applyFill="1" applyBorder="1" applyAlignment="1" applyProtection="1">
      <alignment horizontal="left"/>
    </xf>
    <xf numFmtId="0" fontId="0" fillId="0" borderId="1" xfId="0" applyBorder="1" applyProtection="1"/>
    <xf numFmtId="49" fontId="5" fillId="7" borderId="1" xfId="0" applyNumberFormat="1" applyFont="1" applyFill="1" applyBorder="1" applyAlignment="1" applyProtection="1">
      <alignment horizontal="left"/>
    </xf>
    <xf numFmtId="4" fontId="5" fillId="7" borderId="1" xfId="0" applyNumberFormat="1" applyFont="1" applyFill="1" applyBorder="1" applyAlignment="1" applyProtection="1">
      <alignment horizontal="right"/>
    </xf>
    <xf numFmtId="49" fontId="2" fillId="3" borderId="1" xfId="0" applyNumberFormat="1" applyFont="1" applyFill="1" applyBorder="1" applyAlignment="1" applyProtection="1">
      <alignment horizontal="left"/>
    </xf>
    <xf numFmtId="4" fontId="2" fillId="3" borderId="1" xfId="0" applyNumberFormat="1" applyFont="1" applyFill="1" applyBorder="1" applyAlignment="1" applyProtection="1">
      <alignment horizontal="right"/>
    </xf>
    <xf numFmtId="49" fontId="1" fillId="5" borderId="1" xfId="0" applyNumberFormat="1" applyFont="1" applyFill="1" applyBorder="1" applyAlignment="1" applyProtection="1">
      <alignment horizontal="left"/>
    </xf>
    <xf numFmtId="4" fontId="1" fillId="5" borderId="1" xfId="0" applyNumberFormat="1" applyFont="1" applyFill="1" applyBorder="1" applyAlignment="1" applyProtection="1">
      <alignment horizontal="right"/>
    </xf>
    <xf numFmtId="49" fontId="3" fillId="4" borderId="1" xfId="0" applyNumberFormat="1" applyFont="1" applyFill="1" applyBorder="1" applyAlignment="1" applyProtection="1">
      <alignment horizontal="left"/>
    </xf>
    <xf numFmtId="4" fontId="3" fillId="4" borderId="1" xfId="0" applyNumberFormat="1" applyFont="1" applyFill="1" applyBorder="1" applyAlignment="1" applyProtection="1">
      <alignment horizontal="right"/>
    </xf>
    <xf numFmtId="49" fontId="6" fillId="7" borderId="1" xfId="0" applyNumberFormat="1" applyFont="1" applyFill="1" applyBorder="1" applyAlignment="1" applyProtection="1">
      <alignment horizontal="left"/>
    </xf>
    <xf numFmtId="4" fontId="6" fillId="7" borderId="1" xfId="0" applyNumberFormat="1" applyFont="1" applyFill="1" applyBorder="1" applyAlignment="1" applyProtection="1">
      <alignment horizontal="right"/>
    </xf>
    <xf numFmtId="49" fontId="0" fillId="0" borderId="0" xfId="0" applyNumberFormat="1" applyProtection="1"/>
    <xf numFmtId="4" fontId="0" fillId="0" borderId="0" xfId="0" applyNumberFormat="1" applyProtection="1"/>
    <xf numFmtId="4" fontId="1" fillId="2" borderId="1" xfId="0" applyNumberFormat="1" applyFont="1" applyFill="1" applyBorder="1" applyAlignment="1" applyProtection="1">
      <alignment horizontal="left"/>
      <protection locked="0"/>
    </xf>
    <xf numFmtId="4" fontId="5" fillId="7" borderId="1" xfId="0" applyNumberFormat="1" applyFont="1" applyFill="1" applyBorder="1" applyAlignment="1" applyProtection="1">
      <alignment horizontal="right"/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4" fontId="1" fillId="5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6" fillId="7" borderId="1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49" fontId="4" fillId="6" borderId="1" xfId="0" applyNumberFormat="1" applyFont="1" applyFill="1" applyBorder="1" applyAlignment="1" applyProtection="1">
      <alignment horizontal="left"/>
    </xf>
    <xf numFmtId="4" fontId="4" fillId="6" borderId="1" xfId="0" applyNumberFormat="1" applyFont="1" applyFill="1" applyBorder="1" applyAlignment="1" applyProtection="1">
      <alignment horizontal="right"/>
    </xf>
    <xf numFmtId="49" fontId="3" fillId="4" borderId="1" xfId="0" applyNumberFormat="1" applyFont="1" applyFill="1" applyBorder="1" applyAlignment="1" applyProtection="1">
      <alignment horizontal="center"/>
    </xf>
    <xf numFmtId="0" fontId="5" fillId="7" borderId="1" xfId="0" applyNumberFormat="1" applyFont="1" applyFill="1" applyBorder="1" applyAlignment="1" applyProtection="1">
      <alignment horizontal="left" wrapText="1"/>
    </xf>
    <xf numFmtId="4" fontId="1" fillId="8" borderId="1" xfId="0" applyNumberFormat="1" applyFont="1" applyFill="1" applyBorder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workbookViewId="0"/>
  </sheetViews>
  <sheetFormatPr defaultRowHeight="15" x14ac:dyDescent="0.25"/>
  <cols>
    <col min="1" max="1" width="39.28515625" style="25" bestFit="1" customWidth="1"/>
    <col min="2" max="2" width="9.85546875" style="26" bestFit="1" customWidth="1"/>
    <col min="3" max="3" width="11.28515625" style="26" bestFit="1" customWidth="1"/>
    <col min="4" max="5" width="9.140625" style="1"/>
    <col min="6" max="6" width="4.5703125" style="1" hidden="1" customWidth="1"/>
    <col min="7" max="16384" width="9.140625" style="1"/>
  </cols>
  <sheetData>
    <row r="1" spans="1:6" x14ac:dyDescent="0.25">
      <c r="A1" s="12" t="s">
        <v>0</v>
      </c>
      <c r="B1" s="13" t="s">
        <v>476</v>
      </c>
      <c r="C1" s="13" t="s">
        <v>477</v>
      </c>
      <c r="D1" s="14"/>
      <c r="F1" s="26">
        <f>SUM(Rozpočet!F13,Rozpočet!F17:F18,Rozpočet!F23,Rozpočet!F33,Rozpočet!F47,Rozpočet!F49,Rozpočet!F52,Rozpočet!F54,Rozpočet!F61,Rozpočet!F70,Rozpočet!F72,Rozpočet!F76,Rozpočet!F80,Rozpočet!F82,Rozpočet!F85,Rozpočet!F87,Rozpočet!F94,Rozpočet!F97,Rozpočet!F102,Rozpočet!F106,Rozpočet!F111,Rozpočet!F115,Rozpočet!F118,Rozpočet!F128,Rozpočet!F136:F137,Rozpočet!F143,Rozpočet!F146,Rozpočet!F151,Rozpočet!F153)+SUM(Rozpočet!F159,Rozpočet!F164,Rozpočet!F168,Rozpočet!F171,Rozpočet!F174,Rozpočet!F176,Rozpočet!F181)</f>
        <v>0</v>
      </c>
    </row>
    <row r="2" spans="1:6" x14ac:dyDescent="0.25">
      <c r="A2" s="21" t="s">
        <v>478</v>
      </c>
      <c r="B2" s="22"/>
      <c r="C2" s="22"/>
      <c r="D2" s="14"/>
      <c r="F2" s="26">
        <f>SUM(Rozpočet!H13,Rozpočet!H17:H18,Rozpočet!H23,Rozpočet!H33,Rozpočet!H47,Rozpočet!H49,Rozpočet!H52,Rozpočet!H54,Rozpočet!H61,Rozpočet!H70,Rozpočet!H72,Rozpočet!H76,Rozpočet!H80,Rozpočet!H82,Rozpočet!H85,Rozpočet!H87,Rozpočet!H94,Rozpočet!H97,Rozpočet!H102,Rozpočet!H106,Rozpočet!H111,Rozpočet!H115,Rozpočet!H118,Rozpočet!H128,Rozpočet!H136:H137,Rozpočet!H143,Rozpočet!H146,Rozpočet!H151,Rozpočet!H153)+SUM(Rozpočet!H159,Rozpočet!H164,Rozpočet!H168,Rozpočet!H171,Rozpočet!H174,Rozpočet!H176,Rozpočet!H181)</f>
        <v>0</v>
      </c>
    </row>
    <row r="3" spans="1:6" x14ac:dyDescent="0.25">
      <c r="A3" s="19" t="s">
        <v>479</v>
      </c>
      <c r="B3" s="20">
        <f>(Rozpočet!F9)</f>
        <v>0</v>
      </c>
      <c r="C3" s="20"/>
      <c r="D3" s="14"/>
    </row>
    <row r="4" spans="1:6" x14ac:dyDescent="0.25">
      <c r="A4" s="19" t="s">
        <v>480</v>
      </c>
      <c r="B4" s="20">
        <f>B3 * Parametry!B16 / 100</f>
        <v>0</v>
      </c>
      <c r="C4" s="20">
        <f>B3 * Parametry!B17 / 100</f>
        <v>0</v>
      </c>
      <c r="D4" s="14"/>
    </row>
    <row r="5" spans="1:6" x14ac:dyDescent="0.25">
      <c r="A5" s="19" t="s">
        <v>481</v>
      </c>
      <c r="B5" s="20"/>
      <c r="C5" s="20">
        <f>(Rozpočet!F224) + 0</f>
        <v>0</v>
      </c>
      <c r="D5" s="14"/>
    </row>
    <row r="6" spans="1:6" x14ac:dyDescent="0.25">
      <c r="A6" s="19" t="s">
        <v>482</v>
      </c>
      <c r="B6" s="20"/>
      <c r="C6" s="20">
        <f>(Rozpočet!H9) + (Rozpočet!H224) + 0</f>
        <v>0</v>
      </c>
      <c r="D6" s="14"/>
    </row>
    <row r="7" spans="1:6" x14ac:dyDescent="0.25">
      <c r="A7" s="34" t="s">
        <v>483</v>
      </c>
      <c r="B7" s="35">
        <f>B3 + B4</f>
        <v>0</v>
      </c>
      <c r="C7" s="35">
        <f>C3 + C4 + C5 + C6</f>
        <v>0</v>
      </c>
      <c r="D7" s="14"/>
    </row>
    <row r="8" spans="1:6" x14ac:dyDescent="0.25">
      <c r="A8" s="19" t="s">
        <v>484</v>
      </c>
      <c r="B8" s="20"/>
      <c r="C8" s="20">
        <f>(C5 + C6) * Parametry!B18 / 100</f>
        <v>0</v>
      </c>
      <c r="D8" s="14"/>
    </row>
    <row r="9" spans="1:6" x14ac:dyDescent="0.25">
      <c r="A9" s="19" t="s">
        <v>485</v>
      </c>
      <c r="B9" s="20"/>
      <c r="C9" s="20">
        <f>0 + 0</f>
        <v>0</v>
      </c>
      <c r="D9" s="14"/>
    </row>
    <row r="10" spans="1:6" x14ac:dyDescent="0.25">
      <c r="A10" s="19" t="s">
        <v>428</v>
      </c>
      <c r="B10" s="20"/>
      <c r="C10" s="20">
        <f>(Rozpočet!F254) + (Rozpočet!H254)</f>
        <v>0</v>
      </c>
      <c r="D10" s="14"/>
    </row>
    <row r="11" spans="1:6" x14ac:dyDescent="0.25">
      <c r="A11" s="19" t="s">
        <v>486</v>
      </c>
      <c r="B11" s="20"/>
      <c r="C11" s="20">
        <f>(C9 + C10) * Parametry!B19 / 100</f>
        <v>0</v>
      </c>
      <c r="D11" s="14"/>
    </row>
    <row r="12" spans="1:6" x14ac:dyDescent="0.25">
      <c r="A12" s="34" t="s">
        <v>487</v>
      </c>
      <c r="B12" s="35">
        <f>B7</f>
        <v>0</v>
      </c>
      <c r="C12" s="35">
        <f>C7 + C8 + C9 + C10 + C11</f>
        <v>0</v>
      </c>
      <c r="D12" s="14"/>
    </row>
    <row r="13" spans="1:6" x14ac:dyDescent="0.25">
      <c r="A13" s="19" t="s">
        <v>488</v>
      </c>
      <c r="B13" s="20"/>
      <c r="C13" s="20">
        <f>(B12 + C12) * Parametry!B21 / 100</f>
        <v>0</v>
      </c>
      <c r="D13" s="14"/>
    </row>
    <row r="14" spans="1:6" x14ac:dyDescent="0.25">
      <c r="A14" s="19" t="s">
        <v>489</v>
      </c>
      <c r="B14" s="20"/>
      <c r="C14" s="20">
        <f>(B7 + C7) * Parametry!B22 / 100</f>
        <v>0</v>
      </c>
      <c r="D14" s="14"/>
    </row>
    <row r="15" spans="1:6" x14ac:dyDescent="0.25">
      <c r="A15" s="21" t="s">
        <v>490</v>
      </c>
      <c r="B15" s="22"/>
      <c r="C15" s="22">
        <f>B12 + C12 + C13 + C14</f>
        <v>0</v>
      </c>
      <c r="D15" s="14"/>
    </row>
    <row r="16" spans="1:6" x14ac:dyDescent="0.25">
      <c r="A16" s="19" t="s">
        <v>15</v>
      </c>
      <c r="B16" s="20"/>
      <c r="C16" s="20"/>
      <c r="D16" s="14"/>
    </row>
    <row r="17" spans="1:4" x14ac:dyDescent="0.25">
      <c r="A17" s="21" t="s">
        <v>491</v>
      </c>
      <c r="B17" s="22"/>
      <c r="C17" s="22"/>
      <c r="D17" s="14"/>
    </row>
    <row r="18" spans="1:4" x14ac:dyDescent="0.25">
      <c r="A18" s="19" t="s">
        <v>492</v>
      </c>
      <c r="B18" s="20"/>
      <c r="C18" s="20">
        <f>(B12 + C12) * Parametry!B20 / 100</f>
        <v>0</v>
      </c>
      <c r="D18" s="14"/>
    </row>
    <row r="19" spans="1:4" x14ac:dyDescent="0.25">
      <c r="A19" s="19" t="s">
        <v>493</v>
      </c>
      <c r="B19" s="20"/>
      <c r="C19" s="20">
        <f>C12 * Parametry!B23 / 100</f>
        <v>0</v>
      </c>
      <c r="D19" s="14"/>
    </row>
    <row r="20" spans="1:4" x14ac:dyDescent="0.25">
      <c r="A20" s="19" t="s">
        <v>494</v>
      </c>
      <c r="B20" s="20"/>
      <c r="C20" s="20">
        <f>C12 * Parametry!B24 / 100</f>
        <v>0</v>
      </c>
      <c r="D20" s="14"/>
    </row>
    <row r="21" spans="1:4" x14ac:dyDescent="0.25">
      <c r="A21" s="21" t="s">
        <v>495</v>
      </c>
      <c r="B21" s="22"/>
      <c r="C21" s="22">
        <f>C19 + C20 + C18</f>
        <v>0</v>
      </c>
      <c r="D21" s="14"/>
    </row>
    <row r="22" spans="1:4" x14ac:dyDescent="0.25">
      <c r="A22" s="19" t="s">
        <v>496</v>
      </c>
      <c r="B22" s="20"/>
      <c r="C22" s="20">
        <f>Parametry!B25 * Parametry!B28 * (C15 * Parametry!B27)^Parametry!B26</f>
        <v>0</v>
      </c>
      <c r="D22" s="14"/>
    </row>
    <row r="23" spans="1:4" x14ac:dyDescent="0.25">
      <c r="A23" s="17" t="s">
        <v>497</v>
      </c>
      <c r="B23" s="18"/>
      <c r="C23" s="18">
        <f>C15 + C21 + C22</f>
        <v>0</v>
      </c>
      <c r="D23" s="14"/>
    </row>
    <row r="24" spans="1:4" x14ac:dyDescent="0.25">
      <c r="A24" s="19" t="s">
        <v>498</v>
      </c>
      <c r="B24" s="20">
        <f>(SUM(Rozpočet!F8)+SUM(Rozpočet!F13:F30,Rozpočet!F33:F45,Rozpočet!F47,Rozpočet!F49:F64,Rozpočet!F66:F68,Rozpočet!F70,Rozpočet!F72:F177,Rozpočet!F179:F189,Rozpočet!F192:F202,Rozpočet!F205:F209,Rozpočet!F212:F220,Rozpočet!F222:F223)+SUM(Rozpočet!F227:F249,Rozpočet!F252)) + (SUM(Rozpočet!H8)+SUM(Rozpočet!H13:H30,Rozpočet!H33:H45,Rozpočet!H47,Rozpočet!H49:H64,Rozpočet!H66:H68,Rozpočet!H70,Rozpočet!H72:H177,Rozpočet!H179:H189,Rozpočet!H192:H202,Rozpočet!H205:H209,Rozpočet!H212:H220,Rozpočet!H222:H223)+SUM(Rozpočet!H227:H249,Rozpočet!H252)) + B4 + C4 + C8 + C11 + C13 + C14 + C21 + C22</f>
        <v>0</v>
      </c>
      <c r="C24" s="20">
        <f>B24 * Parametry!B31 / 100</f>
        <v>0</v>
      </c>
      <c r="D24" s="14"/>
    </row>
    <row r="25" spans="1:4" x14ac:dyDescent="0.25">
      <c r="A25" s="19" t="s">
        <v>499</v>
      </c>
      <c r="B25" s="20">
        <f>(F1+SUM(Rozpočet!F184,Rozpočet!F192,Rozpočet!F195,Rozpočet!F200:F202,Rozpočet!F222)+SUM(Rozpočet!F227,Rozpočet!F229,Rozpočet!F231,Rozpočet!F233,Rozpočet!F235,Rozpočet!F243,Rozpočet!F246,Rozpočet!F248)) + (F2+SUM(Rozpočet!H184,Rozpočet!H192,Rozpočet!H195,Rozpočet!H200:H202,Rozpočet!H222)+SUM(Rozpočet!H227,Rozpočet!H229,Rozpočet!H231,Rozpočet!H233,Rozpočet!H235,Rozpočet!H243,Rozpočet!H246,Rozpočet!H248))</f>
        <v>0</v>
      </c>
      <c r="C25" s="20">
        <f>B25 * Parametry!B32 / 100</f>
        <v>0</v>
      </c>
      <c r="D25" s="14"/>
    </row>
    <row r="26" spans="1:4" x14ac:dyDescent="0.25">
      <c r="A26" s="17" t="s">
        <v>500</v>
      </c>
      <c r="B26" s="18"/>
      <c r="C26" s="18">
        <f>C23 + C24 + C25</f>
        <v>0</v>
      </c>
      <c r="D26" s="14"/>
    </row>
    <row r="27" spans="1:4" x14ac:dyDescent="0.25">
      <c r="A27" s="21" t="s">
        <v>501</v>
      </c>
      <c r="B27" s="36" t="s">
        <v>55</v>
      </c>
      <c r="C27" s="36" t="s">
        <v>57</v>
      </c>
      <c r="D27" s="14"/>
    </row>
    <row r="28" spans="1:4" x14ac:dyDescent="0.25">
      <c r="A28" s="19" t="s">
        <v>63</v>
      </c>
      <c r="B28" s="20">
        <f>(Rozpočet!F9)</f>
        <v>0</v>
      </c>
      <c r="C28" s="20">
        <f>(Rozpočet!H9)</f>
        <v>0</v>
      </c>
      <c r="D28" s="14"/>
    </row>
    <row r="29" spans="1:4" x14ac:dyDescent="0.25">
      <c r="A29" s="19" t="s">
        <v>68</v>
      </c>
      <c r="B29" s="20">
        <f>(Rozpočet!F224)</f>
        <v>0</v>
      </c>
      <c r="C29" s="20">
        <f>(Rozpočet!H224)</f>
        <v>0</v>
      </c>
      <c r="D29" s="14"/>
    </row>
    <row r="30" spans="1:4" x14ac:dyDescent="0.25">
      <c r="A30" s="19" t="s">
        <v>502</v>
      </c>
      <c r="B30" s="20">
        <f>(Rozpočet!F31)</f>
        <v>0</v>
      </c>
      <c r="C30" s="20">
        <f>(Rozpočet!H31)</f>
        <v>0</v>
      </c>
      <c r="D30" s="14"/>
    </row>
    <row r="31" spans="1:4" x14ac:dyDescent="0.25">
      <c r="A31" s="19" t="s">
        <v>503</v>
      </c>
      <c r="B31" s="20">
        <f>(Rozpočet!F46)</f>
        <v>0</v>
      </c>
      <c r="C31" s="20">
        <f>(Rozpočet!H46)</f>
        <v>0</v>
      </c>
      <c r="D31" s="14"/>
    </row>
    <row r="32" spans="1:4" x14ac:dyDescent="0.25">
      <c r="A32" s="19" t="s">
        <v>504</v>
      </c>
      <c r="B32" s="20">
        <f>(Rozpočet!F69)</f>
        <v>0</v>
      </c>
      <c r="C32" s="20">
        <f>(Rozpočet!H69)</f>
        <v>0</v>
      </c>
      <c r="D32" s="14"/>
    </row>
    <row r="33" spans="1:4" x14ac:dyDescent="0.25">
      <c r="A33" s="19" t="s">
        <v>505</v>
      </c>
      <c r="B33" s="20">
        <f>(Rozpočet!F190)</f>
        <v>0</v>
      </c>
      <c r="C33" s="20">
        <f>(Rozpočet!H190)</f>
        <v>0</v>
      </c>
      <c r="D33" s="14"/>
    </row>
    <row r="34" spans="1:4" x14ac:dyDescent="0.25">
      <c r="A34" s="19" t="s">
        <v>506</v>
      </c>
      <c r="B34" s="20">
        <f>(Rozpočet!F203)</f>
        <v>0</v>
      </c>
      <c r="C34" s="20">
        <f>(Rozpočet!H203)</f>
        <v>0</v>
      </c>
      <c r="D34" s="14"/>
    </row>
    <row r="35" spans="1:4" x14ac:dyDescent="0.25">
      <c r="A35" s="19" t="s">
        <v>507</v>
      </c>
      <c r="B35" s="20">
        <f>(Rozpočet!F210)</f>
        <v>0</v>
      </c>
      <c r="C35" s="20">
        <f>(Rozpočet!H210)</f>
        <v>0</v>
      </c>
      <c r="D35" s="14"/>
    </row>
    <row r="36" spans="1:4" x14ac:dyDescent="0.25">
      <c r="A36" s="19" t="s">
        <v>508</v>
      </c>
      <c r="B36" s="20">
        <f>(Rozpočet!F221)</f>
        <v>0</v>
      </c>
      <c r="C36" s="20">
        <f>(Rozpočet!H221)</f>
        <v>0</v>
      </c>
      <c r="D36" s="14"/>
    </row>
    <row r="37" spans="1:4" x14ac:dyDescent="0.25">
      <c r="A37" s="19" t="s">
        <v>428</v>
      </c>
      <c r="B37" s="20">
        <f>(Rozpočet!F254)</f>
        <v>0</v>
      </c>
      <c r="C37" s="20">
        <f>(Rozpočet!H254)</f>
        <v>0</v>
      </c>
      <c r="D37" s="14"/>
    </row>
    <row r="38" spans="1:4" x14ac:dyDescent="0.25">
      <c r="A38" s="19" t="s">
        <v>509</v>
      </c>
      <c r="B38" s="20">
        <f>(Rozpočet!F250)</f>
        <v>0</v>
      </c>
      <c r="C38" s="20">
        <f>(Rozpočet!H250)</f>
        <v>0</v>
      </c>
      <c r="D38" s="14"/>
    </row>
    <row r="39" spans="1:4" x14ac:dyDescent="0.25">
      <c r="A39" s="19" t="s">
        <v>510</v>
      </c>
      <c r="B39" s="20">
        <f>(Rozpočet!F253)</f>
        <v>0</v>
      </c>
      <c r="C39" s="20">
        <f>(Rozpočet!H253)</f>
        <v>0</v>
      </c>
      <c r="D39" s="14"/>
    </row>
  </sheetData>
  <sheetProtection password="BAAB" sheet="1" objects="1" scenarios="1" formatColumns="0" formatRows="0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54"/>
  <sheetViews>
    <sheetView tabSelected="1" workbookViewId="0"/>
  </sheetViews>
  <sheetFormatPr defaultRowHeight="15" x14ac:dyDescent="0.25"/>
  <cols>
    <col min="1" max="1" width="4.28515625" style="25" bestFit="1" customWidth="1"/>
    <col min="2" max="2" width="64.85546875" style="25" customWidth="1"/>
    <col min="3" max="3" width="4" style="25" bestFit="1" customWidth="1"/>
    <col min="4" max="4" width="7.85546875" style="26" bestFit="1" customWidth="1"/>
    <col min="5" max="5" width="9.85546875" style="33" bestFit="1" customWidth="1"/>
    <col min="6" max="6" width="11.28515625" style="26" bestFit="1" customWidth="1"/>
    <col min="7" max="7" width="7.85546875" style="33" bestFit="1" customWidth="1"/>
    <col min="8" max="8" width="12.5703125" style="26" bestFit="1" customWidth="1"/>
    <col min="9" max="9" width="12.42578125" style="26" bestFit="1" customWidth="1"/>
    <col min="10" max="10" width="11.7109375" style="26" customWidth="1"/>
    <col min="11" max="12" width="9.140625" style="1"/>
    <col min="13" max="13" width="9" style="1" hidden="1" customWidth="1"/>
    <col min="14" max="16384" width="9.140625" style="1"/>
  </cols>
  <sheetData>
    <row r="1" spans="1:13" x14ac:dyDescent="0.25">
      <c r="A1" s="12" t="s">
        <v>514</v>
      </c>
      <c r="B1" s="12" t="s">
        <v>0</v>
      </c>
      <c r="C1" s="12" t="s">
        <v>53</v>
      </c>
      <c r="D1" s="13" t="s">
        <v>54</v>
      </c>
      <c r="E1" s="27" t="s">
        <v>55</v>
      </c>
      <c r="F1" s="13" t="s">
        <v>56</v>
      </c>
      <c r="G1" s="27" t="s">
        <v>57</v>
      </c>
      <c r="H1" s="13" t="s">
        <v>511</v>
      </c>
      <c r="I1" s="13" t="s">
        <v>512</v>
      </c>
      <c r="J1" s="13" t="s">
        <v>513</v>
      </c>
      <c r="K1" s="14"/>
      <c r="L1" s="14"/>
      <c r="M1" s="1">
        <f>Parametry!B33/100*F14+Parametry!B33/100*F15+Parametry!B33/100*F16+Parametry!B33/100*F19+Parametry!B33/100*F20+Parametry!B33/100*F21+Parametry!B33/100*F22+Parametry!B33/100*F24+Parametry!B33/100*F25+Parametry!B33/100*F26+Parametry!B33/100*F27+Parametry!B33/100*F28+Parametry!B33/100*F29+Parametry!B33/100*F30+Parametry!B33/100*F34+Parametry!B33/100*F35+Parametry!B33/100*F36+Parametry!B33/100*F37+Parametry!B33/100*F38+Parametry!B33/100*F39+Parametry!B33/100*F40+Parametry!B33/100*F41+Parametry!B33/100*F42</f>
        <v>0</v>
      </c>
    </row>
    <row r="2" spans="1:13" x14ac:dyDescent="0.25">
      <c r="A2" s="15" t="s">
        <v>15</v>
      </c>
      <c r="B2" s="37" t="s">
        <v>58</v>
      </c>
      <c r="C2" s="15" t="s">
        <v>15</v>
      </c>
      <c r="D2" s="16"/>
      <c r="E2" s="28"/>
      <c r="F2" s="16"/>
      <c r="G2" s="28"/>
      <c r="H2" s="16"/>
      <c r="I2" s="16"/>
      <c r="J2" s="16"/>
      <c r="K2" s="14"/>
      <c r="L2" s="14"/>
      <c r="M2" s="1">
        <f>M1+Parametry!B33/100*F43+Parametry!B33/100*F44+Parametry!B33/100*F45+Parametry!B33/100*F50+Parametry!B33/100*F51+Parametry!B33/100*F53+Parametry!B33/100*F55+Parametry!B33/100*F56+Parametry!B33/100*F57+Parametry!B33/100*F58+Parametry!B33/100*F59+Parametry!B33/100*F60+Parametry!B33/100*F62+Parametry!B33/100*F63+Parametry!B33/100*F64+Parametry!B33/100*F66+Parametry!B33/100*F67+Parametry!B33/100*F68+Parametry!B33/100*F73+Parametry!B33/100*F74+Parametry!B33/100*F75+Parametry!B33/100*F77+Parametry!B33/100*F78</f>
        <v>0</v>
      </c>
    </row>
    <row r="3" spans="1:13" ht="39" x14ac:dyDescent="0.25">
      <c r="A3" s="15" t="s">
        <v>15</v>
      </c>
      <c r="B3" s="37" t="s">
        <v>59</v>
      </c>
      <c r="C3" s="15" t="s">
        <v>15</v>
      </c>
      <c r="D3" s="16"/>
      <c r="E3" s="28"/>
      <c r="F3" s="16"/>
      <c r="G3" s="28"/>
      <c r="H3" s="16"/>
      <c r="I3" s="16"/>
      <c r="J3" s="16"/>
      <c r="K3" s="14"/>
      <c r="L3" s="14"/>
      <c r="M3" s="1">
        <f>M2+Parametry!B33/100*F79+Parametry!B33/100*F81+Parametry!B33/100*F83+Parametry!B33/100*F84+Parametry!B33/100*F86+Parametry!B33/100*F88+Parametry!B33/100*F89+Parametry!B33/100*F90+Parametry!B33/100*F91+Parametry!B33/100*F92+Parametry!B33/100*F93+Parametry!B33/100*F95+Parametry!B33/100*F96+Parametry!B33/100*F98+Parametry!B33/100*F99+Parametry!B33/100*F100+Parametry!B33/100*F101+Parametry!B33/100*F103+Parametry!B33/100*F104+Parametry!B33/100*F105+Parametry!B33/100*F107+Parametry!B33/100*F108</f>
        <v>0</v>
      </c>
    </row>
    <row r="4" spans="1:13" ht="26.25" x14ac:dyDescent="0.25">
      <c r="A4" s="15" t="s">
        <v>15</v>
      </c>
      <c r="B4" s="37" t="s">
        <v>60</v>
      </c>
      <c r="C4" s="15" t="s">
        <v>15</v>
      </c>
      <c r="D4" s="16"/>
      <c r="E4" s="28"/>
      <c r="F4" s="16"/>
      <c r="G4" s="28"/>
      <c r="H4" s="16"/>
      <c r="I4" s="16"/>
      <c r="J4" s="16"/>
      <c r="K4" s="14"/>
      <c r="L4" s="14"/>
      <c r="M4" s="1">
        <f>M3+Parametry!B33/100*F109+Parametry!B33/100*F110+Parametry!B33/100*F112+Parametry!B33/100*F113+Parametry!B33/100*F114+Parametry!B33/100*F116+Parametry!B33/100*F117+Parametry!B33/100*F119+Parametry!B33/100*F120+Parametry!B33/100*F121+Parametry!B33/100*F122+Parametry!B33/100*F123+Parametry!B33/100*F124+Parametry!B33/100*F125+Parametry!B33/100*F126+Parametry!B33/100*F127+Parametry!B33/100*F129+Parametry!B33/100*F130+Parametry!B33/100*F131+Parametry!B33/100*F132+Parametry!B33/100*F133+Parametry!B33/100*F134</f>
        <v>0</v>
      </c>
    </row>
    <row r="5" spans="1:13" ht="39" x14ac:dyDescent="0.25">
      <c r="A5" s="15" t="s">
        <v>15</v>
      </c>
      <c r="B5" s="37" t="s">
        <v>61</v>
      </c>
      <c r="C5" s="15" t="s">
        <v>15</v>
      </c>
      <c r="D5" s="16"/>
      <c r="E5" s="28"/>
      <c r="F5" s="16"/>
      <c r="G5" s="28"/>
      <c r="H5" s="16"/>
      <c r="I5" s="16"/>
      <c r="J5" s="16"/>
      <c r="K5" s="14"/>
      <c r="L5" s="14"/>
      <c r="M5" s="1">
        <f>M4+Parametry!B33/100*F135+Parametry!B33/100*F138+Parametry!B33/100*F139+Parametry!B33/100*F140+Parametry!B33/100*F141+Parametry!B33/100*F142+Parametry!B33/100*F144+Parametry!B33/100*F145+Parametry!B33/100*F147+Parametry!B33/100*F148+Parametry!B33/100*F149+Parametry!B33/100*F150+Parametry!B33/100*F152+Parametry!B33/100*F154+Parametry!B33/100*F155+Parametry!B33/100*F156+Parametry!B33/100*F157+Parametry!B33/100*F158+Parametry!B33/100*F160+Parametry!B33/100*F161+Parametry!B33/100*F162+Parametry!B33/100*F163</f>
        <v>0</v>
      </c>
    </row>
    <row r="6" spans="1:13" ht="51.75" x14ac:dyDescent="0.25">
      <c r="A6" s="15" t="s">
        <v>15</v>
      </c>
      <c r="B6" s="37" t="s">
        <v>62</v>
      </c>
      <c r="C6" s="15" t="s">
        <v>15</v>
      </c>
      <c r="D6" s="16"/>
      <c r="E6" s="28"/>
      <c r="F6" s="16"/>
      <c r="G6" s="28"/>
      <c r="H6" s="16"/>
      <c r="I6" s="16"/>
      <c r="J6" s="16"/>
      <c r="K6" s="14"/>
      <c r="L6" s="14"/>
      <c r="M6" s="1">
        <f>M5+Parametry!B33/100*F165+Parametry!B33/100*F166+Parametry!B33/100*F167+Parametry!B33/100*F169+Parametry!B33/100*F170+Parametry!B33/100*F172+Parametry!B33/100*F173+Parametry!B33/100*F175+Parametry!B33/100*F177+Parametry!B33/100*F179+Parametry!B33/100*F180+Parametry!B33/100*F182+Parametry!B33/100*F183+Parametry!B33/100*F185+Parametry!B33/100*F186+Parametry!B33/100*F187+Parametry!B33/100*F188+Parametry!B33/100*F189+Parametry!B33/100*F193+Parametry!B33/100*F194+Parametry!B33/100*F196+Parametry!B33/100*F197</f>
        <v>0</v>
      </c>
    </row>
    <row r="7" spans="1:13" x14ac:dyDescent="0.25">
      <c r="A7" s="17" t="s">
        <v>15</v>
      </c>
      <c r="B7" s="17" t="s">
        <v>63</v>
      </c>
      <c r="C7" s="17" t="s">
        <v>15</v>
      </c>
      <c r="D7" s="18"/>
      <c r="E7" s="29"/>
      <c r="F7" s="18"/>
      <c r="G7" s="29"/>
      <c r="H7" s="18"/>
      <c r="I7" s="18"/>
      <c r="J7" s="18"/>
      <c r="K7" s="14"/>
      <c r="L7" s="14"/>
    </row>
    <row r="8" spans="1:13" x14ac:dyDescent="0.25">
      <c r="A8" s="19" t="s">
        <v>64</v>
      </c>
      <c r="B8" s="19" t="s">
        <v>65</v>
      </c>
      <c r="C8" s="19" t="s">
        <v>66</v>
      </c>
      <c r="D8" s="20">
        <v>1</v>
      </c>
      <c r="E8" s="30"/>
      <c r="F8" s="20">
        <f>D8*E8</f>
        <v>0</v>
      </c>
      <c r="G8" s="30"/>
      <c r="H8" s="20">
        <f>D8*G8</f>
        <v>0</v>
      </c>
      <c r="I8" s="20">
        <f>F8+H8</f>
        <v>0</v>
      </c>
      <c r="J8" s="38">
        <f>I8</f>
        <v>0</v>
      </c>
      <c r="K8" s="14"/>
      <c r="L8" s="14"/>
    </row>
    <row r="9" spans="1:13" x14ac:dyDescent="0.25">
      <c r="A9" s="17" t="s">
        <v>15</v>
      </c>
      <c r="B9" s="17" t="s">
        <v>67</v>
      </c>
      <c r="C9" s="17" t="s">
        <v>15</v>
      </c>
      <c r="D9" s="18"/>
      <c r="E9" s="29"/>
      <c r="F9" s="18">
        <f>SUM(F8:F8)</f>
        <v>0</v>
      </c>
      <c r="G9" s="29"/>
      <c r="H9" s="18">
        <f>SUM(H8:H8)</f>
        <v>0</v>
      </c>
      <c r="I9" s="18">
        <f>SUM(I8:I8)</f>
        <v>0</v>
      </c>
      <c r="J9" s="18">
        <f>SUM(J8:J8)</f>
        <v>0</v>
      </c>
      <c r="K9" s="14"/>
      <c r="L9" s="14"/>
    </row>
    <row r="10" spans="1:13" x14ac:dyDescent="0.25">
      <c r="A10" s="19" t="s">
        <v>15</v>
      </c>
      <c r="B10" s="19" t="s">
        <v>15</v>
      </c>
      <c r="C10" s="19" t="s">
        <v>15</v>
      </c>
      <c r="D10" s="20"/>
      <c r="E10" s="30"/>
      <c r="F10" s="20"/>
      <c r="G10" s="30"/>
      <c r="H10" s="20"/>
      <c r="I10" s="20"/>
      <c r="J10" s="20"/>
      <c r="K10" s="14"/>
      <c r="L10" s="14"/>
    </row>
    <row r="11" spans="1:13" x14ac:dyDescent="0.25">
      <c r="A11" s="17" t="s">
        <v>15</v>
      </c>
      <c r="B11" s="17" t="s">
        <v>68</v>
      </c>
      <c r="C11" s="17" t="s">
        <v>15</v>
      </c>
      <c r="D11" s="18"/>
      <c r="E11" s="29"/>
      <c r="F11" s="18"/>
      <c r="G11" s="29"/>
      <c r="H11" s="18"/>
      <c r="I11" s="18"/>
      <c r="J11" s="18"/>
      <c r="K11" s="14"/>
      <c r="L11" s="14"/>
    </row>
    <row r="12" spans="1:13" x14ac:dyDescent="0.25">
      <c r="A12" s="21" t="s">
        <v>15</v>
      </c>
      <c r="B12" s="21" t="s">
        <v>69</v>
      </c>
      <c r="C12" s="21" t="s">
        <v>15</v>
      </c>
      <c r="D12" s="22"/>
      <c r="E12" s="31"/>
      <c r="F12" s="22"/>
      <c r="G12" s="31"/>
      <c r="H12" s="22"/>
      <c r="I12" s="22"/>
      <c r="J12" s="22"/>
      <c r="K12" s="14"/>
      <c r="L12" s="14"/>
    </row>
    <row r="13" spans="1:13" x14ac:dyDescent="0.25">
      <c r="A13" s="15" t="s">
        <v>15</v>
      </c>
      <c r="B13" s="15" t="s">
        <v>70</v>
      </c>
      <c r="C13" s="15" t="s">
        <v>15</v>
      </c>
      <c r="D13" s="16"/>
      <c r="E13" s="28"/>
      <c r="F13" s="16"/>
      <c r="G13" s="28"/>
      <c r="H13" s="16"/>
      <c r="I13" s="16"/>
      <c r="J13" s="16"/>
      <c r="K13" s="14"/>
      <c r="L13" s="14"/>
    </row>
    <row r="14" spans="1:13" x14ac:dyDescent="0.25">
      <c r="A14" s="19" t="s">
        <v>71</v>
      </c>
      <c r="B14" s="19" t="s">
        <v>72</v>
      </c>
      <c r="C14" s="19" t="s">
        <v>66</v>
      </c>
      <c r="D14" s="20">
        <v>2</v>
      </c>
      <c r="E14" s="30"/>
      <c r="F14" s="20">
        <f>D14*E14</f>
        <v>0</v>
      </c>
      <c r="G14" s="30"/>
      <c r="H14" s="20">
        <f>D14*G14</f>
        <v>0</v>
      </c>
      <c r="I14" s="20">
        <f>F14+H14</f>
        <v>0</v>
      </c>
      <c r="J14" s="38">
        <f>I14</f>
        <v>0</v>
      </c>
      <c r="K14" s="14"/>
      <c r="L14" s="14"/>
    </row>
    <row r="15" spans="1:13" x14ac:dyDescent="0.25">
      <c r="A15" s="19" t="s">
        <v>73</v>
      </c>
      <c r="B15" s="19" t="s">
        <v>74</v>
      </c>
      <c r="C15" s="19" t="s">
        <v>66</v>
      </c>
      <c r="D15" s="20">
        <v>2</v>
      </c>
      <c r="E15" s="30"/>
      <c r="F15" s="20">
        <f>D15*E15</f>
        <v>0</v>
      </c>
      <c r="G15" s="30"/>
      <c r="H15" s="20">
        <f>D15*G15</f>
        <v>0</v>
      </c>
      <c r="I15" s="20">
        <f>F15+H15</f>
        <v>0</v>
      </c>
      <c r="J15" s="38">
        <f t="shared" ref="J15:J16" si="0">I15</f>
        <v>0</v>
      </c>
      <c r="K15" s="14"/>
      <c r="L15" s="14"/>
    </row>
    <row r="16" spans="1:13" x14ac:dyDescent="0.25">
      <c r="A16" s="19" t="s">
        <v>75</v>
      </c>
      <c r="B16" s="19" t="s">
        <v>76</v>
      </c>
      <c r="C16" s="19" t="s">
        <v>77</v>
      </c>
      <c r="D16" s="20">
        <v>10</v>
      </c>
      <c r="E16" s="30"/>
      <c r="F16" s="20">
        <f>D16*E16</f>
        <v>0</v>
      </c>
      <c r="G16" s="30"/>
      <c r="H16" s="20">
        <f>D16*G16</f>
        <v>0</v>
      </c>
      <c r="I16" s="20">
        <f>F16+H16</f>
        <v>0</v>
      </c>
      <c r="J16" s="38">
        <f t="shared" si="0"/>
        <v>0</v>
      </c>
      <c r="K16" s="14"/>
      <c r="L16" s="14"/>
    </row>
    <row r="17" spans="1:12" x14ac:dyDescent="0.25">
      <c r="A17" s="15" t="s">
        <v>15</v>
      </c>
      <c r="B17" s="15" t="s">
        <v>78</v>
      </c>
      <c r="C17" s="15" t="s">
        <v>15</v>
      </c>
      <c r="D17" s="16"/>
      <c r="E17" s="28"/>
      <c r="F17" s="16"/>
      <c r="G17" s="28"/>
      <c r="H17" s="16"/>
      <c r="I17" s="16"/>
      <c r="J17" s="16"/>
      <c r="K17" s="14"/>
      <c r="L17" s="14"/>
    </row>
    <row r="18" spans="1:12" x14ac:dyDescent="0.25">
      <c r="A18" s="15" t="s">
        <v>15</v>
      </c>
      <c r="B18" s="15" t="s">
        <v>79</v>
      </c>
      <c r="C18" s="15" t="s">
        <v>15</v>
      </c>
      <c r="D18" s="16"/>
      <c r="E18" s="28"/>
      <c r="F18" s="16"/>
      <c r="G18" s="28"/>
      <c r="H18" s="16"/>
      <c r="I18" s="16"/>
      <c r="J18" s="16"/>
      <c r="K18" s="14"/>
      <c r="L18" s="14"/>
    </row>
    <row r="19" spans="1:12" x14ac:dyDescent="0.25">
      <c r="A19" s="19" t="s">
        <v>80</v>
      </c>
      <c r="B19" s="19" t="s">
        <v>81</v>
      </c>
      <c r="C19" s="19" t="s">
        <v>66</v>
      </c>
      <c r="D19" s="20">
        <v>1</v>
      </c>
      <c r="E19" s="30"/>
      <c r="F19" s="20">
        <f>D19*E19</f>
        <v>0</v>
      </c>
      <c r="G19" s="30"/>
      <c r="H19" s="20">
        <f>D19*G19</f>
        <v>0</v>
      </c>
      <c r="I19" s="20">
        <f>F19+H19</f>
        <v>0</v>
      </c>
      <c r="J19" s="38">
        <f>I19</f>
        <v>0</v>
      </c>
      <c r="K19" s="14"/>
      <c r="L19" s="14"/>
    </row>
    <row r="20" spans="1:12" x14ac:dyDescent="0.25">
      <c r="A20" s="19" t="s">
        <v>82</v>
      </c>
      <c r="B20" s="19" t="s">
        <v>83</v>
      </c>
      <c r="C20" s="19" t="s">
        <v>66</v>
      </c>
      <c r="D20" s="20">
        <v>3</v>
      </c>
      <c r="E20" s="30"/>
      <c r="F20" s="20">
        <f>D20*E20</f>
        <v>0</v>
      </c>
      <c r="G20" s="30"/>
      <c r="H20" s="20">
        <f>D20*G20</f>
        <v>0</v>
      </c>
      <c r="I20" s="20">
        <f>F20+H20</f>
        <v>0</v>
      </c>
      <c r="J20" s="38">
        <f t="shared" ref="J20:J22" si="1">I20</f>
        <v>0</v>
      </c>
      <c r="K20" s="14"/>
      <c r="L20" s="14"/>
    </row>
    <row r="21" spans="1:12" x14ac:dyDescent="0.25">
      <c r="A21" s="19" t="s">
        <v>84</v>
      </c>
      <c r="B21" s="19" t="s">
        <v>85</v>
      </c>
      <c r="C21" s="19" t="s">
        <v>66</v>
      </c>
      <c r="D21" s="20">
        <v>1</v>
      </c>
      <c r="E21" s="30"/>
      <c r="F21" s="20">
        <f>D21*E21</f>
        <v>0</v>
      </c>
      <c r="G21" s="30"/>
      <c r="H21" s="20">
        <f>D21*G21</f>
        <v>0</v>
      </c>
      <c r="I21" s="20">
        <f>F21+H21</f>
        <v>0</v>
      </c>
      <c r="J21" s="38">
        <f t="shared" si="1"/>
        <v>0</v>
      </c>
      <c r="K21" s="14"/>
      <c r="L21" s="14"/>
    </row>
    <row r="22" spans="1:12" x14ac:dyDescent="0.25">
      <c r="A22" s="19" t="s">
        <v>86</v>
      </c>
      <c r="B22" s="19" t="s">
        <v>87</v>
      </c>
      <c r="C22" s="19" t="s">
        <v>66</v>
      </c>
      <c r="D22" s="20">
        <v>1</v>
      </c>
      <c r="E22" s="30"/>
      <c r="F22" s="20">
        <f>D22*E22</f>
        <v>0</v>
      </c>
      <c r="G22" s="30"/>
      <c r="H22" s="20">
        <f>D22*G22</f>
        <v>0</v>
      </c>
      <c r="I22" s="20">
        <f>F22+H22</f>
        <v>0</v>
      </c>
      <c r="J22" s="38">
        <f t="shared" si="1"/>
        <v>0</v>
      </c>
      <c r="K22" s="14"/>
      <c r="L22" s="14"/>
    </row>
    <row r="23" spans="1:12" x14ac:dyDescent="0.25">
      <c r="A23" s="15" t="s">
        <v>15</v>
      </c>
      <c r="B23" s="15" t="s">
        <v>88</v>
      </c>
      <c r="C23" s="15" t="s">
        <v>15</v>
      </c>
      <c r="D23" s="16"/>
      <c r="E23" s="28"/>
      <c r="F23" s="16"/>
      <c r="G23" s="28"/>
      <c r="H23" s="16"/>
      <c r="I23" s="16"/>
      <c r="J23" s="16"/>
      <c r="K23" s="14"/>
      <c r="L23" s="14"/>
    </row>
    <row r="24" spans="1:12" x14ac:dyDescent="0.25">
      <c r="A24" s="19" t="s">
        <v>89</v>
      </c>
      <c r="B24" s="19" t="s">
        <v>90</v>
      </c>
      <c r="C24" s="19" t="s">
        <v>66</v>
      </c>
      <c r="D24" s="20">
        <v>2</v>
      </c>
      <c r="E24" s="30"/>
      <c r="F24" s="20">
        <f t="shared" ref="F24:F30" si="2">D24*E24</f>
        <v>0</v>
      </c>
      <c r="G24" s="30"/>
      <c r="H24" s="20">
        <f t="shared" ref="H24:H30" si="3">D24*G24</f>
        <v>0</v>
      </c>
      <c r="I24" s="20">
        <f t="shared" ref="I24:I30" si="4">F24+H24</f>
        <v>0</v>
      </c>
      <c r="J24" s="38">
        <f>I24</f>
        <v>0</v>
      </c>
      <c r="K24" s="14"/>
      <c r="L24" s="14"/>
    </row>
    <row r="25" spans="1:12" x14ac:dyDescent="0.25">
      <c r="A25" s="19" t="s">
        <v>91</v>
      </c>
      <c r="B25" s="19" t="s">
        <v>92</v>
      </c>
      <c r="C25" s="19" t="s">
        <v>93</v>
      </c>
      <c r="D25" s="20">
        <v>30</v>
      </c>
      <c r="E25" s="30"/>
      <c r="F25" s="20">
        <f t="shared" si="2"/>
        <v>0</v>
      </c>
      <c r="G25" s="30"/>
      <c r="H25" s="20">
        <f t="shared" si="3"/>
        <v>0</v>
      </c>
      <c r="I25" s="20">
        <f t="shared" si="4"/>
        <v>0</v>
      </c>
      <c r="J25" s="38">
        <f t="shared" ref="J25:J30" si="5">I25</f>
        <v>0</v>
      </c>
      <c r="K25" s="14"/>
      <c r="L25" s="14"/>
    </row>
    <row r="26" spans="1:12" x14ac:dyDescent="0.25">
      <c r="A26" s="19" t="s">
        <v>94</v>
      </c>
      <c r="B26" s="19" t="s">
        <v>95</v>
      </c>
      <c r="C26" s="19" t="s">
        <v>66</v>
      </c>
      <c r="D26" s="20">
        <v>2</v>
      </c>
      <c r="E26" s="30"/>
      <c r="F26" s="20">
        <f t="shared" si="2"/>
        <v>0</v>
      </c>
      <c r="G26" s="30"/>
      <c r="H26" s="20">
        <f t="shared" si="3"/>
        <v>0</v>
      </c>
      <c r="I26" s="20">
        <f t="shared" si="4"/>
        <v>0</v>
      </c>
      <c r="J26" s="38">
        <f t="shared" si="5"/>
        <v>0</v>
      </c>
      <c r="K26" s="14"/>
      <c r="L26" s="14"/>
    </row>
    <row r="27" spans="1:12" x14ac:dyDescent="0.25">
      <c r="A27" s="19" t="s">
        <v>96</v>
      </c>
      <c r="B27" s="19" t="s">
        <v>97</v>
      </c>
      <c r="C27" s="19" t="s">
        <v>66</v>
      </c>
      <c r="D27" s="20">
        <v>2</v>
      </c>
      <c r="E27" s="30"/>
      <c r="F27" s="20">
        <f t="shared" si="2"/>
        <v>0</v>
      </c>
      <c r="G27" s="30"/>
      <c r="H27" s="20">
        <f t="shared" si="3"/>
        <v>0</v>
      </c>
      <c r="I27" s="20">
        <f t="shared" si="4"/>
        <v>0</v>
      </c>
      <c r="J27" s="38">
        <f t="shared" si="5"/>
        <v>0</v>
      </c>
      <c r="K27" s="14"/>
      <c r="L27" s="14"/>
    </row>
    <row r="28" spans="1:12" x14ac:dyDescent="0.25">
      <c r="A28" s="19" t="s">
        <v>98</v>
      </c>
      <c r="B28" s="19" t="s">
        <v>99</v>
      </c>
      <c r="C28" s="19" t="s">
        <v>66</v>
      </c>
      <c r="D28" s="20">
        <v>2</v>
      </c>
      <c r="E28" s="30"/>
      <c r="F28" s="20">
        <f t="shared" si="2"/>
        <v>0</v>
      </c>
      <c r="G28" s="30"/>
      <c r="H28" s="20">
        <f t="shared" si="3"/>
        <v>0</v>
      </c>
      <c r="I28" s="20">
        <f t="shared" si="4"/>
        <v>0</v>
      </c>
      <c r="J28" s="38">
        <f t="shared" si="5"/>
        <v>0</v>
      </c>
      <c r="K28" s="14"/>
      <c r="L28" s="14"/>
    </row>
    <row r="29" spans="1:12" x14ac:dyDescent="0.25">
      <c r="A29" s="19" t="s">
        <v>100</v>
      </c>
      <c r="B29" s="19" t="s">
        <v>101</v>
      </c>
      <c r="C29" s="19" t="s">
        <v>66</v>
      </c>
      <c r="D29" s="20">
        <v>2</v>
      </c>
      <c r="E29" s="30"/>
      <c r="F29" s="20">
        <f t="shared" si="2"/>
        <v>0</v>
      </c>
      <c r="G29" s="30"/>
      <c r="H29" s="20">
        <f t="shared" si="3"/>
        <v>0</v>
      </c>
      <c r="I29" s="20">
        <f t="shared" si="4"/>
        <v>0</v>
      </c>
      <c r="J29" s="38">
        <f t="shared" si="5"/>
        <v>0</v>
      </c>
      <c r="K29" s="14"/>
      <c r="L29" s="14"/>
    </row>
    <row r="30" spans="1:12" x14ac:dyDescent="0.25">
      <c r="A30" s="19" t="s">
        <v>51</v>
      </c>
      <c r="B30" s="19" t="s">
        <v>102</v>
      </c>
      <c r="C30" s="19" t="s">
        <v>66</v>
      </c>
      <c r="D30" s="20">
        <v>2</v>
      </c>
      <c r="E30" s="30"/>
      <c r="F30" s="20">
        <f t="shared" si="2"/>
        <v>0</v>
      </c>
      <c r="G30" s="30"/>
      <c r="H30" s="20">
        <f t="shared" si="3"/>
        <v>0</v>
      </c>
      <c r="I30" s="20">
        <f t="shared" si="4"/>
        <v>0</v>
      </c>
      <c r="J30" s="38">
        <f t="shared" si="5"/>
        <v>0</v>
      </c>
      <c r="K30" s="14"/>
      <c r="L30" s="14"/>
    </row>
    <row r="31" spans="1:12" x14ac:dyDescent="0.25">
      <c r="A31" s="21" t="s">
        <v>15</v>
      </c>
      <c r="B31" s="21" t="s">
        <v>103</v>
      </c>
      <c r="C31" s="21" t="s">
        <v>15</v>
      </c>
      <c r="D31" s="22"/>
      <c r="E31" s="31"/>
      <c r="F31" s="22">
        <f>SUM(F13:F30)</f>
        <v>0</v>
      </c>
      <c r="G31" s="31"/>
      <c r="H31" s="22">
        <f>SUM(H13:H30)</f>
        <v>0</v>
      </c>
      <c r="I31" s="22">
        <f>SUM(I13:I30)</f>
        <v>0</v>
      </c>
      <c r="J31" s="22">
        <f>SUM(J13:J30)</f>
        <v>0</v>
      </c>
      <c r="K31" s="14"/>
      <c r="L31" s="14"/>
    </row>
    <row r="32" spans="1:12" x14ac:dyDescent="0.25">
      <c r="A32" s="21" t="s">
        <v>15</v>
      </c>
      <c r="B32" s="21" t="s">
        <v>104</v>
      </c>
      <c r="C32" s="21" t="s">
        <v>15</v>
      </c>
      <c r="D32" s="22"/>
      <c r="E32" s="31"/>
      <c r="F32" s="22"/>
      <c r="G32" s="31"/>
      <c r="H32" s="22"/>
      <c r="I32" s="22"/>
      <c r="J32" s="22"/>
      <c r="K32" s="14"/>
      <c r="L32" s="14"/>
    </row>
    <row r="33" spans="1:12" x14ac:dyDescent="0.25">
      <c r="A33" s="15" t="s">
        <v>15</v>
      </c>
      <c r="B33" s="15" t="s">
        <v>105</v>
      </c>
      <c r="C33" s="15" t="s">
        <v>15</v>
      </c>
      <c r="D33" s="16"/>
      <c r="E33" s="28"/>
      <c r="F33" s="16"/>
      <c r="G33" s="28"/>
      <c r="H33" s="16"/>
      <c r="I33" s="16"/>
      <c r="J33" s="16"/>
      <c r="K33" s="14"/>
      <c r="L33" s="14"/>
    </row>
    <row r="34" spans="1:12" x14ac:dyDescent="0.25">
      <c r="A34" s="19" t="s">
        <v>106</v>
      </c>
      <c r="B34" s="19" t="s">
        <v>107</v>
      </c>
      <c r="C34" s="19" t="s">
        <v>77</v>
      </c>
      <c r="D34" s="20">
        <v>2</v>
      </c>
      <c r="E34" s="30"/>
      <c r="F34" s="20">
        <f t="shared" ref="F34:F45" si="6">D34*E34</f>
        <v>0</v>
      </c>
      <c r="G34" s="30"/>
      <c r="H34" s="20">
        <f t="shared" ref="H34:H45" si="7">D34*G34</f>
        <v>0</v>
      </c>
      <c r="I34" s="20">
        <f t="shared" ref="I34:I45" si="8">F34+H34</f>
        <v>0</v>
      </c>
      <c r="J34" s="38">
        <f>I34</f>
        <v>0</v>
      </c>
      <c r="K34" s="14"/>
      <c r="L34" s="14"/>
    </row>
    <row r="35" spans="1:12" x14ac:dyDescent="0.25">
      <c r="A35" s="19" t="s">
        <v>108</v>
      </c>
      <c r="B35" s="19" t="s">
        <v>109</v>
      </c>
      <c r="C35" s="19" t="s">
        <v>66</v>
      </c>
      <c r="D35" s="20">
        <v>16</v>
      </c>
      <c r="E35" s="30"/>
      <c r="F35" s="20">
        <f t="shared" si="6"/>
        <v>0</v>
      </c>
      <c r="G35" s="30"/>
      <c r="H35" s="20">
        <f t="shared" si="7"/>
        <v>0</v>
      </c>
      <c r="I35" s="20">
        <f t="shared" si="8"/>
        <v>0</v>
      </c>
      <c r="J35" s="38">
        <f t="shared" ref="J35:J45" si="9">I35</f>
        <v>0</v>
      </c>
      <c r="K35" s="14"/>
      <c r="L35" s="14"/>
    </row>
    <row r="36" spans="1:12" x14ac:dyDescent="0.25">
      <c r="A36" s="19" t="s">
        <v>110</v>
      </c>
      <c r="B36" s="19" t="s">
        <v>111</v>
      </c>
      <c r="C36" s="19" t="s">
        <v>93</v>
      </c>
      <c r="D36" s="20">
        <v>38</v>
      </c>
      <c r="E36" s="30"/>
      <c r="F36" s="20">
        <f t="shared" si="6"/>
        <v>0</v>
      </c>
      <c r="G36" s="30"/>
      <c r="H36" s="20">
        <f t="shared" si="7"/>
        <v>0</v>
      </c>
      <c r="I36" s="20">
        <f t="shared" si="8"/>
        <v>0</v>
      </c>
      <c r="J36" s="38">
        <f t="shared" si="9"/>
        <v>0</v>
      </c>
      <c r="K36" s="14"/>
      <c r="L36" s="14"/>
    </row>
    <row r="37" spans="1:12" x14ac:dyDescent="0.25">
      <c r="A37" s="19" t="s">
        <v>112</v>
      </c>
      <c r="B37" s="19" t="s">
        <v>113</v>
      </c>
      <c r="C37" s="19" t="s">
        <v>93</v>
      </c>
      <c r="D37" s="20">
        <v>12</v>
      </c>
      <c r="E37" s="30"/>
      <c r="F37" s="20">
        <f t="shared" si="6"/>
        <v>0</v>
      </c>
      <c r="G37" s="30"/>
      <c r="H37" s="20">
        <f t="shared" si="7"/>
        <v>0</v>
      </c>
      <c r="I37" s="20">
        <f t="shared" si="8"/>
        <v>0</v>
      </c>
      <c r="J37" s="38">
        <f t="shared" si="9"/>
        <v>0</v>
      </c>
      <c r="K37" s="14"/>
      <c r="L37" s="14"/>
    </row>
    <row r="38" spans="1:12" x14ac:dyDescent="0.25">
      <c r="A38" s="19" t="s">
        <v>114</v>
      </c>
      <c r="B38" s="19" t="s">
        <v>115</v>
      </c>
      <c r="C38" s="19" t="s">
        <v>66</v>
      </c>
      <c r="D38" s="20">
        <v>2</v>
      </c>
      <c r="E38" s="30"/>
      <c r="F38" s="20">
        <f t="shared" si="6"/>
        <v>0</v>
      </c>
      <c r="G38" s="30"/>
      <c r="H38" s="20">
        <f t="shared" si="7"/>
        <v>0</v>
      </c>
      <c r="I38" s="20">
        <f t="shared" si="8"/>
        <v>0</v>
      </c>
      <c r="J38" s="38">
        <f t="shared" si="9"/>
        <v>0</v>
      </c>
      <c r="K38" s="14"/>
      <c r="L38" s="14"/>
    </row>
    <row r="39" spans="1:12" x14ac:dyDescent="0.25">
      <c r="A39" s="19" t="s">
        <v>49</v>
      </c>
      <c r="B39" s="19" t="s">
        <v>116</v>
      </c>
      <c r="C39" s="19" t="s">
        <v>66</v>
      </c>
      <c r="D39" s="20">
        <v>2</v>
      </c>
      <c r="E39" s="30"/>
      <c r="F39" s="20">
        <f t="shared" si="6"/>
        <v>0</v>
      </c>
      <c r="G39" s="30"/>
      <c r="H39" s="20">
        <f t="shared" si="7"/>
        <v>0</v>
      </c>
      <c r="I39" s="20">
        <f t="shared" si="8"/>
        <v>0</v>
      </c>
      <c r="J39" s="38">
        <f t="shared" si="9"/>
        <v>0</v>
      </c>
      <c r="K39" s="14"/>
      <c r="L39" s="14"/>
    </row>
    <row r="40" spans="1:12" x14ac:dyDescent="0.25">
      <c r="A40" s="19" t="s">
        <v>117</v>
      </c>
      <c r="B40" s="19" t="s">
        <v>118</v>
      </c>
      <c r="C40" s="19" t="s">
        <v>66</v>
      </c>
      <c r="D40" s="20">
        <v>1</v>
      </c>
      <c r="E40" s="30"/>
      <c r="F40" s="20">
        <f t="shared" si="6"/>
        <v>0</v>
      </c>
      <c r="G40" s="30"/>
      <c r="H40" s="20">
        <f t="shared" si="7"/>
        <v>0</v>
      </c>
      <c r="I40" s="20">
        <f t="shared" si="8"/>
        <v>0</v>
      </c>
      <c r="J40" s="38">
        <f t="shared" si="9"/>
        <v>0</v>
      </c>
      <c r="K40" s="14"/>
      <c r="L40" s="14"/>
    </row>
    <row r="41" spans="1:12" x14ac:dyDescent="0.25">
      <c r="A41" s="19" t="s">
        <v>119</v>
      </c>
      <c r="B41" s="19" t="s">
        <v>120</v>
      </c>
      <c r="C41" s="19" t="s">
        <v>66</v>
      </c>
      <c r="D41" s="20">
        <v>1</v>
      </c>
      <c r="E41" s="30"/>
      <c r="F41" s="20">
        <f t="shared" si="6"/>
        <v>0</v>
      </c>
      <c r="G41" s="30"/>
      <c r="H41" s="20">
        <f t="shared" si="7"/>
        <v>0</v>
      </c>
      <c r="I41" s="20">
        <f t="shared" si="8"/>
        <v>0</v>
      </c>
      <c r="J41" s="38">
        <f t="shared" si="9"/>
        <v>0</v>
      </c>
      <c r="K41" s="14"/>
      <c r="L41" s="14"/>
    </row>
    <row r="42" spans="1:12" x14ac:dyDescent="0.25">
      <c r="A42" s="19" t="s">
        <v>121</v>
      </c>
      <c r="B42" s="19" t="s">
        <v>122</v>
      </c>
      <c r="C42" s="19" t="s">
        <v>66</v>
      </c>
      <c r="D42" s="20">
        <v>1</v>
      </c>
      <c r="E42" s="30"/>
      <c r="F42" s="20">
        <f t="shared" si="6"/>
        <v>0</v>
      </c>
      <c r="G42" s="30"/>
      <c r="H42" s="20">
        <f t="shared" si="7"/>
        <v>0</v>
      </c>
      <c r="I42" s="20">
        <f t="shared" si="8"/>
        <v>0</v>
      </c>
      <c r="J42" s="38">
        <f t="shared" si="9"/>
        <v>0</v>
      </c>
      <c r="K42" s="14"/>
      <c r="L42" s="14"/>
    </row>
    <row r="43" spans="1:12" x14ac:dyDescent="0.25">
      <c r="A43" s="19" t="s">
        <v>123</v>
      </c>
      <c r="B43" s="19" t="s">
        <v>124</v>
      </c>
      <c r="C43" s="19" t="s">
        <v>66</v>
      </c>
      <c r="D43" s="20">
        <v>1</v>
      </c>
      <c r="E43" s="30"/>
      <c r="F43" s="20">
        <f t="shared" si="6"/>
        <v>0</v>
      </c>
      <c r="G43" s="30"/>
      <c r="H43" s="20">
        <f t="shared" si="7"/>
        <v>0</v>
      </c>
      <c r="I43" s="20">
        <f t="shared" si="8"/>
        <v>0</v>
      </c>
      <c r="J43" s="38">
        <f t="shared" si="9"/>
        <v>0</v>
      </c>
      <c r="K43" s="14"/>
      <c r="L43" s="14"/>
    </row>
    <row r="44" spans="1:12" x14ac:dyDescent="0.25">
      <c r="A44" s="19" t="s">
        <v>125</v>
      </c>
      <c r="B44" s="19" t="s">
        <v>126</v>
      </c>
      <c r="C44" s="19" t="s">
        <v>66</v>
      </c>
      <c r="D44" s="20">
        <v>1</v>
      </c>
      <c r="E44" s="30"/>
      <c r="F44" s="20">
        <f t="shared" si="6"/>
        <v>0</v>
      </c>
      <c r="G44" s="30"/>
      <c r="H44" s="20">
        <f t="shared" si="7"/>
        <v>0</v>
      </c>
      <c r="I44" s="20">
        <f t="shared" si="8"/>
        <v>0</v>
      </c>
      <c r="J44" s="38">
        <f t="shared" si="9"/>
        <v>0</v>
      </c>
      <c r="K44" s="14"/>
      <c r="L44" s="14"/>
    </row>
    <row r="45" spans="1:12" x14ac:dyDescent="0.25">
      <c r="A45" s="19" t="s">
        <v>127</v>
      </c>
      <c r="B45" s="19" t="s">
        <v>128</v>
      </c>
      <c r="C45" s="19" t="s">
        <v>77</v>
      </c>
      <c r="D45" s="20">
        <v>8</v>
      </c>
      <c r="E45" s="30"/>
      <c r="F45" s="20">
        <f t="shared" si="6"/>
        <v>0</v>
      </c>
      <c r="G45" s="30"/>
      <c r="H45" s="20">
        <f t="shared" si="7"/>
        <v>0</v>
      </c>
      <c r="I45" s="20">
        <f t="shared" si="8"/>
        <v>0</v>
      </c>
      <c r="J45" s="38">
        <f t="shared" si="9"/>
        <v>0</v>
      </c>
      <c r="K45" s="14"/>
      <c r="L45" s="14"/>
    </row>
    <row r="46" spans="1:12" x14ac:dyDescent="0.25">
      <c r="A46" s="21" t="s">
        <v>15</v>
      </c>
      <c r="B46" s="21" t="s">
        <v>129</v>
      </c>
      <c r="C46" s="21" t="s">
        <v>15</v>
      </c>
      <c r="D46" s="22"/>
      <c r="E46" s="31"/>
      <c r="F46" s="22">
        <f>SUM(F33:F45)</f>
        <v>0</v>
      </c>
      <c r="G46" s="31"/>
      <c r="H46" s="22">
        <f>SUM(H33:H45)</f>
        <v>0</v>
      </c>
      <c r="I46" s="22">
        <f>SUM(I33:I45)</f>
        <v>0</v>
      </c>
      <c r="J46" s="22">
        <f>SUM(J33:J45)</f>
        <v>0</v>
      </c>
      <c r="K46" s="14"/>
      <c r="L46" s="14"/>
    </row>
    <row r="47" spans="1:12" x14ac:dyDescent="0.25">
      <c r="A47" s="19" t="s">
        <v>15</v>
      </c>
      <c r="B47" s="19" t="s">
        <v>15</v>
      </c>
      <c r="C47" s="19" t="s">
        <v>15</v>
      </c>
      <c r="D47" s="20"/>
      <c r="E47" s="30"/>
      <c r="F47" s="20"/>
      <c r="G47" s="30"/>
      <c r="H47" s="20"/>
      <c r="I47" s="20"/>
      <c r="J47" s="20"/>
      <c r="K47" s="14"/>
      <c r="L47" s="14"/>
    </row>
    <row r="48" spans="1:12" x14ac:dyDescent="0.25">
      <c r="A48" s="21" t="s">
        <v>15</v>
      </c>
      <c r="B48" s="21" t="s">
        <v>130</v>
      </c>
      <c r="C48" s="21" t="s">
        <v>15</v>
      </c>
      <c r="D48" s="22"/>
      <c r="E48" s="31"/>
      <c r="F48" s="22"/>
      <c r="G48" s="31"/>
      <c r="H48" s="22"/>
      <c r="I48" s="22"/>
      <c r="J48" s="22"/>
      <c r="K48" s="14"/>
      <c r="L48" s="14"/>
    </row>
    <row r="49" spans="1:12" x14ac:dyDescent="0.25">
      <c r="A49" s="15" t="s">
        <v>15</v>
      </c>
      <c r="B49" s="15" t="s">
        <v>131</v>
      </c>
      <c r="C49" s="15" t="s">
        <v>15</v>
      </c>
      <c r="D49" s="16"/>
      <c r="E49" s="28"/>
      <c r="F49" s="16"/>
      <c r="G49" s="28"/>
      <c r="H49" s="16"/>
      <c r="I49" s="16"/>
      <c r="J49" s="16"/>
      <c r="K49" s="14"/>
      <c r="L49" s="14"/>
    </row>
    <row r="50" spans="1:12" x14ac:dyDescent="0.25">
      <c r="A50" s="19" t="s">
        <v>132</v>
      </c>
      <c r="B50" s="19" t="s">
        <v>133</v>
      </c>
      <c r="C50" s="19" t="s">
        <v>66</v>
      </c>
      <c r="D50" s="20">
        <v>36</v>
      </c>
      <c r="E50" s="30"/>
      <c r="F50" s="20">
        <f>D50*E50</f>
        <v>0</v>
      </c>
      <c r="G50" s="30"/>
      <c r="H50" s="20">
        <f>D50*G50</f>
        <v>0</v>
      </c>
      <c r="I50" s="20">
        <f>F50+H50</f>
        <v>0</v>
      </c>
      <c r="J50" s="38">
        <f>I50</f>
        <v>0</v>
      </c>
      <c r="K50" s="14"/>
      <c r="L50" s="14"/>
    </row>
    <row r="51" spans="1:12" x14ac:dyDescent="0.25">
      <c r="A51" s="19" t="s">
        <v>134</v>
      </c>
      <c r="B51" s="19" t="s">
        <v>135</v>
      </c>
      <c r="C51" s="19" t="s">
        <v>66</v>
      </c>
      <c r="D51" s="20">
        <v>36</v>
      </c>
      <c r="E51" s="30"/>
      <c r="F51" s="20">
        <f>D51*E51</f>
        <v>0</v>
      </c>
      <c r="G51" s="30"/>
      <c r="H51" s="20">
        <f>D51*G51</f>
        <v>0</v>
      </c>
      <c r="I51" s="20">
        <f>F51+H51</f>
        <v>0</v>
      </c>
      <c r="J51" s="38">
        <f>I51</f>
        <v>0</v>
      </c>
      <c r="K51" s="14"/>
      <c r="L51" s="14"/>
    </row>
    <row r="52" spans="1:12" x14ac:dyDescent="0.25">
      <c r="A52" s="15" t="s">
        <v>15</v>
      </c>
      <c r="B52" s="15" t="s">
        <v>136</v>
      </c>
      <c r="C52" s="15" t="s">
        <v>15</v>
      </c>
      <c r="D52" s="16"/>
      <c r="E52" s="28"/>
      <c r="F52" s="16"/>
      <c r="G52" s="28"/>
      <c r="H52" s="16"/>
      <c r="I52" s="16"/>
      <c r="J52" s="16"/>
      <c r="K52" s="14"/>
      <c r="L52" s="14"/>
    </row>
    <row r="53" spans="1:12" x14ac:dyDescent="0.25">
      <c r="A53" s="19" t="s">
        <v>137</v>
      </c>
      <c r="B53" s="19" t="s">
        <v>138</v>
      </c>
      <c r="C53" s="19" t="s">
        <v>66</v>
      </c>
      <c r="D53" s="20">
        <v>96</v>
      </c>
      <c r="E53" s="30"/>
      <c r="F53" s="20">
        <f>D53*E53</f>
        <v>0</v>
      </c>
      <c r="G53" s="30"/>
      <c r="H53" s="20">
        <f>D53*G53</f>
        <v>0</v>
      </c>
      <c r="I53" s="20">
        <f>F53+H53</f>
        <v>0</v>
      </c>
      <c r="J53" s="38">
        <f>I53</f>
        <v>0</v>
      </c>
      <c r="K53" s="14"/>
      <c r="L53" s="14"/>
    </row>
    <row r="54" spans="1:12" x14ac:dyDescent="0.25">
      <c r="A54" s="15" t="s">
        <v>15</v>
      </c>
      <c r="B54" s="15" t="s">
        <v>139</v>
      </c>
      <c r="C54" s="15" t="s">
        <v>15</v>
      </c>
      <c r="D54" s="16"/>
      <c r="E54" s="28"/>
      <c r="F54" s="16"/>
      <c r="G54" s="28"/>
      <c r="H54" s="16"/>
      <c r="I54" s="16"/>
      <c r="J54" s="16"/>
      <c r="K54" s="14"/>
      <c r="L54" s="14"/>
    </row>
    <row r="55" spans="1:12" x14ac:dyDescent="0.25">
      <c r="A55" s="19" t="s">
        <v>140</v>
      </c>
      <c r="B55" s="19" t="s">
        <v>141</v>
      </c>
      <c r="C55" s="19" t="s">
        <v>66</v>
      </c>
      <c r="D55" s="20">
        <v>96</v>
      </c>
      <c r="E55" s="30"/>
      <c r="F55" s="20">
        <f t="shared" ref="F55:F60" si="10">D55*E55</f>
        <v>0</v>
      </c>
      <c r="G55" s="30"/>
      <c r="H55" s="20">
        <f t="shared" ref="H55:H60" si="11">D55*G55</f>
        <v>0</v>
      </c>
      <c r="I55" s="20">
        <f t="shared" ref="I55:I60" si="12">F55+H55</f>
        <v>0</v>
      </c>
      <c r="J55" s="38">
        <f>I55</f>
        <v>0</v>
      </c>
      <c r="K55" s="14"/>
      <c r="L55" s="14"/>
    </row>
    <row r="56" spans="1:12" x14ac:dyDescent="0.25">
      <c r="A56" s="19" t="s">
        <v>142</v>
      </c>
      <c r="B56" s="19" t="s">
        <v>143</v>
      </c>
      <c r="C56" s="19" t="s">
        <v>66</v>
      </c>
      <c r="D56" s="20">
        <v>100</v>
      </c>
      <c r="E56" s="30"/>
      <c r="F56" s="20">
        <f t="shared" si="10"/>
        <v>0</v>
      </c>
      <c r="G56" s="30"/>
      <c r="H56" s="20">
        <f t="shared" si="11"/>
        <v>0</v>
      </c>
      <c r="I56" s="20">
        <f t="shared" si="12"/>
        <v>0</v>
      </c>
      <c r="J56" s="38">
        <f t="shared" ref="J56:J60" si="13">I56</f>
        <v>0</v>
      </c>
      <c r="K56" s="14"/>
      <c r="L56" s="14"/>
    </row>
    <row r="57" spans="1:12" x14ac:dyDescent="0.25">
      <c r="A57" s="19" t="s">
        <v>144</v>
      </c>
      <c r="B57" s="19" t="s">
        <v>145</v>
      </c>
      <c r="C57" s="19" t="s">
        <v>66</v>
      </c>
      <c r="D57" s="20">
        <v>96</v>
      </c>
      <c r="E57" s="30"/>
      <c r="F57" s="20">
        <f t="shared" si="10"/>
        <v>0</v>
      </c>
      <c r="G57" s="30"/>
      <c r="H57" s="20">
        <f t="shared" si="11"/>
        <v>0</v>
      </c>
      <c r="I57" s="20">
        <f t="shared" si="12"/>
        <v>0</v>
      </c>
      <c r="J57" s="38">
        <f t="shared" si="13"/>
        <v>0</v>
      </c>
      <c r="K57" s="14"/>
      <c r="L57" s="14"/>
    </row>
    <row r="58" spans="1:12" x14ac:dyDescent="0.25">
      <c r="A58" s="19" t="s">
        <v>146</v>
      </c>
      <c r="B58" s="19" t="s">
        <v>147</v>
      </c>
      <c r="C58" s="19" t="s">
        <v>66</v>
      </c>
      <c r="D58" s="20">
        <v>96</v>
      </c>
      <c r="E58" s="30"/>
      <c r="F58" s="20">
        <f t="shared" si="10"/>
        <v>0</v>
      </c>
      <c r="G58" s="30"/>
      <c r="H58" s="20">
        <f t="shared" si="11"/>
        <v>0</v>
      </c>
      <c r="I58" s="20">
        <f t="shared" si="12"/>
        <v>0</v>
      </c>
      <c r="J58" s="38">
        <f t="shared" si="13"/>
        <v>0</v>
      </c>
      <c r="K58" s="14"/>
      <c r="L58" s="14"/>
    </row>
    <row r="59" spans="1:12" x14ac:dyDescent="0.25">
      <c r="A59" s="19" t="s">
        <v>148</v>
      </c>
      <c r="B59" s="19" t="s">
        <v>149</v>
      </c>
      <c r="C59" s="19" t="s">
        <v>66</v>
      </c>
      <c r="D59" s="20">
        <v>48</v>
      </c>
      <c r="E59" s="30"/>
      <c r="F59" s="20">
        <f t="shared" si="10"/>
        <v>0</v>
      </c>
      <c r="G59" s="30"/>
      <c r="H59" s="20">
        <f t="shared" si="11"/>
        <v>0</v>
      </c>
      <c r="I59" s="20">
        <f t="shared" si="12"/>
        <v>0</v>
      </c>
      <c r="J59" s="38">
        <f t="shared" si="13"/>
        <v>0</v>
      </c>
      <c r="K59" s="14"/>
      <c r="L59" s="14"/>
    </row>
    <row r="60" spans="1:12" x14ac:dyDescent="0.25">
      <c r="A60" s="19" t="s">
        <v>150</v>
      </c>
      <c r="B60" s="19" t="s">
        <v>151</v>
      </c>
      <c r="C60" s="19" t="s">
        <v>66</v>
      </c>
      <c r="D60" s="20">
        <v>2</v>
      </c>
      <c r="E60" s="30"/>
      <c r="F60" s="20">
        <f t="shared" si="10"/>
        <v>0</v>
      </c>
      <c r="G60" s="30"/>
      <c r="H60" s="20">
        <f t="shared" si="11"/>
        <v>0</v>
      </c>
      <c r="I60" s="20">
        <f t="shared" si="12"/>
        <v>0</v>
      </c>
      <c r="J60" s="38">
        <f t="shared" si="13"/>
        <v>0</v>
      </c>
      <c r="K60" s="14"/>
      <c r="L60" s="14"/>
    </row>
    <row r="61" spans="1:12" x14ac:dyDescent="0.25">
      <c r="A61" s="15" t="s">
        <v>15</v>
      </c>
      <c r="B61" s="15" t="s">
        <v>152</v>
      </c>
      <c r="C61" s="15" t="s">
        <v>15</v>
      </c>
      <c r="D61" s="16"/>
      <c r="E61" s="28"/>
      <c r="F61" s="16"/>
      <c r="G61" s="28"/>
      <c r="H61" s="16"/>
      <c r="I61" s="16"/>
      <c r="J61" s="16"/>
      <c r="K61" s="14"/>
      <c r="L61" s="14"/>
    </row>
    <row r="62" spans="1:12" x14ac:dyDescent="0.25">
      <c r="A62" s="19" t="s">
        <v>153</v>
      </c>
      <c r="B62" s="19" t="s">
        <v>154</v>
      </c>
      <c r="C62" s="19" t="s">
        <v>93</v>
      </c>
      <c r="D62" s="20">
        <v>55</v>
      </c>
      <c r="E62" s="30"/>
      <c r="F62" s="20">
        <f>D62*E62</f>
        <v>0</v>
      </c>
      <c r="G62" s="30"/>
      <c r="H62" s="20">
        <f>D62*G62</f>
        <v>0</v>
      </c>
      <c r="I62" s="20">
        <f t="shared" ref="I62:I68" si="14">F62+H62</f>
        <v>0</v>
      </c>
      <c r="J62" s="38">
        <f>I62</f>
        <v>0</v>
      </c>
      <c r="K62" s="14"/>
      <c r="L62" s="14"/>
    </row>
    <row r="63" spans="1:12" x14ac:dyDescent="0.25">
      <c r="A63" s="19" t="s">
        <v>155</v>
      </c>
      <c r="B63" s="19" t="s">
        <v>156</v>
      </c>
      <c r="C63" s="19" t="s">
        <v>93</v>
      </c>
      <c r="D63" s="20">
        <v>2400</v>
      </c>
      <c r="E63" s="30"/>
      <c r="F63" s="20">
        <f>D63*E63</f>
        <v>0</v>
      </c>
      <c r="G63" s="30"/>
      <c r="H63" s="20">
        <f>D63*G63</f>
        <v>0</v>
      </c>
      <c r="I63" s="20">
        <f t="shared" si="14"/>
        <v>0</v>
      </c>
      <c r="J63" s="38">
        <f t="shared" ref="J63:J64" si="15">I63</f>
        <v>0</v>
      </c>
      <c r="K63" s="14"/>
      <c r="L63" s="14"/>
    </row>
    <row r="64" spans="1:12" x14ac:dyDescent="0.25">
      <c r="A64" s="19" t="s">
        <v>157</v>
      </c>
      <c r="B64" s="19" t="s">
        <v>158</v>
      </c>
      <c r="C64" s="19" t="s">
        <v>66</v>
      </c>
      <c r="D64" s="20">
        <v>144</v>
      </c>
      <c r="E64" s="30"/>
      <c r="F64" s="20">
        <f>D64*E64</f>
        <v>0</v>
      </c>
      <c r="G64" s="30"/>
      <c r="H64" s="20">
        <f>D64*G64</f>
        <v>0</v>
      </c>
      <c r="I64" s="20">
        <f t="shared" si="14"/>
        <v>0</v>
      </c>
      <c r="J64" s="38">
        <f t="shared" si="15"/>
        <v>0</v>
      </c>
      <c r="K64" s="14"/>
      <c r="L64" s="14"/>
    </row>
    <row r="65" spans="1:12" x14ac:dyDescent="0.25">
      <c r="A65" s="15" t="s">
        <v>15</v>
      </c>
      <c r="B65" s="15" t="s">
        <v>159</v>
      </c>
      <c r="C65" s="15" t="s">
        <v>15</v>
      </c>
      <c r="D65" s="16"/>
      <c r="E65" s="28"/>
      <c r="F65" s="16"/>
      <c r="G65" s="28"/>
      <c r="H65" s="16"/>
      <c r="I65" s="16"/>
      <c r="J65" s="16"/>
      <c r="K65" s="14"/>
      <c r="L65" s="14"/>
    </row>
    <row r="66" spans="1:12" x14ac:dyDescent="0.25">
      <c r="A66" s="19" t="s">
        <v>160</v>
      </c>
      <c r="B66" s="19" t="s">
        <v>161</v>
      </c>
      <c r="C66" s="19" t="s">
        <v>77</v>
      </c>
      <c r="D66" s="20">
        <v>2</v>
      </c>
      <c r="E66" s="30"/>
      <c r="F66" s="20">
        <f>D66*E66</f>
        <v>0</v>
      </c>
      <c r="G66" s="30"/>
      <c r="H66" s="20">
        <f>D66*G66</f>
        <v>0</v>
      </c>
      <c r="I66" s="20">
        <f t="shared" si="14"/>
        <v>0</v>
      </c>
      <c r="J66" s="38">
        <f>I66</f>
        <v>0</v>
      </c>
      <c r="K66" s="14"/>
      <c r="L66" s="14"/>
    </row>
    <row r="67" spans="1:12" x14ac:dyDescent="0.25">
      <c r="A67" s="19" t="s">
        <v>162</v>
      </c>
      <c r="B67" s="19" t="s">
        <v>163</v>
      </c>
      <c r="C67" s="19" t="s">
        <v>77</v>
      </c>
      <c r="D67" s="20">
        <v>6</v>
      </c>
      <c r="E67" s="30"/>
      <c r="F67" s="20">
        <f>D67*E67</f>
        <v>0</v>
      </c>
      <c r="G67" s="30"/>
      <c r="H67" s="20">
        <f>D67*G67</f>
        <v>0</v>
      </c>
      <c r="I67" s="20">
        <f t="shared" si="14"/>
        <v>0</v>
      </c>
      <c r="J67" s="38">
        <f t="shared" ref="J67:J68" si="16">I67</f>
        <v>0</v>
      </c>
      <c r="K67" s="14"/>
      <c r="L67" s="14"/>
    </row>
    <row r="68" spans="1:12" x14ac:dyDescent="0.25">
      <c r="A68" s="19" t="s">
        <v>164</v>
      </c>
      <c r="B68" s="19" t="s">
        <v>165</v>
      </c>
      <c r="C68" s="19" t="s">
        <v>77</v>
      </c>
      <c r="D68" s="20">
        <v>2</v>
      </c>
      <c r="E68" s="30"/>
      <c r="F68" s="20">
        <f>D68*E68</f>
        <v>0</v>
      </c>
      <c r="G68" s="30"/>
      <c r="H68" s="20">
        <f>D68*G68</f>
        <v>0</v>
      </c>
      <c r="I68" s="20">
        <f t="shared" si="14"/>
        <v>0</v>
      </c>
      <c r="J68" s="38">
        <f t="shared" si="16"/>
        <v>0</v>
      </c>
      <c r="K68" s="14"/>
      <c r="L68" s="14"/>
    </row>
    <row r="69" spans="1:12" x14ac:dyDescent="0.25">
      <c r="A69" s="21" t="s">
        <v>15</v>
      </c>
      <c r="B69" s="21" t="s">
        <v>166</v>
      </c>
      <c r="C69" s="21" t="s">
        <v>15</v>
      </c>
      <c r="D69" s="22"/>
      <c r="E69" s="31"/>
      <c r="F69" s="22">
        <f>SUM(F49:F68)</f>
        <v>0</v>
      </c>
      <c r="G69" s="31"/>
      <c r="H69" s="22">
        <f>SUM(H49:H68)</f>
        <v>0</v>
      </c>
      <c r="I69" s="22">
        <f>SUM(I49:I68)</f>
        <v>0</v>
      </c>
      <c r="J69" s="22">
        <f>SUM(J49:J68)</f>
        <v>0</v>
      </c>
      <c r="K69" s="14"/>
      <c r="L69" s="14"/>
    </row>
    <row r="70" spans="1:12" x14ac:dyDescent="0.25">
      <c r="A70" s="19" t="s">
        <v>15</v>
      </c>
      <c r="B70" s="19" t="s">
        <v>15</v>
      </c>
      <c r="C70" s="19" t="s">
        <v>15</v>
      </c>
      <c r="D70" s="20"/>
      <c r="E70" s="30"/>
      <c r="F70" s="20"/>
      <c r="G70" s="30"/>
      <c r="H70" s="20"/>
      <c r="I70" s="20"/>
      <c r="J70" s="20"/>
      <c r="K70" s="14"/>
      <c r="L70" s="14"/>
    </row>
    <row r="71" spans="1:12" x14ac:dyDescent="0.25">
      <c r="A71" s="21" t="s">
        <v>15</v>
      </c>
      <c r="B71" s="21" t="s">
        <v>167</v>
      </c>
      <c r="C71" s="21" t="s">
        <v>15</v>
      </c>
      <c r="D71" s="22"/>
      <c r="E71" s="31"/>
      <c r="F71" s="22"/>
      <c r="G71" s="31"/>
      <c r="H71" s="22"/>
      <c r="I71" s="22"/>
      <c r="J71" s="22"/>
      <c r="K71" s="14"/>
      <c r="L71" s="14"/>
    </row>
    <row r="72" spans="1:12" x14ac:dyDescent="0.25">
      <c r="A72" s="15" t="s">
        <v>15</v>
      </c>
      <c r="B72" s="15" t="s">
        <v>168</v>
      </c>
      <c r="C72" s="15" t="s">
        <v>15</v>
      </c>
      <c r="D72" s="16"/>
      <c r="E72" s="28"/>
      <c r="F72" s="16"/>
      <c r="G72" s="28"/>
      <c r="H72" s="16"/>
      <c r="I72" s="16"/>
      <c r="J72" s="16"/>
      <c r="K72" s="14"/>
      <c r="L72" s="14"/>
    </row>
    <row r="73" spans="1:12" x14ac:dyDescent="0.25">
      <c r="A73" s="19" t="s">
        <v>169</v>
      </c>
      <c r="B73" s="19" t="s">
        <v>170</v>
      </c>
      <c r="C73" s="19" t="s">
        <v>77</v>
      </c>
      <c r="D73" s="20">
        <v>2</v>
      </c>
      <c r="E73" s="30"/>
      <c r="F73" s="20">
        <f>D73*E73</f>
        <v>0</v>
      </c>
      <c r="G73" s="30"/>
      <c r="H73" s="20">
        <f>D73*G73</f>
        <v>0</v>
      </c>
      <c r="I73" s="20">
        <f>F73+H73</f>
        <v>0</v>
      </c>
      <c r="J73" s="38">
        <f>I73</f>
        <v>0</v>
      </c>
      <c r="K73" s="14"/>
      <c r="L73" s="14"/>
    </row>
    <row r="74" spans="1:12" x14ac:dyDescent="0.25">
      <c r="A74" s="19" t="s">
        <v>171</v>
      </c>
      <c r="B74" s="19" t="s">
        <v>172</v>
      </c>
      <c r="C74" s="19" t="s">
        <v>77</v>
      </c>
      <c r="D74" s="20">
        <v>6</v>
      </c>
      <c r="E74" s="30"/>
      <c r="F74" s="20">
        <f>D74*E74</f>
        <v>0</v>
      </c>
      <c r="G74" s="30"/>
      <c r="H74" s="20">
        <f>D74*G74</f>
        <v>0</v>
      </c>
      <c r="I74" s="20">
        <f>F74+H74</f>
        <v>0</v>
      </c>
      <c r="J74" s="38">
        <f t="shared" ref="J74:J75" si="17">I74</f>
        <v>0</v>
      </c>
      <c r="K74" s="14"/>
      <c r="L74" s="14"/>
    </row>
    <row r="75" spans="1:12" x14ac:dyDescent="0.25">
      <c r="A75" s="19" t="s">
        <v>173</v>
      </c>
      <c r="B75" s="19" t="s">
        <v>174</v>
      </c>
      <c r="C75" s="19" t="s">
        <v>66</v>
      </c>
      <c r="D75" s="20">
        <v>4</v>
      </c>
      <c r="E75" s="30"/>
      <c r="F75" s="20">
        <f>D75*E75</f>
        <v>0</v>
      </c>
      <c r="G75" s="30"/>
      <c r="H75" s="20">
        <f>D75*G75</f>
        <v>0</v>
      </c>
      <c r="I75" s="20">
        <f>F75+H75</f>
        <v>0</v>
      </c>
      <c r="J75" s="38">
        <f t="shared" si="17"/>
        <v>0</v>
      </c>
      <c r="K75" s="14"/>
      <c r="L75" s="14"/>
    </row>
    <row r="76" spans="1:12" x14ac:dyDescent="0.25">
      <c r="A76" s="15" t="s">
        <v>15</v>
      </c>
      <c r="B76" s="15" t="s">
        <v>175</v>
      </c>
      <c r="C76" s="15" t="s">
        <v>15</v>
      </c>
      <c r="D76" s="16"/>
      <c r="E76" s="28"/>
      <c r="F76" s="16"/>
      <c r="G76" s="28"/>
      <c r="H76" s="16"/>
      <c r="I76" s="16"/>
      <c r="J76" s="16"/>
      <c r="K76" s="14"/>
      <c r="L76" s="14"/>
    </row>
    <row r="77" spans="1:12" x14ac:dyDescent="0.25">
      <c r="A77" s="19" t="s">
        <v>176</v>
      </c>
      <c r="B77" s="19" t="s">
        <v>177</v>
      </c>
      <c r="C77" s="19" t="s">
        <v>66</v>
      </c>
      <c r="D77" s="20">
        <v>1</v>
      </c>
      <c r="E77" s="30"/>
      <c r="F77" s="20">
        <f>D77*E77</f>
        <v>0</v>
      </c>
      <c r="G77" s="30"/>
      <c r="H77" s="20">
        <f>D77*G77</f>
        <v>0</v>
      </c>
      <c r="I77" s="20">
        <f>F77+H77</f>
        <v>0</v>
      </c>
      <c r="J77" s="38">
        <f>I77</f>
        <v>0</v>
      </c>
      <c r="K77" s="14"/>
      <c r="L77" s="14"/>
    </row>
    <row r="78" spans="1:12" x14ac:dyDescent="0.25">
      <c r="A78" s="19" t="s">
        <v>178</v>
      </c>
      <c r="B78" s="19" t="s">
        <v>179</v>
      </c>
      <c r="C78" s="19" t="s">
        <v>77</v>
      </c>
      <c r="D78" s="20">
        <v>1</v>
      </c>
      <c r="E78" s="30"/>
      <c r="F78" s="20">
        <f>D78*E78</f>
        <v>0</v>
      </c>
      <c r="G78" s="30"/>
      <c r="H78" s="20">
        <f>D78*G78</f>
        <v>0</v>
      </c>
      <c r="I78" s="20">
        <f>F78+H78</f>
        <v>0</v>
      </c>
      <c r="J78" s="38">
        <f t="shared" ref="J78:J79" si="18">I78</f>
        <v>0</v>
      </c>
      <c r="K78" s="14"/>
      <c r="L78" s="14"/>
    </row>
    <row r="79" spans="1:12" x14ac:dyDescent="0.25">
      <c r="A79" s="19" t="s">
        <v>180</v>
      </c>
      <c r="B79" s="19" t="s">
        <v>181</v>
      </c>
      <c r="C79" s="19" t="s">
        <v>66</v>
      </c>
      <c r="D79" s="20">
        <v>12</v>
      </c>
      <c r="E79" s="30"/>
      <c r="F79" s="20">
        <f>D79*E79</f>
        <v>0</v>
      </c>
      <c r="G79" s="30"/>
      <c r="H79" s="20">
        <f>D79*G79</f>
        <v>0</v>
      </c>
      <c r="I79" s="20">
        <f>F79+H79</f>
        <v>0</v>
      </c>
      <c r="J79" s="38">
        <f t="shared" si="18"/>
        <v>0</v>
      </c>
      <c r="K79" s="14"/>
      <c r="L79" s="14"/>
    </row>
    <row r="80" spans="1:12" x14ac:dyDescent="0.25">
      <c r="A80" s="15" t="s">
        <v>15</v>
      </c>
      <c r="B80" s="15" t="s">
        <v>182</v>
      </c>
      <c r="C80" s="15" t="s">
        <v>15</v>
      </c>
      <c r="D80" s="16"/>
      <c r="E80" s="28"/>
      <c r="F80" s="16"/>
      <c r="G80" s="28"/>
      <c r="H80" s="16"/>
      <c r="I80" s="16"/>
      <c r="J80" s="16"/>
      <c r="K80" s="14"/>
      <c r="L80" s="14"/>
    </row>
    <row r="81" spans="1:12" x14ac:dyDescent="0.25">
      <c r="A81" s="19" t="s">
        <v>183</v>
      </c>
      <c r="B81" s="19" t="s">
        <v>184</v>
      </c>
      <c r="C81" s="19" t="s">
        <v>93</v>
      </c>
      <c r="D81" s="20">
        <v>6</v>
      </c>
      <c r="E81" s="30"/>
      <c r="F81" s="20">
        <f>D81*E81</f>
        <v>0</v>
      </c>
      <c r="G81" s="30"/>
      <c r="H81" s="20">
        <f>D81*G81</f>
        <v>0</v>
      </c>
      <c r="I81" s="20">
        <f>F81+H81</f>
        <v>0</v>
      </c>
      <c r="J81" s="38">
        <f>I81</f>
        <v>0</v>
      </c>
      <c r="K81" s="14"/>
      <c r="L81" s="14"/>
    </row>
    <row r="82" spans="1:12" x14ac:dyDescent="0.25">
      <c r="A82" s="15" t="s">
        <v>15</v>
      </c>
      <c r="B82" s="15" t="s">
        <v>185</v>
      </c>
      <c r="C82" s="15" t="s">
        <v>15</v>
      </c>
      <c r="D82" s="16"/>
      <c r="E82" s="28"/>
      <c r="F82" s="16"/>
      <c r="G82" s="28"/>
      <c r="H82" s="16"/>
      <c r="I82" s="16"/>
      <c r="J82" s="16"/>
      <c r="K82" s="14"/>
      <c r="L82" s="14"/>
    </row>
    <row r="83" spans="1:12" x14ac:dyDescent="0.25">
      <c r="A83" s="19" t="s">
        <v>186</v>
      </c>
      <c r="B83" s="19" t="s">
        <v>187</v>
      </c>
      <c r="C83" s="19" t="s">
        <v>93</v>
      </c>
      <c r="D83" s="20">
        <v>14</v>
      </c>
      <c r="E83" s="30"/>
      <c r="F83" s="20">
        <f>D83*E83</f>
        <v>0</v>
      </c>
      <c r="G83" s="30"/>
      <c r="H83" s="20">
        <f>D83*G83</f>
        <v>0</v>
      </c>
      <c r="I83" s="20">
        <f>F83+H83</f>
        <v>0</v>
      </c>
      <c r="J83" s="38">
        <f>I83</f>
        <v>0</v>
      </c>
      <c r="K83" s="14"/>
      <c r="L83" s="14"/>
    </row>
    <row r="84" spans="1:12" x14ac:dyDescent="0.25">
      <c r="A84" s="19" t="s">
        <v>188</v>
      </c>
      <c r="B84" s="19" t="s">
        <v>189</v>
      </c>
      <c r="C84" s="19" t="s">
        <v>93</v>
      </c>
      <c r="D84" s="20">
        <v>16</v>
      </c>
      <c r="E84" s="30"/>
      <c r="F84" s="20">
        <f>D84*E84</f>
        <v>0</v>
      </c>
      <c r="G84" s="30"/>
      <c r="H84" s="20">
        <f>D84*G84</f>
        <v>0</v>
      </c>
      <c r="I84" s="20">
        <f>F84+H84</f>
        <v>0</v>
      </c>
      <c r="J84" s="38">
        <f>I84</f>
        <v>0</v>
      </c>
      <c r="K84" s="14"/>
      <c r="L84" s="14"/>
    </row>
    <row r="85" spans="1:12" x14ac:dyDescent="0.25">
      <c r="A85" s="15" t="s">
        <v>15</v>
      </c>
      <c r="B85" s="15" t="s">
        <v>190</v>
      </c>
      <c r="C85" s="15" t="s">
        <v>15</v>
      </c>
      <c r="D85" s="16"/>
      <c r="E85" s="28"/>
      <c r="F85" s="16"/>
      <c r="G85" s="28"/>
      <c r="H85" s="16"/>
      <c r="I85" s="16"/>
      <c r="J85" s="16"/>
      <c r="K85" s="14"/>
      <c r="L85" s="14"/>
    </row>
    <row r="86" spans="1:12" x14ac:dyDescent="0.25">
      <c r="A86" s="19" t="s">
        <v>191</v>
      </c>
      <c r="B86" s="19" t="s">
        <v>192</v>
      </c>
      <c r="C86" s="19" t="s">
        <v>93</v>
      </c>
      <c r="D86" s="20">
        <v>26</v>
      </c>
      <c r="E86" s="30"/>
      <c r="F86" s="20">
        <f>D86*E86</f>
        <v>0</v>
      </c>
      <c r="G86" s="30"/>
      <c r="H86" s="20">
        <f>D86*G86</f>
        <v>0</v>
      </c>
      <c r="I86" s="20">
        <f>F86+H86</f>
        <v>0</v>
      </c>
      <c r="J86" s="38">
        <f>I86</f>
        <v>0</v>
      </c>
      <c r="K86" s="14"/>
      <c r="L86" s="14"/>
    </row>
    <row r="87" spans="1:12" x14ac:dyDescent="0.25">
      <c r="A87" s="15" t="s">
        <v>15</v>
      </c>
      <c r="B87" s="15" t="s">
        <v>193</v>
      </c>
      <c r="C87" s="15" t="s">
        <v>15</v>
      </c>
      <c r="D87" s="16"/>
      <c r="E87" s="28"/>
      <c r="F87" s="16"/>
      <c r="G87" s="28"/>
      <c r="H87" s="16"/>
      <c r="I87" s="16"/>
      <c r="J87" s="16"/>
      <c r="K87" s="14"/>
      <c r="L87" s="14"/>
    </row>
    <row r="88" spans="1:12" x14ac:dyDescent="0.25">
      <c r="A88" s="19" t="s">
        <v>194</v>
      </c>
      <c r="B88" s="19" t="s">
        <v>195</v>
      </c>
      <c r="C88" s="19" t="s">
        <v>66</v>
      </c>
      <c r="D88" s="20">
        <v>12</v>
      </c>
      <c r="E88" s="30"/>
      <c r="F88" s="20">
        <f t="shared" ref="F88:F93" si="19">D88*E88</f>
        <v>0</v>
      </c>
      <c r="G88" s="30"/>
      <c r="H88" s="20">
        <f t="shared" ref="H88:H93" si="20">D88*G88</f>
        <v>0</v>
      </c>
      <c r="I88" s="20">
        <f t="shared" ref="I88:I93" si="21">F88+H88</f>
        <v>0</v>
      </c>
      <c r="J88" s="38">
        <f>I88</f>
        <v>0</v>
      </c>
      <c r="K88" s="14"/>
      <c r="L88" s="14"/>
    </row>
    <row r="89" spans="1:12" x14ac:dyDescent="0.25">
      <c r="A89" s="19" t="s">
        <v>196</v>
      </c>
      <c r="B89" s="19" t="s">
        <v>197</v>
      </c>
      <c r="C89" s="19" t="s">
        <v>66</v>
      </c>
      <c r="D89" s="20">
        <v>64</v>
      </c>
      <c r="E89" s="30"/>
      <c r="F89" s="20">
        <f t="shared" si="19"/>
        <v>0</v>
      </c>
      <c r="G89" s="30"/>
      <c r="H89" s="20">
        <f t="shared" si="20"/>
        <v>0</v>
      </c>
      <c r="I89" s="20">
        <f t="shared" si="21"/>
        <v>0</v>
      </c>
      <c r="J89" s="38">
        <f t="shared" ref="J89:J93" si="22">I89</f>
        <v>0</v>
      </c>
      <c r="K89" s="14"/>
      <c r="L89" s="14"/>
    </row>
    <row r="90" spans="1:12" x14ac:dyDescent="0.25">
      <c r="A90" s="19" t="s">
        <v>198</v>
      </c>
      <c r="B90" s="19" t="s">
        <v>199</v>
      </c>
      <c r="C90" s="19" t="s">
        <v>66</v>
      </c>
      <c r="D90" s="20">
        <v>120</v>
      </c>
      <c r="E90" s="30"/>
      <c r="F90" s="20">
        <f t="shared" si="19"/>
        <v>0</v>
      </c>
      <c r="G90" s="30"/>
      <c r="H90" s="20">
        <f t="shared" si="20"/>
        <v>0</v>
      </c>
      <c r="I90" s="20">
        <f t="shared" si="21"/>
        <v>0</v>
      </c>
      <c r="J90" s="38">
        <f t="shared" si="22"/>
        <v>0</v>
      </c>
      <c r="K90" s="14"/>
      <c r="L90" s="14"/>
    </row>
    <row r="91" spans="1:12" x14ac:dyDescent="0.25">
      <c r="A91" s="19" t="s">
        <v>200</v>
      </c>
      <c r="B91" s="19" t="s">
        <v>201</v>
      </c>
      <c r="C91" s="19" t="s">
        <v>66</v>
      </c>
      <c r="D91" s="20">
        <v>28</v>
      </c>
      <c r="E91" s="30"/>
      <c r="F91" s="20">
        <f t="shared" si="19"/>
        <v>0</v>
      </c>
      <c r="G91" s="30"/>
      <c r="H91" s="20">
        <f t="shared" si="20"/>
        <v>0</v>
      </c>
      <c r="I91" s="20">
        <f t="shared" si="21"/>
        <v>0</v>
      </c>
      <c r="J91" s="38">
        <f t="shared" si="22"/>
        <v>0</v>
      </c>
      <c r="K91" s="14"/>
      <c r="L91" s="14"/>
    </row>
    <row r="92" spans="1:12" x14ac:dyDescent="0.25">
      <c r="A92" s="19" t="s">
        <v>202</v>
      </c>
      <c r="B92" s="19" t="s">
        <v>203</v>
      </c>
      <c r="C92" s="19" t="s">
        <v>66</v>
      </c>
      <c r="D92" s="20">
        <v>48</v>
      </c>
      <c r="E92" s="30"/>
      <c r="F92" s="20">
        <f t="shared" si="19"/>
        <v>0</v>
      </c>
      <c r="G92" s="30"/>
      <c r="H92" s="20">
        <f t="shared" si="20"/>
        <v>0</v>
      </c>
      <c r="I92" s="20">
        <f t="shared" si="21"/>
        <v>0</v>
      </c>
      <c r="J92" s="38">
        <f t="shared" si="22"/>
        <v>0</v>
      </c>
      <c r="K92" s="14"/>
      <c r="L92" s="14"/>
    </row>
    <row r="93" spans="1:12" x14ac:dyDescent="0.25">
      <c r="A93" s="19" t="s">
        <v>204</v>
      </c>
      <c r="B93" s="19" t="s">
        <v>205</v>
      </c>
      <c r="C93" s="19" t="s">
        <v>66</v>
      </c>
      <c r="D93" s="20">
        <v>2</v>
      </c>
      <c r="E93" s="30"/>
      <c r="F93" s="20">
        <f t="shared" si="19"/>
        <v>0</v>
      </c>
      <c r="G93" s="30"/>
      <c r="H93" s="20">
        <f t="shared" si="20"/>
        <v>0</v>
      </c>
      <c r="I93" s="20">
        <f t="shared" si="21"/>
        <v>0</v>
      </c>
      <c r="J93" s="38">
        <f t="shared" si="22"/>
        <v>0</v>
      </c>
      <c r="K93" s="14"/>
      <c r="L93" s="14"/>
    </row>
    <row r="94" spans="1:12" x14ac:dyDescent="0.25">
      <c r="A94" s="15" t="s">
        <v>15</v>
      </c>
      <c r="B94" s="15" t="s">
        <v>206</v>
      </c>
      <c r="C94" s="15" t="s">
        <v>15</v>
      </c>
      <c r="D94" s="16"/>
      <c r="E94" s="28"/>
      <c r="F94" s="16"/>
      <c r="G94" s="28"/>
      <c r="H94" s="16"/>
      <c r="I94" s="16"/>
      <c r="J94" s="16"/>
      <c r="K94" s="14"/>
      <c r="L94" s="14"/>
    </row>
    <row r="95" spans="1:12" x14ac:dyDescent="0.25">
      <c r="A95" s="19" t="s">
        <v>207</v>
      </c>
      <c r="B95" s="19" t="s">
        <v>208</v>
      </c>
      <c r="C95" s="19" t="s">
        <v>93</v>
      </c>
      <c r="D95" s="20">
        <v>10</v>
      </c>
      <c r="E95" s="30"/>
      <c r="F95" s="20">
        <f>D95*E95</f>
        <v>0</v>
      </c>
      <c r="G95" s="30"/>
      <c r="H95" s="20">
        <f>D95*G95</f>
        <v>0</v>
      </c>
      <c r="I95" s="20">
        <f>F95+H95</f>
        <v>0</v>
      </c>
      <c r="J95" s="38">
        <f>I95</f>
        <v>0</v>
      </c>
      <c r="K95" s="14"/>
      <c r="L95" s="14"/>
    </row>
    <row r="96" spans="1:12" x14ac:dyDescent="0.25">
      <c r="A96" s="19" t="s">
        <v>209</v>
      </c>
      <c r="B96" s="19" t="s">
        <v>210</v>
      </c>
      <c r="C96" s="19" t="s">
        <v>93</v>
      </c>
      <c r="D96" s="20">
        <v>10</v>
      </c>
      <c r="E96" s="30"/>
      <c r="F96" s="20">
        <f>D96*E96</f>
        <v>0</v>
      </c>
      <c r="G96" s="30"/>
      <c r="H96" s="20">
        <f>D96*G96</f>
        <v>0</v>
      </c>
      <c r="I96" s="20">
        <f>F96+H96</f>
        <v>0</v>
      </c>
      <c r="J96" s="38">
        <f>I96</f>
        <v>0</v>
      </c>
      <c r="K96" s="14"/>
      <c r="L96" s="14"/>
    </row>
    <row r="97" spans="1:12" x14ac:dyDescent="0.25">
      <c r="A97" s="15" t="s">
        <v>15</v>
      </c>
      <c r="B97" s="15" t="s">
        <v>211</v>
      </c>
      <c r="C97" s="15" t="s">
        <v>15</v>
      </c>
      <c r="D97" s="16"/>
      <c r="E97" s="28"/>
      <c r="F97" s="16"/>
      <c r="G97" s="28"/>
      <c r="H97" s="16"/>
      <c r="I97" s="16"/>
      <c r="J97" s="16"/>
      <c r="K97" s="14"/>
      <c r="L97" s="14"/>
    </row>
    <row r="98" spans="1:12" x14ac:dyDescent="0.25">
      <c r="A98" s="19" t="s">
        <v>212</v>
      </c>
      <c r="B98" s="19" t="s">
        <v>213</v>
      </c>
      <c r="C98" s="19" t="s">
        <v>66</v>
      </c>
      <c r="D98" s="20">
        <v>1</v>
      </c>
      <c r="E98" s="30"/>
      <c r="F98" s="20">
        <f>D98*E98</f>
        <v>0</v>
      </c>
      <c r="G98" s="30"/>
      <c r="H98" s="20">
        <f>D98*G98</f>
        <v>0</v>
      </c>
      <c r="I98" s="20">
        <f>F98+H98</f>
        <v>0</v>
      </c>
      <c r="J98" s="38">
        <f>I98</f>
        <v>0</v>
      </c>
      <c r="K98" s="14"/>
      <c r="L98" s="14"/>
    </row>
    <row r="99" spans="1:12" x14ac:dyDescent="0.25">
      <c r="A99" s="19" t="s">
        <v>214</v>
      </c>
      <c r="B99" s="19" t="s">
        <v>215</v>
      </c>
      <c r="C99" s="19" t="s">
        <v>66</v>
      </c>
      <c r="D99" s="20">
        <v>1</v>
      </c>
      <c r="E99" s="30"/>
      <c r="F99" s="20">
        <f>D99*E99</f>
        <v>0</v>
      </c>
      <c r="G99" s="30"/>
      <c r="H99" s="20">
        <f>D99*G99</f>
        <v>0</v>
      </c>
      <c r="I99" s="20">
        <f>F99+H99</f>
        <v>0</v>
      </c>
      <c r="J99" s="38">
        <f t="shared" ref="J99:J101" si="23">I99</f>
        <v>0</v>
      </c>
      <c r="K99" s="14"/>
      <c r="L99" s="14"/>
    </row>
    <row r="100" spans="1:12" x14ac:dyDescent="0.25">
      <c r="A100" s="19" t="s">
        <v>216</v>
      </c>
      <c r="B100" s="19" t="s">
        <v>217</v>
      </c>
      <c r="C100" s="19" t="s">
        <v>66</v>
      </c>
      <c r="D100" s="20">
        <v>2</v>
      </c>
      <c r="E100" s="30"/>
      <c r="F100" s="20">
        <f>D100*E100</f>
        <v>0</v>
      </c>
      <c r="G100" s="30"/>
      <c r="H100" s="20">
        <f>D100*G100</f>
        <v>0</v>
      </c>
      <c r="I100" s="20">
        <f>F100+H100</f>
        <v>0</v>
      </c>
      <c r="J100" s="38">
        <f t="shared" si="23"/>
        <v>0</v>
      </c>
      <c r="K100" s="14"/>
      <c r="L100" s="14"/>
    </row>
    <row r="101" spans="1:12" x14ac:dyDescent="0.25">
      <c r="A101" s="19" t="s">
        <v>218</v>
      </c>
      <c r="B101" s="19" t="s">
        <v>219</v>
      </c>
      <c r="C101" s="19" t="s">
        <v>66</v>
      </c>
      <c r="D101" s="20">
        <v>2</v>
      </c>
      <c r="E101" s="30"/>
      <c r="F101" s="20">
        <f>D101*E101</f>
        <v>0</v>
      </c>
      <c r="G101" s="30"/>
      <c r="H101" s="20">
        <f>D101*G101</f>
        <v>0</v>
      </c>
      <c r="I101" s="20">
        <f>F101+H101</f>
        <v>0</v>
      </c>
      <c r="J101" s="38">
        <f t="shared" si="23"/>
        <v>0</v>
      </c>
      <c r="K101" s="14"/>
      <c r="L101" s="14"/>
    </row>
    <row r="102" spans="1:12" x14ac:dyDescent="0.25">
      <c r="A102" s="15" t="s">
        <v>15</v>
      </c>
      <c r="B102" s="15" t="s">
        <v>220</v>
      </c>
      <c r="C102" s="15" t="s">
        <v>15</v>
      </c>
      <c r="D102" s="16"/>
      <c r="E102" s="28"/>
      <c r="F102" s="16"/>
      <c r="G102" s="28"/>
      <c r="H102" s="16"/>
      <c r="I102" s="16"/>
      <c r="J102" s="16"/>
      <c r="K102" s="14"/>
      <c r="L102" s="14"/>
    </row>
    <row r="103" spans="1:12" x14ac:dyDescent="0.25">
      <c r="A103" s="19" t="s">
        <v>221</v>
      </c>
      <c r="B103" s="19" t="s">
        <v>213</v>
      </c>
      <c r="C103" s="19" t="s">
        <v>66</v>
      </c>
      <c r="D103" s="20">
        <v>1</v>
      </c>
      <c r="E103" s="30"/>
      <c r="F103" s="20">
        <f>D103*E103</f>
        <v>0</v>
      </c>
      <c r="G103" s="30"/>
      <c r="H103" s="20">
        <f>D103*G103</f>
        <v>0</v>
      </c>
      <c r="I103" s="20">
        <f>F103+H103</f>
        <v>0</v>
      </c>
      <c r="J103" s="38">
        <f>I103</f>
        <v>0</v>
      </c>
      <c r="K103" s="14"/>
      <c r="L103" s="14"/>
    </row>
    <row r="104" spans="1:12" x14ac:dyDescent="0.25">
      <c r="A104" s="19" t="s">
        <v>222</v>
      </c>
      <c r="B104" s="19" t="s">
        <v>217</v>
      </c>
      <c r="C104" s="19" t="s">
        <v>66</v>
      </c>
      <c r="D104" s="20">
        <v>1</v>
      </c>
      <c r="E104" s="30"/>
      <c r="F104" s="20">
        <f>D104*E104</f>
        <v>0</v>
      </c>
      <c r="G104" s="30"/>
      <c r="H104" s="20">
        <f>D104*G104</f>
        <v>0</v>
      </c>
      <c r="I104" s="20">
        <f>F104+H104</f>
        <v>0</v>
      </c>
      <c r="J104" s="38">
        <f t="shared" ref="J104:J105" si="24">I104</f>
        <v>0</v>
      </c>
      <c r="K104" s="14"/>
      <c r="L104" s="14"/>
    </row>
    <row r="105" spans="1:12" x14ac:dyDescent="0.25">
      <c r="A105" s="19" t="s">
        <v>223</v>
      </c>
      <c r="B105" s="19" t="s">
        <v>219</v>
      </c>
      <c r="C105" s="19" t="s">
        <v>66</v>
      </c>
      <c r="D105" s="20">
        <v>1</v>
      </c>
      <c r="E105" s="30"/>
      <c r="F105" s="20">
        <f>D105*E105</f>
        <v>0</v>
      </c>
      <c r="G105" s="30"/>
      <c r="H105" s="20">
        <f>D105*G105</f>
        <v>0</v>
      </c>
      <c r="I105" s="20">
        <f>F105+H105</f>
        <v>0</v>
      </c>
      <c r="J105" s="38">
        <f t="shared" si="24"/>
        <v>0</v>
      </c>
      <c r="K105" s="14"/>
      <c r="L105" s="14"/>
    </row>
    <row r="106" spans="1:12" x14ac:dyDescent="0.25">
      <c r="A106" s="15" t="s">
        <v>15</v>
      </c>
      <c r="B106" s="15" t="s">
        <v>224</v>
      </c>
      <c r="C106" s="15" t="s">
        <v>15</v>
      </c>
      <c r="D106" s="16"/>
      <c r="E106" s="28"/>
      <c r="F106" s="16"/>
      <c r="G106" s="28"/>
      <c r="H106" s="16"/>
      <c r="I106" s="16"/>
      <c r="J106" s="16"/>
      <c r="K106" s="14"/>
      <c r="L106" s="14"/>
    </row>
    <row r="107" spans="1:12" x14ac:dyDescent="0.25">
      <c r="A107" s="19" t="s">
        <v>225</v>
      </c>
      <c r="B107" s="19" t="s">
        <v>226</v>
      </c>
      <c r="C107" s="19" t="s">
        <v>66</v>
      </c>
      <c r="D107" s="20">
        <v>2</v>
      </c>
      <c r="E107" s="30"/>
      <c r="F107" s="20">
        <f>D107*E107</f>
        <v>0</v>
      </c>
      <c r="G107" s="30"/>
      <c r="H107" s="20">
        <f>D107*G107</f>
        <v>0</v>
      </c>
      <c r="I107" s="20">
        <f>F107+H107</f>
        <v>0</v>
      </c>
      <c r="J107" s="38">
        <f>I107</f>
        <v>0</v>
      </c>
      <c r="K107" s="14"/>
      <c r="L107" s="14"/>
    </row>
    <row r="108" spans="1:12" x14ac:dyDescent="0.25">
      <c r="A108" s="19" t="s">
        <v>227</v>
      </c>
      <c r="B108" s="19" t="s">
        <v>228</v>
      </c>
      <c r="C108" s="19" t="s">
        <v>66</v>
      </c>
      <c r="D108" s="20">
        <v>4</v>
      </c>
      <c r="E108" s="30"/>
      <c r="F108" s="20">
        <f>D108*E108</f>
        <v>0</v>
      </c>
      <c r="G108" s="30"/>
      <c r="H108" s="20">
        <f>D108*G108</f>
        <v>0</v>
      </c>
      <c r="I108" s="20">
        <f>F108+H108</f>
        <v>0</v>
      </c>
      <c r="J108" s="38">
        <f t="shared" ref="J108:J110" si="25">I108</f>
        <v>0</v>
      </c>
      <c r="K108" s="14"/>
      <c r="L108" s="14"/>
    </row>
    <row r="109" spans="1:12" x14ac:dyDescent="0.25">
      <c r="A109" s="19" t="s">
        <v>229</v>
      </c>
      <c r="B109" s="19" t="s">
        <v>230</v>
      </c>
      <c r="C109" s="19" t="s">
        <v>66</v>
      </c>
      <c r="D109" s="20">
        <v>1</v>
      </c>
      <c r="E109" s="30"/>
      <c r="F109" s="20">
        <f>D109*E109</f>
        <v>0</v>
      </c>
      <c r="G109" s="30"/>
      <c r="H109" s="20">
        <f>D109*G109</f>
        <v>0</v>
      </c>
      <c r="I109" s="20">
        <f>F109+H109</f>
        <v>0</v>
      </c>
      <c r="J109" s="38">
        <f t="shared" si="25"/>
        <v>0</v>
      </c>
      <c r="K109" s="14"/>
      <c r="L109" s="14"/>
    </row>
    <row r="110" spans="1:12" x14ac:dyDescent="0.25">
      <c r="A110" s="19" t="s">
        <v>231</v>
      </c>
      <c r="B110" s="19" t="s">
        <v>232</v>
      </c>
      <c r="C110" s="19" t="s">
        <v>66</v>
      </c>
      <c r="D110" s="20">
        <v>4</v>
      </c>
      <c r="E110" s="30"/>
      <c r="F110" s="20">
        <f>D110*E110</f>
        <v>0</v>
      </c>
      <c r="G110" s="30"/>
      <c r="H110" s="20">
        <f>D110*G110</f>
        <v>0</v>
      </c>
      <c r="I110" s="20">
        <f>F110+H110</f>
        <v>0</v>
      </c>
      <c r="J110" s="38">
        <f t="shared" si="25"/>
        <v>0</v>
      </c>
      <c r="K110" s="14"/>
      <c r="L110" s="14"/>
    </row>
    <row r="111" spans="1:12" x14ac:dyDescent="0.25">
      <c r="A111" s="15" t="s">
        <v>15</v>
      </c>
      <c r="B111" s="15" t="s">
        <v>233</v>
      </c>
      <c r="C111" s="15" t="s">
        <v>15</v>
      </c>
      <c r="D111" s="16"/>
      <c r="E111" s="28"/>
      <c r="F111" s="16"/>
      <c r="G111" s="28"/>
      <c r="H111" s="16"/>
      <c r="I111" s="16"/>
      <c r="J111" s="16"/>
      <c r="K111" s="14"/>
      <c r="L111" s="14"/>
    </row>
    <row r="112" spans="1:12" x14ac:dyDescent="0.25">
      <c r="A112" s="19" t="s">
        <v>234</v>
      </c>
      <c r="B112" s="19" t="s">
        <v>235</v>
      </c>
      <c r="C112" s="19" t="s">
        <v>66</v>
      </c>
      <c r="D112" s="20">
        <v>1</v>
      </c>
      <c r="E112" s="30"/>
      <c r="F112" s="20">
        <f>D112*E112</f>
        <v>0</v>
      </c>
      <c r="G112" s="30"/>
      <c r="H112" s="20">
        <f>D112*G112</f>
        <v>0</v>
      </c>
      <c r="I112" s="20">
        <f>F112+H112</f>
        <v>0</v>
      </c>
      <c r="J112" s="38">
        <f>I112</f>
        <v>0</v>
      </c>
      <c r="K112" s="14"/>
      <c r="L112" s="14"/>
    </row>
    <row r="113" spans="1:12" x14ac:dyDescent="0.25">
      <c r="A113" s="19" t="s">
        <v>236</v>
      </c>
      <c r="B113" s="19" t="s">
        <v>237</v>
      </c>
      <c r="C113" s="19" t="s">
        <v>66</v>
      </c>
      <c r="D113" s="20">
        <v>1</v>
      </c>
      <c r="E113" s="30"/>
      <c r="F113" s="20">
        <f>D113*E113</f>
        <v>0</v>
      </c>
      <c r="G113" s="30"/>
      <c r="H113" s="20">
        <f>D113*G113</f>
        <v>0</v>
      </c>
      <c r="I113" s="20">
        <f>F113+H113</f>
        <v>0</v>
      </c>
      <c r="J113" s="38">
        <f t="shared" ref="J113:J114" si="26">I113</f>
        <v>0</v>
      </c>
      <c r="K113" s="14"/>
      <c r="L113" s="14"/>
    </row>
    <row r="114" spans="1:12" x14ac:dyDescent="0.25">
      <c r="A114" s="19" t="s">
        <v>238</v>
      </c>
      <c r="B114" s="19" t="s">
        <v>239</v>
      </c>
      <c r="C114" s="19" t="s">
        <v>66</v>
      </c>
      <c r="D114" s="20">
        <v>2</v>
      </c>
      <c r="E114" s="30"/>
      <c r="F114" s="20">
        <f>D114*E114</f>
        <v>0</v>
      </c>
      <c r="G114" s="30"/>
      <c r="H114" s="20">
        <f>D114*G114</f>
        <v>0</v>
      </c>
      <c r="I114" s="20">
        <f>F114+H114</f>
        <v>0</v>
      </c>
      <c r="J114" s="38">
        <f t="shared" si="26"/>
        <v>0</v>
      </c>
      <c r="K114" s="14"/>
      <c r="L114" s="14"/>
    </row>
    <row r="115" spans="1:12" x14ac:dyDescent="0.25">
      <c r="A115" s="15" t="s">
        <v>15</v>
      </c>
      <c r="B115" s="15" t="s">
        <v>240</v>
      </c>
      <c r="C115" s="15" t="s">
        <v>15</v>
      </c>
      <c r="D115" s="16"/>
      <c r="E115" s="28"/>
      <c r="F115" s="16"/>
      <c r="G115" s="28"/>
      <c r="H115" s="16"/>
      <c r="I115" s="16"/>
      <c r="J115" s="16"/>
      <c r="K115" s="14"/>
      <c r="L115" s="14"/>
    </row>
    <row r="116" spans="1:12" x14ac:dyDescent="0.25">
      <c r="A116" s="19" t="s">
        <v>241</v>
      </c>
      <c r="B116" s="19" t="s">
        <v>242</v>
      </c>
      <c r="C116" s="19" t="s">
        <v>66</v>
      </c>
      <c r="D116" s="20">
        <v>1</v>
      </c>
      <c r="E116" s="30"/>
      <c r="F116" s="20">
        <f>D116*E116</f>
        <v>0</v>
      </c>
      <c r="G116" s="30"/>
      <c r="H116" s="20">
        <f>D116*G116</f>
        <v>0</v>
      </c>
      <c r="I116" s="20">
        <f>F116+H116</f>
        <v>0</v>
      </c>
      <c r="J116" s="38">
        <f>I116</f>
        <v>0</v>
      </c>
      <c r="K116" s="14"/>
      <c r="L116" s="14"/>
    </row>
    <row r="117" spans="1:12" x14ac:dyDescent="0.25">
      <c r="A117" s="19" t="s">
        <v>243</v>
      </c>
      <c r="B117" s="19" t="s">
        <v>244</v>
      </c>
      <c r="C117" s="19" t="s">
        <v>66</v>
      </c>
      <c r="D117" s="20">
        <v>1</v>
      </c>
      <c r="E117" s="30"/>
      <c r="F117" s="20">
        <f>D117*E117</f>
        <v>0</v>
      </c>
      <c r="G117" s="30"/>
      <c r="H117" s="20">
        <f>D117*G117</f>
        <v>0</v>
      </c>
      <c r="I117" s="20">
        <f>F117+H117</f>
        <v>0</v>
      </c>
      <c r="J117" s="38">
        <f>I117</f>
        <v>0</v>
      </c>
      <c r="K117" s="14"/>
      <c r="L117" s="14"/>
    </row>
    <row r="118" spans="1:12" x14ac:dyDescent="0.25">
      <c r="A118" s="15" t="s">
        <v>15</v>
      </c>
      <c r="B118" s="15" t="s">
        <v>245</v>
      </c>
      <c r="C118" s="15" t="s">
        <v>15</v>
      </c>
      <c r="D118" s="16"/>
      <c r="E118" s="28"/>
      <c r="F118" s="16"/>
      <c r="G118" s="28"/>
      <c r="H118" s="16"/>
      <c r="I118" s="16"/>
      <c r="J118" s="16"/>
      <c r="K118" s="14"/>
      <c r="L118" s="14"/>
    </row>
    <row r="119" spans="1:12" x14ac:dyDescent="0.25">
      <c r="A119" s="19" t="s">
        <v>246</v>
      </c>
      <c r="B119" s="19" t="s">
        <v>247</v>
      </c>
      <c r="C119" s="19" t="s">
        <v>66</v>
      </c>
      <c r="D119" s="20">
        <v>2</v>
      </c>
      <c r="E119" s="30"/>
      <c r="F119" s="20">
        <f t="shared" ref="F119:F127" si="27">D119*E119</f>
        <v>0</v>
      </c>
      <c r="G119" s="30"/>
      <c r="H119" s="20">
        <f t="shared" ref="H119:H127" si="28">D119*G119</f>
        <v>0</v>
      </c>
      <c r="I119" s="20">
        <f t="shared" ref="I119:I127" si="29">F119+H119</f>
        <v>0</v>
      </c>
      <c r="J119" s="38">
        <f>I119</f>
        <v>0</v>
      </c>
      <c r="K119" s="14"/>
      <c r="L119" s="14"/>
    </row>
    <row r="120" spans="1:12" x14ac:dyDescent="0.25">
      <c r="A120" s="19" t="s">
        <v>248</v>
      </c>
      <c r="B120" s="19" t="s">
        <v>249</v>
      </c>
      <c r="C120" s="19" t="s">
        <v>66</v>
      </c>
      <c r="D120" s="20">
        <v>2</v>
      </c>
      <c r="E120" s="30"/>
      <c r="F120" s="20">
        <f t="shared" si="27"/>
        <v>0</v>
      </c>
      <c r="G120" s="30"/>
      <c r="H120" s="20">
        <f t="shared" si="28"/>
        <v>0</v>
      </c>
      <c r="I120" s="20">
        <f t="shared" si="29"/>
        <v>0</v>
      </c>
      <c r="J120" s="38">
        <f t="shared" ref="J120:J127" si="30">I120</f>
        <v>0</v>
      </c>
      <c r="K120" s="14"/>
      <c r="L120" s="14"/>
    </row>
    <row r="121" spans="1:12" x14ac:dyDescent="0.25">
      <c r="A121" s="19" t="s">
        <v>250</v>
      </c>
      <c r="B121" s="19" t="s">
        <v>251</v>
      </c>
      <c r="C121" s="19" t="s">
        <v>66</v>
      </c>
      <c r="D121" s="20">
        <v>2</v>
      </c>
      <c r="E121" s="30"/>
      <c r="F121" s="20">
        <f t="shared" si="27"/>
        <v>0</v>
      </c>
      <c r="G121" s="30"/>
      <c r="H121" s="20">
        <f t="shared" si="28"/>
        <v>0</v>
      </c>
      <c r="I121" s="20">
        <f t="shared" si="29"/>
        <v>0</v>
      </c>
      <c r="J121" s="38">
        <f t="shared" si="30"/>
        <v>0</v>
      </c>
      <c r="K121" s="14"/>
      <c r="L121" s="14"/>
    </row>
    <row r="122" spans="1:12" x14ac:dyDescent="0.25">
      <c r="A122" s="19" t="s">
        <v>252</v>
      </c>
      <c r="B122" s="19" t="s">
        <v>253</v>
      </c>
      <c r="C122" s="19" t="s">
        <v>66</v>
      </c>
      <c r="D122" s="20">
        <v>1</v>
      </c>
      <c r="E122" s="30"/>
      <c r="F122" s="20">
        <f t="shared" si="27"/>
        <v>0</v>
      </c>
      <c r="G122" s="30"/>
      <c r="H122" s="20">
        <f t="shared" si="28"/>
        <v>0</v>
      </c>
      <c r="I122" s="20">
        <f t="shared" si="29"/>
        <v>0</v>
      </c>
      <c r="J122" s="38">
        <f t="shared" si="30"/>
        <v>0</v>
      </c>
      <c r="K122" s="14"/>
      <c r="L122" s="14"/>
    </row>
    <row r="123" spans="1:12" x14ac:dyDescent="0.25">
      <c r="A123" s="19" t="s">
        <v>254</v>
      </c>
      <c r="B123" s="19" t="s">
        <v>255</v>
      </c>
      <c r="C123" s="19" t="s">
        <v>66</v>
      </c>
      <c r="D123" s="20">
        <v>2</v>
      </c>
      <c r="E123" s="30"/>
      <c r="F123" s="20">
        <f t="shared" si="27"/>
        <v>0</v>
      </c>
      <c r="G123" s="30"/>
      <c r="H123" s="20">
        <f t="shared" si="28"/>
        <v>0</v>
      </c>
      <c r="I123" s="20">
        <f t="shared" si="29"/>
        <v>0</v>
      </c>
      <c r="J123" s="38">
        <f t="shared" si="30"/>
        <v>0</v>
      </c>
      <c r="K123" s="14"/>
      <c r="L123" s="14"/>
    </row>
    <row r="124" spans="1:12" x14ac:dyDescent="0.25">
      <c r="A124" s="19" t="s">
        <v>256</v>
      </c>
      <c r="B124" s="19" t="s">
        <v>257</v>
      </c>
      <c r="C124" s="19" t="s">
        <v>66</v>
      </c>
      <c r="D124" s="20">
        <v>16</v>
      </c>
      <c r="E124" s="30"/>
      <c r="F124" s="20">
        <f t="shared" si="27"/>
        <v>0</v>
      </c>
      <c r="G124" s="30"/>
      <c r="H124" s="20">
        <f t="shared" si="28"/>
        <v>0</v>
      </c>
      <c r="I124" s="20">
        <f t="shared" si="29"/>
        <v>0</v>
      </c>
      <c r="J124" s="38">
        <f t="shared" si="30"/>
        <v>0</v>
      </c>
      <c r="K124" s="14"/>
      <c r="L124" s="14"/>
    </row>
    <row r="125" spans="1:12" x14ac:dyDescent="0.25">
      <c r="A125" s="19" t="s">
        <v>258</v>
      </c>
      <c r="B125" s="19" t="s">
        <v>259</v>
      </c>
      <c r="C125" s="19" t="s">
        <v>66</v>
      </c>
      <c r="D125" s="20">
        <v>2</v>
      </c>
      <c r="E125" s="30"/>
      <c r="F125" s="20">
        <f t="shared" si="27"/>
        <v>0</v>
      </c>
      <c r="G125" s="30"/>
      <c r="H125" s="20">
        <f t="shared" si="28"/>
        <v>0</v>
      </c>
      <c r="I125" s="20">
        <f t="shared" si="29"/>
        <v>0</v>
      </c>
      <c r="J125" s="38">
        <f t="shared" si="30"/>
        <v>0</v>
      </c>
      <c r="K125" s="14"/>
      <c r="L125" s="14"/>
    </row>
    <row r="126" spans="1:12" x14ac:dyDescent="0.25">
      <c r="A126" s="19" t="s">
        <v>260</v>
      </c>
      <c r="B126" s="19" t="s">
        <v>261</v>
      </c>
      <c r="C126" s="19" t="s">
        <v>66</v>
      </c>
      <c r="D126" s="20">
        <v>3</v>
      </c>
      <c r="E126" s="30"/>
      <c r="F126" s="20">
        <f t="shared" si="27"/>
        <v>0</v>
      </c>
      <c r="G126" s="30"/>
      <c r="H126" s="20">
        <f t="shared" si="28"/>
        <v>0</v>
      </c>
      <c r="I126" s="20">
        <f t="shared" si="29"/>
        <v>0</v>
      </c>
      <c r="J126" s="38">
        <f t="shared" si="30"/>
        <v>0</v>
      </c>
      <c r="K126" s="14"/>
      <c r="L126" s="14"/>
    </row>
    <row r="127" spans="1:12" x14ac:dyDescent="0.25">
      <c r="A127" s="19" t="s">
        <v>262</v>
      </c>
      <c r="B127" s="19" t="s">
        <v>263</v>
      </c>
      <c r="C127" s="19" t="s">
        <v>66</v>
      </c>
      <c r="D127" s="20">
        <v>1</v>
      </c>
      <c r="E127" s="30"/>
      <c r="F127" s="20">
        <f t="shared" si="27"/>
        <v>0</v>
      </c>
      <c r="G127" s="30"/>
      <c r="H127" s="20">
        <f t="shared" si="28"/>
        <v>0</v>
      </c>
      <c r="I127" s="20">
        <f t="shared" si="29"/>
        <v>0</v>
      </c>
      <c r="J127" s="38">
        <f t="shared" si="30"/>
        <v>0</v>
      </c>
      <c r="K127" s="14"/>
      <c r="L127" s="14"/>
    </row>
    <row r="128" spans="1:12" x14ac:dyDescent="0.25">
      <c r="A128" s="15" t="s">
        <v>15</v>
      </c>
      <c r="B128" s="15" t="s">
        <v>264</v>
      </c>
      <c r="C128" s="15" t="s">
        <v>15</v>
      </c>
      <c r="D128" s="16"/>
      <c r="E128" s="28"/>
      <c r="F128" s="16"/>
      <c r="G128" s="28"/>
      <c r="H128" s="16"/>
      <c r="I128" s="16"/>
      <c r="J128" s="16"/>
      <c r="K128" s="14"/>
      <c r="L128" s="14"/>
    </row>
    <row r="129" spans="1:12" x14ac:dyDescent="0.25">
      <c r="A129" s="19" t="s">
        <v>265</v>
      </c>
      <c r="B129" s="19" t="s">
        <v>266</v>
      </c>
      <c r="C129" s="19" t="s">
        <v>66</v>
      </c>
      <c r="D129" s="20">
        <v>1</v>
      </c>
      <c r="E129" s="30"/>
      <c r="F129" s="20">
        <f t="shared" ref="F129:F135" si="31">D129*E129</f>
        <v>0</v>
      </c>
      <c r="G129" s="30"/>
      <c r="H129" s="20">
        <f t="shared" ref="H129:H135" si="32">D129*G129</f>
        <v>0</v>
      </c>
      <c r="I129" s="20">
        <f t="shared" ref="I129:I135" si="33">F129+H129</f>
        <v>0</v>
      </c>
      <c r="J129" s="38">
        <f>I129</f>
        <v>0</v>
      </c>
      <c r="K129" s="14"/>
      <c r="L129" s="14"/>
    </row>
    <row r="130" spans="1:12" x14ac:dyDescent="0.25">
      <c r="A130" s="19" t="s">
        <v>267</v>
      </c>
      <c r="B130" s="19" t="s">
        <v>268</v>
      </c>
      <c r="C130" s="19" t="s">
        <v>66</v>
      </c>
      <c r="D130" s="20">
        <v>5</v>
      </c>
      <c r="E130" s="30"/>
      <c r="F130" s="20">
        <f t="shared" si="31"/>
        <v>0</v>
      </c>
      <c r="G130" s="30"/>
      <c r="H130" s="20">
        <f t="shared" si="32"/>
        <v>0</v>
      </c>
      <c r="I130" s="20">
        <f t="shared" si="33"/>
        <v>0</v>
      </c>
      <c r="J130" s="38">
        <f t="shared" ref="J130:J135" si="34">I130</f>
        <v>0</v>
      </c>
      <c r="K130" s="14"/>
      <c r="L130" s="14"/>
    </row>
    <row r="131" spans="1:12" x14ac:dyDescent="0.25">
      <c r="A131" s="19" t="s">
        <v>269</v>
      </c>
      <c r="B131" s="19" t="s">
        <v>270</v>
      </c>
      <c r="C131" s="19" t="s">
        <v>66</v>
      </c>
      <c r="D131" s="20">
        <v>4</v>
      </c>
      <c r="E131" s="30"/>
      <c r="F131" s="20">
        <f t="shared" si="31"/>
        <v>0</v>
      </c>
      <c r="G131" s="30"/>
      <c r="H131" s="20">
        <f t="shared" si="32"/>
        <v>0</v>
      </c>
      <c r="I131" s="20">
        <f t="shared" si="33"/>
        <v>0</v>
      </c>
      <c r="J131" s="38">
        <f t="shared" si="34"/>
        <v>0</v>
      </c>
      <c r="K131" s="14"/>
      <c r="L131" s="14"/>
    </row>
    <row r="132" spans="1:12" x14ac:dyDescent="0.25">
      <c r="A132" s="19" t="s">
        <v>271</v>
      </c>
      <c r="B132" s="19" t="s">
        <v>272</v>
      </c>
      <c r="C132" s="19" t="s">
        <v>66</v>
      </c>
      <c r="D132" s="20">
        <v>2</v>
      </c>
      <c r="E132" s="30"/>
      <c r="F132" s="20">
        <f t="shared" si="31"/>
        <v>0</v>
      </c>
      <c r="G132" s="30"/>
      <c r="H132" s="20">
        <f t="shared" si="32"/>
        <v>0</v>
      </c>
      <c r="I132" s="20">
        <f t="shared" si="33"/>
        <v>0</v>
      </c>
      <c r="J132" s="38">
        <f t="shared" si="34"/>
        <v>0</v>
      </c>
      <c r="K132" s="14"/>
      <c r="L132" s="14"/>
    </row>
    <row r="133" spans="1:12" x14ac:dyDescent="0.25">
      <c r="A133" s="19" t="s">
        <v>273</v>
      </c>
      <c r="B133" s="19" t="s">
        <v>274</v>
      </c>
      <c r="C133" s="19" t="s">
        <v>66</v>
      </c>
      <c r="D133" s="20">
        <v>12</v>
      </c>
      <c r="E133" s="30"/>
      <c r="F133" s="20">
        <f t="shared" si="31"/>
        <v>0</v>
      </c>
      <c r="G133" s="30"/>
      <c r="H133" s="20">
        <f t="shared" si="32"/>
        <v>0</v>
      </c>
      <c r="I133" s="20">
        <f t="shared" si="33"/>
        <v>0</v>
      </c>
      <c r="J133" s="38">
        <f t="shared" si="34"/>
        <v>0</v>
      </c>
      <c r="K133" s="14"/>
      <c r="L133" s="14"/>
    </row>
    <row r="134" spans="1:12" x14ac:dyDescent="0.25">
      <c r="A134" s="19" t="s">
        <v>275</v>
      </c>
      <c r="B134" s="19" t="s">
        <v>276</v>
      </c>
      <c r="C134" s="19" t="s">
        <v>66</v>
      </c>
      <c r="D134" s="20">
        <v>6</v>
      </c>
      <c r="E134" s="30"/>
      <c r="F134" s="20">
        <f t="shared" si="31"/>
        <v>0</v>
      </c>
      <c r="G134" s="30"/>
      <c r="H134" s="20">
        <f t="shared" si="32"/>
        <v>0</v>
      </c>
      <c r="I134" s="20">
        <f t="shared" si="33"/>
        <v>0</v>
      </c>
      <c r="J134" s="38">
        <f t="shared" si="34"/>
        <v>0</v>
      </c>
      <c r="K134" s="14"/>
      <c r="L134" s="14"/>
    </row>
    <row r="135" spans="1:12" x14ac:dyDescent="0.25">
      <c r="A135" s="19" t="s">
        <v>277</v>
      </c>
      <c r="B135" s="19" t="s">
        <v>278</v>
      </c>
      <c r="C135" s="19" t="s">
        <v>66</v>
      </c>
      <c r="D135" s="20">
        <v>4</v>
      </c>
      <c r="E135" s="30"/>
      <c r="F135" s="20">
        <f t="shared" si="31"/>
        <v>0</v>
      </c>
      <c r="G135" s="30"/>
      <c r="H135" s="20">
        <f t="shared" si="32"/>
        <v>0</v>
      </c>
      <c r="I135" s="20">
        <f t="shared" si="33"/>
        <v>0</v>
      </c>
      <c r="J135" s="38">
        <f t="shared" si="34"/>
        <v>0</v>
      </c>
      <c r="K135" s="14"/>
      <c r="L135" s="14"/>
    </row>
    <row r="136" spans="1:12" x14ac:dyDescent="0.25">
      <c r="A136" s="15" t="s">
        <v>15</v>
      </c>
      <c r="B136" s="15" t="s">
        <v>279</v>
      </c>
      <c r="C136" s="15" t="s">
        <v>15</v>
      </c>
      <c r="D136" s="16"/>
      <c r="E136" s="28"/>
      <c r="F136" s="16"/>
      <c r="G136" s="28"/>
      <c r="H136" s="16"/>
      <c r="I136" s="16"/>
      <c r="J136" s="16"/>
      <c r="K136" s="14"/>
      <c r="L136" s="14"/>
    </row>
    <row r="137" spans="1:12" x14ac:dyDescent="0.25">
      <c r="A137" s="15" t="s">
        <v>15</v>
      </c>
      <c r="B137" s="15" t="s">
        <v>280</v>
      </c>
      <c r="C137" s="15" t="s">
        <v>15</v>
      </c>
      <c r="D137" s="16"/>
      <c r="E137" s="28"/>
      <c r="F137" s="16"/>
      <c r="G137" s="28"/>
      <c r="H137" s="16"/>
      <c r="I137" s="16"/>
      <c r="J137" s="16"/>
      <c r="K137" s="14"/>
      <c r="L137" s="14"/>
    </row>
    <row r="138" spans="1:12" x14ac:dyDescent="0.25">
      <c r="A138" s="19" t="s">
        <v>281</v>
      </c>
      <c r="B138" s="19" t="s">
        <v>282</v>
      </c>
      <c r="C138" s="19" t="s">
        <v>93</v>
      </c>
      <c r="D138" s="20">
        <v>48</v>
      </c>
      <c r="E138" s="30"/>
      <c r="F138" s="20">
        <f>D138*E138</f>
        <v>0</v>
      </c>
      <c r="G138" s="30"/>
      <c r="H138" s="20">
        <f>D138*G138</f>
        <v>0</v>
      </c>
      <c r="I138" s="20">
        <f>F138+H138</f>
        <v>0</v>
      </c>
      <c r="J138" s="38">
        <f>I138</f>
        <v>0</v>
      </c>
      <c r="K138" s="14"/>
      <c r="L138" s="14"/>
    </row>
    <row r="139" spans="1:12" x14ac:dyDescent="0.25">
      <c r="A139" s="19" t="s">
        <v>283</v>
      </c>
      <c r="B139" s="19" t="s">
        <v>284</v>
      </c>
      <c r="C139" s="19" t="s">
        <v>93</v>
      </c>
      <c r="D139" s="20">
        <v>75</v>
      </c>
      <c r="E139" s="30"/>
      <c r="F139" s="20">
        <f>D139*E139</f>
        <v>0</v>
      </c>
      <c r="G139" s="30"/>
      <c r="H139" s="20">
        <f>D139*G139</f>
        <v>0</v>
      </c>
      <c r="I139" s="20">
        <f>F139+H139</f>
        <v>0</v>
      </c>
      <c r="J139" s="38">
        <f t="shared" ref="J139:J142" si="35">I139</f>
        <v>0</v>
      </c>
      <c r="K139" s="14"/>
      <c r="L139" s="14"/>
    </row>
    <row r="140" spans="1:12" x14ac:dyDescent="0.25">
      <c r="A140" s="19" t="s">
        <v>285</v>
      </c>
      <c r="B140" s="19" t="s">
        <v>286</v>
      </c>
      <c r="C140" s="19" t="s">
        <v>93</v>
      </c>
      <c r="D140" s="20">
        <v>145</v>
      </c>
      <c r="E140" s="30"/>
      <c r="F140" s="20">
        <f>D140*E140</f>
        <v>0</v>
      </c>
      <c r="G140" s="30"/>
      <c r="H140" s="20">
        <f>D140*G140</f>
        <v>0</v>
      </c>
      <c r="I140" s="20">
        <f>F140+H140</f>
        <v>0</v>
      </c>
      <c r="J140" s="38">
        <f t="shared" si="35"/>
        <v>0</v>
      </c>
      <c r="K140" s="14"/>
      <c r="L140" s="14"/>
    </row>
    <row r="141" spans="1:12" x14ac:dyDescent="0.25">
      <c r="A141" s="19" t="s">
        <v>287</v>
      </c>
      <c r="B141" s="19" t="s">
        <v>288</v>
      </c>
      <c r="C141" s="19" t="s">
        <v>93</v>
      </c>
      <c r="D141" s="20">
        <v>22</v>
      </c>
      <c r="E141" s="30"/>
      <c r="F141" s="20">
        <f>D141*E141</f>
        <v>0</v>
      </c>
      <c r="G141" s="30"/>
      <c r="H141" s="20">
        <f>D141*G141</f>
        <v>0</v>
      </c>
      <c r="I141" s="20">
        <f>F141+H141</f>
        <v>0</v>
      </c>
      <c r="J141" s="38">
        <f t="shared" si="35"/>
        <v>0</v>
      </c>
      <c r="K141" s="14"/>
      <c r="L141" s="14"/>
    </row>
    <row r="142" spans="1:12" x14ac:dyDescent="0.25">
      <c r="A142" s="19" t="s">
        <v>289</v>
      </c>
      <c r="B142" s="19" t="s">
        <v>290</v>
      </c>
      <c r="C142" s="19" t="s">
        <v>93</v>
      </c>
      <c r="D142" s="20">
        <v>220</v>
      </c>
      <c r="E142" s="30"/>
      <c r="F142" s="20">
        <f>D142*E142</f>
        <v>0</v>
      </c>
      <c r="G142" s="30"/>
      <c r="H142" s="20">
        <f>D142*G142</f>
        <v>0</v>
      </c>
      <c r="I142" s="20">
        <f>F142+H142</f>
        <v>0</v>
      </c>
      <c r="J142" s="38">
        <f t="shared" si="35"/>
        <v>0</v>
      </c>
      <c r="K142" s="14"/>
      <c r="L142" s="14"/>
    </row>
    <row r="143" spans="1:12" x14ac:dyDescent="0.25">
      <c r="A143" s="15" t="s">
        <v>15</v>
      </c>
      <c r="B143" s="15" t="s">
        <v>291</v>
      </c>
      <c r="C143" s="15" t="s">
        <v>15</v>
      </c>
      <c r="D143" s="16"/>
      <c r="E143" s="28"/>
      <c r="F143" s="16"/>
      <c r="G143" s="28"/>
      <c r="H143" s="16"/>
      <c r="I143" s="16"/>
      <c r="J143" s="16"/>
      <c r="K143" s="14"/>
      <c r="L143" s="14"/>
    </row>
    <row r="144" spans="1:12" x14ac:dyDescent="0.25">
      <c r="A144" s="19" t="s">
        <v>292</v>
      </c>
      <c r="B144" s="19" t="s">
        <v>293</v>
      </c>
      <c r="C144" s="19" t="s">
        <v>93</v>
      </c>
      <c r="D144" s="20">
        <v>30</v>
      </c>
      <c r="E144" s="30"/>
      <c r="F144" s="20">
        <f>D144*E144</f>
        <v>0</v>
      </c>
      <c r="G144" s="30"/>
      <c r="H144" s="20">
        <f>D144*G144</f>
        <v>0</v>
      </c>
      <c r="I144" s="20">
        <f>F144+H144</f>
        <v>0</v>
      </c>
      <c r="J144" s="38">
        <f>I144</f>
        <v>0</v>
      </c>
      <c r="K144" s="14"/>
      <c r="L144" s="14"/>
    </row>
    <row r="145" spans="1:12" x14ac:dyDescent="0.25">
      <c r="A145" s="19" t="s">
        <v>294</v>
      </c>
      <c r="B145" s="19" t="s">
        <v>295</v>
      </c>
      <c r="C145" s="19" t="s">
        <v>93</v>
      </c>
      <c r="D145" s="20">
        <v>40</v>
      </c>
      <c r="E145" s="30"/>
      <c r="F145" s="20">
        <f>D145*E145</f>
        <v>0</v>
      </c>
      <c r="G145" s="30"/>
      <c r="H145" s="20">
        <f>D145*G145</f>
        <v>0</v>
      </c>
      <c r="I145" s="20">
        <f>F145+H145</f>
        <v>0</v>
      </c>
      <c r="J145" s="38">
        <f>I145</f>
        <v>0</v>
      </c>
      <c r="K145" s="14"/>
      <c r="L145" s="14"/>
    </row>
    <row r="146" spans="1:12" x14ac:dyDescent="0.25">
      <c r="A146" s="15" t="s">
        <v>15</v>
      </c>
      <c r="B146" s="15" t="s">
        <v>296</v>
      </c>
      <c r="C146" s="15" t="s">
        <v>15</v>
      </c>
      <c r="D146" s="16"/>
      <c r="E146" s="28"/>
      <c r="F146" s="16"/>
      <c r="G146" s="28"/>
      <c r="H146" s="16"/>
      <c r="I146" s="16"/>
      <c r="J146" s="16"/>
      <c r="K146" s="14"/>
      <c r="L146" s="14"/>
    </row>
    <row r="147" spans="1:12" x14ac:dyDescent="0.25">
      <c r="A147" s="19" t="s">
        <v>297</v>
      </c>
      <c r="B147" s="19" t="s">
        <v>298</v>
      </c>
      <c r="C147" s="19" t="s">
        <v>66</v>
      </c>
      <c r="D147" s="20">
        <v>6</v>
      </c>
      <c r="E147" s="30"/>
      <c r="F147" s="20">
        <f>D147*E147</f>
        <v>0</v>
      </c>
      <c r="G147" s="30"/>
      <c r="H147" s="20">
        <f>D147*G147</f>
        <v>0</v>
      </c>
      <c r="I147" s="20">
        <f>F147+H147</f>
        <v>0</v>
      </c>
      <c r="J147" s="38">
        <f>I147</f>
        <v>0</v>
      </c>
      <c r="K147" s="14"/>
      <c r="L147" s="14"/>
    </row>
    <row r="148" spans="1:12" x14ac:dyDescent="0.25">
      <c r="A148" s="19" t="s">
        <v>299</v>
      </c>
      <c r="B148" s="19" t="s">
        <v>300</v>
      </c>
      <c r="C148" s="19" t="s">
        <v>66</v>
      </c>
      <c r="D148" s="20">
        <v>3</v>
      </c>
      <c r="E148" s="30"/>
      <c r="F148" s="20">
        <f>D148*E148</f>
        <v>0</v>
      </c>
      <c r="G148" s="30"/>
      <c r="H148" s="20">
        <f>D148*G148</f>
        <v>0</v>
      </c>
      <c r="I148" s="20">
        <f>F148+H148</f>
        <v>0</v>
      </c>
      <c r="J148" s="38">
        <f t="shared" ref="J148:J150" si="36">I148</f>
        <v>0</v>
      </c>
      <c r="K148" s="14"/>
      <c r="L148" s="14"/>
    </row>
    <row r="149" spans="1:12" x14ac:dyDescent="0.25">
      <c r="A149" s="19" t="s">
        <v>301</v>
      </c>
      <c r="B149" s="19" t="s">
        <v>302</v>
      </c>
      <c r="C149" s="19" t="s">
        <v>66</v>
      </c>
      <c r="D149" s="20">
        <v>1</v>
      </c>
      <c r="E149" s="30"/>
      <c r="F149" s="20">
        <f>D149*E149</f>
        <v>0</v>
      </c>
      <c r="G149" s="30"/>
      <c r="H149" s="20">
        <f>D149*G149</f>
        <v>0</v>
      </c>
      <c r="I149" s="20">
        <f>F149+H149</f>
        <v>0</v>
      </c>
      <c r="J149" s="38">
        <f t="shared" si="36"/>
        <v>0</v>
      </c>
      <c r="K149" s="14"/>
      <c r="L149" s="14"/>
    </row>
    <row r="150" spans="1:12" x14ac:dyDescent="0.25">
      <c r="A150" s="19" t="s">
        <v>303</v>
      </c>
      <c r="B150" s="19" t="s">
        <v>304</v>
      </c>
      <c r="C150" s="19" t="s">
        <v>66</v>
      </c>
      <c r="D150" s="20">
        <v>2</v>
      </c>
      <c r="E150" s="30"/>
      <c r="F150" s="20">
        <f>D150*E150</f>
        <v>0</v>
      </c>
      <c r="G150" s="30"/>
      <c r="H150" s="20">
        <f>D150*G150</f>
        <v>0</v>
      </c>
      <c r="I150" s="20">
        <f>F150+H150</f>
        <v>0</v>
      </c>
      <c r="J150" s="38">
        <f t="shared" si="36"/>
        <v>0</v>
      </c>
      <c r="K150" s="14"/>
      <c r="L150" s="14"/>
    </row>
    <row r="151" spans="1:12" x14ac:dyDescent="0.25">
      <c r="A151" s="15" t="s">
        <v>15</v>
      </c>
      <c r="B151" s="15" t="s">
        <v>305</v>
      </c>
      <c r="C151" s="15" t="s">
        <v>15</v>
      </c>
      <c r="D151" s="16"/>
      <c r="E151" s="28"/>
      <c r="F151" s="16"/>
      <c r="G151" s="28"/>
      <c r="H151" s="16"/>
      <c r="I151" s="16"/>
      <c r="J151" s="16"/>
      <c r="K151" s="14"/>
      <c r="L151" s="14"/>
    </row>
    <row r="152" spans="1:12" x14ac:dyDescent="0.25">
      <c r="A152" s="19" t="s">
        <v>306</v>
      </c>
      <c r="B152" s="19" t="s">
        <v>307</v>
      </c>
      <c r="C152" s="19" t="s">
        <v>93</v>
      </c>
      <c r="D152" s="20">
        <v>185</v>
      </c>
      <c r="E152" s="30"/>
      <c r="F152" s="20">
        <f>D152*E152</f>
        <v>0</v>
      </c>
      <c r="G152" s="30"/>
      <c r="H152" s="20">
        <f>D152*G152</f>
        <v>0</v>
      </c>
      <c r="I152" s="20">
        <f>F152+H152</f>
        <v>0</v>
      </c>
      <c r="J152" s="38">
        <f>I152</f>
        <v>0</v>
      </c>
      <c r="K152" s="14"/>
      <c r="L152" s="14"/>
    </row>
    <row r="153" spans="1:12" x14ac:dyDescent="0.25">
      <c r="A153" s="15" t="s">
        <v>15</v>
      </c>
      <c r="B153" s="15" t="s">
        <v>308</v>
      </c>
      <c r="C153" s="15" t="s">
        <v>15</v>
      </c>
      <c r="D153" s="16"/>
      <c r="E153" s="28"/>
      <c r="F153" s="16"/>
      <c r="G153" s="28"/>
      <c r="H153" s="16"/>
      <c r="I153" s="16"/>
      <c r="J153" s="16"/>
      <c r="K153" s="14"/>
      <c r="L153" s="14"/>
    </row>
    <row r="154" spans="1:12" x14ac:dyDescent="0.25">
      <c r="A154" s="19" t="s">
        <v>309</v>
      </c>
      <c r="B154" s="19" t="s">
        <v>310</v>
      </c>
      <c r="C154" s="19" t="s">
        <v>93</v>
      </c>
      <c r="D154" s="20">
        <v>112</v>
      </c>
      <c r="E154" s="30"/>
      <c r="F154" s="20">
        <f>D154*E154</f>
        <v>0</v>
      </c>
      <c r="G154" s="30"/>
      <c r="H154" s="20">
        <f>D154*G154</f>
        <v>0</v>
      </c>
      <c r="I154" s="20">
        <f>F154+H154</f>
        <v>0</v>
      </c>
      <c r="J154" s="38">
        <f>I154</f>
        <v>0</v>
      </c>
      <c r="K154" s="14"/>
      <c r="L154" s="14"/>
    </row>
    <row r="155" spans="1:12" x14ac:dyDescent="0.25">
      <c r="A155" s="19" t="s">
        <v>311</v>
      </c>
      <c r="B155" s="19" t="s">
        <v>312</v>
      </c>
      <c r="C155" s="19" t="s">
        <v>93</v>
      </c>
      <c r="D155" s="20">
        <v>32</v>
      </c>
      <c r="E155" s="30"/>
      <c r="F155" s="20">
        <f>D155*E155</f>
        <v>0</v>
      </c>
      <c r="G155" s="30"/>
      <c r="H155" s="20">
        <f>D155*G155</f>
        <v>0</v>
      </c>
      <c r="I155" s="20">
        <f>F155+H155</f>
        <v>0</v>
      </c>
      <c r="J155" s="38">
        <f t="shared" ref="J155:J158" si="37">I155</f>
        <v>0</v>
      </c>
      <c r="K155" s="14"/>
      <c r="L155" s="14"/>
    </row>
    <row r="156" spans="1:12" x14ac:dyDescent="0.25">
      <c r="A156" s="19" t="s">
        <v>313</v>
      </c>
      <c r="B156" s="19" t="s">
        <v>314</v>
      </c>
      <c r="C156" s="19" t="s">
        <v>93</v>
      </c>
      <c r="D156" s="20">
        <v>34</v>
      </c>
      <c r="E156" s="30"/>
      <c r="F156" s="20">
        <f>D156*E156</f>
        <v>0</v>
      </c>
      <c r="G156" s="30"/>
      <c r="H156" s="20">
        <f>D156*G156</f>
        <v>0</v>
      </c>
      <c r="I156" s="20">
        <f>F156+H156</f>
        <v>0</v>
      </c>
      <c r="J156" s="38">
        <f t="shared" si="37"/>
        <v>0</v>
      </c>
      <c r="K156" s="14"/>
      <c r="L156" s="14"/>
    </row>
    <row r="157" spans="1:12" x14ac:dyDescent="0.25">
      <c r="A157" s="19" t="s">
        <v>315</v>
      </c>
      <c r="B157" s="19" t="s">
        <v>316</v>
      </c>
      <c r="C157" s="19" t="s">
        <v>93</v>
      </c>
      <c r="D157" s="20">
        <v>50</v>
      </c>
      <c r="E157" s="30"/>
      <c r="F157" s="20">
        <f>D157*E157</f>
        <v>0</v>
      </c>
      <c r="G157" s="30"/>
      <c r="H157" s="20">
        <f>D157*G157</f>
        <v>0</v>
      </c>
      <c r="I157" s="20">
        <f>F157+H157</f>
        <v>0</v>
      </c>
      <c r="J157" s="38">
        <f t="shared" si="37"/>
        <v>0</v>
      </c>
      <c r="K157" s="14"/>
      <c r="L157" s="14"/>
    </row>
    <row r="158" spans="1:12" x14ac:dyDescent="0.25">
      <c r="A158" s="19" t="s">
        <v>317</v>
      </c>
      <c r="B158" s="19" t="s">
        <v>318</v>
      </c>
      <c r="C158" s="19" t="s">
        <v>93</v>
      </c>
      <c r="D158" s="20">
        <v>20</v>
      </c>
      <c r="E158" s="30"/>
      <c r="F158" s="20">
        <f>D158*E158</f>
        <v>0</v>
      </c>
      <c r="G158" s="30"/>
      <c r="H158" s="20">
        <f>D158*G158</f>
        <v>0</v>
      </c>
      <c r="I158" s="20">
        <f>F158+H158</f>
        <v>0</v>
      </c>
      <c r="J158" s="38">
        <f t="shared" si="37"/>
        <v>0</v>
      </c>
      <c r="K158" s="14"/>
      <c r="L158" s="14"/>
    </row>
    <row r="159" spans="1:12" x14ac:dyDescent="0.25">
      <c r="A159" s="15" t="s">
        <v>15</v>
      </c>
      <c r="B159" s="15" t="s">
        <v>319</v>
      </c>
      <c r="C159" s="15" t="s">
        <v>15</v>
      </c>
      <c r="D159" s="16"/>
      <c r="E159" s="28"/>
      <c r="F159" s="16"/>
      <c r="G159" s="28"/>
      <c r="H159" s="16"/>
      <c r="I159" s="16"/>
      <c r="J159" s="16"/>
      <c r="K159" s="14"/>
      <c r="L159" s="14"/>
    </row>
    <row r="160" spans="1:12" x14ac:dyDescent="0.25">
      <c r="A160" s="19" t="s">
        <v>320</v>
      </c>
      <c r="B160" s="19" t="s">
        <v>321</v>
      </c>
      <c r="C160" s="19" t="s">
        <v>66</v>
      </c>
      <c r="D160" s="20">
        <v>55</v>
      </c>
      <c r="E160" s="30"/>
      <c r="F160" s="20">
        <f>D160*E160</f>
        <v>0</v>
      </c>
      <c r="G160" s="30"/>
      <c r="H160" s="20">
        <f>D160*G160</f>
        <v>0</v>
      </c>
      <c r="I160" s="20">
        <f>F160+H160</f>
        <v>0</v>
      </c>
      <c r="J160" s="38">
        <f>I160</f>
        <v>0</v>
      </c>
      <c r="K160" s="14"/>
      <c r="L160" s="14"/>
    </row>
    <row r="161" spans="1:12" x14ac:dyDescent="0.25">
      <c r="A161" s="19" t="s">
        <v>322</v>
      </c>
      <c r="B161" s="19" t="s">
        <v>323</v>
      </c>
      <c r="C161" s="19" t="s">
        <v>66</v>
      </c>
      <c r="D161" s="20">
        <v>48</v>
      </c>
      <c r="E161" s="30"/>
      <c r="F161" s="20">
        <f>D161*E161</f>
        <v>0</v>
      </c>
      <c r="G161" s="30"/>
      <c r="H161" s="20">
        <f>D161*G161</f>
        <v>0</v>
      </c>
      <c r="I161" s="20">
        <f>F161+H161</f>
        <v>0</v>
      </c>
      <c r="J161" s="38">
        <f t="shared" ref="J161:J163" si="38">I161</f>
        <v>0</v>
      </c>
      <c r="K161" s="14"/>
      <c r="L161" s="14"/>
    </row>
    <row r="162" spans="1:12" x14ac:dyDescent="0.25">
      <c r="A162" s="19" t="s">
        <v>324</v>
      </c>
      <c r="B162" s="19" t="s">
        <v>325</v>
      </c>
      <c r="C162" s="19" t="s">
        <v>66</v>
      </c>
      <c r="D162" s="20">
        <v>12</v>
      </c>
      <c r="E162" s="30"/>
      <c r="F162" s="20">
        <f>D162*E162</f>
        <v>0</v>
      </c>
      <c r="G162" s="30"/>
      <c r="H162" s="20">
        <f>D162*G162</f>
        <v>0</v>
      </c>
      <c r="I162" s="20">
        <f>F162+H162</f>
        <v>0</v>
      </c>
      <c r="J162" s="38">
        <f t="shared" si="38"/>
        <v>0</v>
      </c>
      <c r="K162" s="14"/>
      <c r="L162" s="14"/>
    </row>
    <row r="163" spans="1:12" x14ac:dyDescent="0.25">
      <c r="A163" s="19" t="s">
        <v>326</v>
      </c>
      <c r="B163" s="19" t="s">
        <v>327</v>
      </c>
      <c r="C163" s="19" t="s">
        <v>66</v>
      </c>
      <c r="D163" s="20">
        <v>5</v>
      </c>
      <c r="E163" s="30"/>
      <c r="F163" s="20">
        <f>D163*E163</f>
        <v>0</v>
      </c>
      <c r="G163" s="30"/>
      <c r="H163" s="20">
        <f>D163*G163</f>
        <v>0</v>
      </c>
      <c r="I163" s="20">
        <f>F163+H163</f>
        <v>0</v>
      </c>
      <c r="J163" s="38">
        <f t="shared" si="38"/>
        <v>0</v>
      </c>
      <c r="K163" s="14"/>
      <c r="L163" s="14"/>
    </row>
    <row r="164" spans="1:12" x14ac:dyDescent="0.25">
      <c r="A164" s="15" t="s">
        <v>15</v>
      </c>
      <c r="B164" s="15" t="s">
        <v>328</v>
      </c>
      <c r="C164" s="15" t="s">
        <v>15</v>
      </c>
      <c r="D164" s="16"/>
      <c r="E164" s="28"/>
      <c r="F164" s="16"/>
      <c r="G164" s="28"/>
      <c r="H164" s="16"/>
      <c r="I164" s="16"/>
      <c r="J164" s="16"/>
      <c r="K164" s="14"/>
      <c r="L164" s="14"/>
    </row>
    <row r="165" spans="1:12" x14ac:dyDescent="0.25">
      <c r="A165" s="19" t="s">
        <v>329</v>
      </c>
      <c r="B165" s="19" t="s">
        <v>330</v>
      </c>
      <c r="C165" s="19" t="s">
        <v>93</v>
      </c>
      <c r="D165" s="20">
        <v>165</v>
      </c>
      <c r="E165" s="30"/>
      <c r="F165" s="20">
        <f>D165*E165</f>
        <v>0</v>
      </c>
      <c r="G165" s="30"/>
      <c r="H165" s="20">
        <f>D165*G165</f>
        <v>0</v>
      </c>
      <c r="I165" s="20">
        <f>F165+H165</f>
        <v>0</v>
      </c>
      <c r="J165" s="38">
        <f>I165</f>
        <v>0</v>
      </c>
      <c r="K165" s="14"/>
      <c r="L165" s="14"/>
    </row>
    <row r="166" spans="1:12" x14ac:dyDescent="0.25">
      <c r="A166" s="19" t="s">
        <v>331</v>
      </c>
      <c r="B166" s="19" t="s">
        <v>332</v>
      </c>
      <c r="C166" s="19" t="s">
        <v>93</v>
      </c>
      <c r="D166" s="20">
        <v>20</v>
      </c>
      <c r="E166" s="30"/>
      <c r="F166" s="20">
        <f>D166*E166</f>
        <v>0</v>
      </c>
      <c r="G166" s="30"/>
      <c r="H166" s="20">
        <f>D166*G166</f>
        <v>0</v>
      </c>
      <c r="I166" s="20">
        <f>F166+H166</f>
        <v>0</v>
      </c>
      <c r="J166" s="38">
        <f t="shared" ref="J166:J167" si="39">I166</f>
        <v>0</v>
      </c>
      <c r="K166" s="14"/>
      <c r="L166" s="14"/>
    </row>
    <row r="167" spans="1:12" x14ac:dyDescent="0.25">
      <c r="A167" s="19" t="s">
        <v>333</v>
      </c>
      <c r="B167" s="19" t="s">
        <v>334</v>
      </c>
      <c r="C167" s="19" t="s">
        <v>93</v>
      </c>
      <c r="D167" s="20">
        <v>2</v>
      </c>
      <c r="E167" s="30"/>
      <c r="F167" s="20">
        <f>D167*E167</f>
        <v>0</v>
      </c>
      <c r="G167" s="30"/>
      <c r="H167" s="20">
        <f>D167*G167</f>
        <v>0</v>
      </c>
      <c r="I167" s="20">
        <f>F167+H167</f>
        <v>0</v>
      </c>
      <c r="J167" s="38">
        <f t="shared" si="39"/>
        <v>0</v>
      </c>
      <c r="K167" s="14"/>
      <c r="L167" s="14"/>
    </row>
    <row r="168" spans="1:12" x14ac:dyDescent="0.25">
      <c r="A168" s="15" t="s">
        <v>15</v>
      </c>
      <c r="B168" s="15" t="s">
        <v>335</v>
      </c>
      <c r="C168" s="15" t="s">
        <v>15</v>
      </c>
      <c r="D168" s="16"/>
      <c r="E168" s="28"/>
      <c r="F168" s="16"/>
      <c r="G168" s="28"/>
      <c r="H168" s="16"/>
      <c r="I168" s="16"/>
      <c r="J168" s="16"/>
      <c r="K168" s="14"/>
      <c r="L168" s="14"/>
    </row>
    <row r="169" spans="1:12" x14ac:dyDescent="0.25">
      <c r="A169" s="19" t="s">
        <v>336</v>
      </c>
      <c r="B169" s="19" t="s">
        <v>337</v>
      </c>
      <c r="C169" s="19" t="s">
        <v>93</v>
      </c>
      <c r="D169" s="20">
        <v>42</v>
      </c>
      <c r="E169" s="30"/>
      <c r="F169" s="20">
        <f>D169*E169</f>
        <v>0</v>
      </c>
      <c r="G169" s="30"/>
      <c r="H169" s="20">
        <f>D169*G169</f>
        <v>0</v>
      </c>
      <c r="I169" s="20">
        <f>F169+H169</f>
        <v>0</v>
      </c>
      <c r="J169" s="38">
        <f>I169</f>
        <v>0</v>
      </c>
      <c r="K169" s="14"/>
      <c r="L169" s="14"/>
    </row>
    <row r="170" spans="1:12" x14ac:dyDescent="0.25">
      <c r="A170" s="19" t="s">
        <v>338</v>
      </c>
      <c r="B170" s="19" t="s">
        <v>339</v>
      </c>
      <c r="C170" s="19" t="s">
        <v>93</v>
      </c>
      <c r="D170" s="20">
        <v>16</v>
      </c>
      <c r="E170" s="30"/>
      <c r="F170" s="20">
        <f>D170*E170</f>
        <v>0</v>
      </c>
      <c r="G170" s="30"/>
      <c r="H170" s="20">
        <f>D170*G170</f>
        <v>0</v>
      </c>
      <c r="I170" s="20">
        <f>F170+H170</f>
        <v>0</v>
      </c>
      <c r="J170" s="38">
        <f>I170</f>
        <v>0</v>
      </c>
      <c r="K170" s="14"/>
      <c r="L170" s="14"/>
    </row>
    <row r="171" spans="1:12" x14ac:dyDescent="0.25">
      <c r="A171" s="15" t="s">
        <v>15</v>
      </c>
      <c r="B171" s="15" t="s">
        <v>340</v>
      </c>
      <c r="C171" s="15" t="s">
        <v>15</v>
      </c>
      <c r="D171" s="16"/>
      <c r="E171" s="28"/>
      <c r="F171" s="16"/>
      <c r="G171" s="28"/>
      <c r="H171" s="16"/>
      <c r="I171" s="16"/>
      <c r="J171" s="16"/>
      <c r="K171" s="14"/>
      <c r="L171" s="14"/>
    </row>
    <row r="172" spans="1:12" x14ac:dyDescent="0.25">
      <c r="A172" s="19" t="s">
        <v>341</v>
      </c>
      <c r="B172" s="19" t="s">
        <v>342</v>
      </c>
      <c r="C172" s="19" t="s">
        <v>66</v>
      </c>
      <c r="D172" s="20">
        <v>1</v>
      </c>
      <c r="E172" s="30"/>
      <c r="F172" s="20">
        <f>D172*E172</f>
        <v>0</v>
      </c>
      <c r="G172" s="30"/>
      <c r="H172" s="20">
        <f>D172*G172</f>
        <v>0</v>
      </c>
      <c r="I172" s="20">
        <f>F172+H172</f>
        <v>0</v>
      </c>
      <c r="J172" s="38">
        <f>I172</f>
        <v>0</v>
      </c>
      <c r="K172" s="14"/>
      <c r="L172" s="14"/>
    </row>
    <row r="173" spans="1:12" x14ac:dyDescent="0.25">
      <c r="A173" s="19" t="s">
        <v>343</v>
      </c>
      <c r="B173" s="19" t="s">
        <v>344</v>
      </c>
      <c r="C173" s="19" t="s">
        <v>66</v>
      </c>
      <c r="D173" s="20">
        <v>18</v>
      </c>
      <c r="E173" s="30"/>
      <c r="F173" s="20">
        <f>D173*E173</f>
        <v>0</v>
      </c>
      <c r="G173" s="30"/>
      <c r="H173" s="20">
        <f>D173*G173</f>
        <v>0</v>
      </c>
      <c r="I173" s="20">
        <f>F173+H173</f>
        <v>0</v>
      </c>
      <c r="J173" s="38">
        <f>I173</f>
        <v>0</v>
      </c>
      <c r="K173" s="14"/>
      <c r="L173" s="14"/>
    </row>
    <row r="174" spans="1:12" x14ac:dyDescent="0.25">
      <c r="A174" s="15" t="s">
        <v>15</v>
      </c>
      <c r="B174" s="15" t="s">
        <v>345</v>
      </c>
      <c r="C174" s="15" t="s">
        <v>15</v>
      </c>
      <c r="D174" s="16"/>
      <c r="E174" s="28"/>
      <c r="F174" s="16"/>
      <c r="G174" s="28"/>
      <c r="H174" s="16"/>
      <c r="I174" s="16"/>
      <c r="J174" s="16"/>
      <c r="K174" s="14"/>
      <c r="L174" s="14"/>
    </row>
    <row r="175" spans="1:12" x14ac:dyDescent="0.25">
      <c r="A175" s="19" t="s">
        <v>346</v>
      </c>
      <c r="B175" s="19" t="s">
        <v>347</v>
      </c>
      <c r="C175" s="19" t="s">
        <v>66</v>
      </c>
      <c r="D175" s="20">
        <v>1</v>
      </c>
      <c r="E175" s="30"/>
      <c r="F175" s="20">
        <f>D175*E175</f>
        <v>0</v>
      </c>
      <c r="G175" s="30"/>
      <c r="H175" s="20">
        <f>D175*G175</f>
        <v>0</v>
      </c>
      <c r="I175" s="20">
        <f>F175+H175</f>
        <v>0</v>
      </c>
      <c r="J175" s="38">
        <f>I175</f>
        <v>0</v>
      </c>
      <c r="K175" s="14"/>
      <c r="L175" s="14"/>
    </row>
    <row r="176" spans="1:12" x14ac:dyDescent="0.25">
      <c r="A176" s="15" t="s">
        <v>15</v>
      </c>
      <c r="B176" s="15" t="s">
        <v>348</v>
      </c>
      <c r="C176" s="15" t="s">
        <v>15</v>
      </c>
      <c r="D176" s="16"/>
      <c r="E176" s="28"/>
      <c r="F176" s="16"/>
      <c r="G176" s="28"/>
      <c r="H176" s="16"/>
      <c r="I176" s="16"/>
      <c r="J176" s="16"/>
      <c r="K176" s="14"/>
      <c r="L176" s="14"/>
    </row>
    <row r="177" spans="1:12" x14ac:dyDescent="0.25">
      <c r="A177" s="19" t="s">
        <v>349</v>
      </c>
      <c r="B177" s="19" t="s">
        <v>350</v>
      </c>
      <c r="C177" s="19" t="s">
        <v>66</v>
      </c>
      <c r="D177" s="20">
        <v>2</v>
      </c>
      <c r="E177" s="30"/>
      <c r="F177" s="20">
        <f>D177*E177</f>
        <v>0</v>
      </c>
      <c r="G177" s="30"/>
      <c r="H177" s="20">
        <f>D177*G177</f>
        <v>0</v>
      </c>
      <c r="I177" s="20">
        <f>F177+H177</f>
        <v>0</v>
      </c>
      <c r="J177" s="38">
        <f>I177</f>
        <v>0</v>
      </c>
      <c r="K177" s="14"/>
      <c r="L177" s="14"/>
    </row>
    <row r="178" spans="1:12" x14ac:dyDescent="0.25">
      <c r="A178" s="15" t="s">
        <v>15</v>
      </c>
      <c r="B178" s="15" t="s">
        <v>351</v>
      </c>
      <c r="C178" s="15" t="s">
        <v>15</v>
      </c>
      <c r="D178" s="16"/>
      <c r="E178" s="28"/>
      <c r="F178" s="16"/>
      <c r="G178" s="28"/>
      <c r="H178" s="16"/>
      <c r="I178" s="16"/>
      <c r="J178" s="16"/>
      <c r="K178" s="14"/>
      <c r="L178" s="14"/>
    </row>
    <row r="179" spans="1:12" x14ac:dyDescent="0.25">
      <c r="A179" s="19" t="s">
        <v>352</v>
      </c>
      <c r="B179" s="19" t="s">
        <v>353</v>
      </c>
      <c r="C179" s="19" t="s">
        <v>66</v>
      </c>
      <c r="D179" s="20">
        <v>2</v>
      </c>
      <c r="E179" s="30"/>
      <c r="F179" s="20">
        <f>D179*E179</f>
        <v>0</v>
      </c>
      <c r="G179" s="30"/>
      <c r="H179" s="20">
        <f>D179*G179</f>
        <v>0</v>
      </c>
      <c r="I179" s="20">
        <f>F179+H179</f>
        <v>0</v>
      </c>
      <c r="J179" s="38">
        <f>I179</f>
        <v>0</v>
      </c>
      <c r="K179" s="14"/>
      <c r="L179" s="14"/>
    </row>
    <row r="180" spans="1:12" x14ac:dyDescent="0.25">
      <c r="A180" s="19" t="s">
        <v>354</v>
      </c>
      <c r="B180" s="19" t="s">
        <v>355</v>
      </c>
      <c r="C180" s="19" t="s">
        <v>66</v>
      </c>
      <c r="D180" s="20">
        <v>2</v>
      </c>
      <c r="E180" s="30"/>
      <c r="F180" s="20">
        <f>D180*E180</f>
        <v>0</v>
      </c>
      <c r="G180" s="30"/>
      <c r="H180" s="20">
        <f>D180*G180</f>
        <v>0</v>
      </c>
      <c r="I180" s="20">
        <f>F180+H180</f>
        <v>0</v>
      </c>
      <c r="J180" s="38">
        <f>I180</f>
        <v>0</v>
      </c>
      <c r="K180" s="14"/>
      <c r="L180" s="14"/>
    </row>
    <row r="181" spans="1:12" x14ac:dyDescent="0.25">
      <c r="A181" s="15" t="s">
        <v>15</v>
      </c>
      <c r="B181" s="15" t="s">
        <v>356</v>
      </c>
      <c r="C181" s="15" t="s">
        <v>15</v>
      </c>
      <c r="D181" s="16"/>
      <c r="E181" s="28"/>
      <c r="F181" s="16"/>
      <c r="G181" s="28"/>
      <c r="H181" s="16"/>
      <c r="I181" s="16"/>
      <c r="J181" s="16"/>
      <c r="K181" s="14"/>
      <c r="L181" s="14"/>
    </row>
    <row r="182" spans="1:12" x14ac:dyDescent="0.25">
      <c r="A182" s="19" t="s">
        <v>357</v>
      </c>
      <c r="B182" s="19" t="s">
        <v>358</v>
      </c>
      <c r="C182" s="19" t="s">
        <v>359</v>
      </c>
      <c r="D182" s="20">
        <v>14</v>
      </c>
      <c r="E182" s="30"/>
      <c r="F182" s="20">
        <f>D182*E182</f>
        <v>0</v>
      </c>
      <c r="G182" s="30"/>
      <c r="H182" s="20">
        <f>D182*G182</f>
        <v>0</v>
      </c>
      <c r="I182" s="20">
        <f>F182+H182</f>
        <v>0</v>
      </c>
      <c r="J182" s="38">
        <f>I182</f>
        <v>0</v>
      </c>
      <c r="K182" s="14"/>
      <c r="L182" s="14"/>
    </row>
    <row r="183" spans="1:12" x14ac:dyDescent="0.25">
      <c r="A183" s="19" t="s">
        <v>360</v>
      </c>
      <c r="B183" s="19" t="s">
        <v>361</v>
      </c>
      <c r="C183" s="19" t="s">
        <v>359</v>
      </c>
      <c r="D183" s="20">
        <v>5</v>
      </c>
      <c r="E183" s="30"/>
      <c r="F183" s="20">
        <f>D183*E183</f>
        <v>0</v>
      </c>
      <c r="G183" s="30"/>
      <c r="H183" s="20">
        <f>D183*G183</f>
        <v>0</v>
      </c>
      <c r="I183" s="20">
        <f>F183+H183</f>
        <v>0</v>
      </c>
      <c r="J183" s="38">
        <f>I183</f>
        <v>0</v>
      </c>
      <c r="K183" s="14"/>
      <c r="L183" s="14"/>
    </row>
    <row r="184" spans="1:12" x14ac:dyDescent="0.25">
      <c r="A184" s="23" t="s">
        <v>15</v>
      </c>
      <c r="B184" s="23" t="s">
        <v>362</v>
      </c>
      <c r="C184" s="23" t="s">
        <v>15</v>
      </c>
      <c r="D184" s="24"/>
      <c r="E184" s="32"/>
      <c r="F184" s="24"/>
      <c r="G184" s="32"/>
      <c r="H184" s="24"/>
      <c r="I184" s="24"/>
      <c r="J184" s="24"/>
      <c r="K184" s="14"/>
      <c r="L184" s="14"/>
    </row>
    <row r="185" spans="1:12" x14ac:dyDescent="0.25">
      <c r="A185" s="19" t="s">
        <v>363</v>
      </c>
      <c r="B185" s="19" t="s">
        <v>364</v>
      </c>
      <c r="C185" s="19" t="s">
        <v>77</v>
      </c>
      <c r="D185" s="20">
        <v>2</v>
      </c>
      <c r="E185" s="30"/>
      <c r="F185" s="20">
        <f>D185*E185</f>
        <v>0</v>
      </c>
      <c r="G185" s="30"/>
      <c r="H185" s="20">
        <f>D185*G185</f>
        <v>0</v>
      </c>
      <c r="I185" s="20">
        <f>F185+H185</f>
        <v>0</v>
      </c>
      <c r="J185" s="38">
        <f>I185</f>
        <v>0</v>
      </c>
      <c r="K185" s="14"/>
      <c r="L185" s="14"/>
    </row>
    <row r="186" spans="1:12" x14ac:dyDescent="0.25">
      <c r="A186" s="19" t="s">
        <v>365</v>
      </c>
      <c r="B186" s="19" t="s">
        <v>366</v>
      </c>
      <c r="C186" s="19" t="s">
        <v>77</v>
      </c>
      <c r="D186" s="20">
        <v>2</v>
      </c>
      <c r="E186" s="30"/>
      <c r="F186" s="20">
        <f>D186*E186</f>
        <v>0</v>
      </c>
      <c r="G186" s="30"/>
      <c r="H186" s="20">
        <f>D186*G186</f>
        <v>0</v>
      </c>
      <c r="I186" s="20">
        <f>F186+H186</f>
        <v>0</v>
      </c>
      <c r="J186" s="38">
        <f>I186</f>
        <v>0</v>
      </c>
      <c r="K186" s="14"/>
      <c r="L186" s="14"/>
    </row>
    <row r="187" spans="1:12" x14ac:dyDescent="0.25">
      <c r="A187" s="19" t="s">
        <v>367</v>
      </c>
      <c r="B187" s="19" t="s">
        <v>368</v>
      </c>
      <c r="C187" s="19" t="s">
        <v>77</v>
      </c>
      <c r="D187" s="20">
        <v>8</v>
      </c>
      <c r="E187" s="30"/>
      <c r="F187" s="20">
        <f>D187*E187</f>
        <v>0</v>
      </c>
      <c r="G187" s="30"/>
      <c r="H187" s="20">
        <f>D187*G187</f>
        <v>0</v>
      </c>
      <c r="I187" s="20">
        <f>F187+H187</f>
        <v>0</v>
      </c>
      <c r="J187" s="38">
        <f t="shared" ref="J187:J189" si="40">I187</f>
        <v>0</v>
      </c>
      <c r="K187" s="14"/>
      <c r="L187" s="14"/>
    </row>
    <row r="188" spans="1:12" x14ac:dyDescent="0.25">
      <c r="A188" s="19" t="s">
        <v>369</v>
      </c>
      <c r="B188" s="19" t="s">
        <v>370</v>
      </c>
      <c r="C188" s="19" t="s">
        <v>77</v>
      </c>
      <c r="D188" s="20">
        <v>25</v>
      </c>
      <c r="E188" s="30"/>
      <c r="F188" s="20">
        <f>D188*E188</f>
        <v>0</v>
      </c>
      <c r="G188" s="30"/>
      <c r="H188" s="20">
        <f>D188*G188</f>
        <v>0</v>
      </c>
      <c r="I188" s="20">
        <f>F188+H188</f>
        <v>0</v>
      </c>
      <c r="J188" s="38">
        <f t="shared" si="40"/>
        <v>0</v>
      </c>
      <c r="K188" s="14"/>
      <c r="L188" s="14"/>
    </row>
    <row r="189" spans="1:12" x14ac:dyDescent="0.25">
      <c r="A189" s="19" t="s">
        <v>371</v>
      </c>
      <c r="B189" s="19" t="s">
        <v>372</v>
      </c>
      <c r="C189" s="19" t="s">
        <v>77</v>
      </c>
      <c r="D189" s="20">
        <v>45</v>
      </c>
      <c r="E189" s="30"/>
      <c r="F189" s="20">
        <f>D189*E189</f>
        <v>0</v>
      </c>
      <c r="G189" s="30"/>
      <c r="H189" s="20">
        <f>D189*G189</f>
        <v>0</v>
      </c>
      <c r="I189" s="20">
        <f>F189+H189</f>
        <v>0</v>
      </c>
      <c r="J189" s="38">
        <f t="shared" si="40"/>
        <v>0</v>
      </c>
      <c r="K189" s="14"/>
      <c r="L189" s="14"/>
    </row>
    <row r="190" spans="1:12" x14ac:dyDescent="0.25">
      <c r="A190" s="21" t="s">
        <v>15</v>
      </c>
      <c r="B190" s="21" t="s">
        <v>373</v>
      </c>
      <c r="C190" s="21" t="s">
        <v>15</v>
      </c>
      <c r="D190" s="22"/>
      <c r="E190" s="31"/>
      <c r="F190" s="22">
        <f>SUM(F72:F189)</f>
        <v>0</v>
      </c>
      <c r="G190" s="31"/>
      <c r="H190" s="22">
        <f>SUM(H72:H189)</f>
        <v>0</v>
      </c>
      <c r="I190" s="22">
        <f>SUM(I72:I189)</f>
        <v>0</v>
      </c>
      <c r="J190" s="22">
        <f>SUM(J72:J189)</f>
        <v>0</v>
      </c>
      <c r="K190" s="14"/>
      <c r="L190" s="14"/>
    </row>
    <row r="191" spans="1:12" x14ac:dyDescent="0.25">
      <c r="A191" s="21" t="s">
        <v>15</v>
      </c>
      <c r="B191" s="21" t="s">
        <v>374</v>
      </c>
      <c r="C191" s="21" t="s">
        <v>15</v>
      </c>
      <c r="D191" s="22"/>
      <c r="E191" s="31"/>
      <c r="F191" s="22"/>
      <c r="G191" s="31"/>
      <c r="H191" s="22"/>
      <c r="I191" s="22"/>
      <c r="J191" s="22"/>
      <c r="K191" s="14"/>
      <c r="L191" s="14"/>
    </row>
    <row r="192" spans="1:12" x14ac:dyDescent="0.25">
      <c r="A192" s="15" t="s">
        <v>15</v>
      </c>
      <c r="B192" s="15" t="s">
        <v>375</v>
      </c>
      <c r="C192" s="15" t="s">
        <v>15</v>
      </c>
      <c r="D192" s="16"/>
      <c r="E192" s="28"/>
      <c r="F192" s="16"/>
      <c r="G192" s="28"/>
      <c r="H192" s="16"/>
      <c r="I192" s="16"/>
      <c r="J192" s="16"/>
      <c r="K192" s="14"/>
      <c r="L192" s="14"/>
    </row>
    <row r="193" spans="1:12" x14ac:dyDescent="0.25">
      <c r="A193" s="19" t="s">
        <v>376</v>
      </c>
      <c r="B193" s="19" t="s">
        <v>377</v>
      </c>
      <c r="C193" s="19" t="s">
        <v>77</v>
      </c>
      <c r="D193" s="20">
        <v>2</v>
      </c>
      <c r="E193" s="30"/>
      <c r="F193" s="20">
        <f>D193*E193</f>
        <v>0</v>
      </c>
      <c r="G193" s="30"/>
      <c r="H193" s="20">
        <f>D193*G193</f>
        <v>0</v>
      </c>
      <c r="I193" s="20">
        <f>F193+H193</f>
        <v>0</v>
      </c>
      <c r="J193" s="38">
        <f>I193</f>
        <v>0</v>
      </c>
      <c r="K193" s="14"/>
      <c r="L193" s="14"/>
    </row>
    <row r="194" spans="1:12" x14ac:dyDescent="0.25">
      <c r="A194" s="19" t="s">
        <v>378</v>
      </c>
      <c r="B194" s="19" t="s">
        <v>379</v>
      </c>
      <c r="C194" s="19" t="s">
        <v>77</v>
      </c>
      <c r="D194" s="20">
        <v>9</v>
      </c>
      <c r="E194" s="30"/>
      <c r="F194" s="20">
        <f>D194*E194</f>
        <v>0</v>
      </c>
      <c r="G194" s="30"/>
      <c r="H194" s="20">
        <f>D194*G194</f>
        <v>0</v>
      </c>
      <c r="I194" s="20">
        <f>F194+H194</f>
        <v>0</v>
      </c>
      <c r="J194" s="38">
        <f>I194</f>
        <v>0</v>
      </c>
      <c r="K194" s="14"/>
      <c r="L194" s="14"/>
    </row>
    <row r="195" spans="1:12" x14ac:dyDescent="0.25">
      <c r="A195" s="15" t="s">
        <v>15</v>
      </c>
      <c r="B195" s="15" t="s">
        <v>380</v>
      </c>
      <c r="C195" s="15" t="s">
        <v>15</v>
      </c>
      <c r="D195" s="16"/>
      <c r="E195" s="28"/>
      <c r="F195" s="16"/>
      <c r="G195" s="28"/>
      <c r="H195" s="16"/>
      <c r="I195" s="16"/>
      <c r="J195" s="16"/>
      <c r="K195" s="14"/>
      <c r="L195" s="14"/>
    </row>
    <row r="196" spans="1:12" x14ac:dyDescent="0.25">
      <c r="A196" s="19" t="s">
        <v>381</v>
      </c>
      <c r="B196" s="19" t="s">
        <v>382</v>
      </c>
      <c r="C196" s="19" t="s">
        <v>77</v>
      </c>
      <c r="D196" s="20">
        <v>4</v>
      </c>
      <c r="E196" s="30"/>
      <c r="F196" s="20">
        <f>D196*E196</f>
        <v>0</v>
      </c>
      <c r="G196" s="30"/>
      <c r="H196" s="20">
        <f>D196*G196</f>
        <v>0</v>
      </c>
      <c r="I196" s="20">
        <f>F196+H196</f>
        <v>0</v>
      </c>
      <c r="J196" s="38">
        <f>I196</f>
        <v>0</v>
      </c>
      <c r="K196" s="14"/>
      <c r="L196" s="14"/>
    </row>
    <row r="197" spans="1:12" x14ac:dyDescent="0.25">
      <c r="A197" s="19" t="s">
        <v>383</v>
      </c>
      <c r="B197" s="19" t="s">
        <v>384</v>
      </c>
      <c r="C197" s="19" t="s">
        <v>77</v>
      </c>
      <c r="D197" s="20">
        <v>4</v>
      </c>
      <c r="E197" s="30"/>
      <c r="F197" s="20">
        <f>D197*E197</f>
        <v>0</v>
      </c>
      <c r="G197" s="30"/>
      <c r="H197" s="20">
        <f>D197*G197</f>
        <v>0</v>
      </c>
      <c r="I197" s="20">
        <f>F197+H197</f>
        <v>0</v>
      </c>
      <c r="J197" s="38">
        <f>I197</f>
        <v>0</v>
      </c>
      <c r="K197" s="14"/>
      <c r="L197" s="14"/>
    </row>
    <row r="198" spans="1:12" x14ac:dyDescent="0.25">
      <c r="A198" s="19" t="s">
        <v>385</v>
      </c>
      <c r="B198" s="19" t="s">
        <v>386</v>
      </c>
      <c r="C198" s="19" t="s">
        <v>77</v>
      </c>
      <c r="D198" s="20">
        <v>2</v>
      </c>
      <c r="E198" s="30"/>
      <c r="F198" s="20">
        <f>D198*E198</f>
        <v>0</v>
      </c>
      <c r="G198" s="30"/>
      <c r="H198" s="20">
        <f>D198*G198</f>
        <v>0</v>
      </c>
      <c r="I198" s="20">
        <f>F198+H198</f>
        <v>0</v>
      </c>
      <c r="J198" s="38">
        <f t="shared" ref="J198:J199" si="41">I198</f>
        <v>0</v>
      </c>
      <c r="K198" s="14"/>
      <c r="L198" s="14"/>
    </row>
    <row r="199" spans="1:12" x14ac:dyDescent="0.25">
      <c r="A199" s="19" t="s">
        <v>387</v>
      </c>
      <c r="B199" s="19" t="s">
        <v>388</v>
      </c>
      <c r="C199" s="19" t="s">
        <v>77</v>
      </c>
      <c r="D199" s="20">
        <v>3</v>
      </c>
      <c r="E199" s="30"/>
      <c r="F199" s="20">
        <f>D199*E199</f>
        <v>0</v>
      </c>
      <c r="G199" s="30"/>
      <c r="H199" s="20">
        <f>D199*G199</f>
        <v>0</v>
      </c>
      <c r="I199" s="20">
        <f>F199+H199</f>
        <v>0</v>
      </c>
      <c r="J199" s="38">
        <f t="shared" si="41"/>
        <v>0</v>
      </c>
      <c r="K199" s="14"/>
      <c r="L199" s="14"/>
    </row>
    <row r="200" spans="1:12" x14ac:dyDescent="0.25">
      <c r="A200" s="15" t="s">
        <v>15</v>
      </c>
      <c r="B200" s="15" t="s">
        <v>389</v>
      </c>
      <c r="C200" s="15" t="s">
        <v>15</v>
      </c>
      <c r="D200" s="16"/>
      <c r="E200" s="28"/>
      <c r="F200" s="16"/>
      <c r="G200" s="28"/>
      <c r="H200" s="16"/>
      <c r="I200" s="16"/>
      <c r="J200" s="16"/>
      <c r="K200" s="14"/>
      <c r="L200" s="14"/>
    </row>
    <row r="201" spans="1:12" x14ac:dyDescent="0.25">
      <c r="A201" s="15" t="s">
        <v>15</v>
      </c>
      <c r="B201" s="15" t="s">
        <v>390</v>
      </c>
      <c r="C201" s="15" t="s">
        <v>15</v>
      </c>
      <c r="D201" s="16"/>
      <c r="E201" s="28"/>
      <c r="F201" s="16"/>
      <c r="G201" s="28"/>
      <c r="H201" s="16"/>
      <c r="I201" s="16"/>
      <c r="J201" s="16"/>
      <c r="K201" s="14"/>
      <c r="L201" s="14"/>
    </row>
    <row r="202" spans="1:12" x14ac:dyDescent="0.25">
      <c r="A202" s="15" t="s">
        <v>15</v>
      </c>
      <c r="B202" s="15" t="s">
        <v>391</v>
      </c>
      <c r="C202" s="15" t="s">
        <v>15</v>
      </c>
      <c r="D202" s="16"/>
      <c r="E202" s="28"/>
      <c r="F202" s="16"/>
      <c r="G202" s="28"/>
      <c r="H202" s="16"/>
      <c r="I202" s="16"/>
      <c r="J202" s="16"/>
      <c r="K202" s="14"/>
      <c r="L202" s="14"/>
    </row>
    <row r="203" spans="1:12" x14ac:dyDescent="0.25">
      <c r="A203" s="21" t="s">
        <v>15</v>
      </c>
      <c r="B203" s="21" t="s">
        <v>392</v>
      </c>
      <c r="C203" s="21" t="s">
        <v>15</v>
      </c>
      <c r="D203" s="22"/>
      <c r="E203" s="31"/>
      <c r="F203" s="22">
        <f>SUM(F192:F202)</f>
        <v>0</v>
      </c>
      <c r="G203" s="31"/>
      <c r="H203" s="22">
        <f>SUM(H192:H202)</f>
        <v>0</v>
      </c>
      <c r="I203" s="22">
        <f>SUM(I192:I202)</f>
        <v>0</v>
      </c>
      <c r="J203" s="22">
        <f>SUM(J192:J202)</f>
        <v>0</v>
      </c>
      <c r="K203" s="14"/>
      <c r="L203" s="14"/>
    </row>
    <row r="204" spans="1:12" x14ac:dyDescent="0.25">
      <c r="A204" s="21" t="s">
        <v>15</v>
      </c>
      <c r="B204" s="21" t="s">
        <v>393</v>
      </c>
      <c r="C204" s="21" t="s">
        <v>15</v>
      </c>
      <c r="D204" s="22"/>
      <c r="E204" s="31"/>
      <c r="F204" s="22"/>
      <c r="G204" s="31"/>
      <c r="H204" s="22"/>
      <c r="I204" s="22"/>
      <c r="J204" s="22"/>
      <c r="K204" s="14"/>
      <c r="L204" s="14"/>
    </row>
    <row r="205" spans="1:12" x14ac:dyDescent="0.25">
      <c r="A205" s="19" t="s">
        <v>394</v>
      </c>
      <c r="B205" s="19" t="s">
        <v>395</v>
      </c>
      <c r="C205" s="19" t="s">
        <v>66</v>
      </c>
      <c r="D205" s="20">
        <v>10</v>
      </c>
      <c r="E205" s="30"/>
      <c r="F205" s="20">
        <f>D205*E205</f>
        <v>0</v>
      </c>
      <c r="G205" s="30"/>
      <c r="H205" s="20">
        <f>D205*G205</f>
        <v>0</v>
      </c>
      <c r="I205" s="20">
        <f>F205+H205</f>
        <v>0</v>
      </c>
      <c r="J205" s="38">
        <f>I205</f>
        <v>0</v>
      </c>
      <c r="K205" s="14"/>
      <c r="L205" s="14"/>
    </row>
    <row r="206" spans="1:12" x14ac:dyDescent="0.25">
      <c r="A206" s="19" t="s">
        <v>396</v>
      </c>
      <c r="B206" s="19" t="s">
        <v>397</v>
      </c>
      <c r="C206" s="19" t="s">
        <v>66</v>
      </c>
      <c r="D206" s="20">
        <v>1</v>
      </c>
      <c r="E206" s="30"/>
      <c r="F206" s="20">
        <f>D206*E206</f>
        <v>0</v>
      </c>
      <c r="G206" s="30"/>
      <c r="H206" s="20">
        <f>D206*G206</f>
        <v>0</v>
      </c>
      <c r="I206" s="20">
        <f>F206+H206</f>
        <v>0</v>
      </c>
      <c r="J206" s="38">
        <f>I206</f>
        <v>0</v>
      </c>
      <c r="K206" s="14"/>
      <c r="L206" s="14"/>
    </row>
    <row r="207" spans="1:12" x14ac:dyDescent="0.25">
      <c r="A207" s="19" t="s">
        <v>398</v>
      </c>
      <c r="B207" s="19" t="s">
        <v>399</v>
      </c>
      <c r="C207" s="19" t="s">
        <v>66</v>
      </c>
      <c r="D207" s="20">
        <v>1</v>
      </c>
      <c r="E207" s="30"/>
      <c r="F207" s="20">
        <f>D207*E207</f>
        <v>0</v>
      </c>
      <c r="G207" s="30"/>
      <c r="H207" s="20">
        <f>D207*G207</f>
        <v>0</v>
      </c>
      <c r="I207" s="20">
        <f>F207+H207</f>
        <v>0</v>
      </c>
      <c r="J207" s="38">
        <f t="shared" ref="J207:J209" si="42">I207</f>
        <v>0</v>
      </c>
      <c r="K207" s="14"/>
      <c r="L207" s="14"/>
    </row>
    <row r="208" spans="1:12" x14ac:dyDescent="0.25">
      <c r="A208" s="19" t="s">
        <v>400</v>
      </c>
      <c r="B208" s="19" t="s">
        <v>401</v>
      </c>
      <c r="C208" s="19" t="s">
        <v>66</v>
      </c>
      <c r="D208" s="20">
        <v>1</v>
      </c>
      <c r="E208" s="30"/>
      <c r="F208" s="20">
        <f>D208*E208</f>
        <v>0</v>
      </c>
      <c r="G208" s="30"/>
      <c r="H208" s="20">
        <f>D208*G208</f>
        <v>0</v>
      </c>
      <c r="I208" s="20">
        <f>F208+H208</f>
        <v>0</v>
      </c>
      <c r="J208" s="38">
        <f t="shared" si="42"/>
        <v>0</v>
      </c>
      <c r="K208" s="14"/>
      <c r="L208" s="14"/>
    </row>
    <row r="209" spans="1:12" x14ac:dyDescent="0.25">
      <c r="A209" s="19" t="s">
        <v>402</v>
      </c>
      <c r="B209" s="19" t="s">
        <v>403</v>
      </c>
      <c r="C209" s="19" t="s">
        <v>66</v>
      </c>
      <c r="D209" s="20">
        <v>14</v>
      </c>
      <c r="E209" s="30"/>
      <c r="F209" s="20">
        <f>D209*E209</f>
        <v>0</v>
      </c>
      <c r="G209" s="30"/>
      <c r="H209" s="20">
        <f>D209*G209</f>
        <v>0</v>
      </c>
      <c r="I209" s="20">
        <f>F209+H209</f>
        <v>0</v>
      </c>
      <c r="J209" s="38">
        <f t="shared" si="42"/>
        <v>0</v>
      </c>
      <c r="K209" s="14"/>
      <c r="L209" s="14"/>
    </row>
    <row r="210" spans="1:12" x14ac:dyDescent="0.25">
      <c r="A210" s="21" t="s">
        <v>15</v>
      </c>
      <c r="B210" s="21" t="s">
        <v>404</v>
      </c>
      <c r="C210" s="21" t="s">
        <v>15</v>
      </c>
      <c r="D210" s="22"/>
      <c r="E210" s="31"/>
      <c r="F210" s="22">
        <f>SUM(F205:F209)</f>
        <v>0</v>
      </c>
      <c r="G210" s="31"/>
      <c r="H210" s="22">
        <f>SUM(H205:H209)</f>
        <v>0</v>
      </c>
      <c r="I210" s="22">
        <f>SUM(I205:I209)</f>
        <v>0</v>
      </c>
      <c r="J210" s="22">
        <f>SUM(J205:J209)</f>
        <v>0</v>
      </c>
      <c r="K210" s="14"/>
      <c r="L210" s="14"/>
    </row>
    <row r="211" spans="1:12" x14ac:dyDescent="0.25">
      <c r="A211" s="21" t="s">
        <v>15</v>
      </c>
      <c r="B211" s="21" t="s">
        <v>405</v>
      </c>
      <c r="C211" s="21" t="s">
        <v>15</v>
      </c>
      <c r="D211" s="22"/>
      <c r="E211" s="31"/>
      <c r="F211" s="22"/>
      <c r="G211" s="31"/>
      <c r="H211" s="22"/>
      <c r="I211" s="22"/>
      <c r="J211" s="22"/>
      <c r="K211" s="14"/>
      <c r="L211" s="14"/>
    </row>
    <row r="212" spans="1:12" x14ac:dyDescent="0.25">
      <c r="A212" s="19" t="s">
        <v>406</v>
      </c>
      <c r="B212" s="19" t="s">
        <v>407</v>
      </c>
      <c r="C212" s="19" t="s">
        <v>66</v>
      </c>
      <c r="D212" s="20">
        <v>2</v>
      </c>
      <c r="E212" s="30"/>
      <c r="F212" s="20">
        <f t="shared" ref="F212:F220" si="43">D212*E212</f>
        <v>0</v>
      </c>
      <c r="G212" s="30"/>
      <c r="H212" s="20">
        <f t="shared" ref="H212:H220" si="44">D212*G212</f>
        <v>0</v>
      </c>
      <c r="I212" s="20">
        <f t="shared" ref="I212:I220" si="45">F212+H212</f>
        <v>0</v>
      </c>
      <c r="J212" s="38">
        <f>I212</f>
        <v>0</v>
      </c>
      <c r="K212" s="14"/>
      <c r="L212" s="14"/>
    </row>
    <row r="213" spans="1:12" x14ac:dyDescent="0.25">
      <c r="A213" s="19" t="s">
        <v>408</v>
      </c>
      <c r="B213" s="19" t="s">
        <v>409</v>
      </c>
      <c r="C213" s="19" t="s">
        <v>66</v>
      </c>
      <c r="D213" s="20">
        <v>1</v>
      </c>
      <c r="E213" s="30"/>
      <c r="F213" s="20">
        <f t="shared" si="43"/>
        <v>0</v>
      </c>
      <c r="G213" s="30"/>
      <c r="H213" s="20">
        <f t="shared" si="44"/>
        <v>0</v>
      </c>
      <c r="I213" s="20">
        <f t="shared" si="45"/>
        <v>0</v>
      </c>
      <c r="J213" s="38">
        <f t="shared" ref="J213:J220" si="46">I213</f>
        <v>0</v>
      </c>
      <c r="K213" s="14"/>
      <c r="L213" s="14"/>
    </row>
    <row r="214" spans="1:12" x14ac:dyDescent="0.25">
      <c r="A214" s="19" t="s">
        <v>410</v>
      </c>
      <c r="B214" s="19" t="s">
        <v>411</v>
      </c>
      <c r="C214" s="19" t="s">
        <v>77</v>
      </c>
      <c r="D214" s="20">
        <v>1</v>
      </c>
      <c r="E214" s="30"/>
      <c r="F214" s="20">
        <f t="shared" si="43"/>
        <v>0</v>
      </c>
      <c r="G214" s="30"/>
      <c r="H214" s="20">
        <f t="shared" si="44"/>
        <v>0</v>
      </c>
      <c r="I214" s="20">
        <f t="shared" si="45"/>
        <v>0</v>
      </c>
      <c r="J214" s="38">
        <f t="shared" si="46"/>
        <v>0</v>
      </c>
      <c r="K214" s="14"/>
      <c r="L214" s="14"/>
    </row>
    <row r="215" spans="1:12" x14ac:dyDescent="0.25">
      <c r="A215" s="19" t="s">
        <v>412</v>
      </c>
      <c r="B215" s="19" t="s">
        <v>413</v>
      </c>
      <c r="C215" s="19" t="s">
        <v>77</v>
      </c>
      <c r="D215" s="20">
        <v>6</v>
      </c>
      <c r="E215" s="30"/>
      <c r="F215" s="20">
        <f t="shared" si="43"/>
        <v>0</v>
      </c>
      <c r="G215" s="30"/>
      <c r="H215" s="20">
        <f t="shared" si="44"/>
        <v>0</v>
      </c>
      <c r="I215" s="20">
        <f t="shared" si="45"/>
        <v>0</v>
      </c>
      <c r="J215" s="38">
        <f t="shared" si="46"/>
        <v>0</v>
      </c>
      <c r="K215" s="14"/>
      <c r="L215" s="14"/>
    </row>
    <row r="216" spans="1:12" x14ac:dyDescent="0.25">
      <c r="A216" s="19" t="s">
        <v>414</v>
      </c>
      <c r="B216" s="19" t="s">
        <v>415</v>
      </c>
      <c r="C216" s="19" t="s">
        <v>77</v>
      </c>
      <c r="D216" s="20">
        <v>1</v>
      </c>
      <c r="E216" s="30"/>
      <c r="F216" s="20">
        <f t="shared" si="43"/>
        <v>0</v>
      </c>
      <c r="G216" s="30"/>
      <c r="H216" s="20">
        <f t="shared" si="44"/>
        <v>0</v>
      </c>
      <c r="I216" s="20">
        <f t="shared" si="45"/>
        <v>0</v>
      </c>
      <c r="J216" s="38">
        <f t="shared" si="46"/>
        <v>0</v>
      </c>
      <c r="K216" s="14"/>
      <c r="L216" s="14"/>
    </row>
    <row r="217" spans="1:12" x14ac:dyDescent="0.25">
      <c r="A217" s="19" t="s">
        <v>416</v>
      </c>
      <c r="B217" s="19" t="s">
        <v>417</v>
      </c>
      <c r="C217" s="19" t="s">
        <v>77</v>
      </c>
      <c r="D217" s="20">
        <v>4</v>
      </c>
      <c r="E217" s="30"/>
      <c r="F217" s="20">
        <f t="shared" si="43"/>
        <v>0</v>
      </c>
      <c r="G217" s="30"/>
      <c r="H217" s="20">
        <f t="shared" si="44"/>
        <v>0</v>
      </c>
      <c r="I217" s="20">
        <f t="shared" si="45"/>
        <v>0</v>
      </c>
      <c r="J217" s="38">
        <f t="shared" si="46"/>
        <v>0</v>
      </c>
      <c r="K217" s="14"/>
      <c r="L217" s="14"/>
    </row>
    <row r="218" spans="1:12" x14ac:dyDescent="0.25">
      <c r="A218" s="19" t="s">
        <v>418</v>
      </c>
      <c r="B218" s="19" t="s">
        <v>419</v>
      </c>
      <c r="C218" s="19" t="s">
        <v>77</v>
      </c>
      <c r="D218" s="20">
        <v>3</v>
      </c>
      <c r="E218" s="30"/>
      <c r="F218" s="20">
        <f t="shared" si="43"/>
        <v>0</v>
      </c>
      <c r="G218" s="30"/>
      <c r="H218" s="20">
        <f t="shared" si="44"/>
        <v>0</v>
      </c>
      <c r="I218" s="20">
        <f t="shared" si="45"/>
        <v>0</v>
      </c>
      <c r="J218" s="38">
        <f t="shared" si="46"/>
        <v>0</v>
      </c>
      <c r="K218" s="14"/>
      <c r="L218" s="14"/>
    </row>
    <row r="219" spans="1:12" x14ac:dyDescent="0.25">
      <c r="A219" s="19" t="s">
        <v>420</v>
      </c>
      <c r="B219" s="19" t="s">
        <v>421</v>
      </c>
      <c r="C219" s="19" t="s">
        <v>77</v>
      </c>
      <c r="D219" s="20">
        <v>1</v>
      </c>
      <c r="E219" s="30"/>
      <c r="F219" s="20">
        <f t="shared" si="43"/>
        <v>0</v>
      </c>
      <c r="G219" s="30"/>
      <c r="H219" s="20">
        <f t="shared" si="44"/>
        <v>0</v>
      </c>
      <c r="I219" s="20">
        <f t="shared" si="45"/>
        <v>0</v>
      </c>
      <c r="J219" s="38">
        <f t="shared" si="46"/>
        <v>0</v>
      </c>
      <c r="K219" s="14"/>
      <c r="L219" s="14"/>
    </row>
    <row r="220" spans="1:12" x14ac:dyDescent="0.25">
      <c r="A220" s="19" t="s">
        <v>422</v>
      </c>
      <c r="B220" s="19" t="s">
        <v>423</v>
      </c>
      <c r="C220" s="19" t="s">
        <v>77</v>
      </c>
      <c r="D220" s="20">
        <v>4</v>
      </c>
      <c r="E220" s="30"/>
      <c r="F220" s="20">
        <f t="shared" si="43"/>
        <v>0</v>
      </c>
      <c r="G220" s="30"/>
      <c r="H220" s="20">
        <f t="shared" si="44"/>
        <v>0</v>
      </c>
      <c r="I220" s="20">
        <f t="shared" si="45"/>
        <v>0</v>
      </c>
      <c r="J220" s="38">
        <f t="shared" si="46"/>
        <v>0</v>
      </c>
      <c r="K220" s="14"/>
      <c r="L220" s="14"/>
    </row>
    <row r="221" spans="1:12" x14ac:dyDescent="0.25">
      <c r="A221" s="21" t="s">
        <v>15</v>
      </c>
      <c r="B221" s="21" t="s">
        <v>424</v>
      </c>
      <c r="C221" s="21" t="s">
        <v>15</v>
      </c>
      <c r="D221" s="22"/>
      <c r="E221" s="31"/>
      <c r="F221" s="22">
        <f>SUM(F212:F220)</f>
        <v>0</v>
      </c>
      <c r="G221" s="31"/>
      <c r="H221" s="22">
        <f>SUM(H212:H220)</f>
        <v>0</v>
      </c>
      <c r="I221" s="22">
        <f>SUM(I212:I220)</f>
        <v>0</v>
      </c>
      <c r="J221" s="22">
        <f>SUM(J212:J220)</f>
        <v>0</v>
      </c>
      <c r="K221" s="14"/>
      <c r="L221" s="14"/>
    </row>
    <row r="222" spans="1:12" x14ac:dyDescent="0.25">
      <c r="A222" s="19" t="s">
        <v>15</v>
      </c>
      <c r="B222" s="19" t="s">
        <v>15</v>
      </c>
      <c r="C222" s="19" t="s">
        <v>15</v>
      </c>
      <c r="D222" s="20"/>
      <c r="E222" s="30"/>
      <c r="F222" s="20"/>
      <c r="G222" s="30"/>
      <c r="H222" s="20"/>
      <c r="I222" s="20"/>
      <c r="J222" s="20"/>
      <c r="K222" s="14"/>
      <c r="L222" s="14"/>
    </row>
    <row r="223" spans="1:12" x14ac:dyDescent="0.25">
      <c r="A223" s="19" t="s">
        <v>425</v>
      </c>
      <c r="B223" s="19" t="s">
        <v>426</v>
      </c>
      <c r="C223" s="19" t="s">
        <v>15</v>
      </c>
      <c r="D223" s="20"/>
      <c r="E223" s="30"/>
      <c r="F223" s="20">
        <f>M6+Parametry!B33/100*F198+Parametry!B33/100*F199+Parametry!B33/100*F205+Parametry!B33/100*F206+Parametry!B33/100*F207+Parametry!B33/100*F208+Parametry!B33/100*F209+Parametry!B33/100*F212+Parametry!B33/100*F213+Parametry!B33/100*F214+Parametry!B33/100*F215+Parametry!B33/100*F216+Parametry!B33/100*F217+Parametry!B33/100*F218+Parametry!B33/100*F219+Parametry!B33/100*F220</f>
        <v>0</v>
      </c>
      <c r="G223" s="30"/>
      <c r="H223" s="20"/>
      <c r="I223" s="20">
        <f>F223+H223</f>
        <v>0</v>
      </c>
      <c r="J223" s="38">
        <f t="shared" ref="J223" si="47">I223</f>
        <v>0</v>
      </c>
      <c r="K223" s="14"/>
      <c r="L223" s="14"/>
    </row>
    <row r="224" spans="1:12" x14ac:dyDescent="0.25">
      <c r="A224" s="17" t="s">
        <v>15</v>
      </c>
      <c r="B224" s="17" t="s">
        <v>427</v>
      </c>
      <c r="C224" s="17" t="s">
        <v>15</v>
      </c>
      <c r="D224" s="18"/>
      <c r="E224" s="29"/>
      <c r="F224" s="18">
        <f>SUM(F12:F30,F33:F45,F47,F49:F68,F70,F72:F189,F192:F202,F205:F209,F212:F220,F222:F223)</f>
        <v>0</v>
      </c>
      <c r="G224" s="29"/>
      <c r="H224" s="18">
        <f>SUM(H12:H30,H33:H45,H47,H49:H68,H70,H72:H189,H192:H202,H205:H209,H212:H220,H222:H223)</f>
        <v>0</v>
      </c>
      <c r="I224" s="18">
        <f>SUM(I12:I30,I33:I45,I47,I49:I68,I70,I72:I189,I192:I202,I205:I209,I212:I220,I222:I223)</f>
        <v>0</v>
      </c>
      <c r="J224" s="18">
        <f>SUM(J12:J30,J33:J45,J47,J49:J68,J70,J72:J189,J192:J202,J205:J209,J212:J220,J222:J223)</f>
        <v>0</v>
      </c>
      <c r="K224" s="14"/>
      <c r="L224" s="14"/>
    </row>
    <row r="225" spans="1:12" x14ac:dyDescent="0.25">
      <c r="A225" s="17" t="s">
        <v>15</v>
      </c>
      <c r="B225" s="17" t="s">
        <v>428</v>
      </c>
      <c r="C225" s="17" t="s">
        <v>15</v>
      </c>
      <c r="D225" s="18"/>
      <c r="E225" s="29"/>
      <c r="F225" s="18"/>
      <c r="G225" s="29"/>
      <c r="H225" s="18"/>
      <c r="I225" s="18"/>
      <c r="J225" s="18"/>
      <c r="K225" s="14"/>
      <c r="L225" s="14"/>
    </row>
    <row r="226" spans="1:12" x14ac:dyDescent="0.25">
      <c r="A226" s="21" t="s">
        <v>15</v>
      </c>
      <c r="B226" s="21" t="s">
        <v>429</v>
      </c>
      <c r="C226" s="21" t="s">
        <v>15</v>
      </c>
      <c r="D226" s="22"/>
      <c r="E226" s="31"/>
      <c r="F226" s="22"/>
      <c r="G226" s="31"/>
      <c r="H226" s="22"/>
      <c r="I226" s="22"/>
      <c r="J226" s="22"/>
      <c r="K226" s="14"/>
      <c r="L226" s="14"/>
    </row>
    <row r="227" spans="1:12" x14ac:dyDescent="0.25">
      <c r="A227" s="15" t="s">
        <v>15</v>
      </c>
      <c r="B227" s="15" t="s">
        <v>430</v>
      </c>
      <c r="C227" s="15" t="s">
        <v>15</v>
      </c>
      <c r="D227" s="16"/>
      <c r="E227" s="28"/>
      <c r="F227" s="16"/>
      <c r="G227" s="28"/>
      <c r="H227" s="16"/>
      <c r="I227" s="16"/>
      <c r="J227" s="16"/>
      <c r="K227" s="14"/>
      <c r="L227" s="14"/>
    </row>
    <row r="228" spans="1:12" x14ac:dyDescent="0.25">
      <c r="A228" s="19" t="s">
        <v>431</v>
      </c>
      <c r="B228" s="19" t="s">
        <v>432</v>
      </c>
      <c r="C228" s="19" t="s">
        <v>77</v>
      </c>
      <c r="D228" s="20">
        <v>38</v>
      </c>
      <c r="E228" s="30"/>
      <c r="F228" s="20">
        <f>D228*E228</f>
        <v>0</v>
      </c>
      <c r="G228" s="30"/>
      <c r="H228" s="20">
        <f>D228*G228</f>
        <v>0</v>
      </c>
      <c r="I228" s="20">
        <f>F228+H228</f>
        <v>0</v>
      </c>
      <c r="J228" s="38">
        <f t="shared" ref="J228" si="48">I228</f>
        <v>0</v>
      </c>
      <c r="K228" s="14"/>
      <c r="L228" s="14"/>
    </row>
    <row r="229" spans="1:12" x14ac:dyDescent="0.25">
      <c r="A229" s="15" t="s">
        <v>15</v>
      </c>
      <c r="B229" s="15" t="s">
        <v>433</v>
      </c>
      <c r="C229" s="15" t="s">
        <v>15</v>
      </c>
      <c r="D229" s="16"/>
      <c r="E229" s="28"/>
      <c r="F229" s="16"/>
      <c r="G229" s="28"/>
      <c r="H229" s="16"/>
      <c r="I229" s="16"/>
      <c r="J229" s="16"/>
      <c r="K229" s="14"/>
      <c r="L229" s="14"/>
    </row>
    <row r="230" spans="1:12" x14ac:dyDescent="0.25">
      <c r="A230" s="19" t="s">
        <v>434</v>
      </c>
      <c r="B230" s="19" t="s">
        <v>435</v>
      </c>
      <c r="C230" s="19" t="s">
        <v>66</v>
      </c>
      <c r="D230" s="20">
        <v>5</v>
      </c>
      <c r="E230" s="30"/>
      <c r="F230" s="20">
        <f>D230*E230</f>
        <v>0</v>
      </c>
      <c r="G230" s="30"/>
      <c r="H230" s="20">
        <f>D230*G230</f>
        <v>0</v>
      </c>
      <c r="I230" s="20">
        <f>F230+H230</f>
        <v>0</v>
      </c>
      <c r="J230" s="38">
        <f t="shared" ref="J230" si="49">I230</f>
        <v>0</v>
      </c>
      <c r="K230" s="14"/>
      <c r="L230" s="14"/>
    </row>
    <row r="231" spans="1:12" x14ac:dyDescent="0.25">
      <c r="A231" s="15" t="s">
        <v>15</v>
      </c>
      <c r="B231" s="15" t="s">
        <v>436</v>
      </c>
      <c r="C231" s="15" t="s">
        <v>15</v>
      </c>
      <c r="D231" s="16"/>
      <c r="E231" s="28"/>
      <c r="F231" s="16"/>
      <c r="G231" s="28"/>
      <c r="H231" s="16"/>
      <c r="I231" s="16"/>
      <c r="J231" s="16"/>
      <c r="K231" s="14"/>
      <c r="L231" s="14"/>
    </row>
    <row r="232" spans="1:12" x14ac:dyDescent="0.25">
      <c r="A232" s="19" t="s">
        <v>437</v>
      </c>
      <c r="B232" s="19" t="s">
        <v>438</v>
      </c>
      <c r="C232" s="19" t="s">
        <v>66</v>
      </c>
      <c r="D232" s="20">
        <v>1</v>
      </c>
      <c r="E232" s="30"/>
      <c r="F232" s="20">
        <f>D232*E232</f>
        <v>0</v>
      </c>
      <c r="G232" s="30"/>
      <c r="H232" s="20">
        <f>D232*G232</f>
        <v>0</v>
      </c>
      <c r="I232" s="20">
        <f>F232+H232</f>
        <v>0</v>
      </c>
      <c r="J232" s="38">
        <f t="shared" ref="J232" si="50">I232</f>
        <v>0</v>
      </c>
      <c r="K232" s="14"/>
      <c r="L232" s="14"/>
    </row>
    <row r="233" spans="1:12" x14ac:dyDescent="0.25">
      <c r="A233" s="23" t="s">
        <v>15</v>
      </c>
      <c r="B233" s="23" t="s">
        <v>439</v>
      </c>
      <c r="C233" s="23" t="s">
        <v>15</v>
      </c>
      <c r="D233" s="24"/>
      <c r="E233" s="32"/>
      <c r="F233" s="24"/>
      <c r="G233" s="32"/>
      <c r="H233" s="24"/>
      <c r="I233" s="24"/>
      <c r="J233" s="24"/>
      <c r="K233" s="14"/>
      <c r="L233" s="14"/>
    </row>
    <row r="234" spans="1:12" x14ac:dyDescent="0.25">
      <c r="A234" s="19" t="s">
        <v>440</v>
      </c>
      <c r="B234" s="19" t="s">
        <v>441</v>
      </c>
      <c r="C234" s="19" t="s">
        <v>66</v>
      </c>
      <c r="D234" s="20">
        <v>4</v>
      </c>
      <c r="E234" s="30"/>
      <c r="F234" s="20">
        <f>D234*E234</f>
        <v>0</v>
      </c>
      <c r="G234" s="30"/>
      <c r="H234" s="20">
        <f>D234*G234</f>
        <v>0</v>
      </c>
      <c r="I234" s="20">
        <f>F234+H234</f>
        <v>0</v>
      </c>
      <c r="J234" s="38">
        <f t="shared" ref="J234" si="51">I234</f>
        <v>0</v>
      </c>
      <c r="K234" s="14"/>
      <c r="L234" s="14"/>
    </row>
    <row r="235" spans="1:12" x14ac:dyDescent="0.25">
      <c r="A235" s="15" t="s">
        <v>15</v>
      </c>
      <c r="B235" s="15" t="s">
        <v>442</v>
      </c>
      <c r="C235" s="15" t="s">
        <v>15</v>
      </c>
      <c r="D235" s="16"/>
      <c r="E235" s="28"/>
      <c r="F235" s="16"/>
      <c r="G235" s="28"/>
      <c r="H235" s="16"/>
      <c r="I235" s="16"/>
      <c r="J235" s="16"/>
      <c r="K235" s="14"/>
      <c r="L235" s="14"/>
    </row>
    <row r="236" spans="1:12" x14ac:dyDescent="0.25">
      <c r="A236" s="19" t="s">
        <v>443</v>
      </c>
      <c r="B236" s="19" t="s">
        <v>444</v>
      </c>
      <c r="C236" s="19" t="s">
        <v>93</v>
      </c>
      <c r="D236" s="20">
        <v>8</v>
      </c>
      <c r="E236" s="30"/>
      <c r="F236" s="20">
        <f t="shared" ref="F236:F242" si="52">D236*E236</f>
        <v>0</v>
      </c>
      <c r="G236" s="30"/>
      <c r="H236" s="20">
        <f t="shared" ref="H236:H242" si="53">D236*G236</f>
        <v>0</v>
      </c>
      <c r="I236" s="20">
        <f t="shared" ref="I236:I242" si="54">F236+H236</f>
        <v>0</v>
      </c>
      <c r="J236" s="38">
        <f t="shared" ref="J236:J242" si="55">I236</f>
        <v>0</v>
      </c>
      <c r="K236" s="14"/>
      <c r="L236" s="14"/>
    </row>
    <row r="237" spans="1:12" x14ac:dyDescent="0.25">
      <c r="A237" s="19" t="s">
        <v>445</v>
      </c>
      <c r="B237" s="19" t="s">
        <v>446</v>
      </c>
      <c r="C237" s="19" t="s">
        <v>93</v>
      </c>
      <c r="D237" s="20">
        <v>14</v>
      </c>
      <c r="E237" s="30"/>
      <c r="F237" s="20">
        <f t="shared" si="52"/>
        <v>0</v>
      </c>
      <c r="G237" s="30"/>
      <c r="H237" s="20">
        <f t="shared" si="53"/>
        <v>0</v>
      </c>
      <c r="I237" s="20">
        <f t="shared" si="54"/>
        <v>0</v>
      </c>
      <c r="J237" s="38">
        <f t="shared" si="55"/>
        <v>0</v>
      </c>
      <c r="K237" s="14"/>
      <c r="L237" s="14"/>
    </row>
    <row r="238" spans="1:12" x14ac:dyDescent="0.25">
      <c r="A238" s="19" t="s">
        <v>447</v>
      </c>
      <c r="B238" s="19" t="s">
        <v>448</v>
      </c>
      <c r="C238" s="19" t="s">
        <v>93</v>
      </c>
      <c r="D238" s="20">
        <v>32</v>
      </c>
      <c r="E238" s="30"/>
      <c r="F238" s="20">
        <f t="shared" si="52"/>
        <v>0</v>
      </c>
      <c r="G238" s="30"/>
      <c r="H238" s="20">
        <f t="shared" si="53"/>
        <v>0</v>
      </c>
      <c r="I238" s="20">
        <f t="shared" si="54"/>
        <v>0</v>
      </c>
      <c r="J238" s="38">
        <f t="shared" si="55"/>
        <v>0</v>
      </c>
      <c r="K238" s="14"/>
      <c r="L238" s="14"/>
    </row>
    <row r="239" spans="1:12" x14ac:dyDescent="0.25">
      <c r="A239" s="19" t="s">
        <v>449</v>
      </c>
      <c r="B239" s="19" t="s">
        <v>450</v>
      </c>
      <c r="C239" s="19" t="s">
        <v>93</v>
      </c>
      <c r="D239" s="20">
        <v>16</v>
      </c>
      <c r="E239" s="30"/>
      <c r="F239" s="20">
        <f t="shared" si="52"/>
        <v>0</v>
      </c>
      <c r="G239" s="30"/>
      <c r="H239" s="20">
        <f t="shared" si="53"/>
        <v>0</v>
      </c>
      <c r="I239" s="20">
        <f t="shared" si="54"/>
        <v>0</v>
      </c>
      <c r="J239" s="38">
        <f t="shared" si="55"/>
        <v>0</v>
      </c>
      <c r="K239" s="14"/>
      <c r="L239" s="14"/>
    </row>
    <row r="240" spans="1:12" x14ac:dyDescent="0.25">
      <c r="A240" s="19" t="s">
        <v>451</v>
      </c>
      <c r="B240" s="19" t="s">
        <v>452</v>
      </c>
      <c r="C240" s="19" t="s">
        <v>93</v>
      </c>
      <c r="D240" s="20">
        <v>3</v>
      </c>
      <c r="E240" s="30"/>
      <c r="F240" s="20">
        <f t="shared" si="52"/>
        <v>0</v>
      </c>
      <c r="G240" s="30"/>
      <c r="H240" s="20">
        <f t="shared" si="53"/>
        <v>0</v>
      </c>
      <c r="I240" s="20">
        <f t="shared" si="54"/>
        <v>0</v>
      </c>
      <c r="J240" s="38">
        <f t="shared" si="55"/>
        <v>0</v>
      </c>
      <c r="K240" s="14"/>
      <c r="L240" s="14"/>
    </row>
    <row r="241" spans="1:12" x14ac:dyDescent="0.25">
      <c r="A241" s="19" t="s">
        <v>453</v>
      </c>
      <c r="B241" s="19" t="s">
        <v>454</v>
      </c>
      <c r="C241" s="19" t="s">
        <v>66</v>
      </c>
      <c r="D241" s="20">
        <v>55</v>
      </c>
      <c r="E241" s="30"/>
      <c r="F241" s="20">
        <f t="shared" si="52"/>
        <v>0</v>
      </c>
      <c r="G241" s="30"/>
      <c r="H241" s="20">
        <f t="shared" si="53"/>
        <v>0</v>
      </c>
      <c r="I241" s="20">
        <f t="shared" si="54"/>
        <v>0</v>
      </c>
      <c r="J241" s="38">
        <f t="shared" si="55"/>
        <v>0</v>
      </c>
      <c r="K241" s="14"/>
      <c r="L241" s="14"/>
    </row>
    <row r="242" spans="1:12" x14ac:dyDescent="0.25">
      <c r="A242" s="19" t="s">
        <v>455</v>
      </c>
      <c r="B242" s="19" t="s">
        <v>456</v>
      </c>
      <c r="C242" s="19" t="s">
        <v>66</v>
      </c>
      <c r="D242" s="20">
        <v>8</v>
      </c>
      <c r="E242" s="30"/>
      <c r="F242" s="20">
        <f t="shared" si="52"/>
        <v>0</v>
      </c>
      <c r="G242" s="30"/>
      <c r="H242" s="20">
        <f t="shared" si="53"/>
        <v>0</v>
      </c>
      <c r="I242" s="20">
        <f t="shared" si="54"/>
        <v>0</v>
      </c>
      <c r="J242" s="38">
        <f t="shared" si="55"/>
        <v>0</v>
      </c>
      <c r="K242" s="14"/>
      <c r="L242" s="14"/>
    </row>
    <row r="243" spans="1:12" x14ac:dyDescent="0.25">
      <c r="A243" s="15" t="s">
        <v>15</v>
      </c>
      <c r="B243" s="15" t="s">
        <v>457</v>
      </c>
      <c r="C243" s="15" t="s">
        <v>15</v>
      </c>
      <c r="D243" s="16"/>
      <c r="E243" s="28"/>
      <c r="F243" s="16"/>
      <c r="G243" s="28"/>
      <c r="H243" s="16"/>
      <c r="I243" s="16"/>
      <c r="J243" s="16"/>
      <c r="K243" s="14"/>
      <c r="L243" s="14"/>
    </row>
    <row r="244" spans="1:12" x14ac:dyDescent="0.25">
      <c r="A244" s="19" t="s">
        <v>458</v>
      </c>
      <c r="B244" s="19" t="s">
        <v>459</v>
      </c>
      <c r="C244" s="19" t="s">
        <v>460</v>
      </c>
      <c r="D244" s="20">
        <v>50</v>
      </c>
      <c r="E244" s="30"/>
      <c r="F244" s="20">
        <f>D244*E244</f>
        <v>0</v>
      </c>
      <c r="G244" s="30"/>
      <c r="H244" s="20">
        <f>D244*G244</f>
        <v>0</v>
      </c>
      <c r="I244" s="20">
        <f>F244+H244</f>
        <v>0</v>
      </c>
      <c r="J244" s="38">
        <f t="shared" ref="J244:J245" si="56">I244</f>
        <v>0</v>
      </c>
      <c r="K244" s="14"/>
      <c r="L244" s="14"/>
    </row>
    <row r="245" spans="1:12" x14ac:dyDescent="0.25">
      <c r="A245" s="19" t="s">
        <v>461</v>
      </c>
      <c r="B245" s="19" t="s">
        <v>462</v>
      </c>
      <c r="C245" s="19" t="s">
        <v>359</v>
      </c>
      <c r="D245" s="20">
        <v>10</v>
      </c>
      <c r="E245" s="30"/>
      <c r="F245" s="20">
        <f>D245*E245</f>
        <v>0</v>
      </c>
      <c r="G245" s="30"/>
      <c r="H245" s="20">
        <f>D245*G245</f>
        <v>0</v>
      </c>
      <c r="I245" s="20">
        <f>F245+H245</f>
        <v>0</v>
      </c>
      <c r="J245" s="38">
        <f t="shared" si="56"/>
        <v>0</v>
      </c>
      <c r="K245" s="14"/>
      <c r="L245" s="14"/>
    </row>
    <row r="246" spans="1:12" x14ac:dyDescent="0.25">
      <c r="A246" s="15" t="s">
        <v>15</v>
      </c>
      <c r="B246" s="15" t="s">
        <v>463</v>
      </c>
      <c r="C246" s="15" t="s">
        <v>15</v>
      </c>
      <c r="D246" s="16"/>
      <c r="E246" s="28"/>
      <c r="F246" s="16"/>
      <c r="G246" s="28"/>
      <c r="H246" s="16"/>
      <c r="I246" s="16"/>
      <c r="J246" s="16"/>
      <c r="K246" s="14"/>
      <c r="L246" s="14"/>
    </row>
    <row r="247" spans="1:12" x14ac:dyDescent="0.25">
      <c r="A247" s="19" t="s">
        <v>464</v>
      </c>
      <c r="B247" s="19" t="s">
        <v>465</v>
      </c>
      <c r="C247" s="19" t="s">
        <v>359</v>
      </c>
      <c r="D247" s="20">
        <v>200</v>
      </c>
      <c r="E247" s="30"/>
      <c r="F247" s="20">
        <f>D247*E247</f>
        <v>0</v>
      </c>
      <c r="G247" s="30"/>
      <c r="H247" s="20">
        <f>D247*G247</f>
        <v>0</v>
      </c>
      <c r="I247" s="20">
        <f>F247+H247</f>
        <v>0</v>
      </c>
      <c r="J247" s="38">
        <f t="shared" ref="J247" si="57">I247</f>
        <v>0</v>
      </c>
      <c r="K247" s="14"/>
      <c r="L247" s="14"/>
    </row>
    <row r="248" spans="1:12" x14ac:dyDescent="0.25">
      <c r="A248" s="15" t="s">
        <v>15</v>
      </c>
      <c r="B248" s="15" t="s">
        <v>466</v>
      </c>
      <c r="C248" s="15" t="s">
        <v>15</v>
      </c>
      <c r="D248" s="16"/>
      <c r="E248" s="28"/>
      <c r="F248" s="16"/>
      <c r="G248" s="28"/>
      <c r="H248" s="16"/>
      <c r="I248" s="16"/>
      <c r="J248" s="16"/>
      <c r="K248" s="14"/>
      <c r="L248" s="14"/>
    </row>
    <row r="249" spans="1:12" x14ac:dyDescent="0.25">
      <c r="A249" s="19" t="s">
        <v>467</v>
      </c>
      <c r="B249" s="19" t="s">
        <v>468</v>
      </c>
      <c r="C249" s="19" t="s">
        <v>469</v>
      </c>
      <c r="D249" s="20">
        <v>0.5</v>
      </c>
      <c r="E249" s="30"/>
      <c r="F249" s="20">
        <f>D249*E249</f>
        <v>0</v>
      </c>
      <c r="G249" s="30"/>
      <c r="H249" s="20">
        <f>D249*G249</f>
        <v>0</v>
      </c>
      <c r="I249" s="20">
        <f>F249+H249</f>
        <v>0</v>
      </c>
      <c r="J249" s="38">
        <f t="shared" ref="J249" si="58">I249</f>
        <v>0</v>
      </c>
      <c r="K249" s="14"/>
      <c r="L249" s="14"/>
    </row>
    <row r="250" spans="1:12" x14ac:dyDescent="0.25">
      <c r="A250" s="21" t="s">
        <v>15</v>
      </c>
      <c r="B250" s="21" t="s">
        <v>470</v>
      </c>
      <c r="C250" s="21" t="s">
        <v>15</v>
      </c>
      <c r="D250" s="22"/>
      <c r="E250" s="31"/>
      <c r="F250" s="22">
        <f>SUM(F227:F249)</f>
        <v>0</v>
      </c>
      <c r="G250" s="31"/>
      <c r="H250" s="22">
        <f>SUM(H227:H249)</f>
        <v>0</v>
      </c>
      <c r="I250" s="22">
        <f>SUM(I227:I249)</f>
        <v>0</v>
      </c>
      <c r="J250" s="22">
        <f>SUM(J227:J249)</f>
        <v>0</v>
      </c>
      <c r="K250" s="14"/>
      <c r="L250" s="14"/>
    </row>
    <row r="251" spans="1:12" x14ac:dyDescent="0.25">
      <c r="A251" s="21" t="s">
        <v>15</v>
      </c>
      <c r="B251" s="21" t="s">
        <v>471</v>
      </c>
      <c r="C251" s="21" t="s">
        <v>15</v>
      </c>
      <c r="D251" s="22"/>
      <c r="E251" s="31"/>
      <c r="F251" s="22"/>
      <c r="G251" s="31"/>
      <c r="H251" s="22"/>
      <c r="I251" s="22"/>
      <c r="J251" s="22"/>
      <c r="K251" s="14"/>
      <c r="L251" s="14"/>
    </row>
    <row r="252" spans="1:12" x14ac:dyDescent="0.25">
      <c r="A252" s="19" t="s">
        <v>472</v>
      </c>
      <c r="B252" s="19" t="s">
        <v>473</v>
      </c>
      <c r="C252" s="19" t="s">
        <v>66</v>
      </c>
      <c r="D252" s="20">
        <v>1</v>
      </c>
      <c r="E252" s="30"/>
      <c r="F252" s="20">
        <f>D252*E252</f>
        <v>0</v>
      </c>
      <c r="G252" s="30"/>
      <c r="H252" s="20">
        <f>D252*G252</f>
        <v>0</v>
      </c>
      <c r="I252" s="20">
        <f>F252+H252</f>
        <v>0</v>
      </c>
      <c r="J252" s="38">
        <f t="shared" ref="J252" si="59">I252</f>
        <v>0</v>
      </c>
      <c r="K252" s="14"/>
      <c r="L252" s="14"/>
    </row>
    <row r="253" spans="1:12" x14ac:dyDescent="0.25">
      <c r="A253" s="21" t="s">
        <v>15</v>
      </c>
      <c r="B253" s="21" t="s">
        <v>474</v>
      </c>
      <c r="C253" s="21" t="s">
        <v>15</v>
      </c>
      <c r="D253" s="22"/>
      <c r="E253" s="31"/>
      <c r="F253" s="22">
        <f>SUM(F252:F252)</f>
        <v>0</v>
      </c>
      <c r="G253" s="31"/>
      <c r="H253" s="22">
        <f>SUM(H252:H252)</f>
        <v>0</v>
      </c>
      <c r="I253" s="22">
        <f>SUM(I252:I252)</f>
        <v>0</v>
      </c>
      <c r="J253" s="22">
        <f>SUM(J252:J252)</f>
        <v>0</v>
      </c>
      <c r="K253" s="14"/>
      <c r="L253" s="14"/>
    </row>
    <row r="254" spans="1:12" x14ac:dyDescent="0.25">
      <c r="A254" s="17" t="s">
        <v>15</v>
      </c>
      <c r="B254" s="17" t="s">
        <v>475</v>
      </c>
      <c r="C254" s="17" t="s">
        <v>15</v>
      </c>
      <c r="D254" s="18"/>
      <c r="E254" s="29"/>
      <c r="F254" s="18">
        <f>SUM(F226:F249,F252)</f>
        <v>0</v>
      </c>
      <c r="G254" s="29"/>
      <c r="H254" s="18">
        <f>SUM(H226:H249,H252)</f>
        <v>0</v>
      </c>
      <c r="I254" s="18">
        <f>SUM(I226:I249,I252)</f>
        <v>0</v>
      </c>
      <c r="J254" s="18">
        <f>SUM(J226:J249,J252)</f>
        <v>0</v>
      </c>
      <c r="K254" s="14"/>
      <c r="L254" s="14"/>
    </row>
  </sheetData>
  <sheetProtection password="BAAB" sheet="1" objects="1" scenarios="1" formatColumns="0" formatRows="0"/>
  <pageMargins left="0.55118110236220474" right="0.43307086614173229" top="0.59055118110236227" bottom="0.43307086614173229" header="0.31496062992125984" footer="0.19685039370078741"/>
  <pageSetup paperSize="9" scale="93" fitToHeight="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"/>
  <sheetViews>
    <sheetView workbookViewId="0"/>
  </sheetViews>
  <sheetFormatPr defaultRowHeight="15" x14ac:dyDescent="0.25"/>
  <cols>
    <col min="1" max="1" width="28.42578125" style="11" bestFit="1" customWidth="1"/>
    <col min="2" max="2" width="63.42578125" style="11" bestFit="1" customWidth="1"/>
    <col min="3" max="3" width="9.140625" style="4"/>
    <col min="4" max="4" width="0" style="4" hidden="1" customWidth="1"/>
    <col min="5" max="16384" width="9.140625" style="4"/>
  </cols>
  <sheetData>
    <row r="1" spans="1:3" x14ac:dyDescent="0.25">
      <c r="A1" s="2" t="s">
        <v>0</v>
      </c>
      <c r="B1" s="2" t="s">
        <v>1</v>
      </c>
      <c r="C1" s="3"/>
    </row>
    <row r="2" spans="1:3" x14ac:dyDescent="0.25">
      <c r="A2" s="2" t="s">
        <v>2</v>
      </c>
      <c r="B2" s="5" t="s">
        <v>3</v>
      </c>
      <c r="C2" s="3"/>
    </row>
    <row r="3" spans="1:3" x14ac:dyDescent="0.25">
      <c r="A3" s="2" t="s">
        <v>4</v>
      </c>
      <c r="B3" s="6" t="s">
        <v>5</v>
      </c>
      <c r="C3" s="3"/>
    </row>
    <row r="4" spans="1:3" ht="26.25" x14ac:dyDescent="0.25">
      <c r="A4" s="2" t="s">
        <v>6</v>
      </c>
      <c r="B4" s="7" t="s">
        <v>7</v>
      </c>
      <c r="C4" s="3"/>
    </row>
    <row r="5" spans="1:3" x14ac:dyDescent="0.25">
      <c r="A5" s="2" t="s">
        <v>8</v>
      </c>
      <c r="B5" s="6" t="s">
        <v>9</v>
      </c>
      <c r="C5" s="3"/>
    </row>
    <row r="6" spans="1:3" x14ac:dyDescent="0.25">
      <c r="A6" s="2" t="s">
        <v>10</v>
      </c>
      <c r="B6" s="6" t="s">
        <v>11</v>
      </c>
      <c r="C6" s="3"/>
    </row>
    <row r="7" spans="1:3" x14ac:dyDescent="0.25">
      <c r="A7" s="2" t="s">
        <v>12</v>
      </c>
      <c r="B7" s="6" t="s">
        <v>13</v>
      </c>
      <c r="C7" s="3"/>
    </row>
    <row r="8" spans="1:3" x14ac:dyDescent="0.25">
      <c r="A8" s="2" t="s">
        <v>14</v>
      </c>
      <c r="B8" s="6" t="s">
        <v>15</v>
      </c>
      <c r="C8" s="3"/>
    </row>
    <row r="9" spans="1:3" x14ac:dyDescent="0.25">
      <c r="A9" s="2" t="s">
        <v>16</v>
      </c>
      <c r="B9" s="6" t="s">
        <v>17</v>
      </c>
      <c r="C9" s="3"/>
    </row>
    <row r="10" spans="1:3" x14ac:dyDescent="0.25">
      <c r="A10" s="2" t="s">
        <v>18</v>
      </c>
      <c r="B10" s="6" t="s">
        <v>19</v>
      </c>
      <c r="C10" s="3"/>
    </row>
    <row r="11" spans="1:3" x14ac:dyDescent="0.25">
      <c r="A11" s="2" t="s">
        <v>20</v>
      </c>
      <c r="B11" s="6" t="s">
        <v>15</v>
      </c>
      <c r="C11" s="3"/>
    </row>
    <row r="12" spans="1:3" x14ac:dyDescent="0.25">
      <c r="A12" s="2" t="s">
        <v>21</v>
      </c>
      <c r="B12" s="6" t="s">
        <v>15</v>
      </c>
      <c r="C12" s="3"/>
    </row>
    <row r="13" spans="1:3" x14ac:dyDescent="0.25">
      <c r="A13" s="2" t="s">
        <v>22</v>
      </c>
      <c r="B13" s="6" t="s">
        <v>15</v>
      </c>
      <c r="C13" s="3"/>
    </row>
    <row r="14" spans="1:3" x14ac:dyDescent="0.25">
      <c r="A14" s="2" t="s">
        <v>23</v>
      </c>
      <c r="B14" s="6" t="s">
        <v>24</v>
      </c>
      <c r="C14" s="3"/>
    </row>
    <row r="15" spans="1:3" x14ac:dyDescent="0.25">
      <c r="A15" s="2" t="s">
        <v>15</v>
      </c>
      <c r="B15" s="8" t="s">
        <v>15</v>
      </c>
      <c r="C15" s="3"/>
    </row>
    <row r="16" spans="1:3" x14ac:dyDescent="0.25">
      <c r="A16" s="2" t="s">
        <v>25</v>
      </c>
      <c r="B16" s="9" t="s">
        <v>26</v>
      </c>
      <c r="C16" s="3"/>
    </row>
    <row r="17" spans="1:3" x14ac:dyDescent="0.25">
      <c r="A17" s="2" t="s">
        <v>27</v>
      </c>
      <c r="B17" s="9" t="s">
        <v>28</v>
      </c>
      <c r="C17" s="3"/>
    </row>
    <row r="18" spans="1:3" x14ac:dyDescent="0.25">
      <c r="A18" s="2" t="s">
        <v>29</v>
      </c>
      <c r="B18" s="9" t="s">
        <v>28</v>
      </c>
      <c r="C18" s="3"/>
    </row>
    <row r="19" spans="1:3" x14ac:dyDescent="0.25">
      <c r="A19" s="2" t="s">
        <v>30</v>
      </c>
      <c r="B19" s="9" t="s">
        <v>28</v>
      </c>
      <c r="C19" s="3"/>
    </row>
    <row r="20" spans="1:3" x14ac:dyDescent="0.25">
      <c r="A20" s="2" t="s">
        <v>31</v>
      </c>
      <c r="B20" s="9" t="s">
        <v>32</v>
      </c>
      <c r="C20" s="3"/>
    </row>
    <row r="21" spans="1:3" x14ac:dyDescent="0.25">
      <c r="A21" s="2" t="s">
        <v>33</v>
      </c>
      <c r="B21" s="9" t="s">
        <v>34</v>
      </c>
      <c r="C21" s="3"/>
    </row>
    <row r="22" spans="1:3" x14ac:dyDescent="0.25">
      <c r="A22" s="2" t="s">
        <v>35</v>
      </c>
      <c r="B22" s="9" t="s">
        <v>34</v>
      </c>
      <c r="C22" s="3"/>
    </row>
    <row r="23" spans="1:3" x14ac:dyDescent="0.25">
      <c r="A23" s="2" t="s">
        <v>36</v>
      </c>
      <c r="B23" s="9" t="s">
        <v>37</v>
      </c>
      <c r="C23" s="3"/>
    </row>
    <row r="24" spans="1:3" x14ac:dyDescent="0.25">
      <c r="A24" s="2" t="s">
        <v>38</v>
      </c>
      <c r="B24" s="9" t="s">
        <v>28</v>
      </c>
      <c r="C24" s="3"/>
    </row>
    <row r="25" spans="1:3" x14ac:dyDescent="0.25">
      <c r="A25" s="2" t="s">
        <v>39</v>
      </c>
      <c r="B25" s="9" t="s">
        <v>28</v>
      </c>
      <c r="C25" s="3"/>
    </row>
    <row r="26" spans="1:3" x14ac:dyDescent="0.25">
      <c r="A26" s="2" t="s">
        <v>40</v>
      </c>
      <c r="B26" s="9" t="s">
        <v>41</v>
      </c>
      <c r="C26" s="3"/>
    </row>
    <row r="27" spans="1:3" x14ac:dyDescent="0.25">
      <c r="A27" s="2" t="s">
        <v>42</v>
      </c>
      <c r="B27" s="9" t="s">
        <v>43</v>
      </c>
      <c r="C27" s="3"/>
    </row>
    <row r="28" spans="1:3" x14ac:dyDescent="0.25">
      <c r="A28" s="2" t="s">
        <v>44</v>
      </c>
      <c r="B28" s="9" t="s">
        <v>45</v>
      </c>
      <c r="C28" s="3"/>
    </row>
    <row r="29" spans="1:3" x14ac:dyDescent="0.25">
      <c r="A29" s="2" t="s">
        <v>46</v>
      </c>
      <c r="B29" s="9" t="s">
        <v>34</v>
      </c>
      <c r="C29" s="3"/>
    </row>
    <row r="30" spans="1:3" x14ac:dyDescent="0.25">
      <c r="A30" s="2" t="s">
        <v>47</v>
      </c>
      <c r="B30" s="9" t="s">
        <v>34</v>
      </c>
      <c r="C30" s="3"/>
    </row>
    <row r="31" spans="1:3" ht="24.75" x14ac:dyDescent="0.25">
      <c r="A31" s="10" t="s">
        <v>48</v>
      </c>
      <c r="B31" s="9" t="s">
        <v>49</v>
      </c>
      <c r="C31" s="3"/>
    </row>
    <row r="32" spans="1:3" x14ac:dyDescent="0.25">
      <c r="A32" s="2" t="s">
        <v>50</v>
      </c>
      <c r="B32" s="9" t="s">
        <v>51</v>
      </c>
      <c r="C32" s="3"/>
    </row>
    <row r="33" spans="1:2" x14ac:dyDescent="0.25">
      <c r="A33" s="11" t="s">
        <v>52</v>
      </c>
      <c r="B33" s="11">
        <v>5</v>
      </c>
    </row>
  </sheetData>
  <sheetProtection password="BAAB" sheet="1" objects="1" scenarios="1" formatColumns="0" formatRows="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Rekapitulace</vt:lpstr>
      <vt:lpstr>Rozpočet</vt:lpstr>
      <vt:lpstr>Parametry</vt:lpstr>
      <vt:lpstr>Rozpočet!Názvy_tisku</vt:lpstr>
      <vt:lpstr>Rozpočet!Oblast_tisku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Milada</cp:lastModifiedBy>
  <cp:lastPrinted>2018-04-15T17:39:29Z</cp:lastPrinted>
  <dcterms:created xsi:type="dcterms:W3CDTF">2018-04-13T15:59:56Z</dcterms:created>
  <dcterms:modified xsi:type="dcterms:W3CDTF">2018-04-15T18:14:46Z</dcterms:modified>
</cp:coreProperties>
</file>