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l3000\hal_e\Astra-Working\E347\PDF\"/>
    </mc:Choice>
  </mc:AlternateContent>
  <xr:revisionPtr revIDLastSave="0" documentId="12_ncr:500000_{FC3CFD80-DC89-44F7-BE45-4BC6FD52C49C}" xr6:coauthVersionLast="31" xr6:coauthVersionMax="31" xr10:uidLastSave="{00000000-0000-0000-0000-000000000000}"/>
  <workbookProtection workbookPassword="BAAB" lockStructure="1"/>
  <bookViews>
    <workbookView xWindow="120" yWindow="15" windowWidth="28620" windowHeight="16995" activeTab="1" xr2:uid="{00000000-000D-0000-FFFF-FFFF00000000}"/>
  </bookViews>
  <sheets>
    <sheet name="Rekapitulace" sheetId="3" r:id="rId1"/>
    <sheet name="Rozpočet" sheetId="2" r:id="rId2"/>
    <sheet name="Parametry" sheetId="1" r:id="rId3"/>
  </sheets>
  <definedNames>
    <definedName name="_xlnm.Print_Area" localSheetId="1">Rozpočet!$A$1:$L$9</definedName>
  </definedNames>
  <calcPr calcId="162913"/>
</workbook>
</file>

<file path=xl/calcChain.xml><?xml version="1.0" encoding="utf-8"?>
<calcChain xmlns="http://schemas.openxmlformats.org/spreadsheetml/2006/main">
  <c r="K9" i="2" l="1"/>
  <c r="B26" i="3" l="1"/>
  <c r="C26" i="3" s="1"/>
  <c r="C10" i="3"/>
  <c r="C9" i="3"/>
  <c r="C11" i="3" s="1"/>
  <c r="C5" i="3"/>
  <c r="H8" i="2"/>
  <c r="F8" i="2"/>
  <c r="I8" i="2" s="1"/>
  <c r="L8" i="2" s="1"/>
  <c r="L9" i="2" s="1"/>
  <c r="H7" i="2"/>
  <c r="F7" i="2"/>
  <c r="I7" i="2" s="1"/>
  <c r="J7" i="2" s="1"/>
  <c r="H6" i="2"/>
  <c r="F6" i="2"/>
  <c r="I6" i="2" s="1"/>
  <c r="J6" i="2" s="1"/>
  <c r="H5" i="2"/>
  <c r="F5" i="2"/>
  <c r="H4" i="2"/>
  <c r="F4" i="2"/>
  <c r="H3" i="2"/>
  <c r="H9" i="2" s="1"/>
  <c r="C6" i="3" s="1"/>
  <c r="C8" i="3" s="1"/>
  <c r="F3" i="2"/>
  <c r="F9" i="2" s="1"/>
  <c r="B3" i="3" s="1"/>
  <c r="I5" i="2" l="1"/>
  <c r="J5" i="2" s="1"/>
  <c r="I4" i="2"/>
  <c r="J4" i="2" s="1"/>
  <c r="I3" i="2"/>
  <c r="C4" i="3"/>
  <c r="C7" i="3" s="1"/>
  <c r="C12" i="3" s="1"/>
  <c r="B4" i="3"/>
  <c r="I9" i="2" l="1"/>
  <c r="J3" i="2"/>
  <c r="J9" i="2" s="1"/>
  <c r="B7" i="3"/>
  <c r="C19" i="3"/>
  <c r="C20" i="3"/>
  <c r="C21" i="3" l="1"/>
  <c r="C15" i="3"/>
  <c r="B12" i="3"/>
  <c r="C13" i="3" l="1"/>
  <c r="C14" i="3"/>
  <c r="C16" i="3" l="1"/>
  <c r="C22" i="3" l="1"/>
  <c r="B25" i="3" s="1"/>
  <c r="C25" i="3" s="1"/>
  <c r="C24" i="3" l="1"/>
  <c r="C27" i="3" s="1"/>
</calcChain>
</file>

<file path=xl/sharedStrings.xml><?xml version="1.0" encoding="utf-8"?>
<sst xmlns="http://schemas.openxmlformats.org/spreadsheetml/2006/main" count="130" uniqueCount="103">
  <si>
    <t>Název</t>
  </si>
  <si>
    <t>Hodnota</t>
  </si>
  <si>
    <t>Nadpis rekapitulace</t>
  </si>
  <si>
    <t>Seznam prací a dodávek elektrotechnických zařízení</t>
  </si>
  <si>
    <t>Akce</t>
  </si>
  <si>
    <t>LABORATOŘ INTELIGENTNÍCH BUDOV LDF 
NÁBYTEK, UČEBNA T27</t>
  </si>
  <si>
    <t>Projekt</t>
  </si>
  <si>
    <t>(BA06N3008)
ELEKTROINSTALACE</t>
  </si>
  <si>
    <t>Investor</t>
  </si>
  <si>
    <t>Mendelova univerzita v Brně, Zemědělská 1</t>
  </si>
  <si>
    <t>Z. č.</t>
  </si>
  <si>
    <t>33/17</t>
  </si>
  <si>
    <t>A. č.</t>
  </si>
  <si>
    <t>E347/33/17</t>
  </si>
  <si>
    <t>Smlouva</t>
  </si>
  <si>
    <t/>
  </si>
  <si>
    <t>Vypracoval</t>
  </si>
  <si>
    <t>Ing. Jiří Kozlovský, Projekce ELEKTRO, Purkyňova 95a, Brno</t>
  </si>
  <si>
    <t>Kontroloval</t>
  </si>
  <si>
    <t>ING. KOZLOVSKÝ</t>
  </si>
  <si>
    <t>Datum</t>
  </si>
  <si>
    <t>Zpracovatel</t>
  </si>
  <si>
    <t>Ing. Jiří Kozlovský</t>
  </si>
  <si>
    <t>CÚ</t>
  </si>
  <si>
    <t>2018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</si>
  <si>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</si>
  <si>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</si>
  <si>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</si>
  <si>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</si>
  <si>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</si>
  <si>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</si>
  <si>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</si>
  <si>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0,00</t>
  </si>
  <si>
    <t>PPV zemních prací, nátěrů  (1) %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</si>
  <si>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</si>
  <si>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</si>
  <si>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</si>
  <si>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</si>
  <si>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</si>
  <si>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</si>
  <si>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</si>
  <si>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</si>
  <si>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</si>
  <si>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</si>
  <si>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</si>
  <si>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</si>
  <si>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</si>
  <si>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</si>
  <si>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</si>
  <si>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</si>
  <si>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</si>
  <si>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</si>
  <si>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</si>
  <si>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</si>
  <si>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</si>
  <si>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</si>
  <si>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</si>
  <si>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</si>
  <si>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</si>
  <si>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Dodávky - nábytek</t>
  </si>
  <si>
    <t>1</t>
  </si>
  <si>
    <t>Stůl studentů dle návrhu na v.č. E10 a prvky dle knihy výrobků - nábyteček</t>
  </si>
  <si>
    <t>ks</t>
  </si>
  <si>
    <t>2</t>
  </si>
  <si>
    <t>Katedra dle návrhu na v.č. E11 a prvky dle knihy výrobků - nábyteček</t>
  </si>
  <si>
    <t>3</t>
  </si>
  <si>
    <t>Zapuštěná skříň, posuvné dveře, dle návrhu na v.č. S1 až S3</t>
  </si>
  <si>
    <t>4</t>
  </si>
  <si>
    <t>Horní skříňka zapuštěná, dle návrhu na v.č. S1 a S2</t>
  </si>
  <si>
    <t>5</t>
  </si>
  <si>
    <t>Věšáky, shodné provedení se stávajícími, návrhu na v.č. S1 a S2</t>
  </si>
  <si>
    <t>6</t>
  </si>
  <si>
    <t>Židle, viz kniha výtobků - nábyteček</t>
  </si>
  <si>
    <t>Dodávky - nábytek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</si>
  <si>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</si>
  <si>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</si>
  <si>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</si>
  <si>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</si>
  <si>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</si>
  <si>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</si>
  <si>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</si>
  <si>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</si>
  <si>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0,00%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</si>
  <si>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</si>
  <si>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</si>
  <si>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</si>
  <si>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</si>
  <si>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</si>
  <si>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</si>
  <si>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</si>
  <si>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</si>
  <si>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Náklady na umístění stavby - NUS (VRN)</t>
  </si>
  <si>
    <t>GZS 0,00% z pravé strany mezisoučtu 2</t>
  </si>
  <si>
    <t>Provozní vlivy 0,00% z pravé strany mezisoučtu 2</t>
  </si>
  <si>
    <t>NUS (VRN) celkem</t>
  </si>
  <si>
    <t>Kompletační činnost</t>
  </si>
  <si>
    <t>Náklady celkem</t>
  </si>
  <si>
    <t>Základ a hodnota DPH 21%</t>
  </si>
  <si>
    <t>Základ a hodnota DPH 15%</t>
  </si>
  <si>
    <t>Náklady celkem s DPH</t>
  </si>
  <si>
    <t>Investice</t>
  </si>
  <si>
    <t>Invest evid</t>
  </si>
  <si>
    <t>Neinvestice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</si>
</sst>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4D0C8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/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49" fontId="3" fillId="4" borderId="1" xfId="0" applyNumberFormat="1" applyFont="1" applyFill="1" applyBorder="1" applyAlignment="1" applyProtection="1">
      <alignment horizontal="left" wrapText="1"/>
      <protection locked="0"/>
    </xf>
    <xf numFmtId="49" fontId="3" fillId="4" borderId="1" xfId="0" applyNumberFormat="1" applyFont="1" applyFill="1" applyBorder="1" applyAlignment="1" applyProtection="1">
      <alignment horizontal="left"/>
      <protection locked="0"/>
    </xf>
    <xf numFmtId="49" fontId="1" fillId="5" borderId="1" xfId="0" applyNumberFormat="1" applyFont="1" applyFill="1" applyBorder="1" applyAlignment="1" applyProtection="1">
      <alignment horizontal="left"/>
      <protection locked="0"/>
    </xf>
    <xf numFmtId="49" fontId="4" fillId="6" borderId="1" xfId="0" applyNumberFormat="1" applyFon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left" wrapText="1"/>
      <protection locked="0"/>
    </xf>
    <xf numFmtId="49" fontId="0" fillId="0" borderId="0" xfId="0" applyNumberFormat="1" applyProtection="1">
      <protection locked="0"/>
    </xf>
    <xf numFmtId="49" fontId="1" fillId="2" borderId="1" xfId="0" applyNumberFormat="1" applyFont="1" applyFill="1" applyBorder="1" applyAlignment="1" applyProtection="1">
      <alignment horizontal="left"/>
    </xf>
    <xf numFmtId="4" fontId="1" fillId="2" borderId="1" xfId="0" applyNumberFormat="1" applyFont="1" applyFill="1" applyBorder="1" applyAlignment="1" applyProtection="1">
      <alignment horizontal="left"/>
    </xf>
    <xf numFmtId="0" fontId="0" fillId="0" borderId="1" xfId="0" applyBorder="1" applyProtection="1"/>
    <xf numFmtId="49" fontId="2" fillId="3" borderId="1" xfId="0" applyNumberFormat="1" applyFont="1" applyFill="1" applyBorder="1" applyAlignment="1" applyProtection="1">
      <alignment horizontal="left"/>
    </xf>
    <xf numFmtId="4" fontId="2" fillId="3" borderId="1" xfId="0" applyNumberFormat="1" applyFont="1" applyFill="1" applyBorder="1" applyAlignment="1" applyProtection="1">
      <alignment horizontal="right"/>
    </xf>
    <xf numFmtId="49" fontId="1" fillId="5" borderId="1" xfId="0" applyNumberFormat="1" applyFont="1" applyFill="1" applyBorder="1" applyAlignment="1" applyProtection="1">
      <alignment horizontal="left"/>
    </xf>
    <xf numFmtId="4" fontId="1" fillId="5" borderId="1" xfId="0" applyNumberFormat="1" applyFont="1" applyFill="1" applyBorder="1" applyAlignment="1" applyProtection="1">
      <alignment horizontal="right"/>
    </xf>
    <xf numFmtId="49" fontId="0" fillId="0" borderId="0" xfId="0" applyNumberFormat="1" applyProtection="1"/>
    <xf numFmtId="4" fontId="0" fillId="0" borderId="0" xfId="0" applyNumberFormat="1" applyProtection="1"/>
    <xf numFmtId="4" fontId="1" fillId="2" borderId="1" xfId="0" applyNumberFormat="1" applyFont="1" applyFill="1" applyBorder="1" applyAlignment="1" applyProtection="1">
      <alignment horizontal="left"/>
      <protection locked="0"/>
    </xf>
    <xf numFmtId="4" fontId="2" fillId="3" borderId="1" xfId="0" applyNumberFormat="1" applyFont="1" applyFill="1" applyBorder="1" applyAlignment="1" applyProtection="1">
      <alignment horizontal="right"/>
      <protection locked="0"/>
    </xf>
    <xf numFmtId="4" fontId="1" fillId="5" borderId="1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Protection="1">
      <protection locked="0"/>
    </xf>
    <xf numFmtId="49" fontId="3" fillId="4" borderId="1" xfId="0" applyNumberFormat="1" applyFont="1" applyFill="1" applyBorder="1" applyAlignment="1" applyProtection="1">
      <alignment horizontal="left"/>
    </xf>
    <xf numFmtId="4" fontId="3" fillId="4" borderId="1" xfId="0" applyNumberFormat="1" applyFont="1" applyFill="1" applyBorder="1" applyAlignment="1" applyProtection="1">
      <alignment horizontal="right"/>
    </xf>
    <xf numFmtId="49" fontId="4" fillId="6" borderId="1" xfId="0" applyNumberFormat="1" applyFont="1" applyFill="1" applyBorder="1" applyAlignment="1" applyProtection="1">
      <alignment horizontal="left"/>
    </xf>
    <xf numFmtId="4" fontId="4" fillId="6" borderId="1" xfId="0" applyNumberFormat="1" applyFont="1" applyFill="1" applyBorder="1" applyAlignment="1" applyProtection="1">
      <alignment horizontal="right"/>
    </xf>
    <xf numFmtId="4" fontId="1" fillId="7" borderId="1" xfId="0" applyNumberFormat="1" applyFont="1" applyFill="1" applyBorder="1" applyAlignment="1" applyProtection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workbookViewId="0"/>
  </sheetViews>
  <sheetFormatPr defaultRowHeight="15" x14ac:dyDescent="0.25"/>
  <cols>
    <col min="1" max="1" width="39.28515625" style="19" bestFit="1" customWidth="1"/>
    <col min="2" max="2" width="9.85546875" style="20" bestFit="1" customWidth="1"/>
    <col min="3" max="3" width="11.28515625" style="20" bestFit="1" customWidth="1"/>
    <col min="4" max="5" width="9.140625" style="1"/>
    <col min="6" max="6" width="0" style="1" hidden="1" customWidth="1"/>
    <col min="7" max="16384" width="9.140625" style="1"/>
  </cols>
  <sheetData>
    <row r="1" spans="1:4" x14ac:dyDescent="0.25">
      <c r="A1" s="12" t="s">
        <v>0</v>
      </c>
      <c r="B1" s="13" t="s">
        <v>74</v>
      </c>
      <c r="C1" s="13" t="s">
        <v>75</v>
      </c>
      <c r="D1" s="14"/>
    </row>
    <row r="2" spans="1:4" x14ac:dyDescent="0.25">
      <c r="A2" s="25" t="s">
        <v>76</v>
      </c>
      <c r="B2" s="26"/>
      <c r="C2" s="26"/>
      <c r="D2" s="14"/>
    </row>
    <row r="3" spans="1:4" x14ac:dyDescent="0.25">
      <c r="A3" s="17" t="s">
        <v>77</v>
      </c>
      <c r="B3" s="18">
        <f>(Rozpočet!F9)</f>
        <v>0</v>
      </c>
      <c r="C3" s="18"/>
      <c r="D3" s="14"/>
    </row>
    <row r="4" spans="1:4" x14ac:dyDescent="0.25">
      <c r="A4" s="17" t="s">
        <v>78</v>
      </c>
      <c r="B4" s="18">
        <f>B3 * Parametry!B16 / 100</f>
        <v>0</v>
      </c>
      <c r="C4" s="18">
        <f>B3 * Parametry!B17 / 100</f>
        <v>0</v>
      </c>
      <c r="D4" s="14"/>
    </row>
    <row r="5" spans="1:4" x14ac:dyDescent="0.25">
      <c r="A5" s="17" t="s">
        <v>79</v>
      </c>
      <c r="B5" s="18"/>
      <c r="C5" s="18">
        <f>0 + 0</f>
        <v>0</v>
      </c>
      <c r="D5" s="14"/>
    </row>
    <row r="6" spans="1:4" x14ac:dyDescent="0.25">
      <c r="A6" s="17" t="s">
        <v>80</v>
      </c>
      <c r="B6" s="18"/>
      <c r="C6" s="18">
        <f>(Rozpočet!H9) + 0 + 0</f>
        <v>0</v>
      </c>
      <c r="D6" s="14"/>
    </row>
    <row r="7" spans="1:4" x14ac:dyDescent="0.25">
      <c r="A7" s="27" t="s">
        <v>81</v>
      </c>
      <c r="B7" s="28">
        <f>B3 + B4</f>
        <v>0</v>
      </c>
      <c r="C7" s="28">
        <f>C3 + C4 + C5 + C6</f>
        <v>0</v>
      </c>
      <c r="D7" s="14"/>
    </row>
    <row r="8" spans="1:4" x14ac:dyDescent="0.25">
      <c r="A8" s="17" t="s">
        <v>82</v>
      </c>
      <c r="B8" s="18"/>
      <c r="C8" s="18">
        <f>(C5 + C6) * Parametry!B18 / 100</f>
        <v>0</v>
      </c>
      <c r="D8" s="14"/>
    </row>
    <row r="9" spans="1:4" x14ac:dyDescent="0.25">
      <c r="A9" s="17" t="s">
        <v>83</v>
      </c>
      <c r="B9" s="18"/>
      <c r="C9" s="18">
        <f>0 + 0</f>
        <v>0</v>
      </c>
      <c r="D9" s="14"/>
    </row>
    <row r="10" spans="1:4" x14ac:dyDescent="0.25">
      <c r="A10" s="17" t="s">
        <v>84</v>
      </c>
      <c r="B10" s="18"/>
      <c r="C10" s="18">
        <f>0 + 0</f>
        <v>0</v>
      </c>
      <c r="D10" s="14"/>
    </row>
    <row r="11" spans="1:4" x14ac:dyDescent="0.25">
      <c r="A11" s="17" t="s">
        <v>85</v>
      </c>
      <c r="B11" s="18"/>
      <c r="C11" s="18">
        <f>(C9 + C10) * Parametry!B19 / 100</f>
        <v>0</v>
      </c>
      <c r="D11" s="14"/>
    </row>
    <row r="12" spans="1:4" x14ac:dyDescent="0.25">
      <c r="A12" s="27" t="s">
        <v>86</v>
      </c>
      <c r="B12" s="28">
        <f>B7</f>
        <v>0</v>
      </c>
      <c r="C12" s="28">
        <f>C7 + C8 + C9 + C10 + C11</f>
        <v>0</v>
      </c>
      <c r="D12" s="14"/>
    </row>
    <row r="13" spans="1:4" x14ac:dyDescent="0.25">
      <c r="A13" s="17" t="s">
        <v>87</v>
      </c>
      <c r="B13" s="18"/>
      <c r="C13" s="18">
        <f>(B12 + C12) * Parametry!B20 / 100</f>
        <v>0</v>
      </c>
      <c r="D13" s="14"/>
    </row>
    <row r="14" spans="1:4" x14ac:dyDescent="0.25">
      <c r="A14" s="17" t="s">
        <v>88</v>
      </c>
      <c r="B14" s="18"/>
      <c r="C14" s="18">
        <f>(B12 + C12) * Parametry!B21 / 100</f>
        <v>0</v>
      </c>
      <c r="D14" s="14"/>
    </row>
    <row r="15" spans="1:4" x14ac:dyDescent="0.25">
      <c r="A15" s="17" t="s">
        <v>89</v>
      </c>
      <c r="B15" s="18"/>
      <c r="C15" s="18">
        <f>(B7 + C7) * Parametry!B22 / 100</f>
        <v>0</v>
      </c>
      <c r="D15" s="14"/>
    </row>
    <row r="16" spans="1:4" x14ac:dyDescent="0.25">
      <c r="A16" s="25" t="s">
        <v>90</v>
      </c>
      <c r="B16" s="26"/>
      <c r="C16" s="26">
        <f>B12 + C12 + C13 + C14 + C15</f>
        <v>0</v>
      </c>
      <c r="D16" s="14"/>
    </row>
    <row r="17" spans="1:4" x14ac:dyDescent="0.25">
      <c r="A17" s="17" t="s">
        <v>15</v>
      </c>
      <c r="B17" s="18"/>
      <c r="C17" s="18"/>
      <c r="D17" s="14"/>
    </row>
    <row r="18" spans="1:4" x14ac:dyDescent="0.25">
      <c r="A18" s="25" t="s">
        <v>91</v>
      </c>
      <c r="B18" s="26"/>
      <c r="C18" s="26"/>
      <c r="D18" s="14"/>
    </row>
    <row r="19" spans="1:4" x14ac:dyDescent="0.25">
      <c r="A19" s="17" t="s">
        <v>92</v>
      </c>
      <c r="B19" s="18"/>
      <c r="C19" s="18">
        <f>C12 * Parametry!B23 / 100</f>
        <v>0</v>
      </c>
      <c r="D19" s="14"/>
    </row>
    <row r="20" spans="1:4" x14ac:dyDescent="0.25">
      <c r="A20" s="17" t="s">
        <v>93</v>
      </c>
      <c r="B20" s="18"/>
      <c r="C20" s="18">
        <f>C12 * Parametry!B24 / 100</f>
        <v>0</v>
      </c>
      <c r="D20" s="14"/>
    </row>
    <row r="21" spans="1:4" x14ac:dyDescent="0.25">
      <c r="A21" s="25" t="s">
        <v>94</v>
      </c>
      <c r="B21" s="26"/>
      <c r="C21" s="26">
        <f>C19 + C20</f>
        <v>0</v>
      </c>
      <c r="D21" s="14"/>
    </row>
    <row r="22" spans="1:4" x14ac:dyDescent="0.25">
      <c r="A22" s="17" t="s">
        <v>95</v>
      </c>
      <c r="B22" s="18"/>
      <c r="C22" s="18">
        <f>Parametry!B25 * Parametry!B28 * (C16 * Parametry!B27)^Parametry!B26</f>
        <v>0</v>
      </c>
      <c r="D22" s="14"/>
    </row>
    <row r="23" spans="1:4" x14ac:dyDescent="0.25">
      <c r="A23" s="17" t="s">
        <v>15</v>
      </c>
      <c r="B23" s="18"/>
      <c r="C23" s="18"/>
      <c r="D23" s="14"/>
    </row>
    <row r="24" spans="1:4" x14ac:dyDescent="0.25">
      <c r="A24" s="15" t="s">
        <v>96</v>
      </c>
      <c r="B24" s="16"/>
      <c r="C24" s="16">
        <f>C16 + C21 + C22</f>
        <v>0</v>
      </c>
      <c r="D24" s="14"/>
    </row>
    <row r="25" spans="1:4" x14ac:dyDescent="0.25">
      <c r="A25" s="17" t="s">
        <v>97</v>
      </c>
      <c r="B25" s="18">
        <f>(SUM(Rozpočet!F3:F8)) + (SUM(Rozpočet!H3:H8)) + B4 + C4 + C8 + C11 + C13 + C14 + C15 + C21 + C22</f>
        <v>0</v>
      </c>
      <c r="C25" s="18">
        <f>B25 * Parametry!B31 / 100</f>
        <v>0</v>
      </c>
      <c r="D25" s="14"/>
    </row>
    <row r="26" spans="1:4" x14ac:dyDescent="0.25">
      <c r="A26" s="17" t="s">
        <v>98</v>
      </c>
      <c r="B26" s="18">
        <f>0 + 0</f>
        <v>0</v>
      </c>
      <c r="C26" s="18">
        <f>B26 * Parametry!B32 / 100</f>
        <v>0</v>
      </c>
      <c r="D26" s="14"/>
    </row>
    <row r="27" spans="1:4" x14ac:dyDescent="0.25">
      <c r="A27" s="15" t="s">
        <v>99</v>
      </c>
      <c r="B27" s="16"/>
      <c r="C27" s="16">
        <f>C24 + C25 + C26</f>
        <v>0</v>
      </c>
      <c r="D27" s="14"/>
    </row>
  </sheetData>
  <sheetProtection password="BAAB" sheet="1" objects="1" scenarios="1" formatColumns="0" formatRows="0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9"/>
  <sheetViews>
    <sheetView tabSelected="1" workbookViewId="0">
      <selection activeCell="A10" sqref="A10"/>
    </sheetView>
  </sheetViews>
  <sheetFormatPr defaultRowHeight="15" x14ac:dyDescent="0.25"/>
  <cols>
    <col min="1" max="1" width="6.140625" style="19" bestFit="1" customWidth="1"/>
    <col min="2" max="2" width="59" style="19" bestFit="1" customWidth="1"/>
    <col min="3" max="3" width="2.85546875" style="19" bestFit="1" customWidth="1"/>
    <col min="4" max="4" width="5.42578125" style="20" bestFit="1" customWidth="1"/>
    <col min="5" max="5" width="8.85546875" style="24" bestFit="1" customWidth="1"/>
    <col min="6" max="6" width="13.42578125" style="20" bestFit="1" customWidth="1"/>
    <col min="7" max="7" width="6.42578125" style="24" bestFit="1" customWidth="1"/>
    <col min="8" max="8" width="12.5703125" style="20" bestFit="1" customWidth="1"/>
    <col min="9" max="9" width="11.42578125" style="20" bestFit="1" customWidth="1"/>
    <col min="10" max="12" width="11.42578125" style="20" customWidth="1"/>
    <col min="13" max="14" width="9.140625" style="1"/>
    <col min="15" max="15" width="0" style="1" hidden="1" customWidth="1"/>
    <col min="16" max="16384" width="9.140625" style="1"/>
  </cols>
  <sheetData>
    <row r="1" spans="1:14" x14ac:dyDescent="0.25">
      <c r="A1" s="12" t="s">
        <v>51</v>
      </c>
      <c r="B1" s="12" t="s">
        <v>0</v>
      </c>
      <c r="C1" s="12" t="s">
        <v>52</v>
      </c>
      <c r="D1" s="13" t="s">
        <v>53</v>
      </c>
      <c r="E1" s="21" t="s">
        <v>54</v>
      </c>
      <c r="F1" s="13" t="s">
        <v>55</v>
      </c>
      <c r="G1" s="21" t="s">
        <v>56</v>
      </c>
      <c r="H1" s="13" t="s">
        <v>57</v>
      </c>
      <c r="I1" s="13" t="s">
        <v>58</v>
      </c>
      <c r="J1" s="13" t="s">
        <v>100</v>
      </c>
      <c r="K1" s="13" t="s">
        <v>101</v>
      </c>
      <c r="L1" s="13" t="s">
        <v>102</v>
      </c>
      <c r="M1" s="14"/>
      <c r="N1" s="14"/>
    </row>
    <row r="2" spans="1:14" x14ac:dyDescent="0.25">
      <c r="A2" s="15" t="s">
        <v>15</v>
      </c>
      <c r="B2" s="15" t="s">
        <v>59</v>
      </c>
      <c r="C2" s="15" t="s">
        <v>15</v>
      </c>
      <c r="D2" s="16"/>
      <c r="E2" s="22"/>
      <c r="F2" s="16"/>
      <c r="G2" s="22"/>
      <c r="H2" s="16"/>
      <c r="I2" s="16"/>
      <c r="J2" s="16"/>
      <c r="K2" s="16"/>
      <c r="L2" s="16"/>
      <c r="M2" s="14"/>
      <c r="N2" s="14"/>
    </row>
    <row r="3" spans="1:14" x14ac:dyDescent="0.25">
      <c r="A3" s="17" t="s">
        <v>60</v>
      </c>
      <c r="B3" s="17" t="s">
        <v>61</v>
      </c>
      <c r="C3" s="17" t="s">
        <v>62</v>
      </c>
      <c r="D3" s="18">
        <v>10</v>
      </c>
      <c r="E3" s="23"/>
      <c r="F3" s="18">
        <f t="shared" ref="F3:F8" si="0">D3*E3</f>
        <v>0</v>
      </c>
      <c r="G3" s="23"/>
      <c r="H3" s="18">
        <f t="shared" ref="H3:H8" si="1">D3*G3</f>
        <v>0</v>
      </c>
      <c r="I3" s="18">
        <f t="shared" ref="I3:I8" si="2">F3+H3</f>
        <v>0</v>
      </c>
      <c r="J3" s="29">
        <f>I3</f>
        <v>0</v>
      </c>
      <c r="K3" s="18"/>
      <c r="L3" s="18"/>
      <c r="M3" s="14"/>
      <c r="N3" s="14"/>
    </row>
    <row r="4" spans="1:14" x14ac:dyDescent="0.25">
      <c r="A4" s="17" t="s">
        <v>63</v>
      </c>
      <c r="B4" s="17" t="s">
        <v>64</v>
      </c>
      <c r="C4" s="17" t="s">
        <v>62</v>
      </c>
      <c r="D4" s="18">
        <v>1</v>
      </c>
      <c r="E4" s="23"/>
      <c r="F4" s="18">
        <f t="shared" si="0"/>
        <v>0</v>
      </c>
      <c r="G4" s="23"/>
      <c r="H4" s="18">
        <f t="shared" si="1"/>
        <v>0</v>
      </c>
      <c r="I4" s="18">
        <f t="shared" si="2"/>
        <v>0</v>
      </c>
      <c r="J4" s="29">
        <f t="shared" ref="J4:J7" si="3">I4</f>
        <v>0</v>
      </c>
      <c r="K4" s="18"/>
      <c r="L4" s="18"/>
      <c r="M4" s="14"/>
      <c r="N4" s="14"/>
    </row>
    <row r="5" spans="1:14" x14ac:dyDescent="0.25">
      <c r="A5" s="17" t="s">
        <v>65</v>
      </c>
      <c r="B5" s="17" t="s">
        <v>66</v>
      </c>
      <c r="C5" s="17" t="s">
        <v>62</v>
      </c>
      <c r="D5" s="18">
        <v>1</v>
      </c>
      <c r="E5" s="23"/>
      <c r="F5" s="18">
        <f t="shared" si="0"/>
        <v>0</v>
      </c>
      <c r="G5" s="23"/>
      <c r="H5" s="18">
        <f t="shared" si="1"/>
        <v>0</v>
      </c>
      <c r="I5" s="18">
        <f t="shared" si="2"/>
        <v>0</v>
      </c>
      <c r="J5" s="29">
        <f t="shared" si="3"/>
        <v>0</v>
      </c>
      <c r="K5" s="18"/>
      <c r="L5" s="18"/>
      <c r="M5" s="14"/>
      <c r="N5" s="14"/>
    </row>
    <row r="6" spans="1:14" x14ac:dyDescent="0.25">
      <c r="A6" s="17" t="s">
        <v>67</v>
      </c>
      <c r="B6" s="17" t="s">
        <v>68</v>
      </c>
      <c r="C6" s="17" t="s">
        <v>62</v>
      </c>
      <c r="D6" s="18">
        <v>1</v>
      </c>
      <c r="E6" s="23"/>
      <c r="F6" s="18">
        <f t="shared" si="0"/>
        <v>0</v>
      </c>
      <c r="G6" s="23"/>
      <c r="H6" s="18">
        <f t="shared" si="1"/>
        <v>0</v>
      </c>
      <c r="I6" s="18">
        <f t="shared" si="2"/>
        <v>0</v>
      </c>
      <c r="J6" s="29">
        <f t="shared" si="3"/>
        <v>0</v>
      </c>
      <c r="K6" s="18"/>
      <c r="L6" s="18"/>
      <c r="M6" s="14"/>
      <c r="N6" s="14"/>
    </row>
    <row r="7" spans="1:14" x14ac:dyDescent="0.25">
      <c r="A7" s="17" t="s">
        <v>69</v>
      </c>
      <c r="B7" s="17" t="s">
        <v>70</v>
      </c>
      <c r="C7" s="17" t="s">
        <v>62</v>
      </c>
      <c r="D7" s="18">
        <v>14</v>
      </c>
      <c r="E7" s="23"/>
      <c r="F7" s="18">
        <f t="shared" si="0"/>
        <v>0</v>
      </c>
      <c r="G7" s="23"/>
      <c r="H7" s="18">
        <f t="shared" si="1"/>
        <v>0</v>
      </c>
      <c r="I7" s="18">
        <f t="shared" si="2"/>
        <v>0</v>
      </c>
      <c r="J7" s="29">
        <f t="shared" si="3"/>
        <v>0</v>
      </c>
      <c r="K7" s="18"/>
      <c r="L7" s="18"/>
      <c r="M7" s="14"/>
      <c r="N7" s="14"/>
    </row>
    <row r="8" spans="1:14" x14ac:dyDescent="0.25">
      <c r="A8" s="17" t="s">
        <v>71</v>
      </c>
      <c r="B8" s="17" t="s">
        <v>72</v>
      </c>
      <c r="C8" s="17" t="s">
        <v>62</v>
      </c>
      <c r="D8" s="18">
        <v>31</v>
      </c>
      <c r="E8" s="23"/>
      <c r="F8" s="18">
        <f t="shared" si="0"/>
        <v>0</v>
      </c>
      <c r="G8" s="23"/>
      <c r="H8" s="18">
        <f t="shared" si="1"/>
        <v>0</v>
      </c>
      <c r="I8" s="18">
        <f t="shared" si="2"/>
        <v>0</v>
      </c>
      <c r="J8" s="18"/>
      <c r="K8" s="18"/>
      <c r="L8" s="29">
        <f>I8</f>
        <v>0</v>
      </c>
      <c r="M8" s="14"/>
      <c r="N8" s="14"/>
    </row>
    <row r="9" spans="1:14" x14ac:dyDescent="0.25">
      <c r="A9" s="15" t="s">
        <v>15</v>
      </c>
      <c r="B9" s="15" t="s">
        <v>73</v>
      </c>
      <c r="C9" s="15" t="s">
        <v>15</v>
      </c>
      <c r="D9" s="16"/>
      <c r="E9" s="22"/>
      <c r="F9" s="16">
        <f>SUM(F3:F8)</f>
        <v>0</v>
      </c>
      <c r="G9" s="22"/>
      <c r="H9" s="16">
        <f>SUM(H3:H8)</f>
        <v>0</v>
      </c>
      <c r="I9" s="16">
        <f>SUM(I3:I8)</f>
        <v>0</v>
      </c>
      <c r="J9" s="16">
        <f>SUM(J3:J8)</f>
        <v>0</v>
      </c>
      <c r="K9" s="16">
        <f>SUM(K3:K8)</f>
        <v>0</v>
      </c>
      <c r="L9" s="16">
        <f>SUM(L3:L8)</f>
        <v>0</v>
      </c>
      <c r="M9" s="14"/>
      <c r="N9" s="14"/>
    </row>
  </sheetData>
  <sheetProtection password="BAAB" sheet="1" objects="1" scenarios="1" formatColumns="0" formatRows="0"/>
  <pageMargins left="0.51" right="0.48" top="1.04" bottom="0.78740157499999996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3"/>
  <sheetViews>
    <sheetView workbookViewId="0"/>
  </sheetViews>
  <sheetFormatPr defaultRowHeight="15" x14ac:dyDescent="0.25"/>
  <cols>
    <col min="1" max="1" width="28.42578125" style="11" bestFit="1" customWidth="1"/>
    <col min="2" max="2" width="63.42578125" style="11" bestFit="1" customWidth="1"/>
    <col min="3" max="3" width="9.140625" style="4"/>
    <col min="4" max="4" width="0" style="4" hidden="1" customWidth="1"/>
    <col min="5" max="16384" width="9.140625" style="4"/>
  </cols>
  <sheetData>
    <row r="1" spans="1:3" x14ac:dyDescent="0.25">
      <c r="A1" s="2" t="s">
        <v>0</v>
      </c>
      <c r="B1" s="2" t="s">
        <v>1</v>
      </c>
      <c r="C1" s="3"/>
    </row>
    <row r="2" spans="1:3" x14ac:dyDescent="0.25">
      <c r="A2" s="2" t="s">
        <v>2</v>
      </c>
      <c r="B2" s="5" t="s">
        <v>3</v>
      </c>
      <c r="C2" s="3"/>
    </row>
    <row r="3" spans="1:3" ht="26.25" x14ac:dyDescent="0.25">
      <c r="A3" s="2" t="s">
        <v>4</v>
      </c>
      <c r="B3" s="6" t="s">
        <v>5</v>
      </c>
      <c r="C3" s="3"/>
    </row>
    <row r="4" spans="1:3" ht="26.25" x14ac:dyDescent="0.25">
      <c r="A4" s="2" t="s">
        <v>6</v>
      </c>
      <c r="B4" s="6" t="s">
        <v>7</v>
      </c>
      <c r="C4" s="3"/>
    </row>
    <row r="5" spans="1:3" x14ac:dyDescent="0.25">
      <c r="A5" s="2" t="s">
        <v>8</v>
      </c>
      <c r="B5" s="7" t="s">
        <v>9</v>
      </c>
      <c r="C5" s="3"/>
    </row>
    <row r="6" spans="1:3" x14ac:dyDescent="0.25">
      <c r="A6" s="2" t="s">
        <v>10</v>
      </c>
      <c r="B6" s="7" t="s">
        <v>11</v>
      </c>
      <c r="C6" s="3"/>
    </row>
    <row r="7" spans="1:3" x14ac:dyDescent="0.25">
      <c r="A7" s="2" t="s">
        <v>12</v>
      </c>
      <c r="B7" s="7" t="s">
        <v>13</v>
      </c>
      <c r="C7" s="3"/>
    </row>
    <row r="8" spans="1:3" x14ac:dyDescent="0.25">
      <c r="A8" s="2" t="s">
        <v>14</v>
      </c>
      <c r="B8" s="7" t="s">
        <v>15</v>
      </c>
      <c r="C8" s="3"/>
    </row>
    <row r="9" spans="1:3" x14ac:dyDescent="0.25">
      <c r="A9" s="2" t="s">
        <v>16</v>
      </c>
      <c r="B9" s="7" t="s">
        <v>17</v>
      </c>
      <c r="C9" s="3"/>
    </row>
    <row r="10" spans="1:3" x14ac:dyDescent="0.25">
      <c r="A10" s="2" t="s">
        <v>18</v>
      </c>
      <c r="B10" s="7" t="s">
        <v>19</v>
      </c>
      <c r="C10" s="3"/>
    </row>
    <row r="11" spans="1:3" x14ac:dyDescent="0.25">
      <c r="A11" s="2" t="s">
        <v>20</v>
      </c>
      <c r="B11" s="7" t="s">
        <v>15</v>
      </c>
      <c r="C11" s="3"/>
    </row>
    <row r="12" spans="1:3" x14ac:dyDescent="0.25">
      <c r="A12" s="2" t="s">
        <v>21</v>
      </c>
      <c r="B12" s="7" t="s">
        <v>22</v>
      </c>
      <c r="C12" s="3"/>
    </row>
    <row r="13" spans="1:3" x14ac:dyDescent="0.25">
      <c r="A13" s="2" t="s">
        <v>23</v>
      </c>
      <c r="B13" s="7" t="s">
        <v>24</v>
      </c>
      <c r="C13" s="3"/>
    </row>
    <row r="14" spans="1:3" x14ac:dyDescent="0.25">
      <c r="A14" s="2" t="s">
        <v>25</v>
      </c>
      <c r="B14" s="7" t="s">
        <v>26</v>
      </c>
      <c r="C14" s="3"/>
    </row>
    <row r="15" spans="1:3" x14ac:dyDescent="0.25">
      <c r="A15" s="2" t="s">
        <v>15</v>
      </c>
      <c r="B15" s="8" t="s">
        <v>15</v>
      </c>
      <c r="C15" s="3"/>
    </row>
    <row r="16" spans="1:3" x14ac:dyDescent="0.25">
      <c r="A16" s="2" t="s">
        <v>27</v>
      </c>
      <c r="B16" s="9" t="s">
        <v>28</v>
      </c>
      <c r="C16" s="3"/>
    </row>
    <row r="17" spans="1:3" x14ac:dyDescent="0.25">
      <c r="A17" s="2" t="s">
        <v>29</v>
      </c>
      <c r="B17" s="9" t="s">
        <v>30</v>
      </c>
      <c r="C17" s="3"/>
    </row>
    <row r="18" spans="1:3" x14ac:dyDescent="0.25">
      <c r="A18" s="2" t="s">
        <v>31</v>
      </c>
      <c r="B18" s="9" t="s">
        <v>32</v>
      </c>
      <c r="C18" s="3"/>
    </row>
    <row r="19" spans="1:3" x14ac:dyDescent="0.25">
      <c r="A19" s="2" t="s">
        <v>33</v>
      </c>
      <c r="B19" s="9" t="s">
        <v>32</v>
      </c>
      <c r="C19" s="3"/>
    </row>
    <row r="20" spans="1:3" x14ac:dyDescent="0.25">
      <c r="A20" s="2" t="s">
        <v>34</v>
      </c>
      <c r="B20" s="9" t="s">
        <v>32</v>
      </c>
      <c r="C20" s="3"/>
    </row>
    <row r="21" spans="1:3" x14ac:dyDescent="0.25">
      <c r="A21" s="2" t="s">
        <v>35</v>
      </c>
      <c r="B21" s="9" t="s">
        <v>32</v>
      </c>
      <c r="C21" s="3"/>
    </row>
    <row r="22" spans="1:3" x14ac:dyDescent="0.25">
      <c r="A22" s="2" t="s">
        <v>36</v>
      </c>
      <c r="B22" s="9" t="s">
        <v>32</v>
      </c>
      <c r="C22" s="3"/>
    </row>
    <row r="23" spans="1:3" x14ac:dyDescent="0.25">
      <c r="A23" s="2" t="s">
        <v>37</v>
      </c>
      <c r="B23" s="9" t="s">
        <v>32</v>
      </c>
      <c r="C23" s="3"/>
    </row>
    <row r="24" spans="1:3" x14ac:dyDescent="0.25">
      <c r="A24" s="2" t="s">
        <v>38</v>
      </c>
      <c r="B24" s="9" t="s">
        <v>32</v>
      </c>
      <c r="C24" s="3"/>
    </row>
    <row r="25" spans="1:3" x14ac:dyDescent="0.25">
      <c r="A25" s="2" t="s">
        <v>39</v>
      </c>
      <c r="B25" s="9" t="s">
        <v>32</v>
      </c>
      <c r="C25" s="3"/>
    </row>
    <row r="26" spans="1:3" x14ac:dyDescent="0.25">
      <c r="A26" s="2" t="s">
        <v>40</v>
      </c>
      <c r="B26" s="9" t="s">
        <v>41</v>
      </c>
      <c r="C26" s="3"/>
    </row>
    <row r="27" spans="1:3" x14ac:dyDescent="0.25">
      <c r="A27" s="2" t="s">
        <v>42</v>
      </c>
      <c r="B27" s="9" t="s">
        <v>32</v>
      </c>
      <c r="C27" s="3"/>
    </row>
    <row r="28" spans="1:3" x14ac:dyDescent="0.25">
      <c r="A28" s="2" t="s">
        <v>43</v>
      </c>
      <c r="B28" s="9" t="s">
        <v>32</v>
      </c>
      <c r="C28" s="3"/>
    </row>
    <row r="29" spans="1:3" x14ac:dyDescent="0.25">
      <c r="A29" s="2" t="s">
        <v>44</v>
      </c>
      <c r="B29" s="9" t="s">
        <v>32</v>
      </c>
      <c r="C29" s="3"/>
    </row>
    <row r="30" spans="1:3" x14ac:dyDescent="0.25">
      <c r="A30" s="2" t="s">
        <v>45</v>
      </c>
      <c r="B30" s="9" t="s">
        <v>32</v>
      </c>
      <c r="C30" s="3"/>
    </row>
    <row r="31" spans="1:3" ht="24.75" x14ac:dyDescent="0.25">
      <c r="A31" s="10" t="s">
        <v>46</v>
      </c>
      <c r="B31" s="9" t="s">
        <v>47</v>
      </c>
      <c r="C31" s="3"/>
    </row>
    <row r="32" spans="1:3" x14ac:dyDescent="0.25">
      <c r="A32" s="2" t="s">
        <v>48</v>
      </c>
      <c r="B32" s="9" t="s">
        <v>49</v>
      </c>
      <c r="C32" s="3"/>
    </row>
    <row r="33" spans="1:2" x14ac:dyDescent="0.25">
      <c r="A33" s="11" t="s">
        <v>50</v>
      </c>
      <c r="B33" s="11">
        <v>5</v>
      </c>
    </row>
  </sheetData>
  <sheetProtection password="BAAB" sheet="1" objects="1" scenarios="1" formatColumns="0" formatRows="0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Rekapitulace</vt:lpstr>
      <vt:lpstr>Rozpočet</vt:lpstr>
      <vt:lpstr>Parametry</vt:lpstr>
      <vt:lpstr>Rozpočet!Oblast_tisku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</dc:creator>
  <cp:lastModifiedBy>Milada</cp:lastModifiedBy>
  <cp:lastPrinted>2018-04-15T17:11:53Z</cp:lastPrinted>
  <dcterms:created xsi:type="dcterms:W3CDTF">2018-04-13T16:01:46Z</dcterms:created>
  <dcterms:modified xsi:type="dcterms:W3CDTF">2018-04-15T17:21:41Z</dcterms:modified>
</cp:coreProperties>
</file>