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7072-14XC-HT - Oprava čá..." sheetId="2" r:id="rId2"/>
    <sheet name="Pokyny pro vyplnění" sheetId="3" r:id="rId3"/>
  </sheets>
  <definedNames>
    <definedName name="_xlnm.Print_Area" localSheetId="0">'Rekapitulace stavby'!$D$4:$AO$33,'Rekapitulace stavby'!$C$39:$AQ$53</definedName>
    <definedName name="_xlnm._FilterDatabase" localSheetId="1" hidden="1">'17072-14XC-HT - Oprava čá...'!$C$83:$L$856</definedName>
    <definedName name="_xlnm.Print_Area" localSheetId="1">'17072-14XC-HT - Oprava čá...'!$C$4:$K$36,'17072-14XC-HT - Oprava čá...'!$C$42:$K$67,'17072-14XC-HT - Oprava čá...'!$C$73:$L$856</definedName>
    <definedName name="_xlnm.Print_Area" localSheetId="2">'Pokyny pro vyplnění'!$B$2:$K$69,'Pokyny pro vyplnění'!$B$72:$K$116,'Pokyny pro vyplnění'!$B$119:$K$188,'Pokyny pro vyplnění'!$B$196:$K$216</definedName>
    <definedName name="_xlnm.Print_Titles" localSheetId="0">'Rekapitulace stavby'!$49:$49</definedName>
    <definedName name="_xlnm.Print_Titles" localSheetId="1">'17072-14XC-HT - Oprava čá...'!$83:$83</definedName>
  </definedNames>
  <calcPr fullCalcOnLoad="1"/>
</workbook>
</file>

<file path=xl/sharedStrings.xml><?xml version="1.0" encoding="utf-8"?>
<sst xmlns="http://schemas.openxmlformats.org/spreadsheetml/2006/main" count="7985" uniqueCount="1135">
  <si>
    <t>Export VZ</t>
  </si>
  <si>
    <t>List obsahuje:</t>
  </si>
  <si>
    <t>1) Rekapitulace stavby</t>
  </si>
  <si>
    <t>2) Rekapitulace objektů stavby a soupisů prací</t>
  </si>
  <si>
    <t>3.0</t>
  </si>
  <si>
    <t/>
  </si>
  <si>
    <t>False</t>
  </si>
  <si>
    <t>True</t>
  </si>
  <si>
    <t>{77bcc364-93e6-4e88-bcb0-e3eb19e7c3b6}</t>
  </si>
  <si>
    <t>&gt;&gt;  skryté sloupce  &lt;&lt;</t>
  </si>
  <si>
    <t>0,01</t>
  </si>
  <si>
    <t>21</t>
  </si>
  <si>
    <t>15</t>
  </si>
  <si>
    <t>REKAPITULACE STAVBY</t>
  </si>
  <si>
    <t>v ---  níže se nacházejí doplnkové a pomocné údaje k sestavám  --- v</t>
  </si>
  <si>
    <t>Návod na vyplnění</t>
  </si>
  <si>
    <t>0,001</t>
  </si>
  <si>
    <t>Kód:</t>
  </si>
  <si>
    <t>17072-14XC-HT</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</si>
  <si>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</si>
  <si>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</si>
  <si>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Oprava části cyklotrasy č. 507 - Šíbrnka, III. etapa</t>
  </si>
  <si>
    <t>KSO:</t>
  </si>
  <si>
    <t>CC-CZ:</t>
  </si>
  <si>
    <t>Místo:</t>
  </si>
  <si>
    <t>k.ú. Jedovnice</t>
  </si>
  <si>
    <t>Datum:</t>
  </si>
  <si>
    <t>10. 11. 2017</t>
  </si>
  <si>
    <t>Zadavatel:</t>
  </si>
  <si>
    <t>IČ:</t>
  </si>
  <si>
    <t>Mendelova univerzita v Brně</t>
  </si>
  <si>
    <t>DIČ:</t>
  </si>
  <si>
    <t>Uchazeč:</t>
  </si>
  <si>
    <t>Vyplň údaj</t>
  </si>
  <si>
    <t>Projektant:</t>
  </si>
  <si>
    <t>00220078</t>
  </si>
  <si>
    <t>Regioprojekt Brno, s.r.o</t>
  </si>
  <si>
    <t>CZ00220078</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</si>
  <si>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</si>
  <si>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</si>
  <si>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</si>
  <si>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</si>
  <si>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</si>
  <si>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</si>
  <si>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</si>
  <si>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</si>
  <si>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</si>
  <si>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</si>
  <si>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</si>
  <si>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</si>
  <si>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</si>
  <si>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</si>
  <si>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</si>
  <si>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</si>
  <si>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</si>
  <si>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</si>
  <si>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</si>
  <si>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</si>
  <si>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</si>
  <si>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</si>
  <si>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</si>
  <si>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</si>
  <si>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</si>
  <si>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</si>
  <si>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</si>
  <si>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</si>
  <si>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</si>
  <si>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</si>
  <si>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</si>
  <si>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</si>
  <si>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</si>
  <si>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</si>
  <si>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</si>
  <si>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</si>
  <si>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</si>
  <si>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</si>
  <si>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</si>
  <si>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</si>
  <si>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</si>
  <si>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</si>
  <si>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</si>
  <si>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</si>
  <si>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</si>
  <si>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</si>
  <si>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</si>
  <si>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</si>
  <si>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</si>
  <si>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Jámy</t>
  </si>
  <si>
    <t>Hloubení jam</t>
  </si>
  <si>
    <t>m3</t>
  </si>
  <si>
    <t>467,9</t>
  </si>
  <si>
    <t>2</t>
  </si>
  <si>
    <t>Krajnice</t>
  </si>
  <si>
    <t>Čištění krajnice</t>
  </si>
  <si>
    <t>m2</t>
  </si>
  <si>
    <t>1812</t>
  </si>
  <si>
    <t>KRYCÍ LIST SOUPISU</t>
  </si>
  <si>
    <t>Křoví</t>
  </si>
  <si>
    <t>Odstranění křoví</t>
  </si>
  <si>
    <t>140</t>
  </si>
  <si>
    <t>Odkop_100_1</t>
  </si>
  <si>
    <t>Odkop_1</t>
  </si>
  <si>
    <t>774,105</t>
  </si>
  <si>
    <t>Pláň</t>
  </si>
  <si>
    <t>Uprava podkladu cesty</t>
  </si>
  <si>
    <t>5531,46</t>
  </si>
  <si>
    <t>Pláň_1</t>
  </si>
  <si>
    <t>456</t>
  </si>
  <si>
    <t>Pr30</t>
  </si>
  <si>
    <t>Čičtění příkopů do 0,3 m3</t>
  </si>
  <si>
    <t>m</t>
  </si>
  <si>
    <t>1416</t>
  </si>
  <si>
    <t>Pr50</t>
  </si>
  <si>
    <t>Čištění příkopů do 0,5 m3</t>
  </si>
  <si>
    <t>202</t>
  </si>
  <si>
    <t>Rov</t>
  </si>
  <si>
    <t>Rovnanina</t>
  </si>
  <si>
    <t>53,45</t>
  </si>
  <si>
    <t>Rýhy_2000</t>
  </si>
  <si>
    <t>Hloubení rýh_2000</t>
  </si>
  <si>
    <t>218,52</t>
  </si>
  <si>
    <t>Skládka</t>
  </si>
  <si>
    <t>Uložení na skládku</t>
  </si>
  <si>
    <t>1923,87</t>
  </si>
  <si>
    <t>SRUB</t>
  </si>
  <si>
    <t>16,6</t>
  </si>
  <si>
    <t>Zásyp</t>
  </si>
  <si>
    <t>310,76</t>
  </si>
  <si>
    <t>Materiál</t>
  </si>
  <si>
    <t>Montáž</t>
  </si>
  <si>
    <t>REKAPITULACE ČLENĚNÍ SOUPISU PRACÍ</t>
  </si>
  <si>
    <t>Kód dílu - Popis</t>
  </si>
  <si>
    <t>Materiál [CZK]</t>
  </si>
  <si>
    <t>Montáž [CZK]</t>
  </si>
  <si>
    <t>Cena celkem [CZK]</t>
  </si>
  <si>
    <t>Náklady soupisu celkem</t>
  </si>
  <si>
    <t>-1</t>
  </si>
  <si>
    <t>HSV - Práce a dodávky HSV</t>
  </si>
  <si>
    <t xml:space="preserve">    1 - Zemní práce</t>
  </si>
  <si>
    <t xml:space="preserve">    2 - Zakládání</t>
  </si>
  <si>
    <t xml:space="preserve">    4 - Vodorovné konstrukce</t>
  </si>
  <si>
    <t xml:space="preserve">    5 - Komunikace pozemní</t>
  </si>
  <si>
    <t xml:space="preserve">    9 - Ostatní konstrukce a práce, bourání</t>
  </si>
  <si>
    <t xml:space="preserve">    998 - Vedlejší náklady</t>
  </si>
  <si>
    <t>Ostatní - Ostatní</t>
  </si>
  <si>
    <t xml:space="preserve">    999 - Ostatní náklady</t>
  </si>
  <si>
    <t xml:space="preserve">      9996 - Zajištění všech zkoušek pro řádné provedení pláně vozovky dle ČSN 73 6133</t>
  </si>
  <si>
    <t xml:space="preserve">      9997 - Zajištění všech nezbytných zkoušek pro řádné provedení konstrukce vozovky dle ČSN 73 6127</t>
  </si>
  <si>
    <t xml:space="preserve">      9999 - Zajištění všech nezbytných zkoušek pro řádné provedení konstrukčních vrstev vozovky dle ČSN 736126-1</t>
  </si>
  <si>
    <t>SOUPIS PRACÍ</t>
  </si>
  <si>
    <t>PČ</t>
  </si>
  <si>
    <t>Popis</t>
  </si>
  <si>
    <t>MJ</t>
  </si>
  <si>
    <t>Množství</t>
  </si>
  <si>
    <t>J. materiál [CZK]</t>
  </si>
  <si>
    <t>J. montáž [CZK]</t>
  </si>
  <si>
    <t>Cenová soustava</t>
  </si>
  <si>
    <t>Poznámka</t>
  </si>
  <si>
    <t>J.cena [CZK]</t>
  </si>
  <si>
    <t>Materiál celkem [CZK]</t>
  </si>
  <si>
    <t>Montáž celkem [CZK]</t>
  </si>
  <si>
    <t>J. Nh [h]</t>
  </si>
  <si>
    <t>Nh celkem [h]</t>
  </si>
  <si>
    <t>J. hmotnost
[t]</t>
  </si>
  <si>
    <t>Hmotnost
celkem [t]</t>
  </si>
  <si>
    <t>J. suť [t]</t>
  </si>
  <si>
    <t>Suť Celkem [t]</t>
  </si>
  <si>
    <t>HSV</t>
  </si>
  <si>
    <t>Práce a dodávky HSV</t>
  </si>
  <si>
    <t>ROZPOCET</t>
  </si>
  <si>
    <t>Zemní práce</t>
  </si>
  <si>
    <t>K</t>
  </si>
  <si>
    <t>111201101</t>
  </si>
  <si>
    <t>Odstranění křovin a stromů s odstraněním kořenů průměru kmene do 100 mm do sklonu terénu 1 : 5, při celkové ploše do 1 000 m2</t>
  </si>
  <si>
    <t>CS ÚRS 2017 01</t>
  </si>
  <si>
    <t>4</t>
  </si>
  <si>
    <t>-1345752302</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</si>
  <si>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</si>
  <si>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</si>
  <si>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</si>
  <si>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"Křoviny"</t>
  </si>
  <si>
    <t>" KŘ1  km 0,360 - 0,430  - vpravo" 2*70</t>
  </si>
  <si>
    <t>Mezisoučet</t>
  </si>
  <si>
    <t>3</t>
  </si>
  <si>
    <t>Součet</t>
  </si>
  <si>
    <t>111201401</t>
  </si>
  <si>
    <t>Spálení odstraněných křovin a stromů na hromadách průměru kmene do 100 mm pro jakoukoliv plochu</t>
  </si>
  <si>
    <t>-502780831</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</si>
  <si>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</si>
  <si>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113107112</t>
  </si>
  <si>
    <t>Odstranění podkladů nebo krytů s přemístěním hmot na skládku na vzdálenost do 3 m nebo s naložením na dopravní prostředek v ploše jednotlivě do 50 m2 z kameniva těženého, o tl. vrstvy přes 100 do 200 mm</t>
  </si>
  <si>
    <t>1919379409</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</si>
  <si>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</si>
  <si>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"TP - odstranění podkladu"</t>
  </si>
  <si>
    <t>" TP1  km 0,144 " 6*4,6</t>
  </si>
  <si>
    <t>" TP2  km 0,360 " 6*4,6</t>
  </si>
  <si>
    <t>" TP3  km 0,554 " 12*4,6</t>
  </si>
  <si>
    <t>" TP4  km 0,750 " 6*4,6</t>
  </si>
  <si>
    <t>" TP5  km 1,130 " 6*4,6</t>
  </si>
  <si>
    <t>" TP6  km 1,156 " 7,5*4,6</t>
  </si>
  <si>
    <t>" TP7  km 1,320 " 6*4,6</t>
  </si>
  <si>
    <t>113107184</t>
  </si>
  <si>
    <t>Odstranění podkladů nebo krytů s přemístěním hmot na skládku na vzdálenost do 20 m nebo s naložením na dopravní prostředek v ploše jednotlivě přes 50 m2 do 200 m2 živičných, o tl. vrstvy přes 150 do 200 mm</t>
  </si>
  <si>
    <t>-1944410266</t>
  </si>
  <si>
    <t>"Odstranění krytu pod betonové panely tl.200 mm"</t>
  </si>
  <si>
    <t>" C3  km 0,600 - 0,636 " 4*36</t>
  </si>
  <si>
    <t>" C5  km 0,950 - 0,971 " 4*21</t>
  </si>
  <si>
    <t>" C7  km 1,570 - 1,627 " 4*57</t>
  </si>
  <si>
    <t>5</t>
  </si>
  <si>
    <t>113108442</t>
  </si>
  <si>
    <t>Rozrytí vrstvy krytu nebo podkladu z kameniva bez zhutnění, bez vyrovnání rozrytého materiálu, pro jakékoliv tloušťky se živičným pojivem</t>
  </si>
  <si>
    <t>-733064634</t>
  </si>
  <si>
    <t xml:space="preserve">Poznámka k souboru cen:
1. V ceně -8441 nejsou započteny náklady na příp. nutné doplnění kamenivem, které se oceňuje cenami souboru cen 566 . 0-11 Úprava dosavadního krytu z kameniva drceného jako podklad pro nový kryt. </t>
  </si>
  <si>
    <t>"Cesta - rozrytí stávající konstrukce"</t>
  </si>
  <si>
    <t>" C1  km 0,000 - 0,600 " 2,7*600*1,1</t>
  </si>
  <si>
    <t>" C4  km 0,636 - 0,950 " 2,7*314*1,1</t>
  </si>
  <si>
    <t>" C6  km 0,971 - 1,570 " 2,7*599*1,1</t>
  </si>
  <si>
    <t>" C8  km 1,627 - 1,812 " 2,7*185*1,1</t>
  </si>
  <si>
    <t>" C3  km 0,600 - 0,633 " 4*33*1,1</t>
  </si>
  <si>
    <t>" C5  km 0,950 - 0,971 " 4*21*1,1</t>
  </si>
  <si>
    <t>" C7  km 1,570 - 1,627 " 4*57*1,1</t>
  </si>
  <si>
    <t>6</t>
  </si>
  <si>
    <t>115101201</t>
  </si>
  <si>
    <t>Čerpání vody na dopravní výšku do 10 m s uvažovaným průměrným přítokem do 500 l/min</t>
  </si>
  <si>
    <t>hod</t>
  </si>
  <si>
    <t>1169385919</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</si>
  <si>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</si>
  <si>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 TP3  km 0,554 " 8*5*3</t>
  </si>
  <si>
    <t>7</t>
  </si>
  <si>
    <t>115101301</t>
  </si>
  <si>
    <t>Pohotovost záložní čerpací soupravy pro dopravní výšku do 10 m s uvažovaným průměrným přítokem do 500 l/min</t>
  </si>
  <si>
    <t>den</t>
  </si>
  <si>
    <t>1398879294</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</si>
  <si>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</si>
  <si>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 TP3  km 0,554 " 15</t>
  </si>
  <si>
    <t>8</t>
  </si>
  <si>
    <t>122201102</t>
  </si>
  <si>
    <t>Odkopávky a prokopávky nezapažené s přehozením výkopku na vzdálenost do 3 m nebo s naložením na dopravní prostředek v hornině tř. 3 přes 100 do 1 000 m3</t>
  </si>
  <si>
    <t>-1603723307</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</si>
  <si>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</si>
  <si>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"Odkop pro rozšíření cesty"</t>
  </si>
  <si>
    <t>" C2  km 0,000 - 1,812  - vlevo" 1*0,4*1812</t>
  </si>
  <si>
    <t>"Odkop pro rozšíření lesního skladu"</t>
  </si>
  <si>
    <t>" OD2  km 0,094 - 0,134  - vpravo" 40*4</t>
  </si>
  <si>
    <t>" OD3  km 0,325 - 0,355  - vpravo" 30*10</t>
  </si>
  <si>
    <t>"Odkop svahu pro zlepšení rozhledových poměrů"</t>
  </si>
  <si>
    <t>" OD1  km 0,045 - 0,077  - vpravo" 32*1</t>
  </si>
  <si>
    <t>" OD4  km 0,360 - 0,430  - vpravo" 70*1,5</t>
  </si>
  <si>
    <t>" OD5  km 0,680 - 0,720  - vpravo" 40*2</t>
  </si>
  <si>
    <t>"Srubové přehrážky"</t>
  </si>
  <si>
    <t>" SR1  km 0,554 " 2*(((1,5*2"založení"+1,5/2)*2"výška"*5,0"šířka")+3*1,2*1,8)</t>
  </si>
  <si>
    <t>"Průleh"</t>
  </si>
  <si>
    <t>" PR1  km 1,804  - vpravo" (5*4)*0,25</t>
  </si>
  <si>
    <t>1548,210*0,5</t>
  </si>
  <si>
    <t>9</t>
  </si>
  <si>
    <t>122201109</t>
  </si>
  <si>
    <t>Odkopávky a prokopávky nezapažené s přehozením výkopku na vzdálenost do 3 m nebo s naložením na dopravní prostředek v hornině tř. 3 Příplatek k cenám za lepivost horniny tř. 3</t>
  </si>
  <si>
    <t>-131310890</t>
  </si>
  <si>
    <t>1548,210*0,5*0,2</t>
  </si>
  <si>
    <t>10</t>
  </si>
  <si>
    <t>122301102</t>
  </si>
  <si>
    <t>Odkopávky a prokopávky nezapažené s přehozením výkopku na vzdálenost do 3 m nebo s naložením na dopravní prostředek v hornině tř. 4 přes 100 do 1 000 m3</t>
  </si>
  <si>
    <t>1958178317</t>
  </si>
  <si>
    <t>11</t>
  </si>
  <si>
    <t>122301109</t>
  </si>
  <si>
    <t>Odkopávky a prokopávky nezapažené s přehozením výkopku na vzdálenost do 3 m nebo s naložením na dopravní prostředek v hornině tř. 4 Příplatek k cenám za lepivost horniny tř. 4</t>
  </si>
  <si>
    <t>1016238581</t>
  </si>
  <si>
    <t>12</t>
  </si>
  <si>
    <t>131201202</t>
  </si>
  <si>
    <t>Hloubení zapažených jam a zářezů s urovnáním dna do předepsaného profilu a spádu v hornině tř. 3 přes 100 do 1 000 m3</t>
  </si>
  <si>
    <t>-2030407778</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</si>
  <si>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</si>
  <si>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"HP - výkop pro potrubí"</t>
  </si>
  <si>
    <t>" HP1  km 0,184  - vpravo" 9*2,86</t>
  </si>
  <si>
    <t>" HP2  km 0,630  - vpravo" 9*2,86</t>
  </si>
  <si>
    <t>" HP3  km 0,725  - vpravo" 9*2,86</t>
  </si>
  <si>
    <t>" HP4  km 1,578  - vpravo" 9*2,86</t>
  </si>
  <si>
    <t>" HP5  km 1,623  - vpravo" 9*2,86</t>
  </si>
  <si>
    <t>" HP6  km 1,804  - vpravo" 10*2,86</t>
  </si>
  <si>
    <t>"TP DN600 - odkop pro potrubí"</t>
  </si>
  <si>
    <t>" TP1  km 0,144 " 6*4,7</t>
  </si>
  <si>
    <t>" TP2  km 0,360 " 6*4,7</t>
  </si>
  <si>
    <t>" TP4  km 0,750 " 6*4,7</t>
  </si>
  <si>
    <t>" TP5  km 1,130 " 6*4,7</t>
  </si>
  <si>
    <t>" TP7  km 1,320 " 6*4,7</t>
  </si>
  <si>
    <t>"TP DN1000 - odkop pro potrubí"</t>
  </si>
  <si>
    <t>" TP3  km 0,554 " 12*7,05</t>
  </si>
  <si>
    <t>"TP-Jímka"</t>
  </si>
  <si>
    <t>" TP1  km 0,144 " 17</t>
  </si>
  <si>
    <t>" TP2  km 0,360 " 17</t>
  </si>
  <si>
    <t>" TP4  km 0,750 " 17</t>
  </si>
  <si>
    <t>" TP5  km 1,130 " 17</t>
  </si>
  <si>
    <t>" TP7  km 1,320 " 17</t>
  </si>
  <si>
    <t>Součet(50%)</t>
  </si>
  <si>
    <t>467,9*0,5 'Přepočtené koeficientem množství</t>
  </si>
  <si>
    <t>13</t>
  </si>
  <si>
    <t>131201209</t>
  </si>
  <si>
    <t>Hloubení zapažených jam a zářezů s urovnáním dna do předepsaného profilu a spádu Příplatek k cenám za lepivost horniny tř. 3</t>
  </si>
  <si>
    <t>1306229467</t>
  </si>
  <si>
    <t>Jámy*0,5*0,2</t>
  </si>
  <si>
    <t>14</t>
  </si>
  <si>
    <t>131301202</t>
  </si>
  <si>
    <t>Hloubení zapažených jam a zářezů s urovnáním dna do předepsaného profilu a spádu v hornině tř. 4 přes 100 do 1 000 m3</t>
  </si>
  <si>
    <t>1077915609</t>
  </si>
  <si>
    <t>Jámy*0,5</t>
  </si>
  <si>
    <t>131301209</t>
  </si>
  <si>
    <t>Hloubení zapažených jam a zářezů s urovnáním dna do předepsaného profilu a spádu Příplatek k cenám za lepivost horniny tř. 4</t>
  </si>
  <si>
    <t>1766263284</t>
  </si>
  <si>
    <t>16</t>
  </si>
  <si>
    <t>132201201</t>
  </si>
  <si>
    <t>Hloubení zapažených i nezapažených rýh šířky přes 600 do 2 000 mm s urovnáním dna do předepsaného profilu a spádu v hornině tř. 3 do 100 m3</t>
  </si>
  <si>
    <t>-1867676980</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</si>
  <si>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</si>
  <si>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"TP - DN 600 výkop pro čelo"</t>
  </si>
  <si>
    <t>" TP1  km 0,144 " 2,6*5</t>
  </si>
  <si>
    <t>" TP2  km 0,360 " 2,6*5</t>
  </si>
  <si>
    <t>" TP4  km 0,750 " 2,6*5</t>
  </si>
  <si>
    <t>" TP5  km 1,130 " 2,6*5</t>
  </si>
  <si>
    <t>" TP7  km 1,320 " 2,6*5</t>
  </si>
  <si>
    <t>"TP - DN 1000 výkop pro čela"</t>
  </si>
  <si>
    <t>" TP3  km 0,554 " (6*4,46)*2</t>
  </si>
  <si>
    <t>"HP - výkop pro čela"</t>
  </si>
  <si>
    <t>" HP1  km 0,184  - vpravo" 2*4,5</t>
  </si>
  <si>
    <t>" HP2  km 0,630  - vpravo" 2*4,5</t>
  </si>
  <si>
    <t>" HP3  km 0,725  - vpravo" 2*4,5</t>
  </si>
  <si>
    <t>" HP4  km 1,578  - vpravo" 2*4,5</t>
  </si>
  <si>
    <t>" HP5  km 1,623  - vpravo" 2*4,5</t>
  </si>
  <si>
    <t>" HP6  km 1,804  - vpravo" 2*4,5</t>
  </si>
  <si>
    <t>"Drény"</t>
  </si>
  <si>
    <t>" D1  km 0,495 - 0,525 " 1*30</t>
  </si>
  <si>
    <t>" DP1  km 0,510 " 1*8</t>
  </si>
  <si>
    <t>" DP2  km 0,525 " 1*8</t>
  </si>
  <si>
    <t>Součet (50%)</t>
  </si>
  <si>
    <t>218,52*0,5 'Přepočtené koeficientem množství</t>
  </si>
  <si>
    <t>17</t>
  </si>
  <si>
    <t>132201209</t>
  </si>
  <si>
    <t>Hloubení zapažených i nezapažených rýh šířky přes 600 do 2 000 mm s urovnáním dna do předepsaného profilu a spádu v hornině tř. 3 Příplatek k cenám za lepivost horniny tř. 3</t>
  </si>
  <si>
    <t>-1457848270</t>
  </si>
  <si>
    <t>Rýhy_2000*0,50*0,2</t>
  </si>
  <si>
    <t>18</t>
  </si>
  <si>
    <t>132301201</t>
  </si>
  <si>
    <t>Hloubení zapažených i nezapažených rýh šířky přes 600 do 2 000 mm s urovnáním dna do předepsaného profilu a spádu v hornině tř. 4 do 100 m3</t>
  </si>
  <si>
    <t>20074908</t>
  </si>
  <si>
    <t>Rýhy_2000*0,5</t>
  </si>
  <si>
    <t>19</t>
  </si>
  <si>
    <t>132301209</t>
  </si>
  <si>
    <t>Hloubení zapažených i nezapažených rýh šířky přes 600 do 2 000 mm s urovnáním dna do předepsaného profilu a spádu v hornině tř. 4 Příplatek k cenám za lepivost horniny tř. 4</t>
  </si>
  <si>
    <t>-1545941733</t>
  </si>
  <si>
    <t>Rýhy_2000*0,5*0,2</t>
  </si>
  <si>
    <t>20</t>
  </si>
  <si>
    <t>162401102</t>
  </si>
  <si>
    <t>Vodorovné přemístění výkopku nebo sypaniny po suchu na obvyklém dopravním prostředku, bez naložení výkopku, avšak se složením bez rozhrnutí z horniny tř. 1 až 4 na vzdálenost přes 1 500 do 2 000 m</t>
  </si>
  <si>
    <t>685587940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</si>
  <si>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</si>
  <si>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1548,210</t>
  </si>
  <si>
    <t>Pr30*0,3*0</t>
  </si>
  <si>
    <t>Pr50*0,5*0</t>
  </si>
  <si>
    <t>-Zásyp</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</si>
  <si>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</si>
  <si>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</si>
  <si>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-234805970</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</si>
  <si>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</si>
  <si>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Skládka*0,5</t>
  </si>
  <si>
    <t>22</t>
  </si>
  <si>
    <t>171201201</t>
  </si>
  <si>
    <t>Uložení sypaniny na skládky</t>
  </si>
  <si>
    <t>-673540816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</si>
  <si>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</si>
  <si>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23</t>
  </si>
  <si>
    <t>174101101</t>
  </si>
  <si>
    <t>Zásyp sypaninou z jakékoliv horniny s uložením výkopku ve vrstvách se zhutněním jam, šachet, rýh nebo kolem objektů v těchto vykopávkách</t>
  </si>
  <si>
    <t>-1335875136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</si>
  <si>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</si>
  <si>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"TP_zásyp kolem jímky_DN 600"</t>
  </si>
  <si>
    <t>" TP1  km 0,144 " 17,0-(2*2*1,9)</t>
  </si>
  <si>
    <t>" TP2  km 0,360 " 17,0-(2*2*1,9)</t>
  </si>
  <si>
    <t>" TP4  km 0,750 " 17,0-(2*2*1,9)</t>
  </si>
  <si>
    <t>" TP5  km 1,130 " 17,0-(2*2*1,9)</t>
  </si>
  <si>
    <t>" TP7  km 1,320 " 17,0-(2*2*1,9)</t>
  </si>
  <si>
    <t>"TP_zásyp kolem čela_DN 600"</t>
  </si>
  <si>
    <t>" TP1  km 0,144 " 12,8-7,3</t>
  </si>
  <si>
    <t>" TP2  km 0,360 " 12,8-7,3</t>
  </si>
  <si>
    <t>" TP4  km 0,750 " 12,8-7,3</t>
  </si>
  <si>
    <t>" TP5  km 1,130 " 12,8-7,3</t>
  </si>
  <si>
    <t>" TP7  km 1,320 " 12,8-7,3</t>
  </si>
  <si>
    <t>"TP_zásyp kolem čel_DN 1000"</t>
  </si>
  <si>
    <t>" TP3  km 0,554 " (6*0,8*2,4)*2</t>
  </si>
  <si>
    <t>"TP_zásyp kolem potrubí"</t>
  </si>
  <si>
    <t>" TP1  km 0,144 " 6*1,75</t>
  </si>
  <si>
    <t>" TP2  km 0,360 " 6*1,75</t>
  </si>
  <si>
    <t>" TP3  km 0,554 " 12*2,83</t>
  </si>
  <si>
    <t>" TP4  km 0,750 " 6*1,75</t>
  </si>
  <si>
    <t>" TP5  km 1,130 " 6*1,75</t>
  </si>
  <si>
    <t>" TP7  km 1,320 " 6*1,75</t>
  </si>
  <si>
    <t>"HP_zásyp kolem čel"</t>
  </si>
  <si>
    <t>" HP1  km 0,184  - vpravo" (4,13*2)-(2,55*2)</t>
  </si>
  <si>
    <t>" HP2  km 0,630  - vpravo" (4,13*2)-(2,55*2)</t>
  </si>
  <si>
    <t>" HP3  km 0,725  - vpravo" (4,13*2)-(2,55*2)</t>
  </si>
  <si>
    <t>" HP4  km 1,578  - vpravo" (4,13*2)-(2,55*2)</t>
  </si>
  <si>
    <t>" HP5  km 1,623  - vpravo" (4,13*2)-(2,55*2)</t>
  </si>
  <si>
    <t>" HP6  km 1,804  - vpravo" (4,13*2)-(2,55*2)</t>
  </si>
  <si>
    <t>"HP_zásyp kolem potrubí"</t>
  </si>
  <si>
    <t>" HP1  km 0,184  - vpravo" 9*1,96</t>
  </si>
  <si>
    <t>" HP2  km 0,630  - vpravo" 9*1,96</t>
  </si>
  <si>
    <t>" HP3  km 0,725  - vpravo" 9*1,96</t>
  </si>
  <si>
    <t>" HP4  km 1,578  - vpravo" 9*1,96</t>
  </si>
  <si>
    <t>" HP5  km 1,623  - vpravo" 9*1,96</t>
  </si>
  <si>
    <t>" HP6  km 1,804  - vpravo" 10*1,96</t>
  </si>
  <si>
    <t>24</t>
  </si>
  <si>
    <t>181951102</t>
  </si>
  <si>
    <t>Úprava pláně vyrovnáním výškových rozdílů v hornině tř. 1 až 4 se zhutněním</t>
  </si>
  <si>
    <t>-1114455842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</si>
  <si>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</si>
  <si>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"Sjezdy_úprava pláně"</t>
  </si>
  <si>
    <t>" N1  km 0,184  - vpravo" (8+3)/2*10</t>
  </si>
  <si>
    <t>" N2  km 0,630  - vpravo" (8+3)/2*10</t>
  </si>
  <si>
    <t>" N3  km 0,725  - vlevo" (8+3)/2*10</t>
  </si>
  <si>
    <t>" N4  km 0,725  - vpravo" (8+3)/2*10</t>
  </si>
  <si>
    <t>" N5  km 0,957  - vlevo" (10+3)/2*10</t>
  </si>
  <si>
    <t>" N6  km 0,960  - vpravo" (10+3)/2*10</t>
  </si>
  <si>
    <t>" N7  km 1,002  - vlevo" (10+3)/2*20</t>
  </si>
  <si>
    <t>" N8  km 1,136  - vlevo" (8+3)/2*10</t>
  </si>
  <si>
    <t>" N9  km 1,502  - vlevo" (6.5+3)/2*15</t>
  </si>
  <si>
    <t>" N10  km 1,578  - vpravo" (10+3)/2*10</t>
  </si>
  <si>
    <t>" N11  km 1,623  - vpravo" (10+3)/2*10</t>
  </si>
  <si>
    <t>" N12  km 1,795  - vlevo" (5.5+3)/2*20</t>
  </si>
  <si>
    <t>" N13  km 1,804  - vpravo" (15+3)/2*20</t>
  </si>
  <si>
    <t>"Lesní sklady_úprava pláně"</t>
  </si>
  <si>
    <t>" SK1  km 0,094 - 0,134  - vpravo" 5*40</t>
  </si>
  <si>
    <t>" SK2  km 0,325 - 0,355  - vpravo" 8*30</t>
  </si>
  <si>
    <t>" SK3  km 0,495 - 0,525  - vpravo" 8*30</t>
  </si>
  <si>
    <t>" SK4  km 0,600 - 0,630  - vlevo" 8*30</t>
  </si>
  <si>
    <t>" SK5  km 0,680 - 0,720  - vlevo" 6*40</t>
  </si>
  <si>
    <t>" SK6  km 0,915 - 0,955  - vlevo" 6*40</t>
  </si>
  <si>
    <t>" SK7  km 0,962 - 1,002  - vpravo" 12*40</t>
  </si>
  <si>
    <t>" SK8  km 1,002  - vlevo" 5*20</t>
  </si>
  <si>
    <t>" SK9  km 1,470 - 1,500  - vlevo" 7*30</t>
  </si>
  <si>
    <t>" SK10  km 1,578 - 1,608  - vlevo" 7*30</t>
  </si>
  <si>
    <t>" SK11  km 1,762 - 1,792  - vlevo" 7*30</t>
  </si>
  <si>
    <t>"Rozšíření cesty_úprava pláně"</t>
  </si>
  <si>
    <t>" C2  km 0,000 - 1,812  - vlevo" 1*1812</t>
  </si>
  <si>
    <t>25</t>
  </si>
  <si>
    <t>182101101</t>
  </si>
  <si>
    <t>Svahování trvalých svahů do projektovaných profilů s potřebným přemístěním výkopku při svahování v zářezech v hornině tř. 1 až 4</t>
  </si>
  <si>
    <t>-1815076854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</si>
  <si>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</si>
  <si>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 OD1  km 0,045 - 0,077  - vpravo" 32*1,5</t>
  </si>
  <si>
    <t>" OD2  km 0,094 - 0,134  - vpravo" 40*2</t>
  </si>
  <si>
    <t>" OD3  km 0,325 - 0,355  - vpravo" 30*2</t>
  </si>
  <si>
    <t>" OD4  km 0,360 - 0,430  - vpravo" 70*2</t>
  </si>
  <si>
    <t>" OD5  km 0,680 - 0,720  - vpravo" 40*1,5</t>
  </si>
  <si>
    <t>26</t>
  </si>
  <si>
    <t>RP63</t>
  </si>
  <si>
    <t>Likvidace pařezů v souladu s platnými právními předpisy.</t>
  </si>
  <si>
    <t>kus</t>
  </si>
  <si>
    <t>1518767250</t>
  </si>
  <si>
    <t>P</t>
  </si>
  <si>
    <t>Poznámka k položce:
Součástí položky je likvidace pařezů včetně manipulace a vodorovného přemístění.</t>
  </si>
  <si>
    <t>"ekologická likvidace pařezů"</t>
  </si>
  <si>
    <t>59</t>
  </si>
  <si>
    <t>Zakládání</t>
  </si>
  <si>
    <t>27</t>
  </si>
  <si>
    <t>212752212</t>
  </si>
  <si>
    <t>Trativody z drenážních trubek se zřízením štěrkopískového lože pod trubky a s jejich obsypem v průměrném celkovém množství do 0,15 m3/m v otevřeném výkopu z trubek plastových flexibilních D přes 65 do 100 mm</t>
  </si>
  <si>
    <t>858558102</t>
  </si>
  <si>
    <t>28</t>
  </si>
  <si>
    <t>214500111</t>
  </si>
  <si>
    <t>Zřízení výplně rýhy s drenážním potrubím z trub DN do 200 štěrkem, pískem nebo štěrkopískem, výšky přes 200 do 300 mm</t>
  </si>
  <si>
    <t>-1773681706</t>
  </si>
  <si>
    <t xml:space="preserve">Poznámka k souboru cen:
1. Ceny lze použít i pro obsyp drenážního potrubí. 2. Výplň rýhy s drenážním potrubím z trub DN přes 200 se oceňuje cenami souboru cen 174 20-11 Zásyp sypaninou bez zhutnění části A 01 katalogu 800-1 Zemní práce. 3. V cenách nejsou započteny náklady na výplňový materiál, tyto se oceňují ve specifikaci. Ztratné lze dohodnout ve výši 5 %. 4. Výška výplně se určuje od dna rýhy. </t>
  </si>
  <si>
    <t>" D1  km 0,495 - 0,525 " 2*30</t>
  </si>
  <si>
    <t>" DP1  km 0,510 " 2*8</t>
  </si>
  <si>
    <t>" DP2  km 0,525 " 2*8</t>
  </si>
  <si>
    <t>29</t>
  </si>
  <si>
    <t>M</t>
  </si>
  <si>
    <t>583439590</t>
  </si>
  <si>
    <t>kamenivo drcené hrubé frakce 32-63</t>
  </si>
  <si>
    <t>t</t>
  </si>
  <si>
    <t>-757515539</t>
  </si>
  <si>
    <t>" D1  km 0,495 - 0,525 " (30*0,2)+(30*0,3) "m"*1,93"t/m3"</t>
  </si>
  <si>
    <t>" DP1  km 0,510 " (8*0,2)+(8*0,3) "m"*1,93"t/m3"</t>
  </si>
  <si>
    <t>" DP2  km 0,525 " (8*0,2)+(8*0,3) "m"*1,93"t/m3"</t>
  </si>
  <si>
    <t>30</t>
  </si>
  <si>
    <t>274315224</t>
  </si>
  <si>
    <t>Základové konstrukce z betonu pasy prostého bez zvýšených nároků na prostředí tř. C 16/20</t>
  </si>
  <si>
    <t>-1030349509</t>
  </si>
  <si>
    <t xml:space="preserve">Poznámka k souboru cen:
1. Ceny lze použít i pro beton pod dlažbou dna vývaru. 2. Pro výpočet přesunu hmot se u položek -5122 až -5124 pro konstrukce z betonu prokládaného kamenem celková hmotnost položky sníží o hmotnost betonu, příp. i kamene, pokud jsou dodávány přímo na místo zabudování nebo do prostoru technologické manipulace. </t>
  </si>
  <si>
    <t>"TP_čela"</t>
  </si>
  <si>
    <t>" TP1  km 0,144 " 5*0,8*0,1</t>
  </si>
  <si>
    <t>" TP2  km 0,360 " 5*0,8*0,1</t>
  </si>
  <si>
    <t>" TP3  km 0,554 " (6*0,81*0,1)*2</t>
  </si>
  <si>
    <t>" TP4  km 0,750 " 5*0,8*0,1</t>
  </si>
  <si>
    <t>" TP5  km 1,130 " 5*0,8*0,1</t>
  </si>
  <si>
    <t>" TP7  km 1,320 " 5*0,8*0,1</t>
  </si>
  <si>
    <t>"TP_potrubí"</t>
  </si>
  <si>
    <t>" TP1  km 0,144 " 6*1,2*0,1</t>
  </si>
  <si>
    <t>" TP2  km 0,360 " 6*1,2*0,1</t>
  </si>
  <si>
    <t>" TP3  km 0,554 " 12*1,7*0,1</t>
  </si>
  <si>
    <t>" TP4  km 0,750 " 6*1,2*0,1</t>
  </si>
  <si>
    <t>" TP5  km 1,130 " 6*1,2*0,1</t>
  </si>
  <si>
    <t>" TP7  km 1,320 " 6*1,2*0,1</t>
  </si>
  <si>
    <t>"TP_Jímka"</t>
  </si>
  <si>
    <t>" TP1  km 0,144 " 4,84*0,1</t>
  </si>
  <si>
    <t>" TP2  km 0,360 " 4,84*0,1</t>
  </si>
  <si>
    <t>" TP4  km 0,750 " 4,84*0,1</t>
  </si>
  <si>
    <t>" TP5  km 1,130 " 4,84*0,1</t>
  </si>
  <si>
    <t>" TP7  km 1,320 " 4,84*0,1</t>
  </si>
  <si>
    <t>"HP_čela"</t>
  </si>
  <si>
    <t>" HP2  km 0,293  - vpravo" (0,196+0,164)*2</t>
  </si>
  <si>
    <t>" HP3  km 0,469  - vpravo" (0,196+0,164)*2</t>
  </si>
  <si>
    <t>" HP4  km 0,635  - vpravo" (0,196+0,164)*2</t>
  </si>
  <si>
    <t>" HP5  km 0,684  - vpravo" (0,196+0,164)*2</t>
  </si>
  <si>
    <t>" HP8  km 1,568  - vpravo" (0,196+0,164)*2</t>
  </si>
  <si>
    <t>"HP_potrubí"</t>
  </si>
  <si>
    <t>" HP1  km 0,184  - vpravo" 9*1*0,1</t>
  </si>
  <si>
    <t>" HP2  km 0,630  - vpravo" 9*1*0,1</t>
  </si>
  <si>
    <t>" HP3  km 0,725  - vpravo" 9*1*0,1</t>
  </si>
  <si>
    <t>" HP4  km 1,578  - vpravo" 9*1*0,1</t>
  </si>
  <si>
    <t>" HP5  km 1,623  - vpravo" 9*1*0,1</t>
  </si>
  <si>
    <t>" HP6  km 1,804  - vpravo" 10*1*0,1</t>
  </si>
  <si>
    <t>31</t>
  </si>
  <si>
    <t>291211111</t>
  </si>
  <si>
    <t>Zřízení zpevněné plochy ze silničních panelů osazených do lože tl. 50 mm z kameniva</t>
  </si>
  <si>
    <t>1437283156</t>
  </si>
  <si>
    <t xml:space="preserve">Poznámka k souboru cen:
1. Ceny jsou určeny pro zpevnění plochy při zakládání objektů mechanizmy o hmotnosti přes 20 t. 2. V ceně jsou započteny i náklady na: a) kamenivo frakce 0 - 32 mm, b) rozprostření podkladu, c) osazení silničních panelů. 3. V ceně nejsou započteny náklady na dodávku silničních panelů; tato dodávka se oceňuje ve specifikaci s dvojnásobnou obratovostí. Předepíše-li projekt ponechat tento materiál jako trvale zabudovaný i po založení objektu, oceňuje se toto dodání bez obratovosti. </t>
  </si>
  <si>
    <t>32</t>
  </si>
  <si>
    <t>593811880</t>
  </si>
  <si>
    <t>Prefabrikáty silniční betonové a železobetonové panely silniční IZD 300/200/22 JP 20 t    300 x 200 x 21,5</t>
  </si>
  <si>
    <t>CS ÚRS 2016 01</t>
  </si>
  <si>
    <t>-1531654804</t>
  </si>
  <si>
    <t xml:space="preserve">"Cesta_panely" </t>
  </si>
  <si>
    <t>" C3  km 0,600 - 0,636 " (4*33)/(3*2)</t>
  </si>
  <si>
    <t>" C5  km 0,950 - 0,971 " (4*21)/(3*2)</t>
  </si>
  <si>
    <t>" C7  km 1,570 - 1,627 " (4*57)/(3*2)</t>
  </si>
  <si>
    <t>33</t>
  </si>
  <si>
    <t>593811360</t>
  </si>
  <si>
    <t xml:space="preserve">panel silniční 200x100x15 cm, 6t- jednorázové </t>
  </si>
  <si>
    <t>-1910207070</t>
  </si>
  <si>
    <t>Vodorovné konstrukce</t>
  </si>
  <si>
    <t>34</t>
  </si>
  <si>
    <t>451313531</t>
  </si>
  <si>
    <t>Podkladní vrstva z betonu prostého pod dlažbu se zvýšenými nároky na prostředí tl. přes 150 do 200 mm</t>
  </si>
  <si>
    <t>1947123739</t>
  </si>
  <si>
    <t xml:space="preserve">Poznámka k souboru cen:
1. Ceny lze použít i pro podkladní vrstvy pod dno a svahy melioračních kanálů. 2. Ceny nelze použít pro podkladní vrstvy pod konstrukci dna vývarů; tyto práce lze ocenit cenami souboru cen 321 3 . - . . Konstrukce z betonu vodníc h staveb části A 01 katalogu 321-1 Hráze a úprava na tocích. </t>
  </si>
  <si>
    <t>" PR1  km 1,804  - vpravo" 4*5</t>
  </si>
  <si>
    <t>35</t>
  </si>
  <si>
    <t>462511161</t>
  </si>
  <si>
    <t>Zához z lomového kamene neupraveného provedený ze břehu nebo z lešení, do sucha nebo do vody tříděného, hmotnost jednotlivých kamenů do 80 kg bez výplně mezer</t>
  </si>
  <si>
    <t>-1558529714</t>
  </si>
  <si>
    <t xml:space="preserve">Poznámka k souboru cen:
1. V příplatcích jsou započteny náklady na urovnání líce záhozu do projektovaného profilu. </t>
  </si>
  <si>
    <t>"Drén_podélný"</t>
  </si>
  <si>
    <t>" D1  km 0,495 - 0,525 " 0,5*30*1</t>
  </si>
  <si>
    <t>"Drény_x001F__příčné"</t>
  </si>
  <si>
    <t>" DP1  km 0,510 " 0,5*8*1</t>
  </si>
  <si>
    <t>" DP2  km 0,525 " 0,5*8*1</t>
  </si>
  <si>
    <t>36</t>
  </si>
  <si>
    <t>462511169</t>
  </si>
  <si>
    <t>Zához z lomového kamene neupraveného provedený ze břehu nebo z lešení, do sucha nebo do vody tříděného, hmotnost jednotlivých kamenů do 80 kg Příplatek k cenám za urovnání líce záhozu</t>
  </si>
  <si>
    <t>-1505957443</t>
  </si>
  <si>
    <t>37</t>
  </si>
  <si>
    <t>462512161</t>
  </si>
  <si>
    <t>Zához z lomového kamene neupraveného provedený ze břehu nebo z lešení, do sucha nebo do vody záhozového, hmotnost jednotlivých kamenů do 200 kg bez výplně mezer</t>
  </si>
  <si>
    <t>-1399557421</t>
  </si>
  <si>
    <t>"Průleh_zához"</t>
  </si>
  <si>
    <t>"Nátok" " PR1  km 1,804  - vpravo" ((5,6*1,5)/2)*0,5</t>
  </si>
  <si>
    <t>"Výtok" " PR1  km 1,804  - vpravo" ((5,6*2,0)/2)*0,5 + 3*1</t>
  </si>
  <si>
    <t>38</t>
  </si>
  <si>
    <t>463211152</t>
  </si>
  <si>
    <t>Rovnanina z lomového kamene neupraveného pro podélné i příčné objekty objemu přes 3 m3, z kamene tříděného, s urovnáním líce a vyklínováním spár úlomky kamene hmotnost jednotlivých kamenů přes 80 do 200 kg</t>
  </si>
  <si>
    <t>823240363</t>
  </si>
  <si>
    <t xml:space="preserve">Poznámka k souboru cen:
1. V cenách -1144, -1145, -1146, -1154, -1155 a -1156 jsou započteny i náklady na uložení klestu a na vykopávku hlíny a její přemístění ze vzdálenosti do 20 m. </t>
  </si>
  <si>
    <t>"Srubová přehrážka"</t>
  </si>
  <si>
    <t>" SR1  km 0,554 " ((4,0*1,5)/2+(1*4,0)+(4,0*1,5)/2)*0,5</t>
  </si>
  <si>
    <t>2,4*0,5</t>
  </si>
  <si>
    <t>39</t>
  </si>
  <si>
    <t>463211153</t>
  </si>
  <si>
    <t>Rovnanina z lomového kamene neupraveného pro podélné i příčné objekty objemu přes 3 m3, z kamene tříděného, s urovnáním líce a vyklínováním spár úlomky kamene hmotnost jednotlivých kamenů přes 200 kg</t>
  </si>
  <si>
    <t>-1470573133</t>
  </si>
  <si>
    <t>"TP_DN 600"</t>
  </si>
  <si>
    <t>" TP1  km 0,144 " 3*2,5</t>
  </si>
  <si>
    <t>" TP2  km 0,360 " 3*2,5</t>
  </si>
  <si>
    <t>" TP4  km 0,750 " 3*2,5</t>
  </si>
  <si>
    <t>" TP5  km 1,130 " 3*2,5</t>
  </si>
  <si>
    <t>" TP7  km 1,320 " 3*2,5</t>
  </si>
  <si>
    <t>"TP_DN 1000"</t>
  </si>
  <si>
    <t>" TP3  km 0,554 " (2,9*4)+4,35</t>
  </si>
  <si>
    <t>40</t>
  </si>
  <si>
    <t>465511523</t>
  </si>
  <si>
    <t>Dlažba z lomového kamene upraveného vodorovná nebo plocha ve sklonu do 1:2 s dodáním hmot do malty MC 10, s vyplněním spár maltou MC 10 a s vyspárováním maltou MCS v ploše přes 20 m2, tl. 300 mm</t>
  </si>
  <si>
    <t>-1552071316</t>
  </si>
  <si>
    <t>"Průleh_dlažba"</t>
  </si>
  <si>
    <t>" PR1  km 1,804  - vpravo" 5*4</t>
  </si>
  <si>
    <t>41</t>
  </si>
  <si>
    <t>467951230</t>
  </si>
  <si>
    <t>Práh dřevěný z výřezů pro stavební účely zajištění na vzdušné straně pilotami D od 150 do 190 mm, délky od 1,5 do 1,8 m, zaraženými v osové vzdálenosti od 1 do 3 m dvojitý z kulatiny D přes 290 do 400 mm</t>
  </si>
  <si>
    <t>1333364138</t>
  </si>
  <si>
    <t xml:space="preserve">Poznámka k souboru cen:
1. V cenách jsou započteny i náklady na vykopávku rýhy pro práh. 2. V cenách nejsou započteny náklady na zpevnění dna a břehů u prahů. 3. Směrné výkresy - příloha č. 3. </t>
  </si>
  <si>
    <t>" TP3  km 0,554 " 5</t>
  </si>
  <si>
    <t>" TP1  km 0,144 " 5</t>
  </si>
  <si>
    <t>" TP2  km 0,360 " 5</t>
  </si>
  <si>
    <t>" TP4  km 0,750 " 5</t>
  </si>
  <si>
    <t>" TP5  km 1,130 " 5</t>
  </si>
  <si>
    <t>" TP7  km 1,320 " 5</t>
  </si>
  <si>
    <t>" PR1  km 1,804  - vpravo" 6,5+6,5+3,5</t>
  </si>
  <si>
    <t>"Srubová přehrážka_práh"</t>
  </si>
  <si>
    <t>" SR1  km 0,554 " 5</t>
  </si>
  <si>
    <t>42</t>
  </si>
  <si>
    <t>467953111</t>
  </si>
  <si>
    <t>Dřevěný stupeň z výřezů stavebních D od 200 do 290 mm, upevněných svorníky a kovanými hřeby na piloty D 190 mm, délky od 2 do 4 m s přitesáním ložních ploch</t>
  </si>
  <si>
    <t>1302820382</t>
  </si>
  <si>
    <t xml:space="preserve">Poznámka k souboru cen:
1. Cena jsou určeny za 1 m2 nárysné plochy tělesa stupně. Do nárysné plochy se započítává i plocha křídel. 2. Směrný výkres stupně - příloha č. 3. </t>
  </si>
  <si>
    <t>" SR1  km 0,554 " ((8*1,6)-2,2)+(5*1,2)</t>
  </si>
  <si>
    <t>Komunikace pozemní</t>
  </si>
  <si>
    <t>43</t>
  </si>
  <si>
    <t>564661111</t>
  </si>
  <si>
    <t>Podklad z kameniva hrubého drceného vel. 63-125 mm, s rozprostřením a zhutněním, po zhutnění tl. 200 mm</t>
  </si>
  <si>
    <t>1106186976</t>
  </si>
  <si>
    <t>"Zpevnění lesních skladů_HDK FR. 63-125 mm, TL. 200 mm"</t>
  </si>
  <si>
    <t>44</t>
  </si>
  <si>
    <t>564831111</t>
  </si>
  <si>
    <t>Podklad ze štěrkodrti ŠD s rozprostřením a zhutněním, po zhutnění tl. 100 mm</t>
  </si>
  <si>
    <t>-1951655762</t>
  </si>
  <si>
    <t>"Cesta-rozšíření_ŠD FR. 0/32, TL. 100 mm"</t>
  </si>
  <si>
    <t>45</t>
  </si>
  <si>
    <t>564851111</t>
  </si>
  <si>
    <t>Podklad ze štěrkodrti ŠD s rozprostřením a zhutněním, po zhutnění tl. 150 mm</t>
  </si>
  <si>
    <t>1896922556</t>
  </si>
  <si>
    <t>"Cesta-rozšíření_ŠD FR. 0/63, TL. 150 mm"</t>
  </si>
  <si>
    <t>" C2  km 0,000 - 1,812  - vlevo" 1*1812*2</t>
  </si>
  <si>
    <t>46</t>
  </si>
  <si>
    <t>564861111</t>
  </si>
  <si>
    <t>Podklad ze štěrkodrti ŠD s rozprostřením a zhutněním, po zhutnění tl. 200 mm</t>
  </si>
  <si>
    <t>730145957</t>
  </si>
  <si>
    <t>"Zpevnění sjezdů_ŠD FR. 0-63 mm, TL. 200 mm"</t>
  </si>
  <si>
    <t>" C3  km 0,600 - 0,633 " 4*33</t>
  </si>
  <si>
    <t>47</t>
  </si>
  <si>
    <t>569831111</t>
  </si>
  <si>
    <t>Zpevnění krajnic nebo komunikací pro pěší s rozprostřením a zhutněním, po zhutnění štěrkodrtí tl. 100 mm</t>
  </si>
  <si>
    <t>-2121940461</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</si>
  <si>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</si>
  <si>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"KRAJNICE_ŠD FR. 0-32 mm"</t>
  </si>
  <si>
    <t>" KZ1  km 0,000 - 1,812  - obě strany" 0,2*1812*2</t>
  </si>
  <si>
    <t>48</t>
  </si>
  <si>
    <t>573411114</t>
  </si>
  <si>
    <t>Nátěr živičný uzavírací nebo udržovací s posypem kamenivem a se zaválcováním kameniva z asfaltu silničního, v množství 1,50 kg/m2</t>
  </si>
  <si>
    <t>CS ÚRS 2015 01</t>
  </si>
  <si>
    <t>2119789464</t>
  </si>
  <si>
    <t>"Cesta-nátěr"</t>
  </si>
  <si>
    <t>" C1  km 0,000 - 0,600 " 3,5*600*1,1</t>
  </si>
  <si>
    <t>" C4  km 0,636 - 0,950 " 3,5*314*1,1</t>
  </si>
  <si>
    <t>" C6  km 0,971 - 1,570 " 3,5*599*1,1</t>
  </si>
  <si>
    <t>" C8  km 1,627 - 1,812 " 3,5*185*1,1</t>
  </si>
  <si>
    <t>49</t>
  </si>
  <si>
    <t>573411115</t>
  </si>
  <si>
    <t>Nátěr živičný uzavírací nebo udržovací s posypem kamenivem a se zaválcováním kameniva z asfaltu silničního, v množství 1,80 kg/m2</t>
  </si>
  <si>
    <t>1149820019</t>
  </si>
  <si>
    <t>50</t>
  </si>
  <si>
    <t>574381112</t>
  </si>
  <si>
    <t>Penetrační makadam PM s rozprostřením kameniva na sucho, s prolitím živicí, s posypem drtí a se zhutněním hrubý (PMH) z kameniva hrubého drceného, po zhutnění tl. 100 mm</t>
  </si>
  <si>
    <t>754357484</t>
  </si>
  <si>
    <t xml:space="preserve">Poznámka k souboru cen:
1. Penetrační makadamy větších tlouštěk je nutno provádět ve 2 vrstvách. </t>
  </si>
  <si>
    <t>"Cesta-PMH"</t>
  </si>
  <si>
    <t>" C1  km 0,000 - 0,600 " 3,6*600*1,1</t>
  </si>
  <si>
    <t>" C4  km 0,636 - 0,950 " 3,6*314*1,1</t>
  </si>
  <si>
    <t>" C6  km 0,971 - 1,570 " 3,6*599*1,1</t>
  </si>
  <si>
    <t>" C8  km 1,627 - 1,812 " 3,6*185*1,1</t>
  </si>
  <si>
    <t>51</t>
  </si>
  <si>
    <t>RP91</t>
  </si>
  <si>
    <t>Úprava dosavadního krytu z kameniva drceného jako podklad pro nový kryt s vyrovnáním profilu v příčném i podélném směru, s vlhčením a zhutněním, s doplněním kamenivem drceným, jeho rozprostřením promísení kladívkovou frézou a zhutněním, v množství přes 0,08 do 0,10 m3/m2</t>
  </si>
  <si>
    <t>1085334218</t>
  </si>
  <si>
    <t>Ostatní konstrukce a práce, bourání</t>
  </si>
  <si>
    <t>52</t>
  </si>
  <si>
    <t>919441211</t>
  </si>
  <si>
    <t>Čelo propustku včetně římsy ze zdiva z lomového kamene, pro propustek z trub DN 300 až 500 mm</t>
  </si>
  <si>
    <t>2014487508</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</si>
  <si>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</si>
  <si>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"HP-Čela"</t>
  </si>
  <si>
    <t>" HP1  km 0,184  - vpravo" 2</t>
  </si>
  <si>
    <t>" HP2  km 0,630  - vpravo" 2</t>
  </si>
  <si>
    <t>" HP3  km 0,725  - vpravo" 2</t>
  </si>
  <si>
    <t>" HP4  km 1,578  - vpravo" 2</t>
  </si>
  <si>
    <t>" HP5  km 1,623  - vpravo" 2</t>
  </si>
  <si>
    <t>" HP6  km 1,804  - vpravo" 2</t>
  </si>
  <si>
    <t>53</t>
  </si>
  <si>
    <t>919443111</t>
  </si>
  <si>
    <t>Vtoková jímka propustku ze zdiva z lomového kamene na maltu cementovou, propustku z trub DN do 800 mm</t>
  </si>
  <si>
    <t>-1091940425</t>
  </si>
  <si>
    <t xml:space="preserve">Poznámka k souboru cen:
1. V cenách jsou započteny i náklady na: a) dlažbu dna jímky z lomového kamene tl. 250 mm, do lože z cementové malty, b) vyplnění spár a vyspárování dlažby dna jímky cementovou maltou. 2. V cenách 41-3111, -3211, -3121 a -3221 jsou započteny i náklady na zřízení i odstranění bednění. 3. V cenách 44-3111 a 44-3211 jsou započteny i náklady na vyspárování zdiva z lomového kamene cementovou maltou. 4. V cenách nejsou započteny náklady na: a) zemní práce, které se oceňují cenami části A 01 katalogu 800-1 Zemní práce, b) příp. projektem předepsanou podkladní vrstvu ze štěrkopísku, která se oceňuje cenami souboru cen 451 . . - . . Podklad nebo lože pod dlažbu, c) příp. projektem předepsané omítky stěn jímky, které se oceňují cenami části A 01 katalogu 827-1 Vedení trubní dálková a přípojná - vodovody a kanalizace, d) čela propustků, která se oceňují cenami souboru cen 919 4 . -1 . Čelo propustku, e) zábradlí, které se oceňuje cenami části A 01 katalogu 821-1 Mosty, f) mříže, příp. poklopy, které se oceňují cenami části A 01 katalogu 827-1 Vedení trubní dálková a přípojná vodovody a kanalizace. 5. Pro výpočet přesunu hmot se celková hmotnost položky sníží o hmotnost betonu, pokud je beton dodáván přímo na místo zabudování nebo do prostoru technologické manipulace. </t>
  </si>
  <si>
    <t>" TP1  km 0,144 " 1</t>
  </si>
  <si>
    <t>" TP2  km 0,360 " 1</t>
  </si>
  <si>
    <t>" TP4  km 0,750 " 1</t>
  </si>
  <si>
    <t>" TP5  km 1,130 " 1</t>
  </si>
  <si>
    <t>" TP7  km 1,320 " 1</t>
  </si>
  <si>
    <t>54</t>
  </si>
  <si>
    <t>919551112</t>
  </si>
  <si>
    <t>Zřízení propustku z trub plastových polyetylenových rýhovaných [Pecor Optima] se spojkami nebo s hrdlem DN 400 mm</t>
  </si>
  <si>
    <t>26513693</t>
  </si>
  <si>
    <t xml:space="preserve">Poznámka k souboru cen:
1. V cenách nejsou započteny náklady na: a) zemní práce - zhotovení otevřené stavební jámy, - zemní konstrukce přesýpaného objektu ze vhodných zemin hutněných po vrstvách 150 až 200 mm na minimum 98 % Proctor Standard, které se oceňují podle katalogu 800-1 Zemní práce, b) podkladní a vyrovnávací vrstvy, které se oceňují souborem cen 451 . . - . . Lože pod potrubí, stoky a drobné objekty nebo souborem cen 452 . . - . . Podkladní konstrukce z betonu, části A01 katalogu 827-1 Vedení trubní, dálková a přípojná – vodovody a kanalizace, c) dodávku trub a spojek, které se oceňují zvlášť ve specifikaci, ztratné lze dohodnout ve směrné výši 1,5 %. Součástí dodávky trub je i jejich úprava podle konkrétních podmínek stavby (seříznutí, zkosení, vytvoření otvorů, apod.). </t>
  </si>
  <si>
    <t>"HP"</t>
  </si>
  <si>
    <t>" HP1  km 0,184  - vpravo" 9</t>
  </si>
  <si>
    <t>" HP2  km 0,630  - vpravo" 9</t>
  </si>
  <si>
    <t>" HP3  km 0,725  - vpravo" 9</t>
  </si>
  <si>
    <t>" HP4  km 1,578  - vpravo" 9</t>
  </si>
  <si>
    <t>" HP5  km 1,623  - vpravo" 9</t>
  </si>
  <si>
    <t>" HP6  km 1,804  - vpravo" 10</t>
  </si>
  <si>
    <t>55</t>
  </si>
  <si>
    <t>562411110</t>
  </si>
  <si>
    <t>trouba HDPE flexibilní 8 kPA d = 400 mm</t>
  </si>
  <si>
    <t>709487012</t>
  </si>
  <si>
    <t>Poznámka k položce:
trouby s hladkou vnitřní a spirálovitě rýhovanou vnější stěnou</t>
  </si>
  <si>
    <t>55*1,015 'Přepočtené koeficientem množství</t>
  </si>
  <si>
    <t>56</t>
  </si>
  <si>
    <t>919551114</t>
  </si>
  <si>
    <t>Zřízení propustku z trub plastových polyetylenových rýhovaných [Pecor Optima] se spojkami nebo s hrdlem DN 600 mm</t>
  </si>
  <si>
    <t>1642126509</t>
  </si>
  <si>
    <t>"TP"</t>
  </si>
  <si>
    <t>" TP1  km 0,144 " 6</t>
  </si>
  <si>
    <t>" TP2  km 0,360 " 6</t>
  </si>
  <si>
    <t>" TP4  km 0,750 " 6</t>
  </si>
  <si>
    <t>" TP5  km 1,130 " 6</t>
  </si>
  <si>
    <t>" TP7  km 1,320 " 6</t>
  </si>
  <si>
    <t>57</t>
  </si>
  <si>
    <t>562411130</t>
  </si>
  <si>
    <t>trouba HDPE flexibilní 8 kPA d = 600 mm</t>
  </si>
  <si>
    <t>-52167700</t>
  </si>
  <si>
    <t>58</t>
  </si>
  <si>
    <t>919551118</t>
  </si>
  <si>
    <t>Zřízení propustku z trub plastových polyetylenových rýhovaných [Pecor Optima] se spojkami nebo s hrdlem DN 1 000 mm</t>
  </si>
  <si>
    <t>-2127853391</t>
  </si>
  <si>
    <t>"TP DN 1000"</t>
  </si>
  <si>
    <t>" TP3  km 0,554 " 12</t>
  </si>
  <si>
    <t>562411170</t>
  </si>
  <si>
    <t>trouba HDPE flexibilní 8 kPA d = 1000 mm</t>
  </si>
  <si>
    <t>-2113845579</t>
  </si>
  <si>
    <t>12*1,015 'Přepočtené koeficientem množství</t>
  </si>
  <si>
    <t>60</t>
  </si>
  <si>
    <t>919716111</t>
  </si>
  <si>
    <t>Ocelová výztuž cementobetonového krytu ze svařovaných sítí KARI hmotnosti do 7,5 kg/m2</t>
  </si>
  <si>
    <t>-1416134418</t>
  </si>
  <si>
    <t>" HP1  km 0,184  - vpravo" 10*0,85*4,44/1000</t>
  </si>
  <si>
    <t>" HP2  km 0,630  - vpravo" 10*0,85*4,44/1000</t>
  </si>
  <si>
    <t>" HP3  km 0,725  - vpravo" 10*0,85*4,44/1000</t>
  </si>
  <si>
    <t>" HP4  km 1,578  - vpravo" 10*0,85*4,44/1000</t>
  </si>
  <si>
    <t>" HP5  km 1,623  - vpravo" 10*0,85*4,44/1000</t>
  </si>
  <si>
    <t>" HP6  km 1,804  - vpravo" 10*0,85*4,44/1000</t>
  </si>
  <si>
    <t>" TP1  km 0,144 " 8*1,2*4,44/1000</t>
  </si>
  <si>
    <t>" TP2  km 0,360 " 8*1,2*4,44/1000</t>
  </si>
  <si>
    <t>" TP3  km 0,554 " 8*1,2*4,44/1000</t>
  </si>
  <si>
    <t>" TP4  km 0,750 " 8*1,2*4,44/1000</t>
  </si>
  <si>
    <t>" TP5  km 1,130 " 8*1,2*4,44/1000</t>
  </si>
  <si>
    <t>" TP7  km 1,320 " 8*1,2*4,44/1000</t>
  </si>
  <si>
    <t>61</t>
  </si>
  <si>
    <t>919726123</t>
  </si>
  <si>
    <t>Geotextilie netkaná pro ochranu, separaci nebo filtraci měrná hmotnost přes 300 do 500 g/m2</t>
  </si>
  <si>
    <t>-1603043261</t>
  </si>
  <si>
    <t xml:space="preserve">Poznámka k souboru cen:
1. V cenách jsou započteny i náklady na položení a dodání geotextilie včetně přesahů. </t>
  </si>
  <si>
    <t>"Drén"</t>
  </si>
  <si>
    <t>" D1  km 0,495 - 0,525 " 4*30</t>
  </si>
  <si>
    <t>" DP1  km 0,510 " 4*8</t>
  </si>
  <si>
    <t>" DP2  km 0,525 " 4*8</t>
  </si>
  <si>
    <t>62</t>
  </si>
  <si>
    <t>936561111</t>
  </si>
  <si>
    <t>Podkladní a krycí vrstvy trubních propustků nebo překopů cest z kameniva drceného</t>
  </si>
  <si>
    <t>1696839646</t>
  </si>
  <si>
    <t>" TP1  km 0,144 " 6*1,72</t>
  </si>
  <si>
    <t>" TP2  km 0,360 " 6*1,72</t>
  </si>
  <si>
    <t>" TP3  km 0,554 " 12*2,17</t>
  </si>
  <si>
    <t>" TP4  km 0,750 " 6*1,72</t>
  </si>
  <si>
    <t>" TP5  km 1,130 " 6*1,72</t>
  </si>
  <si>
    <t>" TP7  km 1,320 " 6*1,72</t>
  </si>
  <si>
    <t>63</t>
  </si>
  <si>
    <t>938902112</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</si>
  <si>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0,15 do 0,30 m3/m</t>
  </si>
  <si>
    <t>398187582</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</si>
  <si>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</si>
  <si>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"Příkopy_čištění_0,3 m3/m"</t>
  </si>
  <si>
    <t>" P1  km 0,000 - 0,094  - vpravo" 94</t>
  </si>
  <si>
    <t>" P2  km 0,144 - 0,325  - vpravo" 181</t>
  </si>
  <si>
    <t>" P3  km 0,360 - 0,495  - vpravo" 135</t>
  </si>
  <si>
    <t>" P4  km 0,554 - 0,750  - vpravo" 196</t>
  </si>
  <si>
    <t>" P6  km 1,002 - 1,570  - vpravo" 568</t>
  </si>
  <si>
    <t>" P7  km 1,570 - 1,812  - vpravo" 242</t>
  </si>
  <si>
    <t>64</t>
  </si>
  <si>
    <t>938902113</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</si>
  <si>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</si>
  <si>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-304504559</t>
  </si>
  <si>
    <t>"Příkopy_čištění_0,15 m3/m"</t>
  </si>
  <si>
    <t>" P5  km 0,750 - 0,952  - vpravo" 202</t>
  </si>
  <si>
    <t>65</t>
  </si>
  <si>
    <t>938902421</t>
  </si>
  <si>
    <t>Čištění propustků s odstraněním travnatého porostu nebo nánosu, s naložením na dopravní prostředek nebo s přemístěním na hromady na vzdálenost do 20 m strojně tlakovou vodou tloušťky nánosu přes 25 do 50% průměru propustku do 500 mm</t>
  </si>
  <si>
    <t>-1505953257</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</si>
  <si>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</si>
  <si>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"TP_čištění"</t>
  </si>
  <si>
    <t>" TP6  km 1,156 " 7,5</t>
  </si>
  <si>
    <t>66</t>
  </si>
  <si>
    <t>938909311</t>
  </si>
  <si>
    <t>Čištění vozovek metením bláta, prachu nebo hlinitého nánosu s odklizením na hromady na vzdálenost do 20 m nebo naložením na dopravní prostředek strojně povrchu podkladu nebo krytu betonového nebo živičného</t>
  </si>
  <si>
    <t>-784939354</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</si>
  <si>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</si>
  <si>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67</t>
  </si>
  <si>
    <t>938909331</t>
  </si>
  <si>
    <t>Čištění vozovek metením bláta, prachu nebo hlinitého nánosu s odklizením na hromady na vzdálenost do 20 m nebo naložením na dopravní prostředek ručně povrchu podkladu nebo krytu betonového nebo živičného</t>
  </si>
  <si>
    <t>-1552767026</t>
  </si>
  <si>
    <t>Pláň*0,5</t>
  </si>
  <si>
    <t>68</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</si>
  <si>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</si>
  <si>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</si>
  <si>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2029446249</t>
  </si>
  <si>
    <t xml:space="preserve">Poznámka k souboru cen:
1. V cenách nejsou započteny náklady na vodorovnou dopravu odstraněného materiálu, která se oceňuje cenami souboru cen 997 22-15 Vodorovná doprava suti. </t>
  </si>
  <si>
    <t>"Čištění krajnic"</t>
  </si>
  <si>
    <t>" K1  km 0,000 - 1,812  - obě strany" 0,5*1812*2</t>
  </si>
  <si>
    <t>69</t>
  </si>
  <si>
    <t>R67</t>
  </si>
  <si>
    <t xml:space="preserve">Likvidace vybouraných hmot v souladu se zk. O odpadech č 185/2001 Sb. v platném znění. Součástí položky je doprava, potřebná manipulace s vybouranými hmotami a poplatky za uložení sutě na skládku. </t>
  </si>
  <si>
    <t>kpl</t>
  </si>
  <si>
    <t>-806854633</t>
  </si>
  <si>
    <t>Poznámka k položce:
- odvoz sutě na skládku včetně poplatku za skládku
- předpokládá se odvoz na skládku ve vzdálenosti do cca 15 km</t>
  </si>
  <si>
    <t>" TP3  km 0,554 " (4*0,5*1,2)+(5*0,5*1,5)</t>
  </si>
  <si>
    <t>"Hospodářský propust DN 400"</t>
  </si>
  <si>
    <t>" HP3  km 0,725  - vpravo" 6</t>
  </si>
  <si>
    <t>" HP4  km 1,578  - vpravo" 6</t>
  </si>
  <si>
    <t>70</t>
  </si>
  <si>
    <t>R68</t>
  </si>
  <si>
    <t>Bourání trubních propustů jakékoliv světlosti, vč. nosných konstrukcí, čel a jímek  s odklizením a uložením vybouraného materiálu na skládku na vzdálenost do 3 m nebo s naložením na dopravní prostředek.</t>
  </si>
  <si>
    <t>-354482053</t>
  </si>
  <si>
    <t>Poznámka k položce:
Bourání trubních propustů jakékoliv světlosti, vč. nosných konstrukcí, čel a jímek.</t>
  </si>
  <si>
    <t>71</t>
  </si>
  <si>
    <t>RP27</t>
  </si>
  <si>
    <t>Dopravní značení  - označení neprůjezdnosti cyklotrailu a jeho údržba v průběhu stavby</t>
  </si>
  <si>
    <t>-1242651547</t>
  </si>
  <si>
    <t>Poznámka k položce:
Obsahem této položky je kompletní dodávka, včetně montáže.</t>
  </si>
  <si>
    <t>72</t>
  </si>
  <si>
    <t>RP40</t>
  </si>
  <si>
    <t>Čelo propustku ze zdiva z lomového kamene, pro propustek z trub DN 600 až 800 mm</t>
  </si>
  <si>
    <t>30400710</t>
  </si>
  <si>
    <t>Poznámka k položce:
Položka vychází z položky 919441221
U položky je zvýšená kubatura zdiva  z cca 6,3 m3 na 7,3 m3 u DN 600 resp. 8,1 m3 u DN 800</t>
  </si>
  <si>
    <t>"TP-Čela"</t>
  </si>
  <si>
    <t>73</t>
  </si>
  <si>
    <t>RP42</t>
  </si>
  <si>
    <t>Obetonování trubního propustku betonem C25/30 - XF3</t>
  </si>
  <si>
    <t>986465540</t>
  </si>
  <si>
    <t>Poznámka k položce:
Položka vychází z položky 919535556
U položky se změnil beton V 4 tř. B 20 na C25/30 - XF3</t>
  </si>
  <si>
    <t>"TP_korug_obetonování"</t>
  </si>
  <si>
    <t>" TP1  km 0,144 " 6*0,61</t>
  </si>
  <si>
    <t>" TP2  km 0,360 " 6*0,61</t>
  </si>
  <si>
    <t>" TP3  km 0,554 " 12*1,06</t>
  </si>
  <si>
    <t>" TP4  km 0,750 " 6*0,61</t>
  </si>
  <si>
    <t>" TP5  km 1,130 " 6*0,61</t>
  </si>
  <si>
    <t>" TP7  km 1,320 " 6*0,61</t>
  </si>
  <si>
    <t>"HP_korug_obetonování"</t>
  </si>
  <si>
    <t>" HP1  km 0,184  - vpravo" 9*0,4</t>
  </si>
  <si>
    <t>" HP2  km 0,630  - vpravo" 9*0,4</t>
  </si>
  <si>
    <t>" HP3  km 0,725  - vpravo" 9*0,4</t>
  </si>
  <si>
    <t>" HP4  km 1,578  - vpravo" 9*0,4</t>
  </si>
  <si>
    <t>" HP5  km 1,623  - vpravo" 9*0,4</t>
  </si>
  <si>
    <t>" HP6  km 1,804  - vpravo" 10*0,4</t>
  </si>
  <si>
    <t>74</t>
  </si>
  <si>
    <t>RP54</t>
  </si>
  <si>
    <t>Čelo propustku ze zdiva z lomového kamene, pro propustek z trub DN 1000 vč. bednění a odbednění</t>
  </si>
  <si>
    <t>-221172318</t>
  </si>
  <si>
    <t>Poznámka k položce:
Položka vychází z pol. 919441221, je dimenzována na DN1000, je zde změna materiálu - beton pro základy vč. ocelové výztuže, nadzákladové zdivo a betonová římsa (dle výkresu v PD).</t>
  </si>
  <si>
    <t>" TP3  km 0,554 " 2</t>
  </si>
  <si>
    <t>998</t>
  </si>
  <si>
    <t>Vedlejší náklady</t>
  </si>
  <si>
    <t>75</t>
  </si>
  <si>
    <t>998225111</t>
  </si>
  <si>
    <t>Přesun hmot pro komunikace s krytem z kameniva, monolitickým betonovým nebo živičným dopravní vzdálenost do 200 m jakékoliv délky objektu</t>
  </si>
  <si>
    <t>-71160752</t>
  </si>
  <si>
    <t xml:space="preserve">Poznámka k souboru cen:
1. Ceny lze použít i pro plochy letišť s krytem monolitickým betonovým nebo živičným. </t>
  </si>
  <si>
    <t>76</t>
  </si>
  <si>
    <t>998225192</t>
  </si>
  <si>
    <t>Přesun hmot pro komunikace s krytem z kameniva, monolitickým betonovým nebo živičným Příplatek k ceně za zvětšený přesun přes vymezenou největší dopravní vzdálenost do 2000 m</t>
  </si>
  <si>
    <t>-2032623431</t>
  </si>
  <si>
    <t>77</t>
  </si>
  <si>
    <t>R60</t>
  </si>
  <si>
    <t>Zajištění umístění šítku o povolení stavby a stejnopisu oznámení o záhajení oblastnímu inspektorátu práce na viditělním místě u vstupu na staveniště</t>
  </si>
  <si>
    <t>-1461557159</t>
  </si>
  <si>
    <t>78</t>
  </si>
  <si>
    <t>R64</t>
  </si>
  <si>
    <t>Vytýčení inženýrských sítí a zařízení</t>
  </si>
  <si>
    <t>-1379265623</t>
  </si>
  <si>
    <t>Poznámka k položce:
Vytýčení inženýrských sítí a zařízení, včetně zajištění případné aktualizace vyjádření správců sítí, která pozbudou platnosti v období mezi předáním staveniště a vytyčením sítí
zajištění všech nezbytných opatření, jimiž bude předejito porušení jakékoliv inženýrské sítě během výstavby.</t>
  </si>
  <si>
    <t>Ostatní</t>
  </si>
  <si>
    <t>999</t>
  </si>
  <si>
    <t>Ostatní náklady</t>
  </si>
  <si>
    <t>79</t>
  </si>
  <si>
    <t>R68.1</t>
  </si>
  <si>
    <t>Zpracování a schválení geometrického plánu oprávněnou osobou</t>
  </si>
  <si>
    <t>720996570</t>
  </si>
  <si>
    <t>80</t>
  </si>
  <si>
    <t>R69</t>
  </si>
  <si>
    <t>Fotodokumentace stavby</t>
  </si>
  <si>
    <t>-738287650</t>
  </si>
  <si>
    <t>Poznámka k položce:
Fotodokumentace před zahájením stavby, fotodokumentace průběhu stavby, pastportizace místních komunikací (včetně stavebních a konstrukčních detailů) v rozlišení a kvalitě pro tisk.</t>
  </si>
  <si>
    <t>81</t>
  </si>
  <si>
    <t>R72</t>
  </si>
  <si>
    <t>Zpracování a předání dokumentace skutečného provedení stavby (3 paré) objednateli - pro celou stavbu</t>
  </si>
  <si>
    <t>-1706087622</t>
  </si>
  <si>
    <t>82</t>
  </si>
  <si>
    <t>R76</t>
  </si>
  <si>
    <t>Zařízení staveniště včetně všech nákladů spojených s jeho zřízením, provozem, zabezpečením a likvidací</t>
  </si>
  <si>
    <t>1045564738</t>
  </si>
  <si>
    <t>Poznámka k položce:
Položka obsahuje: 
zařízení staveniště včetně všech nákladů spojených s jeho zřízením, provozem a likvidací; zřízení a projednání potřebných ploch pro zařízení staveniště, skládky materiálu, mezideponie, včetně úhrady poplatků a úpravy povrchu po likvidaci staveniště.</t>
  </si>
  <si>
    <t>83</t>
  </si>
  <si>
    <t>R80</t>
  </si>
  <si>
    <t>Zajištění přechodného dopravního značení v místě přístupu/vjezdu na staveniště</t>
  </si>
  <si>
    <t>-1077842436</t>
  </si>
  <si>
    <t xml:space="preserve">Poznámka k položce:
Umístění přechodného dopravního značení vč. jeho následného odstranění.
Umístění bude provedeno v rozsahu dle zásad pro přechodné dopravní značení na pozemních komunikacích TP-66.
</t>
  </si>
  <si>
    <t>84</t>
  </si>
  <si>
    <t>R98</t>
  </si>
  <si>
    <t>Zajištění trvalé likvidace odpadů v souladu s platnými právními předpisy</t>
  </si>
  <si>
    <t>-1690706119</t>
  </si>
  <si>
    <t>9996</t>
  </si>
  <si>
    <t>Zajištění všech zkoušek pro řádné provedení pláně vozovky dle ČSN 73 6133</t>
  </si>
  <si>
    <t>85</t>
  </si>
  <si>
    <t>R42</t>
  </si>
  <si>
    <t xml:space="preserve">Odchylka od příčného sklonu po 100 m </t>
  </si>
  <si>
    <t>-201080108</t>
  </si>
  <si>
    <t>1800/100</t>
  </si>
  <si>
    <t>86</t>
  </si>
  <si>
    <t>R44</t>
  </si>
  <si>
    <t>Míra zhutnění 1x na 1000 m2</t>
  </si>
  <si>
    <t>374418847</t>
  </si>
  <si>
    <t>Poznámka k položce:
Zkouška bude provedena statickou zatěžovací zkouškou podle ČSN 72 1006</t>
  </si>
  <si>
    <t>"(1812*3,7)/1000"</t>
  </si>
  <si>
    <t>9997</t>
  </si>
  <si>
    <t>Zajištění všech nezbytných zkoušek pro řádné provedení konstrukce vozovky dle ČSN 73 6127</t>
  </si>
  <si>
    <t>87</t>
  </si>
  <si>
    <t>R21</t>
  </si>
  <si>
    <t>Tloušťka konstrukčních vrstev v profilu po 100 m, 3 body na profil</t>
  </si>
  <si>
    <t>-255570749</t>
  </si>
  <si>
    <t>Poznámka k položce:
Pozn. Tloušťka vrstev bude deklarována geodeticky</t>
  </si>
  <si>
    <t>"1812/100"</t>
  </si>
  <si>
    <t>88</t>
  </si>
  <si>
    <t>R22</t>
  </si>
  <si>
    <t>-303525296</t>
  </si>
  <si>
    <t>89</t>
  </si>
  <si>
    <t>R23</t>
  </si>
  <si>
    <t>Plocha položené konstrukční vrstvy</t>
  </si>
  <si>
    <t>-43026822</t>
  </si>
  <si>
    <t>Poznámka k položce:
Plocha konstrukční vrstvy bude deklarována geodetickým zaměřením.</t>
  </si>
  <si>
    <t>"812*3,5"</t>
  </si>
  <si>
    <t>9999</t>
  </si>
  <si>
    <t>Zajištění všech nezbytných zkoušek pro řádné provedení konstrukčních vrstev vozovky dle ČSN 736126-1</t>
  </si>
  <si>
    <t>90</t>
  </si>
  <si>
    <t>R01</t>
  </si>
  <si>
    <t>-107524116</t>
  </si>
  <si>
    <t>91</t>
  </si>
  <si>
    <t>R02</t>
  </si>
  <si>
    <t>-1888248668</t>
  </si>
  <si>
    <t>92</t>
  </si>
  <si>
    <t>R04</t>
  </si>
  <si>
    <t>1268614564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</si>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</sst>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0000A8"/>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4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17" fillId="3"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3" fillId="0" borderId="0" xfId="0" applyFont="1" applyBorder="1" applyAlignment="1">
      <alignment horizontal="left" vertical="center"/>
    </xf>
    <xf numFmtId="0" fontId="21" fillId="0" borderId="0" xfId="0" applyFont="1" applyAlignment="1">
      <alignment horizontal="left" vertical="top" wrapText="1"/>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21" fillId="0" borderId="0" xfId="0" applyFont="1" applyAlignment="1">
      <alignment horizontal="left" vertical="center"/>
    </xf>
    <xf numFmtId="0" fontId="20" fillId="0" borderId="0" xfId="0" applyFont="1" applyBorder="1" applyAlignment="1">
      <alignment horizontal="left" vertical="center"/>
    </xf>
    <xf numFmtId="0" fontId="3" fillId="4" borderId="0" xfId="0" applyFont="1" applyFill="1" applyBorder="1" applyAlignment="1" applyProtection="1">
      <alignment horizontal="left" vertical="center"/>
      <protection locked="0"/>
    </xf>
    <xf numFmtId="49" fontId="3" fillId="4"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2" fillId="0" borderId="7" xfId="0" applyFont="1" applyBorder="1" applyAlignment="1">
      <alignment horizontal="left" vertical="center"/>
    </xf>
    <xf numFmtId="0" fontId="0" fillId="0" borderId="7" xfId="0" applyFont="1" applyBorder="1" applyAlignment="1">
      <alignment vertical="center"/>
    </xf>
    <xf numFmtId="4" fontId="22" fillId="0" borderId="7" xfId="0" applyNumberFormat="1"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164" fontId="2" fillId="0" borderId="0" xfId="0" applyNumberFormat="1" applyFont="1" applyBorder="1" applyAlignment="1">
      <alignment horizontal="center" vertical="center"/>
    </xf>
    <xf numFmtId="4" fontId="21" fillId="0" borderId="0" xfId="0" applyNumberFormat="1" applyFont="1" applyBorder="1" applyAlignment="1">
      <alignment vertical="center"/>
    </xf>
    <xf numFmtId="0" fontId="2" fillId="0" borderId="5" xfId="0" applyFont="1" applyBorder="1" applyAlignment="1">
      <alignment vertical="center"/>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0" fillId="5" borderId="9" xfId="0" applyFont="1" applyFill="1" applyBorder="1" applyAlignment="1">
      <alignment vertical="center"/>
    </xf>
    <xf numFmtId="0" fontId="4" fillId="5" borderId="9" xfId="0" applyFont="1" applyFill="1" applyBorder="1" applyAlignment="1">
      <alignment horizontal="center" vertical="center"/>
    </xf>
    <xf numFmtId="0" fontId="4" fillId="5" borderId="9" xfId="0" applyFont="1" applyFill="1" applyBorder="1" applyAlignment="1">
      <alignment horizontal="left" vertical="center"/>
    </xf>
    <xf numFmtId="4" fontId="4" fillId="5" borderId="9" xfId="0" applyNumberFormat="1" applyFont="1" applyFill="1" applyBorder="1" applyAlignment="1">
      <alignment vertical="center"/>
    </xf>
    <xf numFmtId="0" fontId="0" fillId="5" borderId="10" xfId="0" applyFont="1" applyFill="1" applyBorder="1" applyAlignment="1">
      <alignment vertical="center"/>
    </xf>
    <xf numFmtId="0" fontId="0" fillId="5" borderId="5" xfId="0"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3" fillId="0" borderId="0" xfId="0" applyFont="1" applyAlignment="1">
      <alignment vertical="center"/>
    </xf>
    <xf numFmtId="165" fontId="3" fillId="0" borderId="0" xfId="0" applyNumberFormat="1" applyFont="1" applyAlignment="1">
      <alignment horizontal="left" vertical="center"/>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0" fillId="0" borderId="18" xfId="0" applyFont="1" applyBorder="1" applyAlignment="1">
      <alignment vertical="center"/>
    </xf>
    <xf numFmtId="0" fontId="3" fillId="6" borderId="8" xfId="0" applyFont="1" applyFill="1" applyBorder="1" applyAlignment="1">
      <alignment horizontal="center" vertical="center"/>
    </xf>
    <xf numFmtId="0" fontId="3" fillId="6" borderId="9" xfId="0" applyFont="1" applyFill="1" applyBorder="1" applyAlignment="1">
      <alignment horizontal="left" vertical="center"/>
    </xf>
    <xf numFmtId="0" fontId="0" fillId="6" borderId="9" xfId="0" applyFont="1" applyFill="1" applyBorder="1" applyAlignment="1">
      <alignment vertical="center"/>
    </xf>
    <xf numFmtId="0" fontId="3" fillId="6" borderId="9" xfId="0" applyFont="1" applyFill="1" applyBorder="1" applyAlignment="1">
      <alignment horizontal="center" vertical="center"/>
    </xf>
    <xf numFmtId="0" fontId="3" fillId="6" borderId="9" xfId="0" applyFont="1" applyFill="1" applyBorder="1" applyAlignment="1">
      <alignment horizontal="right" vertical="center"/>
    </xf>
    <xf numFmtId="0" fontId="3" fillId="6" borderId="10" xfId="0" applyFont="1" applyFill="1" applyBorder="1" applyAlignment="1">
      <alignment horizontal="center" vertical="center"/>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0" fillId="0" borderId="14"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4" fillId="0" borderId="0" xfId="0" applyFont="1" applyAlignment="1">
      <alignment horizontal="center" vertical="center"/>
    </xf>
    <xf numFmtId="4" fontId="19" fillId="0" borderId="17" xfId="0" applyNumberFormat="1" applyFont="1" applyBorder="1" applyAlignment="1">
      <alignment horizontal="right" vertical="center"/>
    </xf>
    <xf numFmtId="4" fontId="19" fillId="0" borderId="0" xfId="0" applyNumberFormat="1" applyFont="1" applyBorder="1" applyAlignment="1">
      <alignment horizontal="righ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8" xfId="0" applyNumberFormat="1" applyFont="1" applyBorder="1" applyAlignment="1">
      <alignment vertical="center"/>
    </xf>
    <xf numFmtId="0" fontId="26" fillId="0" borderId="0" xfId="20" applyFont="1" applyAlignment="1">
      <alignment horizontal="center" vertical="center"/>
    </xf>
    <xf numFmtId="0" fontId="5" fillId="0" borderId="4" xfId="0" applyFont="1" applyBorder="1" applyAlignment="1">
      <alignment vertical="center"/>
    </xf>
    <xf numFmtId="0" fontId="27" fillId="0" borderId="0" xfId="0" applyFont="1" applyAlignment="1">
      <alignment vertical="center"/>
    </xf>
    <xf numFmtId="0" fontId="27" fillId="0" borderId="0" xfId="0" applyFont="1" applyAlignment="1">
      <alignment horizontal="left" vertical="center" wrapText="1"/>
    </xf>
    <xf numFmtId="0" fontId="28" fillId="0" borderId="0" xfId="0" applyFont="1" applyAlignment="1">
      <alignment vertical="center"/>
    </xf>
    <xf numFmtId="4" fontId="28" fillId="0" borderId="0" xfId="0" applyNumberFormat="1" applyFont="1" applyAlignment="1">
      <alignment vertical="center"/>
    </xf>
    <xf numFmtId="0" fontId="29" fillId="0" borderId="0" xfId="0" applyFont="1" applyAlignment="1">
      <alignment horizontal="center" vertical="center"/>
    </xf>
    <xf numFmtId="4" fontId="30" fillId="0" borderId="22" xfId="0" applyNumberFormat="1" applyFont="1" applyBorder="1" applyAlignment="1">
      <alignment vertical="center"/>
    </xf>
    <xf numFmtId="4" fontId="30" fillId="0" borderId="23" xfId="0" applyNumberFormat="1" applyFont="1" applyBorder="1" applyAlignment="1">
      <alignment vertical="center"/>
    </xf>
    <xf numFmtId="166" fontId="30" fillId="0" borderId="23" xfId="0" applyNumberFormat="1" applyFont="1" applyBorder="1" applyAlignment="1">
      <alignment vertical="center"/>
    </xf>
    <xf numFmtId="4" fontId="30" fillId="0" borderId="24" xfId="0" applyNumberFormat="1" applyFont="1" applyBorder="1" applyAlignment="1">
      <alignment vertical="center"/>
    </xf>
    <xf numFmtId="0" fontId="5" fillId="0" borderId="0" xfId="0" applyFont="1" applyAlignment="1">
      <alignment horizontal="left" vertical="center"/>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1" fillId="2" borderId="0" xfId="20" applyFont="1" applyFill="1" applyAlignment="1">
      <alignment vertical="center"/>
    </xf>
    <xf numFmtId="0" fontId="14" fillId="2" borderId="0" xfId="0" applyFont="1" applyFill="1" applyAlignment="1" applyProtection="1">
      <alignment vertical="center"/>
      <protection locked="0"/>
    </xf>
    <xf numFmtId="0" fontId="31" fillId="2" borderId="0" xfId="20" applyFont="1" applyFill="1" applyAlignment="1" applyProtection="1">
      <alignment vertical="center"/>
      <protection locked="0"/>
    </xf>
    <xf numFmtId="0" fontId="32"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4" fillId="0" borderId="0" xfId="0" applyFont="1" applyBorder="1" applyAlignment="1">
      <alignment horizontal="left" vertical="center" wrapText="1"/>
    </xf>
    <xf numFmtId="0" fontId="20"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locked="0"/>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5" xfId="0" applyFont="1" applyBorder="1" applyAlignment="1" applyProtection="1">
      <alignment vertical="center"/>
      <protection locked="0"/>
    </xf>
    <xf numFmtId="0" fontId="0" fillId="0" borderId="25" xfId="0" applyFont="1" applyBorder="1" applyAlignment="1">
      <alignment vertical="center"/>
    </xf>
    <xf numFmtId="4" fontId="20" fillId="0" borderId="0" xfId="0" applyNumberFormat="1" applyFont="1" applyBorder="1" applyAlignment="1">
      <alignment vertical="center"/>
    </xf>
    <xf numFmtId="0" fontId="22" fillId="0" borderId="0" xfId="0" applyFont="1" applyBorder="1" applyAlignment="1">
      <alignment horizontal="left" vertical="center"/>
    </xf>
    <xf numFmtId="4" fontId="25"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4" fillId="6" borderId="8" xfId="0" applyFont="1" applyFill="1" applyBorder="1" applyAlignment="1">
      <alignment horizontal="left" vertical="center"/>
    </xf>
    <xf numFmtId="0" fontId="4" fillId="6" borderId="9" xfId="0" applyFont="1" applyFill="1" applyBorder="1" applyAlignment="1">
      <alignment horizontal="right" vertical="center"/>
    </xf>
    <xf numFmtId="0" fontId="4" fillId="6" borderId="9" xfId="0" applyFont="1" applyFill="1" applyBorder="1" applyAlignment="1">
      <alignment horizontal="center" vertical="center"/>
    </xf>
    <xf numFmtId="0" fontId="0" fillId="6" borderId="9" xfId="0" applyFont="1" applyFill="1" applyBorder="1" applyAlignment="1" applyProtection="1">
      <alignment vertical="center"/>
      <protection locked="0"/>
    </xf>
    <xf numFmtId="4" fontId="4" fillId="6" borderId="9" xfId="0" applyNumberFormat="1" applyFont="1" applyFill="1" applyBorder="1" applyAlignment="1">
      <alignment vertical="center"/>
    </xf>
    <xf numFmtId="0" fontId="0" fillId="6" borderId="26" xfId="0" applyFont="1" applyFill="1" applyBorder="1" applyAlignment="1">
      <alignment vertical="center"/>
    </xf>
    <xf numFmtId="0" fontId="0" fillId="0" borderId="12"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0" borderId="0" xfId="0" applyFont="1" applyBorder="1" applyAlignment="1" applyProtection="1">
      <alignment horizontal="left" vertical="center" wrapText="1"/>
      <protection locked="0"/>
    </xf>
    <xf numFmtId="0" fontId="0" fillId="0" borderId="0" xfId="0" applyFont="1" applyBorder="1" applyAlignment="1" applyProtection="1">
      <alignment horizontal="left" vertical="center"/>
      <protection locked="0"/>
    </xf>
    <xf numFmtId="0" fontId="3" fillId="6" borderId="0" xfId="0" applyFont="1" applyFill="1" applyBorder="1" applyAlignment="1">
      <alignment horizontal="left" vertical="center"/>
    </xf>
    <xf numFmtId="0" fontId="3" fillId="6" borderId="0" xfId="0" applyFont="1" applyFill="1" applyBorder="1" applyAlignment="1" applyProtection="1">
      <alignment horizontal="right" vertical="center"/>
      <protection locked="0"/>
    </xf>
    <xf numFmtId="0" fontId="3" fillId="6" borderId="0" xfId="0" applyFont="1" applyFill="1" applyBorder="1" applyAlignment="1">
      <alignment horizontal="right" vertical="center"/>
    </xf>
    <xf numFmtId="0" fontId="0" fillId="6" borderId="5" xfId="0" applyFont="1" applyFill="1" applyBorder="1" applyAlignment="1">
      <alignment vertical="center"/>
    </xf>
    <xf numFmtId="0" fontId="33" fillId="0" borderId="0" xfId="0" applyFont="1" applyBorder="1" applyAlignment="1">
      <alignment horizontal="left" vertical="center"/>
    </xf>
    <xf numFmtId="4" fontId="25" fillId="0" borderId="0"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4" fontId="6" fillId="0" borderId="23" xfId="0" applyNumberFormat="1"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4" fontId="7" fillId="0" borderId="23" xfId="0" applyNumberFormat="1"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20" fillId="0" borderId="0" xfId="0" applyFont="1" applyAlignment="1" applyProtection="1">
      <alignment horizontal="left" vertical="center"/>
      <protection locked="0"/>
    </xf>
    <xf numFmtId="165" fontId="3" fillId="0" borderId="0" xfId="0" applyNumberFormat="1" applyFont="1" applyAlignment="1" applyProtection="1">
      <alignment horizontal="left" vertical="center"/>
      <protection locked="0"/>
    </xf>
    <xf numFmtId="0" fontId="3"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0" xfId="0" applyFont="1" applyFill="1" applyBorder="1" applyAlignment="1" applyProtection="1">
      <alignment horizontal="center" vertical="center" wrapText="1"/>
      <protection locked="0"/>
    </xf>
    <xf numFmtId="0" fontId="3" fillId="6" borderId="21" xfId="0" applyFont="1" applyFill="1" applyBorder="1" applyAlignment="1">
      <alignment horizontal="center" vertical="center" wrapText="1"/>
    </xf>
    <xf numFmtId="4" fontId="25" fillId="0" borderId="0" xfId="0" applyNumberFormat="1" applyFont="1" applyAlignment="1">
      <alignment/>
    </xf>
    <xf numFmtId="4" fontId="34" fillId="0" borderId="15" xfId="0" applyNumberFormat="1" applyFont="1" applyBorder="1" applyAlignment="1">
      <alignment/>
    </xf>
    <xf numFmtId="166" fontId="34" fillId="0" borderId="15" xfId="0" applyNumberFormat="1" applyFont="1" applyBorder="1" applyAlignment="1">
      <alignment/>
    </xf>
    <xf numFmtId="166" fontId="34" fillId="0" borderId="16" xfId="0" applyNumberFormat="1" applyFont="1" applyBorder="1" applyAlignment="1">
      <alignment/>
    </xf>
    <xf numFmtId="4" fontId="35"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17" xfId="0" applyFont="1" applyBorder="1" applyAlignment="1">
      <alignment/>
    </xf>
    <xf numFmtId="0" fontId="8" fillId="0" borderId="0" xfId="0" applyFont="1" applyBorder="1" applyAlignment="1">
      <alignment/>
    </xf>
    <xf numFmtId="4" fontId="8" fillId="0" borderId="0" xfId="0" applyNumberFormat="1" applyFont="1" applyBorder="1" applyAlignment="1">
      <alignment/>
    </xf>
    <xf numFmtId="166" fontId="8" fillId="0" borderId="0" xfId="0" applyNumberFormat="1" applyFont="1" applyBorder="1" applyAlignment="1">
      <alignment/>
    </xf>
    <xf numFmtId="166" fontId="8" fillId="0" borderId="18"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4"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4"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8" xfId="0" applyNumberFormat="1" applyFont="1" applyBorder="1" applyAlignment="1">
      <alignmen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0" applyFont="1" applyAlignment="1">
      <alignmen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8" xfId="0" applyFont="1" applyBorder="1" applyAlignment="1">
      <alignment vertical="center"/>
    </xf>
    <xf numFmtId="0" fontId="12" fillId="0" borderId="4"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8" xfId="0" applyFont="1" applyBorder="1" applyAlignment="1">
      <alignment vertical="center"/>
    </xf>
    <xf numFmtId="0" fontId="38" fillId="0" borderId="27" xfId="0" applyFont="1" applyBorder="1" applyAlignment="1" applyProtection="1">
      <alignment horizontal="center" vertical="center"/>
      <protection locked="0"/>
    </xf>
    <xf numFmtId="49" fontId="38" fillId="0" borderId="27" xfId="0" applyNumberFormat="1" applyFont="1" applyBorder="1" applyAlignment="1" applyProtection="1">
      <alignment horizontal="left" vertical="center" wrapText="1"/>
      <protection locked="0"/>
    </xf>
    <xf numFmtId="0" fontId="38" fillId="0" borderId="27" xfId="0" applyFont="1" applyBorder="1" applyAlignment="1" applyProtection="1">
      <alignment horizontal="left" vertical="center" wrapText="1"/>
      <protection locked="0"/>
    </xf>
    <xf numFmtId="0" fontId="38" fillId="0" borderId="27" xfId="0" applyFont="1" applyBorder="1" applyAlignment="1" applyProtection="1">
      <alignment horizontal="center" vertical="center" wrapText="1"/>
      <protection locked="0"/>
    </xf>
    <xf numFmtId="167" fontId="38" fillId="0" borderId="27" xfId="0" applyNumberFormat="1" applyFont="1" applyBorder="1" applyAlignment="1" applyProtection="1">
      <alignment vertical="center"/>
      <protection locked="0"/>
    </xf>
    <xf numFmtId="4" fontId="38" fillId="4" borderId="27" xfId="0" applyNumberFormat="1" applyFont="1" applyFill="1" applyBorder="1" applyAlignment="1" applyProtection="1">
      <alignment vertical="center"/>
      <protection locked="0"/>
    </xf>
    <xf numFmtId="0" fontId="38" fillId="0" borderId="27" xfId="0" applyFont="1" applyBorder="1" applyAlignment="1" applyProtection="1">
      <alignment vertical="center"/>
      <protection locked="0"/>
    </xf>
    <xf numFmtId="4" fontId="38" fillId="0" borderId="27" xfId="0" applyNumberFormat="1" applyFont="1" applyBorder="1" applyAlignment="1" applyProtection="1">
      <alignment vertical="center"/>
      <protection locked="0"/>
    </xf>
    <xf numFmtId="0" fontId="38" fillId="0" borderId="4" xfId="0" applyFont="1" applyBorder="1" applyAlignment="1">
      <alignment vertical="center"/>
    </xf>
    <xf numFmtId="0" fontId="38" fillId="4" borderId="27" xfId="0" applyFont="1" applyFill="1" applyBorder="1" applyAlignment="1" applyProtection="1">
      <alignment horizontal="left" vertical="center"/>
      <protection locked="0"/>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4"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4"/>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9" width="25.83203125" style="0" hidden="1" customWidth="1"/>
    <col min="50" max="54" width="21.66015625" style="0" hidden="1" customWidth="1"/>
    <col min="55" max="55" width="19.16015625" style="0" hidden="1" customWidth="1"/>
    <col min="56" max="56" width="25" style="0" hidden="1" customWidth="1"/>
    <col min="57" max="58" width="19.16015625" style="0" hidden="1" customWidth="1"/>
    <col min="59" max="59" width="66.5" style="0" customWidth="1"/>
    <col min="71" max="91" width="9.33203125" style="0" hidden="1" customWidth="1"/>
  </cols>
  <sheetData>
    <row r="1" spans="1:74" ht="21.3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7</v>
      </c>
      <c r="BV1" s="23" t="s">
        <v>8</v>
      </c>
    </row>
    <row r="2" spans="3:72" ht="36.95" customHeight="1">
      <c r="AR2" s="24" t="s">
        <v>9</v>
      </c>
      <c r="BS2" s="25" t="s">
        <v>10</v>
      </c>
      <c r="BT2" s="25" t="s">
        <v>11</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10</v>
      </c>
      <c r="BT3" s="25" t="s">
        <v>12</v>
      </c>
    </row>
    <row r="4" spans="2:71" ht="36.95" customHeight="1">
      <c r="B4" s="29"/>
      <c r="C4" s="30"/>
      <c r="D4" s="31" t="s">
        <v>13</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14</v>
      </c>
      <c r="BG4" s="34" t="s">
        <v>15</v>
      </c>
      <c r="BS4" s="25" t="s">
        <v>16</v>
      </c>
    </row>
    <row r="5" spans="2:71" ht="14.4" customHeight="1">
      <c r="B5" s="29"/>
      <c r="C5" s="30"/>
      <c r="D5" s="35" t="s">
        <v>17</v>
      </c>
      <c r="E5" s="30"/>
      <c r="F5" s="30"/>
      <c r="G5" s="30"/>
      <c r="H5" s="30"/>
      <c r="I5" s="30"/>
      <c r="J5" s="30"/>
      <c r="K5" s="36" t="s">
        <v>18</v>
      </c>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2"/>
      <c r="BG5" s="37" t="s">
        <v>19</v>
      </c>
      <c r="BS5" s="25" t="s">
        <v>10</v>
      </c>
    </row>
    <row r="6" spans="2:71" ht="36.95" customHeight="1">
      <c r="B6" s="29"/>
      <c r="C6" s="30"/>
      <c r="D6" s="38" t="s">
        <v>20</v>
      </c>
      <c r="E6" s="30"/>
      <c r="F6" s="30"/>
      <c r="G6" s="30"/>
      <c r="H6" s="30"/>
      <c r="I6" s="30"/>
      <c r="J6" s="30"/>
      <c r="K6" s="39" t="s">
        <v>21</v>
      </c>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2"/>
      <c r="BG6" s="40"/>
      <c r="BS6" s="25" t="s">
        <v>10</v>
      </c>
    </row>
    <row r="7" spans="2:71" ht="14.4" customHeight="1">
      <c r="B7" s="29"/>
      <c r="C7" s="30"/>
      <c r="D7" s="41" t="s">
        <v>22</v>
      </c>
      <c r="E7" s="30"/>
      <c r="F7" s="30"/>
      <c r="G7" s="30"/>
      <c r="H7" s="30"/>
      <c r="I7" s="30"/>
      <c r="J7" s="30"/>
      <c r="K7" s="36" t="s">
        <v>5</v>
      </c>
      <c r="L7" s="30"/>
      <c r="M7" s="30"/>
      <c r="N7" s="30"/>
      <c r="O7" s="30"/>
      <c r="P7" s="30"/>
      <c r="Q7" s="30"/>
      <c r="R7" s="30"/>
      <c r="S7" s="30"/>
      <c r="T7" s="30"/>
      <c r="U7" s="30"/>
      <c r="V7" s="30"/>
      <c r="W7" s="30"/>
      <c r="X7" s="30"/>
      <c r="Y7" s="30"/>
      <c r="Z7" s="30"/>
      <c r="AA7" s="30"/>
      <c r="AB7" s="30"/>
      <c r="AC7" s="30"/>
      <c r="AD7" s="30"/>
      <c r="AE7" s="30"/>
      <c r="AF7" s="30"/>
      <c r="AG7" s="30"/>
      <c r="AH7" s="30"/>
      <c r="AI7" s="30"/>
      <c r="AJ7" s="30"/>
      <c r="AK7" s="41" t="s">
        <v>23</v>
      </c>
      <c r="AL7" s="30"/>
      <c r="AM7" s="30"/>
      <c r="AN7" s="36" t="s">
        <v>5</v>
      </c>
      <c r="AO7" s="30"/>
      <c r="AP7" s="30"/>
      <c r="AQ7" s="32"/>
      <c r="BG7" s="40"/>
      <c r="BS7" s="25" t="s">
        <v>10</v>
      </c>
    </row>
    <row r="8" spans="2:71" ht="14.4" customHeight="1">
      <c r="B8" s="29"/>
      <c r="C8" s="30"/>
      <c r="D8" s="41" t="s">
        <v>24</v>
      </c>
      <c r="E8" s="30"/>
      <c r="F8" s="30"/>
      <c r="G8" s="30"/>
      <c r="H8" s="30"/>
      <c r="I8" s="30"/>
      <c r="J8" s="30"/>
      <c r="K8" s="36" t="s">
        <v>25</v>
      </c>
      <c r="L8" s="30"/>
      <c r="M8" s="30"/>
      <c r="N8" s="30"/>
      <c r="O8" s="30"/>
      <c r="P8" s="30"/>
      <c r="Q8" s="30"/>
      <c r="R8" s="30"/>
      <c r="S8" s="30"/>
      <c r="T8" s="30"/>
      <c r="U8" s="30"/>
      <c r="V8" s="30"/>
      <c r="W8" s="30"/>
      <c r="X8" s="30"/>
      <c r="Y8" s="30"/>
      <c r="Z8" s="30"/>
      <c r="AA8" s="30"/>
      <c r="AB8" s="30"/>
      <c r="AC8" s="30"/>
      <c r="AD8" s="30"/>
      <c r="AE8" s="30"/>
      <c r="AF8" s="30"/>
      <c r="AG8" s="30"/>
      <c r="AH8" s="30"/>
      <c r="AI8" s="30"/>
      <c r="AJ8" s="30"/>
      <c r="AK8" s="41" t="s">
        <v>26</v>
      </c>
      <c r="AL8" s="30"/>
      <c r="AM8" s="30"/>
      <c r="AN8" s="42" t="s">
        <v>27</v>
      </c>
      <c r="AO8" s="30"/>
      <c r="AP8" s="30"/>
      <c r="AQ8" s="32"/>
      <c r="BG8" s="40"/>
      <c r="BS8" s="25" t="s">
        <v>10</v>
      </c>
    </row>
    <row r="9" spans="2:71" ht="14.4"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G9" s="40"/>
      <c r="BS9" s="25" t="s">
        <v>10</v>
      </c>
    </row>
    <row r="10" spans="2:71" ht="14.4" customHeight="1">
      <c r="B10" s="29"/>
      <c r="C10" s="30"/>
      <c r="D10" s="41" t="s">
        <v>28</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41" t="s">
        <v>29</v>
      </c>
      <c r="AL10" s="30"/>
      <c r="AM10" s="30"/>
      <c r="AN10" s="36" t="s">
        <v>5</v>
      </c>
      <c r="AO10" s="30"/>
      <c r="AP10" s="30"/>
      <c r="AQ10" s="32"/>
      <c r="BG10" s="40"/>
      <c r="BS10" s="25" t="s">
        <v>10</v>
      </c>
    </row>
    <row r="11" spans="2:71" ht="18.45" customHeight="1">
      <c r="B11" s="29"/>
      <c r="C11" s="30"/>
      <c r="D11" s="30"/>
      <c r="E11" s="36" t="s">
        <v>30</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41" t="s">
        <v>31</v>
      </c>
      <c r="AL11" s="30"/>
      <c r="AM11" s="30"/>
      <c r="AN11" s="36" t="s">
        <v>5</v>
      </c>
      <c r="AO11" s="30"/>
      <c r="AP11" s="30"/>
      <c r="AQ11" s="32"/>
      <c r="BG11" s="40"/>
      <c r="BS11" s="25" t="s">
        <v>10</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G12" s="40"/>
      <c r="BS12" s="25" t="s">
        <v>10</v>
      </c>
    </row>
    <row r="13" spans="2:71" ht="14.4" customHeight="1">
      <c r="B13" s="29"/>
      <c r="C13" s="30"/>
      <c r="D13" s="41" t="s">
        <v>32</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41" t="s">
        <v>29</v>
      </c>
      <c r="AL13" s="30"/>
      <c r="AM13" s="30"/>
      <c r="AN13" s="43" t="s">
        <v>33</v>
      </c>
      <c r="AO13" s="30"/>
      <c r="AP13" s="30"/>
      <c r="AQ13" s="32"/>
      <c r="BG13" s="40"/>
      <c r="BS13" s="25" t="s">
        <v>10</v>
      </c>
    </row>
    <row r="14" spans="2:71" ht="13.5">
      <c r="B14" s="29"/>
      <c r="C14" s="30"/>
      <c r="D14" s="30"/>
      <c r="E14" s="43" t="s">
        <v>33</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1" t="s">
        <v>31</v>
      </c>
      <c r="AL14" s="30"/>
      <c r="AM14" s="30"/>
      <c r="AN14" s="43" t="s">
        <v>33</v>
      </c>
      <c r="AO14" s="30"/>
      <c r="AP14" s="30"/>
      <c r="AQ14" s="32"/>
      <c r="BG14" s="40"/>
      <c r="BS14" s="25" t="s">
        <v>10</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G15" s="40"/>
      <c r="BS15" s="25" t="s">
        <v>6</v>
      </c>
    </row>
    <row r="16" spans="2:71" ht="14.4" customHeight="1">
      <c r="B16" s="29"/>
      <c r="C16" s="30"/>
      <c r="D16" s="41" t="s">
        <v>34</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41" t="s">
        <v>29</v>
      </c>
      <c r="AL16" s="30"/>
      <c r="AM16" s="30"/>
      <c r="AN16" s="36" t="s">
        <v>35</v>
      </c>
      <c r="AO16" s="30"/>
      <c r="AP16" s="30"/>
      <c r="AQ16" s="32"/>
      <c r="BG16" s="40"/>
      <c r="BS16" s="25" t="s">
        <v>6</v>
      </c>
    </row>
    <row r="17" spans="2:71" ht="18.45" customHeight="1">
      <c r="B17" s="29"/>
      <c r="C17" s="30"/>
      <c r="D17" s="30"/>
      <c r="E17" s="36" t="s">
        <v>36</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41" t="s">
        <v>31</v>
      </c>
      <c r="AL17" s="30"/>
      <c r="AM17" s="30"/>
      <c r="AN17" s="36" t="s">
        <v>37</v>
      </c>
      <c r="AO17" s="30"/>
      <c r="AP17" s="30"/>
      <c r="AQ17" s="32"/>
      <c r="BG17" s="40"/>
      <c r="BS17" s="25" t="s">
        <v>7</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G18" s="40"/>
      <c r="BS18" s="25" t="s">
        <v>10</v>
      </c>
    </row>
    <row r="19" spans="2:71" ht="14.4" customHeight="1">
      <c r="B19" s="29"/>
      <c r="C19" s="30"/>
      <c r="D19" s="41" t="s">
        <v>38</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G19" s="40"/>
      <c r="BS19" s="25" t="s">
        <v>10</v>
      </c>
    </row>
    <row r="20" spans="2:71" ht="16.5" customHeight="1">
      <c r="B20" s="29"/>
      <c r="C20" s="30"/>
      <c r="D20" s="30"/>
      <c r="E20" s="45" t="s">
        <v>5</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30"/>
      <c r="AP20" s="30"/>
      <c r="AQ20" s="32"/>
      <c r="BG20" s="40"/>
      <c r="BS20" s="25" t="s">
        <v>6</v>
      </c>
    </row>
    <row r="21" spans="2:59"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G21" s="40"/>
    </row>
    <row r="22" spans="2:59" ht="6.95" customHeight="1">
      <c r="B22" s="29"/>
      <c r="C22" s="30"/>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30"/>
      <c r="AQ22" s="32"/>
      <c r="BG22" s="40"/>
    </row>
    <row r="23" spans="2:59" s="1" customFormat="1" ht="25.9" customHeight="1">
      <c r="B23" s="47"/>
      <c r="C23" s="48"/>
      <c r="D23" s="49" t="s">
        <v>39</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G23" s="40"/>
    </row>
    <row r="24" spans="2:59"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G24" s="40"/>
    </row>
    <row r="25" spans="2:59" s="1" customFormat="1" ht="13.5">
      <c r="B25" s="47"/>
      <c r="C25" s="48"/>
      <c r="D25" s="48"/>
      <c r="E25" s="48"/>
      <c r="F25" s="48"/>
      <c r="G25" s="48"/>
      <c r="H25" s="48"/>
      <c r="I25" s="48"/>
      <c r="J25" s="48"/>
      <c r="K25" s="48"/>
      <c r="L25" s="53" t="s">
        <v>40</v>
      </c>
      <c r="M25" s="53"/>
      <c r="N25" s="53"/>
      <c r="O25" s="53"/>
      <c r="P25" s="48"/>
      <c r="Q25" s="48"/>
      <c r="R25" s="48"/>
      <c r="S25" s="48"/>
      <c r="T25" s="48"/>
      <c r="U25" s="48"/>
      <c r="V25" s="48"/>
      <c r="W25" s="53" t="s">
        <v>41</v>
      </c>
      <c r="X25" s="53"/>
      <c r="Y25" s="53"/>
      <c r="Z25" s="53"/>
      <c r="AA25" s="53"/>
      <c r="AB25" s="53"/>
      <c r="AC25" s="53"/>
      <c r="AD25" s="53"/>
      <c r="AE25" s="53"/>
      <c r="AF25" s="48"/>
      <c r="AG25" s="48"/>
      <c r="AH25" s="48"/>
      <c r="AI25" s="48"/>
      <c r="AJ25" s="48"/>
      <c r="AK25" s="53" t="s">
        <v>42</v>
      </c>
      <c r="AL25" s="53"/>
      <c r="AM25" s="53"/>
      <c r="AN25" s="53"/>
      <c r="AO25" s="53"/>
      <c r="AP25" s="48"/>
      <c r="AQ25" s="52"/>
      <c r="BG25" s="40"/>
    </row>
    <row r="26" spans="2:59" s="2" customFormat="1" ht="14.4" customHeight="1">
      <c r="B26" s="54"/>
      <c r="C26" s="55"/>
      <c r="D26" s="56" t="s">
        <v>43</v>
      </c>
      <c r="E26" s="55"/>
      <c r="F26" s="56" t="s">
        <v>44</v>
      </c>
      <c r="G26" s="55"/>
      <c r="H26" s="55"/>
      <c r="I26" s="55"/>
      <c r="J26" s="55"/>
      <c r="K26" s="55"/>
      <c r="L26" s="57">
        <v>0.21</v>
      </c>
      <c r="M26" s="55"/>
      <c r="N26" s="55"/>
      <c r="O26" s="55"/>
      <c r="P26" s="55"/>
      <c r="Q26" s="55"/>
      <c r="R26" s="55"/>
      <c r="S26" s="55"/>
      <c r="T26" s="55"/>
      <c r="U26" s="55"/>
      <c r="V26" s="55"/>
      <c r="W26" s="58">
        <f>ROUND(BB51,2)</f>
        <v>0</v>
      </c>
      <c r="X26" s="55"/>
      <c r="Y26" s="55"/>
      <c r="Z26" s="55"/>
      <c r="AA26" s="55"/>
      <c r="AB26" s="55"/>
      <c r="AC26" s="55"/>
      <c r="AD26" s="55"/>
      <c r="AE26" s="55"/>
      <c r="AF26" s="55"/>
      <c r="AG26" s="55"/>
      <c r="AH26" s="55"/>
      <c r="AI26" s="55"/>
      <c r="AJ26" s="55"/>
      <c r="AK26" s="58">
        <f>ROUND(AX51,2)</f>
        <v>0</v>
      </c>
      <c r="AL26" s="55"/>
      <c r="AM26" s="55"/>
      <c r="AN26" s="55"/>
      <c r="AO26" s="55"/>
      <c r="AP26" s="55"/>
      <c r="AQ26" s="59"/>
      <c r="BG26" s="40"/>
    </row>
    <row r="27" spans="2:59" s="2" customFormat="1" ht="14.4" customHeight="1">
      <c r="B27" s="54"/>
      <c r="C27" s="55"/>
      <c r="D27" s="55"/>
      <c r="E27" s="55"/>
      <c r="F27" s="56" t="s">
        <v>45</v>
      </c>
      <c r="G27" s="55"/>
      <c r="H27" s="55"/>
      <c r="I27" s="55"/>
      <c r="J27" s="55"/>
      <c r="K27" s="55"/>
      <c r="L27" s="57">
        <v>0.15</v>
      </c>
      <c r="M27" s="55"/>
      <c r="N27" s="55"/>
      <c r="O27" s="55"/>
      <c r="P27" s="55"/>
      <c r="Q27" s="55"/>
      <c r="R27" s="55"/>
      <c r="S27" s="55"/>
      <c r="T27" s="55"/>
      <c r="U27" s="55"/>
      <c r="V27" s="55"/>
      <c r="W27" s="58">
        <f>ROUND(BC51,2)</f>
        <v>0</v>
      </c>
      <c r="X27" s="55"/>
      <c r="Y27" s="55"/>
      <c r="Z27" s="55"/>
      <c r="AA27" s="55"/>
      <c r="AB27" s="55"/>
      <c r="AC27" s="55"/>
      <c r="AD27" s="55"/>
      <c r="AE27" s="55"/>
      <c r="AF27" s="55"/>
      <c r="AG27" s="55"/>
      <c r="AH27" s="55"/>
      <c r="AI27" s="55"/>
      <c r="AJ27" s="55"/>
      <c r="AK27" s="58">
        <f>ROUND(AY51,2)</f>
        <v>0</v>
      </c>
      <c r="AL27" s="55"/>
      <c r="AM27" s="55"/>
      <c r="AN27" s="55"/>
      <c r="AO27" s="55"/>
      <c r="AP27" s="55"/>
      <c r="AQ27" s="59"/>
      <c r="BG27" s="40"/>
    </row>
    <row r="28" spans="2:59" s="2" customFormat="1" ht="14.4" customHeight="1" hidden="1">
      <c r="B28" s="54"/>
      <c r="C28" s="55"/>
      <c r="D28" s="55"/>
      <c r="E28" s="55"/>
      <c r="F28" s="56" t="s">
        <v>46</v>
      </c>
      <c r="G28" s="55"/>
      <c r="H28" s="55"/>
      <c r="I28" s="55"/>
      <c r="J28" s="55"/>
      <c r="K28" s="55"/>
      <c r="L28" s="57">
        <v>0.21</v>
      </c>
      <c r="M28" s="55"/>
      <c r="N28" s="55"/>
      <c r="O28" s="55"/>
      <c r="P28" s="55"/>
      <c r="Q28" s="55"/>
      <c r="R28" s="55"/>
      <c r="S28" s="55"/>
      <c r="T28" s="55"/>
      <c r="U28" s="55"/>
      <c r="V28" s="55"/>
      <c r="W28" s="58">
        <f>ROUND(BD51,2)</f>
        <v>0</v>
      </c>
      <c r="X28" s="55"/>
      <c r="Y28" s="55"/>
      <c r="Z28" s="55"/>
      <c r="AA28" s="55"/>
      <c r="AB28" s="55"/>
      <c r="AC28" s="55"/>
      <c r="AD28" s="55"/>
      <c r="AE28" s="55"/>
      <c r="AF28" s="55"/>
      <c r="AG28" s="55"/>
      <c r="AH28" s="55"/>
      <c r="AI28" s="55"/>
      <c r="AJ28" s="55"/>
      <c r="AK28" s="58">
        <v>0</v>
      </c>
      <c r="AL28" s="55"/>
      <c r="AM28" s="55"/>
      <c r="AN28" s="55"/>
      <c r="AO28" s="55"/>
      <c r="AP28" s="55"/>
      <c r="AQ28" s="59"/>
      <c r="BG28" s="40"/>
    </row>
    <row r="29" spans="2:59" s="2" customFormat="1" ht="14.4" customHeight="1" hidden="1">
      <c r="B29" s="54"/>
      <c r="C29" s="55"/>
      <c r="D29" s="55"/>
      <c r="E29" s="55"/>
      <c r="F29" s="56" t="s">
        <v>47</v>
      </c>
      <c r="G29" s="55"/>
      <c r="H29" s="55"/>
      <c r="I29" s="55"/>
      <c r="J29" s="55"/>
      <c r="K29" s="55"/>
      <c r="L29" s="57">
        <v>0.15</v>
      </c>
      <c r="M29" s="55"/>
      <c r="N29" s="55"/>
      <c r="O29" s="55"/>
      <c r="P29" s="55"/>
      <c r="Q29" s="55"/>
      <c r="R29" s="55"/>
      <c r="S29" s="55"/>
      <c r="T29" s="55"/>
      <c r="U29" s="55"/>
      <c r="V29" s="55"/>
      <c r="W29" s="58">
        <f>ROUND(BE51,2)</f>
        <v>0</v>
      </c>
      <c r="X29" s="55"/>
      <c r="Y29" s="55"/>
      <c r="Z29" s="55"/>
      <c r="AA29" s="55"/>
      <c r="AB29" s="55"/>
      <c r="AC29" s="55"/>
      <c r="AD29" s="55"/>
      <c r="AE29" s="55"/>
      <c r="AF29" s="55"/>
      <c r="AG29" s="55"/>
      <c r="AH29" s="55"/>
      <c r="AI29" s="55"/>
      <c r="AJ29" s="55"/>
      <c r="AK29" s="58">
        <v>0</v>
      </c>
      <c r="AL29" s="55"/>
      <c r="AM29" s="55"/>
      <c r="AN29" s="55"/>
      <c r="AO29" s="55"/>
      <c r="AP29" s="55"/>
      <c r="AQ29" s="59"/>
      <c r="BG29" s="40"/>
    </row>
    <row r="30" spans="2:59" s="2" customFormat="1" ht="14.4" customHeight="1" hidden="1">
      <c r="B30" s="54"/>
      <c r="C30" s="55"/>
      <c r="D30" s="55"/>
      <c r="E30" s="55"/>
      <c r="F30" s="56" t="s">
        <v>48</v>
      </c>
      <c r="G30" s="55"/>
      <c r="H30" s="55"/>
      <c r="I30" s="55"/>
      <c r="J30" s="55"/>
      <c r="K30" s="55"/>
      <c r="L30" s="57">
        <v>0</v>
      </c>
      <c r="M30" s="55"/>
      <c r="N30" s="55"/>
      <c r="O30" s="55"/>
      <c r="P30" s="55"/>
      <c r="Q30" s="55"/>
      <c r="R30" s="55"/>
      <c r="S30" s="55"/>
      <c r="T30" s="55"/>
      <c r="U30" s="55"/>
      <c r="V30" s="55"/>
      <c r="W30" s="58">
        <f>ROUND(BF51,2)</f>
        <v>0</v>
      </c>
      <c r="X30" s="55"/>
      <c r="Y30" s="55"/>
      <c r="Z30" s="55"/>
      <c r="AA30" s="55"/>
      <c r="AB30" s="55"/>
      <c r="AC30" s="55"/>
      <c r="AD30" s="55"/>
      <c r="AE30" s="55"/>
      <c r="AF30" s="55"/>
      <c r="AG30" s="55"/>
      <c r="AH30" s="55"/>
      <c r="AI30" s="55"/>
      <c r="AJ30" s="55"/>
      <c r="AK30" s="58">
        <v>0</v>
      </c>
      <c r="AL30" s="55"/>
      <c r="AM30" s="55"/>
      <c r="AN30" s="55"/>
      <c r="AO30" s="55"/>
      <c r="AP30" s="55"/>
      <c r="AQ30" s="59"/>
      <c r="BG30" s="40"/>
    </row>
    <row r="31" spans="2:59"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G31" s="40"/>
    </row>
    <row r="32" spans="2:59" s="1" customFormat="1" ht="25.9" customHeight="1">
      <c r="B32" s="47"/>
      <c r="C32" s="60"/>
      <c r="D32" s="61" t="s">
        <v>49</v>
      </c>
      <c r="E32" s="62"/>
      <c r="F32" s="62"/>
      <c r="G32" s="62"/>
      <c r="H32" s="62"/>
      <c r="I32" s="62"/>
      <c r="J32" s="62"/>
      <c r="K32" s="62"/>
      <c r="L32" s="62"/>
      <c r="M32" s="62"/>
      <c r="N32" s="62"/>
      <c r="O32" s="62"/>
      <c r="P32" s="62"/>
      <c r="Q32" s="62"/>
      <c r="R32" s="62"/>
      <c r="S32" s="62"/>
      <c r="T32" s="63" t="s">
        <v>50</v>
      </c>
      <c r="U32" s="62"/>
      <c r="V32" s="62"/>
      <c r="W32" s="62"/>
      <c r="X32" s="64" t="s">
        <v>51</v>
      </c>
      <c r="Y32" s="62"/>
      <c r="Z32" s="62"/>
      <c r="AA32" s="62"/>
      <c r="AB32" s="62"/>
      <c r="AC32" s="62"/>
      <c r="AD32" s="62"/>
      <c r="AE32" s="62"/>
      <c r="AF32" s="62"/>
      <c r="AG32" s="62"/>
      <c r="AH32" s="62"/>
      <c r="AI32" s="62"/>
      <c r="AJ32" s="62"/>
      <c r="AK32" s="65">
        <f>SUM(AK23:AK30)</f>
        <v>0</v>
      </c>
      <c r="AL32" s="62"/>
      <c r="AM32" s="62"/>
      <c r="AN32" s="62"/>
      <c r="AO32" s="66"/>
      <c r="AP32" s="60"/>
      <c r="AQ32" s="67"/>
      <c r="BG32" s="40"/>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47"/>
    </row>
    <row r="39" spans="2:44" s="1" customFormat="1" ht="36.95" customHeight="1">
      <c r="B39" s="47"/>
      <c r="C39" s="73" t="s">
        <v>52</v>
      </c>
      <c r="AR39" s="47"/>
    </row>
    <row r="40" spans="2:44" s="1" customFormat="1" ht="6.95" customHeight="1">
      <c r="B40" s="47"/>
      <c r="AR40" s="47"/>
    </row>
    <row r="41" spans="2:44" s="3" customFormat="1" ht="14.4" customHeight="1">
      <c r="B41" s="74"/>
      <c r="C41" s="75" t="s">
        <v>17</v>
      </c>
      <c r="L41" s="3" t="str">
        <f>K5</f>
        <v>17072-14XC-HT</v>
      </c>
      <c r="AR41" s="74"/>
    </row>
    <row r="42" spans="2:44" s="4" customFormat="1" ht="36.95" customHeight="1">
      <c r="B42" s="76"/>
      <c r="C42" s="77" t="s">
        <v>20</v>
      </c>
      <c r="L42" s="78" t="str">
        <f>K6</f>
        <v>Oprava části cyklotrasy č. 507 - Šíbrnka, III. etapa</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R42" s="76"/>
    </row>
    <row r="43" spans="2:44" s="1" customFormat="1" ht="6.95" customHeight="1">
      <c r="B43" s="47"/>
      <c r="AR43" s="47"/>
    </row>
    <row r="44" spans="2:44" s="1" customFormat="1" ht="13.5">
      <c r="B44" s="47"/>
      <c r="C44" s="75" t="s">
        <v>24</v>
      </c>
      <c r="L44" s="79" t="str">
        <f>IF(K8="","",K8)</f>
        <v>k.ú. Jedovnice</v>
      </c>
      <c r="AI44" s="75" t="s">
        <v>26</v>
      </c>
      <c r="AM44" s="80" t="str">
        <f>IF(AN8="","",AN8)</f>
        <v>10. 11. 2017</v>
      </c>
      <c r="AN44" s="80"/>
      <c r="AR44" s="47"/>
    </row>
    <row r="45" spans="2:44" s="1" customFormat="1" ht="6.95" customHeight="1">
      <c r="B45" s="47"/>
      <c r="AR45" s="47"/>
    </row>
    <row r="46" spans="2:58" s="1" customFormat="1" ht="13.5">
      <c r="B46" s="47"/>
      <c r="C46" s="75" t="s">
        <v>28</v>
      </c>
      <c r="L46" s="3" t="str">
        <f>IF(E11="","",E11)</f>
        <v>Mendelova univerzita v Brně</v>
      </c>
      <c r="AI46" s="75" t="s">
        <v>34</v>
      </c>
      <c r="AM46" s="3" t="str">
        <f>IF(E17="","",E17)</f>
        <v>Regioprojekt Brno, s.r.o</v>
      </c>
      <c r="AN46" s="3"/>
      <c r="AO46" s="3"/>
      <c r="AP46" s="3"/>
      <c r="AR46" s="47"/>
      <c r="AS46" s="81" t="s">
        <v>53</v>
      </c>
      <c r="AT46" s="82"/>
      <c r="AU46" s="83"/>
      <c r="AV46" s="83"/>
      <c r="AW46" s="83"/>
      <c r="AX46" s="83"/>
      <c r="AY46" s="83"/>
      <c r="AZ46" s="83"/>
      <c r="BA46" s="83"/>
      <c r="BB46" s="83"/>
      <c r="BC46" s="83"/>
      <c r="BD46" s="83"/>
      <c r="BE46" s="83"/>
      <c r="BF46" s="84"/>
    </row>
    <row r="47" spans="2:58" s="1" customFormat="1" ht="13.5">
      <c r="B47" s="47"/>
      <c r="C47" s="75" t="s">
        <v>32</v>
      </c>
      <c r="L47" s="3" t="str">
        <f>IF(E14="Vyplň údaj","",E14)</f>
        <v/>
      </c>
      <c r="AR47" s="47"/>
      <c r="AS47" s="85"/>
      <c r="AT47" s="56"/>
      <c r="AU47" s="48"/>
      <c r="AV47" s="48"/>
      <c r="AW47" s="48"/>
      <c r="AX47" s="48"/>
      <c r="AY47" s="48"/>
      <c r="AZ47" s="48"/>
      <c r="BA47" s="48"/>
      <c r="BB47" s="48"/>
      <c r="BC47" s="48"/>
      <c r="BD47" s="48"/>
      <c r="BE47" s="48"/>
      <c r="BF47" s="86"/>
    </row>
    <row r="48" spans="2:58" s="1" customFormat="1" ht="10.8" customHeight="1">
      <c r="B48" s="47"/>
      <c r="AR48" s="47"/>
      <c r="AS48" s="85"/>
      <c r="AT48" s="56"/>
      <c r="AU48" s="48"/>
      <c r="AV48" s="48"/>
      <c r="AW48" s="48"/>
      <c r="AX48" s="48"/>
      <c r="AY48" s="48"/>
      <c r="AZ48" s="48"/>
      <c r="BA48" s="48"/>
      <c r="BB48" s="48"/>
      <c r="BC48" s="48"/>
      <c r="BD48" s="48"/>
      <c r="BE48" s="48"/>
      <c r="BF48" s="86"/>
    </row>
    <row r="49" spans="2:58" s="1" customFormat="1" ht="29.25" customHeight="1">
      <c r="B49" s="47"/>
      <c r="C49" s="87" t="s">
        <v>54</v>
      </c>
      <c r="D49" s="88"/>
      <c r="E49" s="88"/>
      <c r="F49" s="88"/>
      <c r="G49" s="88"/>
      <c r="H49" s="89"/>
      <c r="I49" s="90" t="s">
        <v>55</v>
      </c>
      <c r="J49" s="88"/>
      <c r="K49" s="88"/>
      <c r="L49" s="88"/>
      <c r="M49" s="88"/>
      <c r="N49" s="88"/>
      <c r="O49" s="88"/>
      <c r="P49" s="88"/>
      <c r="Q49" s="88"/>
      <c r="R49" s="88"/>
      <c r="S49" s="88"/>
      <c r="T49" s="88"/>
      <c r="U49" s="88"/>
      <c r="V49" s="88"/>
      <c r="W49" s="88"/>
      <c r="X49" s="88"/>
      <c r="Y49" s="88"/>
      <c r="Z49" s="88"/>
      <c r="AA49" s="88"/>
      <c r="AB49" s="88"/>
      <c r="AC49" s="88"/>
      <c r="AD49" s="88"/>
      <c r="AE49" s="88"/>
      <c r="AF49" s="88"/>
      <c r="AG49" s="91" t="s">
        <v>56</v>
      </c>
      <c r="AH49" s="88"/>
      <c r="AI49" s="88"/>
      <c r="AJ49" s="88"/>
      <c r="AK49" s="88"/>
      <c r="AL49" s="88"/>
      <c r="AM49" s="88"/>
      <c r="AN49" s="90" t="s">
        <v>57</v>
      </c>
      <c r="AO49" s="88"/>
      <c r="AP49" s="88"/>
      <c r="AQ49" s="92" t="s">
        <v>58</v>
      </c>
      <c r="AR49" s="47"/>
      <c r="AS49" s="93" t="s">
        <v>59</v>
      </c>
      <c r="AT49" s="94" t="s">
        <v>60</v>
      </c>
      <c r="AU49" s="94" t="s">
        <v>61</v>
      </c>
      <c r="AV49" s="94" t="s">
        <v>62</v>
      </c>
      <c r="AW49" s="94" t="s">
        <v>63</v>
      </c>
      <c r="AX49" s="94" t="s">
        <v>64</v>
      </c>
      <c r="AY49" s="94" t="s">
        <v>65</v>
      </c>
      <c r="AZ49" s="94" t="s">
        <v>66</v>
      </c>
      <c r="BA49" s="94" t="s">
        <v>67</v>
      </c>
      <c r="BB49" s="94" t="s">
        <v>68</v>
      </c>
      <c r="BC49" s="94" t="s">
        <v>69</v>
      </c>
      <c r="BD49" s="94" t="s">
        <v>70</v>
      </c>
      <c r="BE49" s="94" t="s">
        <v>71</v>
      </c>
      <c r="BF49" s="95" t="s">
        <v>72</v>
      </c>
    </row>
    <row r="50" spans="2:58" s="1" customFormat="1" ht="10.8" customHeight="1">
      <c r="B50" s="47"/>
      <c r="AR50" s="47"/>
      <c r="AS50" s="96"/>
      <c r="AT50" s="83"/>
      <c r="AU50" s="83"/>
      <c r="AV50" s="83"/>
      <c r="AW50" s="83"/>
      <c r="AX50" s="83"/>
      <c r="AY50" s="83"/>
      <c r="AZ50" s="83"/>
      <c r="BA50" s="83"/>
      <c r="BB50" s="83"/>
      <c r="BC50" s="83"/>
      <c r="BD50" s="83"/>
      <c r="BE50" s="83"/>
      <c r="BF50" s="84"/>
    </row>
    <row r="51" spans="2:90" s="4" customFormat="1" ht="32.4" customHeight="1">
      <c r="B51" s="76"/>
      <c r="C51" s="97" t="s">
        <v>73</v>
      </c>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9">
        <f>ROUND(AG52,2)</f>
        <v>0</v>
      </c>
      <c r="AH51" s="99"/>
      <c r="AI51" s="99"/>
      <c r="AJ51" s="99"/>
      <c r="AK51" s="99"/>
      <c r="AL51" s="99"/>
      <c r="AM51" s="99"/>
      <c r="AN51" s="100">
        <f>SUM(AG51,AV51)</f>
        <v>0</v>
      </c>
      <c r="AO51" s="100"/>
      <c r="AP51" s="100"/>
      <c r="AQ51" s="101" t="s">
        <v>5</v>
      </c>
      <c r="AR51" s="76"/>
      <c r="AS51" s="102">
        <f>ROUND(AS52,2)</f>
        <v>0</v>
      </c>
      <c r="AT51" s="103">
        <f>ROUND(AT52,2)</f>
        <v>0</v>
      </c>
      <c r="AU51" s="104">
        <f>ROUND(AU52,2)</f>
        <v>0</v>
      </c>
      <c r="AV51" s="104">
        <f>ROUND(SUM(AX51:AY51),2)</f>
        <v>0</v>
      </c>
      <c r="AW51" s="105">
        <f>ROUND(AW52,5)</f>
        <v>0</v>
      </c>
      <c r="AX51" s="104">
        <f>ROUND(BB51*L26,2)</f>
        <v>0</v>
      </c>
      <c r="AY51" s="104">
        <f>ROUND(BC51*L27,2)</f>
        <v>0</v>
      </c>
      <c r="AZ51" s="104">
        <f>ROUND(BD51*L26,2)</f>
        <v>0</v>
      </c>
      <c r="BA51" s="104">
        <f>ROUND(BE51*L27,2)</f>
        <v>0</v>
      </c>
      <c r="BB51" s="104">
        <f>ROUND(BB52,2)</f>
        <v>0</v>
      </c>
      <c r="BC51" s="104">
        <f>ROUND(BC52,2)</f>
        <v>0</v>
      </c>
      <c r="BD51" s="104">
        <f>ROUND(BD52,2)</f>
        <v>0</v>
      </c>
      <c r="BE51" s="104">
        <f>ROUND(BE52,2)</f>
        <v>0</v>
      </c>
      <c r="BF51" s="106">
        <f>ROUND(BF52,2)</f>
        <v>0</v>
      </c>
      <c r="BS51" s="77" t="s">
        <v>74</v>
      </c>
      <c r="BT51" s="77" t="s">
        <v>75</v>
      </c>
      <c r="BV51" s="77" t="s">
        <v>76</v>
      </c>
      <c r="BW51" s="77" t="s">
        <v>8</v>
      </c>
      <c r="BX51" s="77" t="s">
        <v>77</v>
      </c>
      <c r="CL51" s="77" t="s">
        <v>5</v>
      </c>
    </row>
    <row r="52" spans="1:90" s="5" customFormat="1" ht="31.5" customHeight="1">
      <c r="A52" s="107" t="s">
        <v>78</v>
      </c>
      <c r="B52" s="108"/>
      <c r="C52" s="109"/>
      <c r="D52" s="110" t="s">
        <v>18</v>
      </c>
      <c r="E52" s="110"/>
      <c r="F52" s="110"/>
      <c r="G52" s="110"/>
      <c r="H52" s="110"/>
      <c r="I52" s="111"/>
      <c r="J52" s="110" t="s">
        <v>21</v>
      </c>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2">
        <f>'17072-14XC-HT - Oprava čá...'!K27</f>
        <v>0</v>
      </c>
      <c r="AH52" s="111"/>
      <c r="AI52" s="111"/>
      <c r="AJ52" s="111"/>
      <c r="AK52" s="111"/>
      <c r="AL52" s="111"/>
      <c r="AM52" s="111"/>
      <c r="AN52" s="112">
        <f>SUM(AG52,AV52)</f>
        <v>0</v>
      </c>
      <c r="AO52" s="111"/>
      <c r="AP52" s="111"/>
      <c r="AQ52" s="113" t="s">
        <v>79</v>
      </c>
      <c r="AR52" s="108"/>
      <c r="AS52" s="114">
        <f>'17072-14XC-HT - Oprava čá...'!K25</f>
        <v>0</v>
      </c>
      <c r="AT52" s="115">
        <f>'17072-14XC-HT - Oprava čá...'!K26</f>
        <v>0</v>
      </c>
      <c r="AU52" s="115">
        <v>0</v>
      </c>
      <c r="AV52" s="115">
        <f>ROUND(SUM(AX52:AY52),2)</f>
        <v>0</v>
      </c>
      <c r="AW52" s="116">
        <f>'17072-14XC-HT - Oprava čá...'!T84</f>
        <v>0</v>
      </c>
      <c r="AX52" s="115">
        <f>'17072-14XC-HT - Oprava čá...'!K30</f>
        <v>0</v>
      </c>
      <c r="AY52" s="115">
        <f>'17072-14XC-HT - Oprava čá...'!K31</f>
        <v>0</v>
      </c>
      <c r="AZ52" s="115">
        <f>'17072-14XC-HT - Oprava čá...'!K32</f>
        <v>0</v>
      </c>
      <c r="BA52" s="115">
        <f>'17072-14XC-HT - Oprava čá...'!K33</f>
        <v>0</v>
      </c>
      <c r="BB52" s="115">
        <f>'17072-14XC-HT - Oprava čá...'!F30</f>
        <v>0</v>
      </c>
      <c r="BC52" s="115">
        <f>'17072-14XC-HT - Oprava čá...'!F31</f>
        <v>0</v>
      </c>
      <c r="BD52" s="115">
        <f>'17072-14XC-HT - Oprava čá...'!F32</f>
        <v>0</v>
      </c>
      <c r="BE52" s="115">
        <f>'17072-14XC-HT - Oprava čá...'!F33</f>
        <v>0</v>
      </c>
      <c r="BF52" s="117">
        <f>'17072-14XC-HT - Oprava čá...'!F34</f>
        <v>0</v>
      </c>
      <c r="BT52" s="118" t="s">
        <v>80</v>
      </c>
      <c r="BU52" s="118" t="s">
        <v>81</v>
      </c>
      <c r="BV52" s="118" t="s">
        <v>76</v>
      </c>
      <c r="BW52" s="118" t="s">
        <v>8</v>
      </c>
      <c r="BX52" s="118" t="s">
        <v>77</v>
      </c>
      <c r="CL52" s="118" t="s">
        <v>5</v>
      </c>
    </row>
    <row r="53" spans="2:44" s="1" customFormat="1" ht="30" customHeight="1">
      <c r="B53" s="47"/>
      <c r="AR53" s="47"/>
    </row>
    <row r="54" spans="2:44" s="1" customFormat="1" ht="6.95" customHeigh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47"/>
    </row>
  </sheetData>
  <mergeCells count="41">
    <mergeCell ref="BG5:BG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G2"/>
  </mergeCells>
  <hyperlinks>
    <hyperlink ref="K1:S1" location="C2" display="1) Rekapitulace stavby"/>
    <hyperlink ref="W1:AI1" location="C51" display="2) Rekapitulace objektů stavby a soupisů prací"/>
    <hyperlink ref="A52" location="'17072-14XC-HT - Oprava čá...'!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85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10" width="23.5" style="119" customWidth="1"/>
    <col min="11" max="11" width="23.5" style="0" customWidth="1"/>
    <col min="12" max="12" width="15.5" style="0" customWidth="1"/>
    <col min="19" max="19" width="8.16015625" style="0" customWidth="1"/>
    <col min="20" max="20" width="29.66015625" style="0" customWidth="1"/>
    <col min="21" max="21" width="16.33203125" style="0" customWidth="1"/>
    <col min="22" max="24" width="20" style="0" customWidth="1"/>
    <col min="25" max="25" width="12.33203125" style="0" customWidth="1"/>
    <col min="26" max="26" width="16.33203125" style="0" customWidth="1"/>
    <col min="27" max="27" width="12.33203125" style="0" customWidth="1"/>
    <col min="28" max="28" width="1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20"/>
      <c r="C1" s="120"/>
      <c r="D1" s="121" t="s">
        <v>1</v>
      </c>
      <c r="E1" s="120"/>
      <c r="F1" s="122" t="s">
        <v>82</v>
      </c>
      <c r="G1" s="122" t="s">
        <v>83</v>
      </c>
      <c r="H1" s="122"/>
      <c r="I1" s="123"/>
      <c r="J1" s="124" t="s">
        <v>84</v>
      </c>
      <c r="K1" s="121" t="s">
        <v>85</v>
      </c>
      <c r="L1" s="122" t="s">
        <v>86</v>
      </c>
      <c r="M1" s="122"/>
      <c r="N1" s="122"/>
      <c r="O1" s="122"/>
      <c r="P1" s="122"/>
      <c r="Q1" s="122"/>
      <c r="R1" s="122"/>
      <c r="S1" s="122"/>
      <c r="T1" s="12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AT2" s="25" t="s">
        <v>8</v>
      </c>
      <c r="AZ2" s="125" t="s">
        <v>87</v>
      </c>
      <c r="BA2" s="125" t="s">
        <v>88</v>
      </c>
      <c r="BB2" s="125" t="s">
        <v>89</v>
      </c>
      <c r="BC2" s="125" t="s">
        <v>90</v>
      </c>
      <c r="BD2" s="125" t="s">
        <v>91</v>
      </c>
    </row>
    <row r="3" spans="2:56" ht="6.95" customHeight="1">
      <c r="B3" s="26"/>
      <c r="C3" s="27"/>
      <c r="D3" s="27"/>
      <c r="E3" s="27"/>
      <c r="F3" s="27"/>
      <c r="G3" s="27"/>
      <c r="H3" s="27"/>
      <c r="I3" s="126"/>
      <c r="J3" s="126"/>
      <c r="K3" s="27"/>
      <c r="L3" s="28"/>
      <c r="AT3" s="25" t="s">
        <v>91</v>
      </c>
      <c r="AZ3" s="125" t="s">
        <v>92</v>
      </c>
      <c r="BA3" s="125" t="s">
        <v>93</v>
      </c>
      <c r="BB3" s="125" t="s">
        <v>94</v>
      </c>
      <c r="BC3" s="125" t="s">
        <v>95</v>
      </c>
      <c r="BD3" s="125" t="s">
        <v>91</v>
      </c>
    </row>
    <row r="4" spans="2:56" ht="36.95" customHeight="1">
      <c r="B4" s="29"/>
      <c r="C4" s="30"/>
      <c r="D4" s="31" t="s">
        <v>96</v>
      </c>
      <c r="E4" s="30"/>
      <c r="F4" s="30"/>
      <c r="G4" s="30"/>
      <c r="H4" s="30"/>
      <c r="I4" s="127"/>
      <c r="J4" s="127"/>
      <c r="K4" s="30"/>
      <c r="L4" s="32"/>
      <c r="N4" s="33" t="s">
        <v>14</v>
      </c>
      <c r="AT4" s="25" t="s">
        <v>6</v>
      </c>
      <c r="AZ4" s="125" t="s">
        <v>97</v>
      </c>
      <c r="BA4" s="125" t="s">
        <v>98</v>
      </c>
      <c r="BB4" s="125" t="s">
        <v>89</v>
      </c>
      <c r="BC4" s="125" t="s">
        <v>99</v>
      </c>
      <c r="BD4" s="125" t="s">
        <v>91</v>
      </c>
    </row>
    <row r="5" spans="2:56" ht="6.95" customHeight="1">
      <c r="B5" s="29"/>
      <c r="C5" s="30"/>
      <c r="D5" s="30"/>
      <c r="E5" s="30"/>
      <c r="F5" s="30"/>
      <c r="G5" s="30"/>
      <c r="H5" s="30"/>
      <c r="I5" s="127"/>
      <c r="J5" s="127"/>
      <c r="K5" s="30"/>
      <c r="L5" s="32"/>
      <c r="AZ5" s="125" t="s">
        <v>100</v>
      </c>
      <c r="BA5" s="125" t="s">
        <v>101</v>
      </c>
      <c r="BB5" s="125" t="s">
        <v>5</v>
      </c>
      <c r="BC5" s="125" t="s">
        <v>102</v>
      </c>
      <c r="BD5" s="125" t="s">
        <v>91</v>
      </c>
    </row>
    <row r="6" spans="2:56" s="1" customFormat="1" ht="13.5">
      <c r="B6" s="47"/>
      <c r="C6" s="48"/>
      <c r="D6" s="41" t="s">
        <v>20</v>
      </c>
      <c r="E6" s="48"/>
      <c r="F6" s="48"/>
      <c r="G6" s="48"/>
      <c r="H6" s="48"/>
      <c r="I6" s="128"/>
      <c r="J6" s="128"/>
      <c r="K6" s="48"/>
      <c r="L6" s="52"/>
      <c r="AZ6" s="125" t="s">
        <v>103</v>
      </c>
      <c r="BA6" s="125" t="s">
        <v>104</v>
      </c>
      <c r="BB6" s="125" t="s">
        <v>94</v>
      </c>
      <c r="BC6" s="125" t="s">
        <v>105</v>
      </c>
      <c r="BD6" s="125" t="s">
        <v>91</v>
      </c>
    </row>
    <row r="7" spans="2:56" s="1" customFormat="1" ht="36.95" customHeight="1">
      <c r="B7" s="47"/>
      <c r="C7" s="48"/>
      <c r="D7" s="48"/>
      <c r="E7" s="129" t="s">
        <v>21</v>
      </c>
      <c r="F7" s="48"/>
      <c r="G7" s="48"/>
      <c r="H7" s="48"/>
      <c r="I7" s="128"/>
      <c r="J7" s="128"/>
      <c r="K7" s="48"/>
      <c r="L7" s="52"/>
      <c r="AZ7" s="125" t="s">
        <v>106</v>
      </c>
      <c r="BA7" s="125" t="s">
        <v>106</v>
      </c>
      <c r="BB7" s="125" t="s">
        <v>5</v>
      </c>
      <c r="BC7" s="125" t="s">
        <v>107</v>
      </c>
      <c r="BD7" s="125" t="s">
        <v>91</v>
      </c>
    </row>
    <row r="8" spans="2:56" s="1" customFormat="1" ht="13.5">
      <c r="B8" s="47"/>
      <c r="C8" s="48"/>
      <c r="D8" s="48"/>
      <c r="E8" s="48"/>
      <c r="F8" s="48"/>
      <c r="G8" s="48"/>
      <c r="H8" s="48"/>
      <c r="I8" s="128"/>
      <c r="J8" s="128"/>
      <c r="K8" s="48"/>
      <c r="L8" s="52"/>
      <c r="AZ8" s="125" t="s">
        <v>108</v>
      </c>
      <c r="BA8" s="125" t="s">
        <v>109</v>
      </c>
      <c r="BB8" s="125" t="s">
        <v>110</v>
      </c>
      <c r="BC8" s="125" t="s">
        <v>111</v>
      </c>
      <c r="BD8" s="125" t="s">
        <v>91</v>
      </c>
    </row>
    <row r="9" spans="2:56" s="1" customFormat="1" ht="14.4" customHeight="1">
      <c r="B9" s="47"/>
      <c r="C9" s="48"/>
      <c r="D9" s="41" t="s">
        <v>22</v>
      </c>
      <c r="E9" s="48"/>
      <c r="F9" s="36" t="s">
        <v>5</v>
      </c>
      <c r="G9" s="48"/>
      <c r="H9" s="48"/>
      <c r="I9" s="130" t="s">
        <v>23</v>
      </c>
      <c r="J9" s="131" t="s">
        <v>5</v>
      </c>
      <c r="K9" s="48"/>
      <c r="L9" s="52"/>
      <c r="AZ9" s="125" t="s">
        <v>112</v>
      </c>
      <c r="BA9" s="125" t="s">
        <v>113</v>
      </c>
      <c r="BB9" s="125" t="s">
        <v>110</v>
      </c>
      <c r="BC9" s="125" t="s">
        <v>114</v>
      </c>
      <c r="BD9" s="125" t="s">
        <v>91</v>
      </c>
    </row>
    <row r="10" spans="2:56" s="1" customFormat="1" ht="14.4" customHeight="1">
      <c r="B10" s="47"/>
      <c r="C10" s="48"/>
      <c r="D10" s="41" t="s">
        <v>24</v>
      </c>
      <c r="E10" s="48"/>
      <c r="F10" s="36" t="s">
        <v>25</v>
      </c>
      <c r="G10" s="48"/>
      <c r="H10" s="48"/>
      <c r="I10" s="130" t="s">
        <v>26</v>
      </c>
      <c r="J10" s="132" t="str">
        <f>'Rekapitulace stavby'!AN8</f>
        <v>10. 11. 2017</v>
      </c>
      <c r="K10" s="48"/>
      <c r="L10" s="52"/>
      <c r="AZ10" s="125" t="s">
        <v>115</v>
      </c>
      <c r="BA10" s="125" t="s">
        <v>116</v>
      </c>
      <c r="BB10" s="125" t="s">
        <v>89</v>
      </c>
      <c r="BC10" s="125" t="s">
        <v>117</v>
      </c>
      <c r="BD10" s="125" t="s">
        <v>91</v>
      </c>
    </row>
    <row r="11" spans="2:56" s="1" customFormat="1" ht="10.8" customHeight="1">
      <c r="B11" s="47"/>
      <c r="C11" s="48"/>
      <c r="D11" s="48"/>
      <c r="E11" s="48"/>
      <c r="F11" s="48"/>
      <c r="G11" s="48"/>
      <c r="H11" s="48"/>
      <c r="I11" s="128"/>
      <c r="J11" s="128"/>
      <c r="K11" s="48"/>
      <c r="L11" s="52"/>
      <c r="AZ11" s="125" t="s">
        <v>118</v>
      </c>
      <c r="BA11" s="125" t="s">
        <v>119</v>
      </c>
      <c r="BB11" s="125" t="s">
        <v>89</v>
      </c>
      <c r="BC11" s="125" t="s">
        <v>120</v>
      </c>
      <c r="BD11" s="125" t="s">
        <v>91</v>
      </c>
    </row>
    <row r="12" spans="2:56" s="1" customFormat="1" ht="14.4" customHeight="1">
      <c r="B12" s="47"/>
      <c r="C12" s="48"/>
      <c r="D12" s="41" t="s">
        <v>28</v>
      </c>
      <c r="E12" s="48"/>
      <c r="F12" s="48"/>
      <c r="G12" s="48"/>
      <c r="H12" s="48"/>
      <c r="I12" s="130" t="s">
        <v>29</v>
      </c>
      <c r="J12" s="131" t="s">
        <v>5</v>
      </c>
      <c r="K12" s="48"/>
      <c r="L12" s="52"/>
      <c r="AZ12" s="125" t="s">
        <v>121</v>
      </c>
      <c r="BA12" s="125" t="s">
        <v>122</v>
      </c>
      <c r="BB12" s="125" t="s">
        <v>89</v>
      </c>
      <c r="BC12" s="125" t="s">
        <v>123</v>
      </c>
      <c r="BD12" s="125" t="s">
        <v>91</v>
      </c>
    </row>
    <row r="13" spans="2:56" s="1" customFormat="1" ht="18" customHeight="1">
      <c r="B13" s="47"/>
      <c r="C13" s="48"/>
      <c r="D13" s="48"/>
      <c r="E13" s="36" t="s">
        <v>30</v>
      </c>
      <c r="F13" s="48"/>
      <c r="G13" s="48"/>
      <c r="H13" s="48"/>
      <c r="I13" s="130" t="s">
        <v>31</v>
      </c>
      <c r="J13" s="131" t="s">
        <v>5</v>
      </c>
      <c r="K13" s="48"/>
      <c r="L13" s="52"/>
      <c r="AZ13" s="125" t="s">
        <v>124</v>
      </c>
      <c r="BA13" s="125" t="s">
        <v>5</v>
      </c>
      <c r="BB13" s="125" t="s">
        <v>5</v>
      </c>
      <c r="BC13" s="125" t="s">
        <v>125</v>
      </c>
      <c r="BD13" s="125" t="s">
        <v>91</v>
      </c>
    </row>
    <row r="14" spans="2:56" s="1" customFormat="1" ht="6.95" customHeight="1">
      <c r="B14" s="47"/>
      <c r="C14" s="48"/>
      <c r="D14" s="48"/>
      <c r="E14" s="48"/>
      <c r="F14" s="48"/>
      <c r="G14" s="48"/>
      <c r="H14" s="48"/>
      <c r="I14" s="128"/>
      <c r="J14" s="128"/>
      <c r="K14" s="48"/>
      <c r="L14" s="52"/>
      <c r="AZ14" s="125" t="s">
        <v>126</v>
      </c>
      <c r="BA14" s="125" t="s">
        <v>126</v>
      </c>
      <c r="BB14" s="125" t="s">
        <v>89</v>
      </c>
      <c r="BC14" s="125" t="s">
        <v>127</v>
      </c>
      <c r="BD14" s="125" t="s">
        <v>91</v>
      </c>
    </row>
    <row r="15" spans="2:12" s="1" customFormat="1" ht="14.4" customHeight="1">
      <c r="B15" s="47"/>
      <c r="C15" s="48"/>
      <c r="D15" s="41" t="s">
        <v>32</v>
      </c>
      <c r="E15" s="48"/>
      <c r="F15" s="48"/>
      <c r="G15" s="48"/>
      <c r="H15" s="48"/>
      <c r="I15" s="130" t="s">
        <v>29</v>
      </c>
      <c r="J15" s="131" t="str">
        <f>IF('Rekapitulace stavby'!AN13="Vyplň údaj","",IF('Rekapitulace stavby'!AN13="","",'Rekapitulace stavby'!AN13))</f>
        <v/>
      </c>
      <c r="K15" s="48"/>
      <c r="L15" s="52"/>
    </row>
    <row r="16" spans="2:12" s="1" customFormat="1" ht="18" customHeight="1">
      <c r="B16" s="47"/>
      <c r="C16" s="48"/>
      <c r="D16" s="48"/>
      <c r="E16" s="36" t="str">
        <f>IF('Rekapitulace stavby'!E14="Vyplň údaj","",IF('Rekapitulace stavby'!E14="","",'Rekapitulace stavby'!E14))</f>
        <v/>
      </c>
      <c r="F16" s="48"/>
      <c r="G16" s="48"/>
      <c r="H16" s="48"/>
      <c r="I16" s="130" t="s">
        <v>31</v>
      </c>
      <c r="J16" s="131" t="str">
        <f>IF('Rekapitulace stavby'!AN14="Vyplň údaj","",IF('Rekapitulace stavby'!AN14="","",'Rekapitulace stavby'!AN14))</f>
        <v/>
      </c>
      <c r="K16" s="48"/>
      <c r="L16" s="52"/>
    </row>
    <row r="17" spans="2:12" s="1" customFormat="1" ht="6.95" customHeight="1">
      <c r="B17" s="47"/>
      <c r="C17" s="48"/>
      <c r="D17" s="48"/>
      <c r="E17" s="48"/>
      <c r="F17" s="48"/>
      <c r="G17" s="48"/>
      <c r="H17" s="48"/>
      <c r="I17" s="128"/>
      <c r="J17" s="128"/>
      <c r="K17" s="48"/>
      <c r="L17" s="52"/>
    </row>
    <row r="18" spans="2:12" s="1" customFormat="1" ht="14.4" customHeight="1">
      <c r="B18" s="47"/>
      <c r="C18" s="48"/>
      <c r="D18" s="41" t="s">
        <v>34</v>
      </c>
      <c r="E18" s="48"/>
      <c r="F18" s="48"/>
      <c r="G18" s="48"/>
      <c r="H18" s="48"/>
      <c r="I18" s="130" t="s">
        <v>29</v>
      </c>
      <c r="J18" s="131" t="s">
        <v>35</v>
      </c>
      <c r="K18" s="48"/>
      <c r="L18" s="52"/>
    </row>
    <row r="19" spans="2:12" s="1" customFormat="1" ht="18" customHeight="1">
      <c r="B19" s="47"/>
      <c r="C19" s="48"/>
      <c r="D19" s="48"/>
      <c r="E19" s="36" t="s">
        <v>36</v>
      </c>
      <c r="F19" s="48"/>
      <c r="G19" s="48"/>
      <c r="H19" s="48"/>
      <c r="I19" s="130" t="s">
        <v>31</v>
      </c>
      <c r="J19" s="131" t="s">
        <v>37</v>
      </c>
      <c r="K19" s="48"/>
      <c r="L19" s="52"/>
    </row>
    <row r="20" spans="2:12" s="1" customFormat="1" ht="6.95" customHeight="1">
      <c r="B20" s="47"/>
      <c r="C20" s="48"/>
      <c r="D20" s="48"/>
      <c r="E20" s="48"/>
      <c r="F20" s="48"/>
      <c r="G20" s="48"/>
      <c r="H20" s="48"/>
      <c r="I20" s="128"/>
      <c r="J20" s="128"/>
      <c r="K20" s="48"/>
      <c r="L20" s="52"/>
    </row>
    <row r="21" spans="2:12" s="1" customFormat="1" ht="14.4" customHeight="1">
      <c r="B21" s="47"/>
      <c r="C21" s="48"/>
      <c r="D21" s="41" t="s">
        <v>38</v>
      </c>
      <c r="E21" s="48"/>
      <c r="F21" s="48"/>
      <c r="G21" s="48"/>
      <c r="H21" s="48"/>
      <c r="I21" s="128"/>
      <c r="J21" s="128"/>
      <c r="K21" s="48"/>
      <c r="L21" s="52"/>
    </row>
    <row r="22" spans="2:12" s="6" customFormat="1" ht="16.5" customHeight="1">
      <c r="B22" s="133"/>
      <c r="C22" s="134"/>
      <c r="D22" s="134"/>
      <c r="E22" s="45" t="s">
        <v>5</v>
      </c>
      <c r="F22" s="45"/>
      <c r="G22" s="45"/>
      <c r="H22" s="45"/>
      <c r="I22" s="135"/>
      <c r="J22" s="135"/>
      <c r="K22" s="134"/>
      <c r="L22" s="136"/>
    </row>
    <row r="23" spans="2:12" s="1" customFormat="1" ht="6.95" customHeight="1">
      <c r="B23" s="47"/>
      <c r="C23" s="48"/>
      <c r="D23" s="48"/>
      <c r="E23" s="48"/>
      <c r="F23" s="48"/>
      <c r="G23" s="48"/>
      <c r="H23" s="48"/>
      <c r="I23" s="128"/>
      <c r="J23" s="128"/>
      <c r="K23" s="48"/>
      <c r="L23" s="52"/>
    </row>
    <row r="24" spans="2:12" s="1" customFormat="1" ht="6.95" customHeight="1">
      <c r="B24" s="47"/>
      <c r="C24" s="48"/>
      <c r="D24" s="83"/>
      <c r="E24" s="83"/>
      <c r="F24" s="83"/>
      <c r="G24" s="83"/>
      <c r="H24" s="83"/>
      <c r="I24" s="137"/>
      <c r="J24" s="137"/>
      <c r="K24" s="83"/>
      <c r="L24" s="138"/>
    </row>
    <row r="25" spans="2:12" s="1" customFormat="1" ht="13.5">
      <c r="B25" s="47"/>
      <c r="C25" s="48"/>
      <c r="D25" s="48"/>
      <c r="E25" s="41" t="s">
        <v>128</v>
      </c>
      <c r="F25" s="48"/>
      <c r="G25" s="48"/>
      <c r="H25" s="48"/>
      <c r="I25" s="128"/>
      <c r="J25" s="128"/>
      <c r="K25" s="139">
        <f>I54</f>
        <v>0</v>
      </c>
      <c r="L25" s="52"/>
    </row>
    <row r="26" spans="2:12" s="1" customFormat="1" ht="13.5">
      <c r="B26" s="47"/>
      <c r="C26" s="48"/>
      <c r="D26" s="48"/>
      <c r="E26" s="41" t="s">
        <v>129</v>
      </c>
      <c r="F26" s="48"/>
      <c r="G26" s="48"/>
      <c r="H26" s="48"/>
      <c r="I26" s="128"/>
      <c r="J26" s="128"/>
      <c r="K26" s="139">
        <f>J54</f>
        <v>0</v>
      </c>
      <c r="L26" s="52"/>
    </row>
    <row r="27" spans="2:12" s="1" customFormat="1" ht="25.4" customHeight="1">
      <c r="B27" s="47"/>
      <c r="C27" s="48"/>
      <c r="D27" s="140" t="s">
        <v>39</v>
      </c>
      <c r="E27" s="48"/>
      <c r="F27" s="48"/>
      <c r="G27" s="48"/>
      <c r="H27" s="48"/>
      <c r="I27" s="128"/>
      <c r="J27" s="128"/>
      <c r="K27" s="141">
        <f>ROUND(K84,2)</f>
        <v>0</v>
      </c>
      <c r="L27" s="52"/>
    </row>
    <row r="28" spans="2:12" s="1" customFormat="1" ht="6.95" customHeight="1">
      <c r="B28" s="47"/>
      <c r="C28" s="48"/>
      <c r="D28" s="83"/>
      <c r="E28" s="83"/>
      <c r="F28" s="83"/>
      <c r="G28" s="83"/>
      <c r="H28" s="83"/>
      <c r="I28" s="137"/>
      <c r="J28" s="137"/>
      <c r="K28" s="83"/>
      <c r="L28" s="138"/>
    </row>
    <row r="29" spans="2:12" s="1" customFormat="1" ht="14.4" customHeight="1">
      <c r="B29" s="47"/>
      <c r="C29" s="48"/>
      <c r="D29" s="48"/>
      <c r="E29" s="48"/>
      <c r="F29" s="53" t="s">
        <v>41</v>
      </c>
      <c r="G29" s="48"/>
      <c r="H29" s="48"/>
      <c r="I29" s="142" t="s">
        <v>40</v>
      </c>
      <c r="J29" s="128"/>
      <c r="K29" s="53" t="s">
        <v>42</v>
      </c>
      <c r="L29" s="52"/>
    </row>
    <row r="30" spans="2:12" s="1" customFormat="1" ht="14.4" customHeight="1">
      <c r="B30" s="47"/>
      <c r="C30" s="48"/>
      <c r="D30" s="56" t="s">
        <v>43</v>
      </c>
      <c r="E30" s="56" t="s">
        <v>44</v>
      </c>
      <c r="F30" s="143">
        <f>ROUND(SUM(BE84:BE856),2)</f>
        <v>0</v>
      </c>
      <c r="G30" s="48"/>
      <c r="H30" s="48"/>
      <c r="I30" s="144">
        <v>0.21</v>
      </c>
      <c r="J30" s="128"/>
      <c r="K30" s="143">
        <f>ROUND(ROUND((SUM(BE84:BE856)),2)*I30,2)</f>
        <v>0</v>
      </c>
      <c r="L30" s="52"/>
    </row>
    <row r="31" spans="2:12" s="1" customFormat="1" ht="14.4" customHeight="1">
      <c r="B31" s="47"/>
      <c r="C31" s="48"/>
      <c r="D31" s="48"/>
      <c r="E31" s="56" t="s">
        <v>45</v>
      </c>
      <c r="F31" s="143">
        <f>ROUND(SUM(BF84:BF856),2)</f>
        <v>0</v>
      </c>
      <c r="G31" s="48"/>
      <c r="H31" s="48"/>
      <c r="I31" s="144">
        <v>0.15</v>
      </c>
      <c r="J31" s="128"/>
      <c r="K31" s="143">
        <f>ROUND(ROUND((SUM(BF84:BF856)),2)*I31,2)</f>
        <v>0</v>
      </c>
      <c r="L31" s="52"/>
    </row>
    <row r="32" spans="2:12" s="1" customFormat="1" ht="14.4" customHeight="1" hidden="1">
      <c r="B32" s="47"/>
      <c r="C32" s="48"/>
      <c r="D32" s="48"/>
      <c r="E32" s="56" t="s">
        <v>46</v>
      </c>
      <c r="F32" s="143">
        <f>ROUND(SUM(BG84:BG856),2)</f>
        <v>0</v>
      </c>
      <c r="G32" s="48"/>
      <c r="H32" s="48"/>
      <c r="I32" s="144">
        <v>0.21</v>
      </c>
      <c r="J32" s="128"/>
      <c r="K32" s="143">
        <v>0</v>
      </c>
      <c r="L32" s="52"/>
    </row>
    <row r="33" spans="2:12" s="1" customFormat="1" ht="14.4" customHeight="1" hidden="1">
      <c r="B33" s="47"/>
      <c r="C33" s="48"/>
      <c r="D33" s="48"/>
      <c r="E33" s="56" t="s">
        <v>47</v>
      </c>
      <c r="F33" s="143">
        <f>ROUND(SUM(BH84:BH856),2)</f>
        <v>0</v>
      </c>
      <c r="G33" s="48"/>
      <c r="H33" s="48"/>
      <c r="I33" s="144">
        <v>0.15</v>
      </c>
      <c r="J33" s="128"/>
      <c r="K33" s="143">
        <v>0</v>
      </c>
      <c r="L33" s="52"/>
    </row>
    <row r="34" spans="2:12" s="1" customFormat="1" ht="14.4" customHeight="1" hidden="1">
      <c r="B34" s="47"/>
      <c r="C34" s="48"/>
      <c r="D34" s="48"/>
      <c r="E34" s="56" t="s">
        <v>48</v>
      </c>
      <c r="F34" s="143">
        <f>ROUND(SUM(BI84:BI856),2)</f>
        <v>0</v>
      </c>
      <c r="G34" s="48"/>
      <c r="H34" s="48"/>
      <c r="I34" s="144">
        <v>0</v>
      </c>
      <c r="J34" s="128"/>
      <c r="K34" s="143">
        <v>0</v>
      </c>
      <c r="L34" s="52"/>
    </row>
    <row r="35" spans="2:12" s="1" customFormat="1" ht="6.95" customHeight="1">
      <c r="B35" s="47"/>
      <c r="C35" s="48"/>
      <c r="D35" s="48"/>
      <c r="E35" s="48"/>
      <c r="F35" s="48"/>
      <c r="G35" s="48"/>
      <c r="H35" s="48"/>
      <c r="I35" s="128"/>
      <c r="J35" s="128"/>
      <c r="K35" s="48"/>
      <c r="L35" s="52"/>
    </row>
    <row r="36" spans="2:12" s="1" customFormat="1" ht="25.4" customHeight="1">
      <c r="B36" s="47"/>
      <c r="C36" s="145"/>
      <c r="D36" s="146" t="s">
        <v>49</v>
      </c>
      <c r="E36" s="89"/>
      <c r="F36" s="89"/>
      <c r="G36" s="147" t="s">
        <v>50</v>
      </c>
      <c r="H36" s="148" t="s">
        <v>51</v>
      </c>
      <c r="I36" s="149"/>
      <c r="J36" s="149"/>
      <c r="K36" s="150">
        <f>SUM(K27:K34)</f>
        <v>0</v>
      </c>
      <c r="L36" s="151"/>
    </row>
    <row r="37" spans="2:12" s="1" customFormat="1" ht="14.4" customHeight="1">
      <c r="B37" s="68"/>
      <c r="C37" s="69"/>
      <c r="D37" s="69"/>
      <c r="E37" s="69"/>
      <c r="F37" s="69"/>
      <c r="G37" s="69"/>
      <c r="H37" s="69"/>
      <c r="I37" s="152"/>
      <c r="J37" s="152"/>
      <c r="K37" s="69"/>
      <c r="L37" s="70"/>
    </row>
    <row r="41" spans="2:12" s="1" customFormat="1" ht="6.95" customHeight="1">
      <c r="B41" s="71"/>
      <c r="C41" s="72"/>
      <c r="D41" s="72"/>
      <c r="E41" s="72"/>
      <c r="F41" s="72"/>
      <c r="G41" s="72"/>
      <c r="H41" s="72"/>
      <c r="I41" s="153"/>
      <c r="J41" s="153"/>
      <c r="K41" s="72"/>
      <c r="L41" s="154"/>
    </row>
    <row r="42" spans="2:12" s="1" customFormat="1" ht="36.95" customHeight="1">
      <c r="B42" s="47"/>
      <c r="C42" s="31" t="s">
        <v>130</v>
      </c>
      <c r="D42" s="48"/>
      <c r="E42" s="48"/>
      <c r="F42" s="48"/>
      <c r="G42" s="48"/>
      <c r="H42" s="48"/>
      <c r="I42" s="128"/>
      <c r="J42" s="128"/>
      <c r="K42" s="48"/>
      <c r="L42" s="52"/>
    </row>
    <row r="43" spans="2:12" s="1" customFormat="1" ht="6.95" customHeight="1">
      <c r="B43" s="47"/>
      <c r="C43" s="48"/>
      <c r="D43" s="48"/>
      <c r="E43" s="48"/>
      <c r="F43" s="48"/>
      <c r="G43" s="48"/>
      <c r="H43" s="48"/>
      <c r="I43" s="128"/>
      <c r="J43" s="128"/>
      <c r="K43" s="48"/>
      <c r="L43" s="52"/>
    </row>
    <row r="44" spans="2:12" s="1" customFormat="1" ht="14.4" customHeight="1">
      <c r="B44" s="47"/>
      <c r="C44" s="41" t="s">
        <v>20</v>
      </c>
      <c r="D44" s="48"/>
      <c r="E44" s="48"/>
      <c r="F44" s="48"/>
      <c r="G44" s="48"/>
      <c r="H44" s="48"/>
      <c r="I44" s="128"/>
      <c r="J44" s="128"/>
      <c r="K44" s="48"/>
      <c r="L44" s="52"/>
    </row>
    <row r="45" spans="2:12" s="1" customFormat="1" ht="17.25" customHeight="1">
      <c r="B45" s="47"/>
      <c r="C45" s="48"/>
      <c r="D45" s="48"/>
      <c r="E45" s="129" t="str">
        <f>E7</f>
        <v>Oprava části cyklotrasy č. 507 - Šíbrnka, III. etapa</v>
      </c>
      <c r="F45" s="48"/>
      <c r="G45" s="48"/>
      <c r="H45" s="48"/>
      <c r="I45" s="128"/>
      <c r="J45" s="128"/>
      <c r="K45" s="48"/>
      <c r="L45" s="52"/>
    </row>
    <row r="46" spans="2:12" s="1" customFormat="1" ht="6.95" customHeight="1">
      <c r="B46" s="47"/>
      <c r="C46" s="48"/>
      <c r="D46" s="48"/>
      <c r="E46" s="48"/>
      <c r="F46" s="48"/>
      <c r="G46" s="48"/>
      <c r="H46" s="48"/>
      <c r="I46" s="128"/>
      <c r="J46" s="128"/>
      <c r="K46" s="48"/>
      <c r="L46" s="52"/>
    </row>
    <row r="47" spans="2:12" s="1" customFormat="1" ht="18" customHeight="1">
      <c r="B47" s="47"/>
      <c r="C47" s="41" t="s">
        <v>24</v>
      </c>
      <c r="D47" s="48"/>
      <c r="E47" s="48"/>
      <c r="F47" s="36" t="str">
        <f>F10</f>
        <v>k.ú. Jedovnice</v>
      </c>
      <c r="G47" s="48"/>
      <c r="H47" s="48"/>
      <c r="I47" s="130" t="s">
        <v>26</v>
      </c>
      <c r="J47" s="132" t="str">
        <f>IF(J10="","",J10)</f>
        <v>10. 11. 2017</v>
      </c>
      <c r="K47" s="48"/>
      <c r="L47" s="52"/>
    </row>
    <row r="48" spans="2:12" s="1" customFormat="1" ht="6.95" customHeight="1">
      <c r="B48" s="47"/>
      <c r="C48" s="48"/>
      <c r="D48" s="48"/>
      <c r="E48" s="48"/>
      <c r="F48" s="48"/>
      <c r="G48" s="48"/>
      <c r="H48" s="48"/>
      <c r="I48" s="128"/>
      <c r="J48" s="128"/>
      <c r="K48" s="48"/>
      <c r="L48" s="52"/>
    </row>
    <row r="49" spans="2:12" s="1" customFormat="1" ht="13.5">
      <c r="B49" s="47"/>
      <c r="C49" s="41" t="s">
        <v>28</v>
      </c>
      <c r="D49" s="48"/>
      <c r="E49" s="48"/>
      <c r="F49" s="36" t="str">
        <f>E13</f>
        <v>Mendelova univerzita v Brně</v>
      </c>
      <c r="G49" s="48"/>
      <c r="H49" s="48"/>
      <c r="I49" s="130" t="s">
        <v>34</v>
      </c>
      <c r="J49" s="155" t="str">
        <f>E19</f>
        <v>Regioprojekt Brno, s.r.o</v>
      </c>
      <c r="K49" s="48"/>
      <c r="L49" s="52"/>
    </row>
    <row r="50" spans="2:12" s="1" customFormat="1" ht="14.4" customHeight="1">
      <c r="B50" s="47"/>
      <c r="C50" s="41" t="s">
        <v>32</v>
      </c>
      <c r="D50" s="48"/>
      <c r="E50" s="48"/>
      <c r="F50" s="36" t="str">
        <f>IF(E16="","",E16)</f>
        <v/>
      </c>
      <c r="G50" s="48"/>
      <c r="H50" s="48"/>
      <c r="I50" s="128"/>
      <c r="J50" s="156"/>
      <c r="K50" s="48"/>
      <c r="L50" s="52"/>
    </row>
    <row r="51" spans="2:12" s="1" customFormat="1" ht="10.3" customHeight="1">
      <c r="B51" s="47"/>
      <c r="C51" s="48"/>
      <c r="D51" s="48"/>
      <c r="E51" s="48"/>
      <c r="F51" s="48"/>
      <c r="G51" s="48"/>
      <c r="H51" s="48"/>
      <c r="I51" s="128"/>
      <c r="J51" s="128"/>
      <c r="K51" s="48"/>
      <c r="L51" s="52"/>
    </row>
    <row r="52" spans="2:12" s="1" customFormat="1" ht="29.25" customHeight="1">
      <c r="B52" s="47"/>
      <c r="C52" s="157" t="s">
        <v>131</v>
      </c>
      <c r="D52" s="145"/>
      <c r="E52" s="145"/>
      <c r="F52" s="145"/>
      <c r="G52" s="145"/>
      <c r="H52" s="145"/>
      <c r="I52" s="158" t="s">
        <v>132</v>
      </c>
      <c r="J52" s="158" t="s">
        <v>133</v>
      </c>
      <c r="K52" s="159" t="s">
        <v>134</v>
      </c>
      <c r="L52" s="160"/>
    </row>
    <row r="53" spans="2:12" s="1" customFormat="1" ht="10.3" customHeight="1">
      <c r="B53" s="47"/>
      <c r="C53" s="48"/>
      <c r="D53" s="48"/>
      <c r="E53" s="48"/>
      <c r="F53" s="48"/>
      <c r="G53" s="48"/>
      <c r="H53" s="48"/>
      <c r="I53" s="128"/>
      <c r="J53" s="128"/>
      <c r="K53" s="48"/>
      <c r="L53" s="52"/>
    </row>
    <row r="54" spans="2:47" s="1" customFormat="1" ht="29.25" customHeight="1">
      <c r="B54" s="47"/>
      <c r="C54" s="161" t="s">
        <v>135</v>
      </c>
      <c r="D54" s="48"/>
      <c r="E54" s="48"/>
      <c r="F54" s="48"/>
      <c r="G54" s="48"/>
      <c r="H54" s="48"/>
      <c r="I54" s="162">
        <f>Q84</f>
        <v>0</v>
      </c>
      <c r="J54" s="162">
        <f>R84</f>
        <v>0</v>
      </c>
      <c r="K54" s="141">
        <f>K84</f>
        <v>0</v>
      </c>
      <c r="L54" s="52"/>
      <c r="AU54" s="25" t="s">
        <v>136</v>
      </c>
    </row>
    <row r="55" spans="2:12" s="7" customFormat="1" ht="24.95" customHeight="1">
      <c r="B55" s="163"/>
      <c r="C55" s="164"/>
      <c r="D55" s="165" t="s">
        <v>137</v>
      </c>
      <c r="E55" s="166"/>
      <c r="F55" s="166"/>
      <c r="G55" s="166"/>
      <c r="H55" s="166"/>
      <c r="I55" s="167">
        <f>Q85</f>
        <v>0</v>
      </c>
      <c r="J55" s="167">
        <f>R85</f>
        <v>0</v>
      </c>
      <c r="K55" s="168">
        <f>K85</f>
        <v>0</v>
      </c>
      <c r="L55" s="169"/>
    </row>
    <row r="56" spans="2:12" s="8" customFormat="1" ht="19.9" customHeight="1">
      <c r="B56" s="170"/>
      <c r="C56" s="171"/>
      <c r="D56" s="172" t="s">
        <v>138</v>
      </c>
      <c r="E56" s="173"/>
      <c r="F56" s="173"/>
      <c r="G56" s="173"/>
      <c r="H56" s="173"/>
      <c r="I56" s="174">
        <f>Q86</f>
        <v>0</v>
      </c>
      <c r="J56" s="174">
        <f>R86</f>
        <v>0</v>
      </c>
      <c r="K56" s="175">
        <f>K86</f>
        <v>0</v>
      </c>
      <c r="L56" s="176"/>
    </row>
    <row r="57" spans="2:12" s="8" customFormat="1" ht="19.9" customHeight="1">
      <c r="B57" s="170"/>
      <c r="C57" s="171"/>
      <c r="D57" s="172" t="s">
        <v>139</v>
      </c>
      <c r="E57" s="173"/>
      <c r="F57" s="173"/>
      <c r="G57" s="173"/>
      <c r="H57" s="173"/>
      <c r="I57" s="174">
        <f>Q377</f>
        <v>0</v>
      </c>
      <c r="J57" s="174">
        <f>R377</f>
        <v>0</v>
      </c>
      <c r="K57" s="175">
        <f>K377</f>
        <v>0</v>
      </c>
      <c r="L57" s="176"/>
    </row>
    <row r="58" spans="2:12" s="8" customFormat="1" ht="19.9" customHeight="1">
      <c r="B58" s="170"/>
      <c r="C58" s="171"/>
      <c r="D58" s="172" t="s">
        <v>140</v>
      </c>
      <c r="E58" s="173"/>
      <c r="F58" s="173"/>
      <c r="G58" s="173"/>
      <c r="H58" s="173"/>
      <c r="I58" s="174">
        <f>Q451</f>
        <v>0</v>
      </c>
      <c r="J58" s="174">
        <f>R451</f>
        <v>0</v>
      </c>
      <c r="K58" s="175">
        <f>K451</f>
        <v>0</v>
      </c>
      <c r="L58" s="176"/>
    </row>
    <row r="59" spans="2:12" s="8" customFormat="1" ht="19.9" customHeight="1">
      <c r="B59" s="170"/>
      <c r="C59" s="171"/>
      <c r="D59" s="172" t="s">
        <v>141</v>
      </c>
      <c r="E59" s="173"/>
      <c r="F59" s="173"/>
      <c r="G59" s="173"/>
      <c r="H59" s="173"/>
      <c r="I59" s="174">
        <f>Q525</f>
        <v>0</v>
      </c>
      <c r="J59" s="174">
        <f>R525</f>
        <v>0</v>
      </c>
      <c r="K59" s="175">
        <f>K525</f>
        <v>0</v>
      </c>
      <c r="L59" s="176"/>
    </row>
    <row r="60" spans="2:12" s="8" customFormat="1" ht="19.9" customHeight="1">
      <c r="B60" s="170"/>
      <c r="C60" s="171"/>
      <c r="D60" s="172" t="s">
        <v>142</v>
      </c>
      <c r="E60" s="173"/>
      <c r="F60" s="173"/>
      <c r="G60" s="173"/>
      <c r="H60" s="173"/>
      <c r="I60" s="174">
        <f>Q606</f>
        <v>0</v>
      </c>
      <c r="J60" s="174">
        <f>R606</f>
        <v>0</v>
      </c>
      <c r="K60" s="175">
        <f>K606</f>
        <v>0</v>
      </c>
      <c r="L60" s="176"/>
    </row>
    <row r="61" spans="2:12" s="8" customFormat="1" ht="19.9" customHeight="1">
      <c r="B61" s="170"/>
      <c r="C61" s="171"/>
      <c r="D61" s="172" t="s">
        <v>143</v>
      </c>
      <c r="E61" s="173"/>
      <c r="F61" s="173"/>
      <c r="G61" s="173"/>
      <c r="H61" s="173"/>
      <c r="I61" s="174">
        <f>Q808</f>
        <v>0</v>
      </c>
      <c r="J61" s="174">
        <f>R808</f>
        <v>0</v>
      </c>
      <c r="K61" s="175">
        <f>K808</f>
        <v>0</v>
      </c>
      <c r="L61" s="176"/>
    </row>
    <row r="62" spans="2:12" s="7" customFormat="1" ht="24.95" customHeight="1">
      <c r="B62" s="163"/>
      <c r="C62" s="164"/>
      <c r="D62" s="165" t="s">
        <v>144</v>
      </c>
      <c r="E62" s="166"/>
      <c r="F62" s="166"/>
      <c r="G62" s="166"/>
      <c r="H62" s="166"/>
      <c r="I62" s="167">
        <f>Q816</f>
        <v>0</v>
      </c>
      <c r="J62" s="167">
        <f>R816</f>
        <v>0</v>
      </c>
      <c r="K62" s="168">
        <f>K816</f>
        <v>0</v>
      </c>
      <c r="L62" s="169"/>
    </row>
    <row r="63" spans="2:12" s="8" customFormat="1" ht="19.9" customHeight="1">
      <c r="B63" s="170"/>
      <c r="C63" s="171"/>
      <c r="D63" s="172" t="s">
        <v>145</v>
      </c>
      <c r="E63" s="173"/>
      <c r="F63" s="173"/>
      <c r="G63" s="173"/>
      <c r="H63" s="173"/>
      <c r="I63" s="174">
        <f>Q817</f>
        <v>0</v>
      </c>
      <c r="J63" s="174">
        <f>R817</f>
        <v>0</v>
      </c>
      <c r="K63" s="175">
        <f>K817</f>
        <v>0</v>
      </c>
      <c r="L63" s="176"/>
    </row>
    <row r="64" spans="2:12" s="8" customFormat="1" ht="14.85" customHeight="1">
      <c r="B64" s="170"/>
      <c r="C64" s="171"/>
      <c r="D64" s="172" t="s">
        <v>146</v>
      </c>
      <c r="E64" s="173"/>
      <c r="F64" s="173"/>
      <c r="G64" s="173"/>
      <c r="H64" s="173"/>
      <c r="I64" s="174">
        <f>Q827</f>
        <v>0</v>
      </c>
      <c r="J64" s="174">
        <f>R827</f>
        <v>0</v>
      </c>
      <c r="K64" s="175">
        <f>K827</f>
        <v>0</v>
      </c>
      <c r="L64" s="176"/>
    </row>
    <row r="65" spans="2:12" s="8" customFormat="1" ht="14.85" customHeight="1">
      <c r="B65" s="170"/>
      <c r="C65" s="171"/>
      <c r="D65" s="172" t="s">
        <v>147</v>
      </c>
      <c r="E65" s="173"/>
      <c r="F65" s="173"/>
      <c r="G65" s="173"/>
      <c r="H65" s="173"/>
      <c r="I65" s="174">
        <f>Q836</f>
        <v>0</v>
      </c>
      <c r="J65" s="174">
        <f>R836</f>
        <v>0</v>
      </c>
      <c r="K65" s="175">
        <f>K836</f>
        <v>0</v>
      </c>
      <c r="L65" s="176"/>
    </row>
    <row r="66" spans="2:12" s="8" customFormat="1" ht="14.85" customHeight="1">
      <c r="B66" s="170"/>
      <c r="C66" s="171"/>
      <c r="D66" s="172" t="s">
        <v>148</v>
      </c>
      <c r="E66" s="173"/>
      <c r="F66" s="173"/>
      <c r="G66" s="173"/>
      <c r="H66" s="173"/>
      <c r="I66" s="174">
        <f>Q851</f>
        <v>0</v>
      </c>
      <c r="J66" s="174">
        <f>R851</f>
        <v>0</v>
      </c>
      <c r="K66" s="175">
        <f>K851</f>
        <v>0</v>
      </c>
      <c r="L66" s="176"/>
    </row>
    <row r="67" spans="2:12" s="1" customFormat="1" ht="21.8" customHeight="1">
      <c r="B67" s="47"/>
      <c r="C67" s="48"/>
      <c r="D67" s="48"/>
      <c r="E67" s="48"/>
      <c r="F67" s="48"/>
      <c r="G67" s="48"/>
      <c r="H67" s="48"/>
      <c r="I67" s="128"/>
      <c r="J67" s="128"/>
      <c r="K67" s="48"/>
      <c r="L67" s="52"/>
    </row>
    <row r="68" spans="2:12" s="1" customFormat="1" ht="6.95" customHeight="1">
      <c r="B68" s="68"/>
      <c r="C68" s="69"/>
      <c r="D68" s="69"/>
      <c r="E68" s="69"/>
      <c r="F68" s="69"/>
      <c r="G68" s="69"/>
      <c r="H68" s="69"/>
      <c r="I68" s="152"/>
      <c r="J68" s="152"/>
      <c r="K68" s="69"/>
      <c r="L68" s="70"/>
    </row>
    <row r="72" spans="2:13" s="1" customFormat="1" ht="6.95" customHeight="1">
      <c r="B72" s="71"/>
      <c r="C72" s="72"/>
      <c r="D72" s="72"/>
      <c r="E72" s="72"/>
      <c r="F72" s="72"/>
      <c r="G72" s="72"/>
      <c r="H72" s="72"/>
      <c r="I72" s="153"/>
      <c r="J72" s="153"/>
      <c r="K72" s="72"/>
      <c r="L72" s="72"/>
      <c r="M72" s="47"/>
    </row>
    <row r="73" spans="2:13" s="1" customFormat="1" ht="36.95" customHeight="1">
      <c r="B73" s="47"/>
      <c r="C73" s="73" t="s">
        <v>149</v>
      </c>
      <c r="M73" s="47"/>
    </row>
    <row r="74" spans="2:13" s="1" customFormat="1" ht="6.95" customHeight="1">
      <c r="B74" s="47"/>
      <c r="M74" s="47"/>
    </row>
    <row r="75" spans="2:13" s="1" customFormat="1" ht="14.4" customHeight="1">
      <c r="B75" s="47"/>
      <c r="C75" s="75" t="s">
        <v>20</v>
      </c>
      <c r="M75" s="47"/>
    </row>
    <row r="76" spans="2:13" s="1" customFormat="1" ht="17.25" customHeight="1">
      <c r="B76" s="47"/>
      <c r="E76" s="78" t="str">
        <f>E7</f>
        <v>Oprava části cyklotrasy č. 507 - Šíbrnka, III. etapa</v>
      </c>
      <c r="F76" s="1"/>
      <c r="G76" s="1"/>
      <c r="H76" s="1"/>
      <c r="M76" s="47"/>
    </row>
    <row r="77" spans="2:13" s="1" customFormat="1" ht="6.95" customHeight="1">
      <c r="B77" s="47"/>
      <c r="M77" s="47"/>
    </row>
    <row r="78" spans="2:13" s="1" customFormat="1" ht="18" customHeight="1">
      <c r="B78" s="47"/>
      <c r="C78" s="75" t="s">
        <v>24</v>
      </c>
      <c r="F78" s="177" t="str">
        <f>F10</f>
        <v>k.ú. Jedovnice</v>
      </c>
      <c r="I78" s="178" t="s">
        <v>26</v>
      </c>
      <c r="J78" s="179" t="str">
        <f>IF(J10="","",J10)</f>
        <v>10. 11. 2017</v>
      </c>
      <c r="M78" s="47"/>
    </row>
    <row r="79" spans="2:13" s="1" customFormat="1" ht="6.95" customHeight="1">
      <c r="B79" s="47"/>
      <c r="M79" s="47"/>
    </row>
    <row r="80" spans="2:13" s="1" customFormat="1" ht="13.5">
      <c r="B80" s="47"/>
      <c r="C80" s="75" t="s">
        <v>28</v>
      </c>
      <c r="F80" s="177" t="str">
        <f>E13</f>
        <v>Mendelova univerzita v Brně</v>
      </c>
      <c r="I80" s="178" t="s">
        <v>34</v>
      </c>
      <c r="J80" s="180" t="str">
        <f>E19</f>
        <v>Regioprojekt Brno, s.r.o</v>
      </c>
      <c r="M80" s="47"/>
    </row>
    <row r="81" spans="2:13" s="1" customFormat="1" ht="14.4" customHeight="1">
      <c r="B81" s="47"/>
      <c r="C81" s="75" t="s">
        <v>32</v>
      </c>
      <c r="F81" s="177" t="str">
        <f>IF(E16="","",E16)</f>
        <v/>
      </c>
      <c r="M81" s="47"/>
    </row>
    <row r="82" spans="2:13" s="1" customFormat="1" ht="10.3" customHeight="1">
      <c r="B82" s="47"/>
      <c r="M82" s="47"/>
    </row>
    <row r="83" spans="2:24" s="9" customFormat="1" ht="29.25" customHeight="1">
      <c r="B83" s="181"/>
      <c r="C83" s="182" t="s">
        <v>150</v>
      </c>
      <c r="D83" s="183" t="s">
        <v>58</v>
      </c>
      <c r="E83" s="183" t="s">
        <v>54</v>
      </c>
      <c r="F83" s="183" t="s">
        <v>151</v>
      </c>
      <c r="G83" s="183" t="s">
        <v>152</v>
      </c>
      <c r="H83" s="183" t="s">
        <v>153</v>
      </c>
      <c r="I83" s="184" t="s">
        <v>154</v>
      </c>
      <c r="J83" s="184" t="s">
        <v>155</v>
      </c>
      <c r="K83" s="183" t="s">
        <v>134</v>
      </c>
      <c r="L83" s="185" t="s">
        <v>156</v>
      </c>
      <c r="M83" s="181"/>
      <c r="N83" s="93" t="s">
        <v>157</v>
      </c>
      <c r="O83" s="94" t="s">
        <v>43</v>
      </c>
      <c r="P83" s="94" t="s">
        <v>158</v>
      </c>
      <c r="Q83" s="94" t="s">
        <v>159</v>
      </c>
      <c r="R83" s="94" t="s">
        <v>160</v>
      </c>
      <c r="S83" s="94" t="s">
        <v>161</v>
      </c>
      <c r="T83" s="94" t="s">
        <v>162</v>
      </c>
      <c r="U83" s="94" t="s">
        <v>163</v>
      </c>
      <c r="V83" s="94" t="s">
        <v>164</v>
      </c>
      <c r="W83" s="94" t="s">
        <v>165</v>
      </c>
      <c r="X83" s="95" t="s">
        <v>166</v>
      </c>
    </row>
    <row r="84" spans="2:63" s="1" customFormat="1" ht="29.25" customHeight="1">
      <c r="B84" s="47"/>
      <c r="C84" s="97" t="s">
        <v>135</v>
      </c>
      <c r="K84" s="186">
        <f>BK84</f>
        <v>0</v>
      </c>
      <c r="M84" s="47"/>
      <c r="N84" s="96"/>
      <c r="O84" s="83"/>
      <c r="P84" s="83"/>
      <c r="Q84" s="187">
        <f>Q85+Q816</f>
        <v>0</v>
      </c>
      <c r="R84" s="187">
        <f>R85+R816</f>
        <v>0</v>
      </c>
      <c r="S84" s="83"/>
      <c r="T84" s="188">
        <f>T85+T816</f>
        <v>0</v>
      </c>
      <c r="U84" s="83"/>
      <c r="V84" s="188">
        <f>V85+V816</f>
        <v>2565.3202685668803</v>
      </c>
      <c r="W84" s="83"/>
      <c r="X84" s="189">
        <f>X85+X816</f>
        <v>1008.5627999999999</v>
      </c>
      <c r="AT84" s="25" t="s">
        <v>74</v>
      </c>
      <c r="AU84" s="25" t="s">
        <v>136</v>
      </c>
      <c r="BK84" s="190">
        <f>BK85+BK816</f>
        <v>0</v>
      </c>
    </row>
    <row r="85" spans="2:63" s="10" customFormat="1" ht="37.4" customHeight="1">
      <c r="B85" s="191"/>
      <c r="D85" s="192" t="s">
        <v>74</v>
      </c>
      <c r="E85" s="193" t="s">
        <v>167</v>
      </c>
      <c r="F85" s="193" t="s">
        <v>168</v>
      </c>
      <c r="I85" s="194"/>
      <c r="J85" s="194"/>
      <c r="K85" s="195">
        <f>BK85</f>
        <v>0</v>
      </c>
      <c r="M85" s="191"/>
      <c r="N85" s="196"/>
      <c r="O85" s="197"/>
      <c r="P85" s="197"/>
      <c r="Q85" s="198">
        <f>Q86+Q377+Q451+Q525+Q606+Q808</f>
        <v>0</v>
      </c>
      <c r="R85" s="198">
        <f>R86+R377+R451+R525+R606+R808</f>
        <v>0</v>
      </c>
      <c r="S85" s="197"/>
      <c r="T85" s="199">
        <f>T86+T377+T451+T525+T606+T808</f>
        <v>0</v>
      </c>
      <c r="U85" s="197"/>
      <c r="V85" s="199">
        <f>V86+V377+V451+V525+V606+V808</f>
        <v>2565.3202685668803</v>
      </c>
      <c r="W85" s="197"/>
      <c r="X85" s="200">
        <f>X86+X377+X451+X525+X606+X808</f>
        <v>1008.5627999999999</v>
      </c>
      <c r="AR85" s="192" t="s">
        <v>80</v>
      </c>
      <c r="AT85" s="201" t="s">
        <v>74</v>
      </c>
      <c r="AU85" s="201" t="s">
        <v>75</v>
      </c>
      <c r="AY85" s="192" t="s">
        <v>169</v>
      </c>
      <c r="BK85" s="202">
        <f>BK86+BK377+BK451+BK525+BK606+BK808</f>
        <v>0</v>
      </c>
    </row>
    <row r="86" spans="2:63" s="10" customFormat="1" ht="19.9" customHeight="1">
      <c r="B86" s="191"/>
      <c r="D86" s="192" t="s">
        <v>74</v>
      </c>
      <c r="E86" s="203" t="s">
        <v>80</v>
      </c>
      <c r="F86" s="203" t="s">
        <v>170</v>
      </c>
      <c r="I86" s="194"/>
      <c r="J86" s="194"/>
      <c r="K86" s="204">
        <f>BK86</f>
        <v>0</v>
      </c>
      <c r="M86" s="191"/>
      <c r="N86" s="196"/>
      <c r="O86" s="197"/>
      <c r="P86" s="197"/>
      <c r="Q86" s="198">
        <f>SUM(Q87:Q376)</f>
        <v>0</v>
      </c>
      <c r="R86" s="198">
        <f>SUM(R87:R376)</f>
        <v>0</v>
      </c>
      <c r="S86" s="197"/>
      <c r="T86" s="199">
        <f>SUM(T87:T376)</f>
        <v>0</v>
      </c>
      <c r="U86" s="197"/>
      <c r="V86" s="199">
        <f>SUM(V87:V376)</f>
        <v>0.03523</v>
      </c>
      <c r="W86" s="197"/>
      <c r="X86" s="200">
        <f>SUM(X87:X376)</f>
        <v>273.51</v>
      </c>
      <c r="AR86" s="192" t="s">
        <v>80</v>
      </c>
      <c r="AT86" s="201" t="s">
        <v>74</v>
      </c>
      <c r="AU86" s="201" t="s">
        <v>80</v>
      </c>
      <c r="AY86" s="192" t="s">
        <v>169</v>
      </c>
      <c r="BK86" s="202">
        <f>SUM(BK87:BK376)</f>
        <v>0</v>
      </c>
    </row>
    <row r="87" spans="2:65" s="1" customFormat="1" ht="25.5" customHeight="1">
      <c r="B87" s="205"/>
      <c r="C87" s="206" t="s">
        <v>80</v>
      </c>
      <c r="D87" s="206" t="s">
        <v>171</v>
      </c>
      <c r="E87" s="207" t="s">
        <v>172</v>
      </c>
      <c r="F87" s="208" t="s">
        <v>173</v>
      </c>
      <c r="G87" s="209" t="s">
        <v>94</v>
      </c>
      <c r="H87" s="210">
        <v>140</v>
      </c>
      <c r="I87" s="211"/>
      <c r="J87" s="211"/>
      <c r="K87" s="212">
        <f>ROUND(P87*H87,2)</f>
        <v>0</v>
      </c>
      <c r="L87" s="208" t="s">
        <v>174</v>
      </c>
      <c r="M87" s="47"/>
      <c r="N87" s="213" t="s">
        <v>5</v>
      </c>
      <c r="O87" s="214" t="s">
        <v>44</v>
      </c>
      <c r="P87" s="143">
        <f>I87+J87</f>
        <v>0</v>
      </c>
      <c r="Q87" s="143">
        <f>ROUND(I87*H87,2)</f>
        <v>0</v>
      </c>
      <c r="R87" s="143">
        <f>ROUND(J87*H87,2)</f>
        <v>0</v>
      </c>
      <c r="S87" s="48"/>
      <c r="T87" s="215">
        <f>S87*H87</f>
        <v>0</v>
      </c>
      <c r="U87" s="215">
        <v>0</v>
      </c>
      <c r="V87" s="215">
        <f>U87*H87</f>
        <v>0</v>
      </c>
      <c r="W87" s="215">
        <v>0</v>
      </c>
      <c r="X87" s="216">
        <f>W87*H87</f>
        <v>0</v>
      </c>
      <c r="AR87" s="25" t="s">
        <v>175</v>
      </c>
      <c r="AT87" s="25" t="s">
        <v>171</v>
      </c>
      <c r="AU87" s="25" t="s">
        <v>91</v>
      </c>
      <c r="AY87" s="25" t="s">
        <v>169</v>
      </c>
      <c r="BE87" s="217">
        <f>IF(O87="základní",K87,0)</f>
        <v>0</v>
      </c>
      <c r="BF87" s="217">
        <f>IF(O87="snížená",K87,0)</f>
        <v>0</v>
      </c>
      <c r="BG87" s="217">
        <f>IF(O87="zákl. přenesená",K87,0)</f>
        <v>0</v>
      </c>
      <c r="BH87" s="217">
        <f>IF(O87="sníž. přenesená",K87,0)</f>
        <v>0</v>
      </c>
      <c r="BI87" s="217">
        <f>IF(O87="nulová",K87,0)</f>
        <v>0</v>
      </c>
      <c r="BJ87" s="25" t="s">
        <v>80</v>
      </c>
      <c r="BK87" s="217">
        <f>ROUND(P87*H87,2)</f>
        <v>0</v>
      </c>
      <c r="BL87" s="25" t="s">
        <v>175</v>
      </c>
      <c r="BM87" s="25" t="s">
        <v>176</v>
      </c>
    </row>
    <row r="88" spans="2:47" s="1" customFormat="1" ht="13.5">
      <c r="B88" s="47"/>
      <c r="D88" s="218" t="s">
        <v>177</v>
      </c>
      <c r="F88" s="219" t="s">
        <v>178</v>
      </c>
      <c r="I88" s="220"/>
      <c r="J88" s="220"/>
      <c r="M88" s="47"/>
      <c r="N88" s="221"/>
      <c r="O88" s="48"/>
      <c r="P88" s="48"/>
      <c r="Q88" s="48"/>
      <c r="R88" s="48"/>
      <c r="S88" s="48"/>
      <c r="T88" s="48"/>
      <c r="U88" s="48"/>
      <c r="V88" s="48"/>
      <c r="W88" s="48"/>
      <c r="X88" s="86"/>
      <c r="AT88" s="25" t="s">
        <v>177</v>
      </c>
      <c r="AU88" s="25" t="s">
        <v>91</v>
      </c>
    </row>
    <row r="89" spans="2:51" s="11" customFormat="1" ht="13.5">
      <c r="B89" s="222"/>
      <c r="D89" s="218" t="s">
        <v>179</v>
      </c>
      <c r="E89" s="223" t="s">
        <v>5</v>
      </c>
      <c r="F89" s="224" t="s">
        <v>180</v>
      </c>
      <c r="H89" s="223" t="s">
        <v>5</v>
      </c>
      <c r="I89" s="225"/>
      <c r="J89" s="225"/>
      <c r="M89" s="222"/>
      <c r="N89" s="226"/>
      <c r="O89" s="227"/>
      <c r="P89" s="227"/>
      <c r="Q89" s="227"/>
      <c r="R89" s="227"/>
      <c r="S89" s="227"/>
      <c r="T89" s="227"/>
      <c r="U89" s="227"/>
      <c r="V89" s="227"/>
      <c r="W89" s="227"/>
      <c r="X89" s="228"/>
      <c r="AT89" s="223" t="s">
        <v>179</v>
      </c>
      <c r="AU89" s="223" t="s">
        <v>91</v>
      </c>
      <c r="AV89" s="11" t="s">
        <v>80</v>
      </c>
      <c r="AW89" s="11" t="s">
        <v>7</v>
      </c>
      <c r="AX89" s="11" t="s">
        <v>75</v>
      </c>
      <c r="AY89" s="223" t="s">
        <v>169</v>
      </c>
    </row>
    <row r="90" spans="2:51" s="12" customFormat="1" ht="13.5">
      <c r="B90" s="229"/>
      <c r="D90" s="218" t="s">
        <v>179</v>
      </c>
      <c r="E90" s="230" t="s">
        <v>5</v>
      </c>
      <c r="F90" s="231" t="s">
        <v>181</v>
      </c>
      <c r="H90" s="232">
        <v>140</v>
      </c>
      <c r="I90" s="233"/>
      <c r="J90" s="233"/>
      <c r="M90" s="229"/>
      <c r="N90" s="234"/>
      <c r="O90" s="235"/>
      <c r="P90" s="235"/>
      <c r="Q90" s="235"/>
      <c r="R90" s="235"/>
      <c r="S90" s="235"/>
      <c r="T90" s="235"/>
      <c r="U90" s="235"/>
      <c r="V90" s="235"/>
      <c r="W90" s="235"/>
      <c r="X90" s="236"/>
      <c r="AT90" s="230" t="s">
        <v>179</v>
      </c>
      <c r="AU90" s="230" t="s">
        <v>91</v>
      </c>
      <c r="AV90" s="12" t="s">
        <v>91</v>
      </c>
      <c r="AW90" s="12" t="s">
        <v>7</v>
      </c>
      <c r="AX90" s="12" t="s">
        <v>75</v>
      </c>
      <c r="AY90" s="230" t="s">
        <v>169</v>
      </c>
    </row>
    <row r="91" spans="2:51" s="13" customFormat="1" ht="13.5">
      <c r="B91" s="237"/>
      <c r="D91" s="218" t="s">
        <v>179</v>
      </c>
      <c r="E91" s="238" t="s">
        <v>5</v>
      </c>
      <c r="F91" s="239" t="s">
        <v>182</v>
      </c>
      <c r="H91" s="240">
        <v>140</v>
      </c>
      <c r="I91" s="241"/>
      <c r="J91" s="241"/>
      <c r="M91" s="237"/>
      <c r="N91" s="242"/>
      <c r="O91" s="243"/>
      <c r="P91" s="243"/>
      <c r="Q91" s="243"/>
      <c r="R91" s="243"/>
      <c r="S91" s="243"/>
      <c r="T91" s="243"/>
      <c r="U91" s="243"/>
      <c r="V91" s="243"/>
      <c r="W91" s="243"/>
      <c r="X91" s="244"/>
      <c r="AT91" s="238" t="s">
        <v>179</v>
      </c>
      <c r="AU91" s="238" t="s">
        <v>91</v>
      </c>
      <c r="AV91" s="13" t="s">
        <v>183</v>
      </c>
      <c r="AW91" s="13" t="s">
        <v>7</v>
      </c>
      <c r="AX91" s="13" t="s">
        <v>75</v>
      </c>
      <c r="AY91" s="238" t="s">
        <v>169</v>
      </c>
    </row>
    <row r="92" spans="2:51" s="14" customFormat="1" ht="13.5">
      <c r="B92" s="245"/>
      <c r="D92" s="218" t="s">
        <v>179</v>
      </c>
      <c r="E92" s="246" t="s">
        <v>97</v>
      </c>
      <c r="F92" s="247" t="s">
        <v>184</v>
      </c>
      <c r="H92" s="248">
        <v>140</v>
      </c>
      <c r="I92" s="249"/>
      <c r="J92" s="249"/>
      <c r="M92" s="245"/>
      <c r="N92" s="250"/>
      <c r="O92" s="251"/>
      <c r="P92" s="251"/>
      <c r="Q92" s="251"/>
      <c r="R92" s="251"/>
      <c r="S92" s="251"/>
      <c r="T92" s="251"/>
      <c r="U92" s="251"/>
      <c r="V92" s="251"/>
      <c r="W92" s="251"/>
      <c r="X92" s="252"/>
      <c r="AT92" s="246" t="s">
        <v>179</v>
      </c>
      <c r="AU92" s="246" t="s">
        <v>91</v>
      </c>
      <c r="AV92" s="14" t="s">
        <v>175</v>
      </c>
      <c r="AW92" s="14" t="s">
        <v>7</v>
      </c>
      <c r="AX92" s="14" t="s">
        <v>80</v>
      </c>
      <c r="AY92" s="246" t="s">
        <v>169</v>
      </c>
    </row>
    <row r="93" spans="2:65" s="1" customFormat="1" ht="25.5" customHeight="1">
      <c r="B93" s="205"/>
      <c r="C93" s="206" t="s">
        <v>91</v>
      </c>
      <c r="D93" s="206" t="s">
        <v>171</v>
      </c>
      <c r="E93" s="207" t="s">
        <v>185</v>
      </c>
      <c r="F93" s="208" t="s">
        <v>186</v>
      </c>
      <c r="G93" s="209" t="s">
        <v>94</v>
      </c>
      <c r="H93" s="210">
        <v>140</v>
      </c>
      <c r="I93" s="211"/>
      <c r="J93" s="211"/>
      <c r="K93" s="212">
        <f>ROUND(P93*H93,2)</f>
        <v>0</v>
      </c>
      <c r="L93" s="208" t="s">
        <v>174</v>
      </c>
      <c r="M93" s="47"/>
      <c r="N93" s="213" t="s">
        <v>5</v>
      </c>
      <c r="O93" s="214" t="s">
        <v>44</v>
      </c>
      <c r="P93" s="143">
        <f>I93+J93</f>
        <v>0</v>
      </c>
      <c r="Q93" s="143">
        <f>ROUND(I93*H93,2)</f>
        <v>0</v>
      </c>
      <c r="R93" s="143">
        <f>ROUND(J93*H93,2)</f>
        <v>0</v>
      </c>
      <c r="S93" s="48"/>
      <c r="T93" s="215">
        <f>S93*H93</f>
        <v>0</v>
      </c>
      <c r="U93" s="215">
        <v>0.00018</v>
      </c>
      <c r="V93" s="215">
        <f>U93*H93</f>
        <v>0.0252</v>
      </c>
      <c r="W93" s="215">
        <v>0</v>
      </c>
      <c r="X93" s="216">
        <f>W93*H93</f>
        <v>0</v>
      </c>
      <c r="AR93" s="25" t="s">
        <v>175</v>
      </c>
      <c r="AT93" s="25" t="s">
        <v>171</v>
      </c>
      <c r="AU93" s="25" t="s">
        <v>91</v>
      </c>
      <c r="AY93" s="25" t="s">
        <v>169</v>
      </c>
      <c r="BE93" s="217">
        <f>IF(O93="základní",K93,0)</f>
        <v>0</v>
      </c>
      <c r="BF93" s="217">
        <f>IF(O93="snížená",K93,0)</f>
        <v>0</v>
      </c>
      <c r="BG93" s="217">
        <f>IF(O93="zákl. přenesená",K93,0)</f>
        <v>0</v>
      </c>
      <c r="BH93" s="217">
        <f>IF(O93="sníž. přenesená",K93,0)</f>
        <v>0</v>
      </c>
      <c r="BI93" s="217">
        <f>IF(O93="nulová",K93,0)</f>
        <v>0</v>
      </c>
      <c r="BJ93" s="25" t="s">
        <v>80</v>
      </c>
      <c r="BK93" s="217">
        <f>ROUND(P93*H93,2)</f>
        <v>0</v>
      </c>
      <c r="BL93" s="25" t="s">
        <v>175</v>
      </c>
      <c r="BM93" s="25" t="s">
        <v>187</v>
      </c>
    </row>
    <row r="94" spans="2:47" s="1" customFormat="1" ht="13.5">
      <c r="B94" s="47"/>
      <c r="D94" s="218" t="s">
        <v>177</v>
      </c>
      <c r="F94" s="219" t="s">
        <v>188</v>
      </c>
      <c r="I94" s="220"/>
      <c r="J94" s="220"/>
      <c r="M94" s="47"/>
      <c r="N94" s="221"/>
      <c r="O94" s="48"/>
      <c r="P94" s="48"/>
      <c r="Q94" s="48"/>
      <c r="R94" s="48"/>
      <c r="S94" s="48"/>
      <c r="T94" s="48"/>
      <c r="U94" s="48"/>
      <c r="V94" s="48"/>
      <c r="W94" s="48"/>
      <c r="X94" s="86"/>
      <c r="AT94" s="25" t="s">
        <v>177</v>
      </c>
      <c r="AU94" s="25" t="s">
        <v>91</v>
      </c>
    </row>
    <row r="95" spans="2:51" s="12" customFormat="1" ht="13.5">
      <c r="B95" s="229"/>
      <c r="D95" s="218" t="s">
        <v>179</v>
      </c>
      <c r="E95" s="230" t="s">
        <v>5</v>
      </c>
      <c r="F95" s="231" t="s">
        <v>97</v>
      </c>
      <c r="H95" s="232">
        <v>140</v>
      </c>
      <c r="I95" s="233"/>
      <c r="J95" s="233"/>
      <c r="M95" s="229"/>
      <c r="N95" s="234"/>
      <c r="O95" s="235"/>
      <c r="P95" s="235"/>
      <c r="Q95" s="235"/>
      <c r="R95" s="235"/>
      <c r="S95" s="235"/>
      <c r="T95" s="235"/>
      <c r="U95" s="235"/>
      <c r="V95" s="235"/>
      <c r="W95" s="235"/>
      <c r="X95" s="236"/>
      <c r="AT95" s="230" t="s">
        <v>179</v>
      </c>
      <c r="AU95" s="230" t="s">
        <v>91</v>
      </c>
      <c r="AV95" s="12" t="s">
        <v>91</v>
      </c>
      <c r="AW95" s="12" t="s">
        <v>7</v>
      </c>
      <c r="AX95" s="12" t="s">
        <v>75</v>
      </c>
      <c r="AY95" s="230" t="s">
        <v>169</v>
      </c>
    </row>
    <row r="96" spans="2:51" s="14" customFormat="1" ht="13.5">
      <c r="B96" s="245"/>
      <c r="D96" s="218" t="s">
        <v>179</v>
      </c>
      <c r="E96" s="246" t="s">
        <v>5</v>
      </c>
      <c r="F96" s="247" t="s">
        <v>184</v>
      </c>
      <c r="H96" s="248">
        <v>140</v>
      </c>
      <c r="I96" s="249"/>
      <c r="J96" s="249"/>
      <c r="M96" s="245"/>
      <c r="N96" s="250"/>
      <c r="O96" s="251"/>
      <c r="P96" s="251"/>
      <c r="Q96" s="251"/>
      <c r="R96" s="251"/>
      <c r="S96" s="251"/>
      <c r="T96" s="251"/>
      <c r="U96" s="251"/>
      <c r="V96" s="251"/>
      <c r="W96" s="251"/>
      <c r="X96" s="252"/>
      <c r="AT96" s="246" t="s">
        <v>179</v>
      </c>
      <c r="AU96" s="246" t="s">
        <v>91</v>
      </c>
      <c r="AV96" s="14" t="s">
        <v>175</v>
      </c>
      <c r="AW96" s="14" t="s">
        <v>7</v>
      </c>
      <c r="AX96" s="14" t="s">
        <v>80</v>
      </c>
      <c r="AY96" s="246" t="s">
        <v>169</v>
      </c>
    </row>
    <row r="97" spans="2:65" s="1" customFormat="1" ht="38.25" customHeight="1">
      <c r="B97" s="205"/>
      <c r="C97" s="206" t="s">
        <v>183</v>
      </c>
      <c r="D97" s="206" t="s">
        <v>171</v>
      </c>
      <c r="E97" s="207" t="s">
        <v>189</v>
      </c>
      <c r="F97" s="208" t="s">
        <v>190</v>
      </c>
      <c r="G97" s="209" t="s">
        <v>94</v>
      </c>
      <c r="H97" s="210">
        <v>227.7</v>
      </c>
      <c r="I97" s="211"/>
      <c r="J97" s="211"/>
      <c r="K97" s="212">
        <f>ROUND(P97*H97,2)</f>
        <v>0</v>
      </c>
      <c r="L97" s="208" t="s">
        <v>174</v>
      </c>
      <c r="M97" s="47"/>
      <c r="N97" s="213" t="s">
        <v>5</v>
      </c>
      <c r="O97" s="214" t="s">
        <v>44</v>
      </c>
      <c r="P97" s="143">
        <f>I97+J97</f>
        <v>0</v>
      </c>
      <c r="Q97" s="143">
        <f>ROUND(I97*H97,2)</f>
        <v>0</v>
      </c>
      <c r="R97" s="143">
        <f>ROUND(J97*H97,2)</f>
        <v>0</v>
      </c>
      <c r="S97" s="48"/>
      <c r="T97" s="215">
        <f>S97*H97</f>
        <v>0</v>
      </c>
      <c r="U97" s="215">
        <v>0</v>
      </c>
      <c r="V97" s="215">
        <f>U97*H97</f>
        <v>0</v>
      </c>
      <c r="W97" s="215">
        <v>0.3</v>
      </c>
      <c r="X97" s="216">
        <f>W97*H97</f>
        <v>68.30999999999999</v>
      </c>
      <c r="AR97" s="25" t="s">
        <v>175</v>
      </c>
      <c r="AT97" s="25" t="s">
        <v>171</v>
      </c>
      <c r="AU97" s="25" t="s">
        <v>91</v>
      </c>
      <c r="AY97" s="25" t="s">
        <v>169</v>
      </c>
      <c r="BE97" s="217">
        <f>IF(O97="základní",K97,0)</f>
        <v>0</v>
      </c>
      <c r="BF97" s="217">
        <f>IF(O97="snížená",K97,0)</f>
        <v>0</v>
      </c>
      <c r="BG97" s="217">
        <f>IF(O97="zákl. přenesená",K97,0)</f>
        <v>0</v>
      </c>
      <c r="BH97" s="217">
        <f>IF(O97="sníž. přenesená",K97,0)</f>
        <v>0</v>
      </c>
      <c r="BI97" s="217">
        <f>IF(O97="nulová",K97,0)</f>
        <v>0</v>
      </c>
      <c r="BJ97" s="25" t="s">
        <v>80</v>
      </c>
      <c r="BK97" s="217">
        <f>ROUND(P97*H97,2)</f>
        <v>0</v>
      </c>
      <c r="BL97" s="25" t="s">
        <v>175</v>
      </c>
      <c r="BM97" s="25" t="s">
        <v>191</v>
      </c>
    </row>
    <row r="98" spans="2:47" s="1" customFormat="1" ht="13.5">
      <c r="B98" s="47"/>
      <c r="D98" s="218" t="s">
        <v>177</v>
      </c>
      <c r="F98" s="219" t="s">
        <v>192</v>
      </c>
      <c r="I98" s="220"/>
      <c r="J98" s="220"/>
      <c r="M98" s="47"/>
      <c r="N98" s="221"/>
      <c r="O98" s="48"/>
      <c r="P98" s="48"/>
      <c r="Q98" s="48"/>
      <c r="R98" s="48"/>
      <c r="S98" s="48"/>
      <c r="T98" s="48"/>
      <c r="U98" s="48"/>
      <c r="V98" s="48"/>
      <c r="W98" s="48"/>
      <c r="X98" s="86"/>
      <c r="AT98" s="25" t="s">
        <v>177</v>
      </c>
      <c r="AU98" s="25" t="s">
        <v>91</v>
      </c>
    </row>
    <row r="99" spans="2:51" s="11" customFormat="1" ht="13.5">
      <c r="B99" s="222"/>
      <c r="D99" s="218" t="s">
        <v>179</v>
      </c>
      <c r="E99" s="223" t="s">
        <v>5</v>
      </c>
      <c r="F99" s="224" t="s">
        <v>193</v>
      </c>
      <c r="H99" s="223" t="s">
        <v>5</v>
      </c>
      <c r="I99" s="225"/>
      <c r="J99" s="225"/>
      <c r="M99" s="222"/>
      <c r="N99" s="226"/>
      <c r="O99" s="227"/>
      <c r="P99" s="227"/>
      <c r="Q99" s="227"/>
      <c r="R99" s="227"/>
      <c r="S99" s="227"/>
      <c r="T99" s="227"/>
      <c r="U99" s="227"/>
      <c r="V99" s="227"/>
      <c r="W99" s="227"/>
      <c r="X99" s="228"/>
      <c r="AT99" s="223" t="s">
        <v>179</v>
      </c>
      <c r="AU99" s="223" t="s">
        <v>91</v>
      </c>
      <c r="AV99" s="11" t="s">
        <v>80</v>
      </c>
      <c r="AW99" s="11" t="s">
        <v>7</v>
      </c>
      <c r="AX99" s="11" t="s">
        <v>75</v>
      </c>
      <c r="AY99" s="223" t="s">
        <v>169</v>
      </c>
    </row>
    <row r="100" spans="2:51" s="12" customFormat="1" ht="13.5">
      <c r="B100" s="229"/>
      <c r="D100" s="218" t="s">
        <v>179</v>
      </c>
      <c r="E100" s="230" t="s">
        <v>5</v>
      </c>
      <c r="F100" s="231" t="s">
        <v>194</v>
      </c>
      <c r="H100" s="232">
        <v>27.6</v>
      </c>
      <c r="I100" s="233"/>
      <c r="J100" s="233"/>
      <c r="M100" s="229"/>
      <c r="N100" s="234"/>
      <c r="O100" s="235"/>
      <c r="P100" s="235"/>
      <c r="Q100" s="235"/>
      <c r="R100" s="235"/>
      <c r="S100" s="235"/>
      <c r="T100" s="235"/>
      <c r="U100" s="235"/>
      <c r="V100" s="235"/>
      <c r="W100" s="235"/>
      <c r="X100" s="236"/>
      <c r="AT100" s="230" t="s">
        <v>179</v>
      </c>
      <c r="AU100" s="230" t="s">
        <v>91</v>
      </c>
      <c r="AV100" s="12" t="s">
        <v>91</v>
      </c>
      <c r="AW100" s="12" t="s">
        <v>7</v>
      </c>
      <c r="AX100" s="12" t="s">
        <v>75</v>
      </c>
      <c r="AY100" s="230" t="s">
        <v>169</v>
      </c>
    </row>
    <row r="101" spans="2:51" s="12" customFormat="1" ht="13.5">
      <c r="B101" s="229"/>
      <c r="D101" s="218" t="s">
        <v>179</v>
      </c>
      <c r="E101" s="230" t="s">
        <v>5</v>
      </c>
      <c r="F101" s="231" t="s">
        <v>195</v>
      </c>
      <c r="H101" s="232">
        <v>27.6</v>
      </c>
      <c r="I101" s="233"/>
      <c r="J101" s="233"/>
      <c r="M101" s="229"/>
      <c r="N101" s="234"/>
      <c r="O101" s="235"/>
      <c r="P101" s="235"/>
      <c r="Q101" s="235"/>
      <c r="R101" s="235"/>
      <c r="S101" s="235"/>
      <c r="T101" s="235"/>
      <c r="U101" s="235"/>
      <c r="V101" s="235"/>
      <c r="W101" s="235"/>
      <c r="X101" s="236"/>
      <c r="AT101" s="230" t="s">
        <v>179</v>
      </c>
      <c r="AU101" s="230" t="s">
        <v>91</v>
      </c>
      <c r="AV101" s="12" t="s">
        <v>91</v>
      </c>
      <c r="AW101" s="12" t="s">
        <v>7</v>
      </c>
      <c r="AX101" s="12" t="s">
        <v>75</v>
      </c>
      <c r="AY101" s="230" t="s">
        <v>169</v>
      </c>
    </row>
    <row r="102" spans="2:51" s="12" customFormat="1" ht="13.5">
      <c r="B102" s="229"/>
      <c r="D102" s="218" t="s">
        <v>179</v>
      </c>
      <c r="E102" s="230" t="s">
        <v>5</v>
      </c>
      <c r="F102" s="231" t="s">
        <v>196</v>
      </c>
      <c r="H102" s="232">
        <v>55.2</v>
      </c>
      <c r="I102" s="233"/>
      <c r="J102" s="233"/>
      <c r="M102" s="229"/>
      <c r="N102" s="234"/>
      <c r="O102" s="235"/>
      <c r="P102" s="235"/>
      <c r="Q102" s="235"/>
      <c r="R102" s="235"/>
      <c r="S102" s="235"/>
      <c r="T102" s="235"/>
      <c r="U102" s="235"/>
      <c r="V102" s="235"/>
      <c r="W102" s="235"/>
      <c r="X102" s="236"/>
      <c r="AT102" s="230" t="s">
        <v>179</v>
      </c>
      <c r="AU102" s="230" t="s">
        <v>91</v>
      </c>
      <c r="AV102" s="12" t="s">
        <v>91</v>
      </c>
      <c r="AW102" s="12" t="s">
        <v>7</v>
      </c>
      <c r="AX102" s="12" t="s">
        <v>75</v>
      </c>
      <c r="AY102" s="230" t="s">
        <v>169</v>
      </c>
    </row>
    <row r="103" spans="2:51" s="12" customFormat="1" ht="13.5">
      <c r="B103" s="229"/>
      <c r="D103" s="218" t="s">
        <v>179</v>
      </c>
      <c r="E103" s="230" t="s">
        <v>5</v>
      </c>
      <c r="F103" s="231" t="s">
        <v>197</v>
      </c>
      <c r="H103" s="232">
        <v>27.6</v>
      </c>
      <c r="I103" s="233"/>
      <c r="J103" s="233"/>
      <c r="M103" s="229"/>
      <c r="N103" s="234"/>
      <c r="O103" s="235"/>
      <c r="P103" s="235"/>
      <c r="Q103" s="235"/>
      <c r="R103" s="235"/>
      <c r="S103" s="235"/>
      <c r="T103" s="235"/>
      <c r="U103" s="235"/>
      <c r="V103" s="235"/>
      <c r="W103" s="235"/>
      <c r="X103" s="236"/>
      <c r="AT103" s="230" t="s">
        <v>179</v>
      </c>
      <c r="AU103" s="230" t="s">
        <v>91</v>
      </c>
      <c r="AV103" s="12" t="s">
        <v>91</v>
      </c>
      <c r="AW103" s="12" t="s">
        <v>7</v>
      </c>
      <c r="AX103" s="12" t="s">
        <v>75</v>
      </c>
      <c r="AY103" s="230" t="s">
        <v>169</v>
      </c>
    </row>
    <row r="104" spans="2:51" s="12" customFormat="1" ht="13.5">
      <c r="B104" s="229"/>
      <c r="D104" s="218" t="s">
        <v>179</v>
      </c>
      <c r="E104" s="230" t="s">
        <v>5</v>
      </c>
      <c r="F104" s="231" t="s">
        <v>198</v>
      </c>
      <c r="H104" s="232">
        <v>27.6</v>
      </c>
      <c r="I104" s="233"/>
      <c r="J104" s="233"/>
      <c r="M104" s="229"/>
      <c r="N104" s="234"/>
      <c r="O104" s="235"/>
      <c r="P104" s="235"/>
      <c r="Q104" s="235"/>
      <c r="R104" s="235"/>
      <c r="S104" s="235"/>
      <c r="T104" s="235"/>
      <c r="U104" s="235"/>
      <c r="V104" s="235"/>
      <c r="W104" s="235"/>
      <c r="X104" s="236"/>
      <c r="AT104" s="230" t="s">
        <v>179</v>
      </c>
      <c r="AU104" s="230" t="s">
        <v>91</v>
      </c>
      <c r="AV104" s="12" t="s">
        <v>91</v>
      </c>
      <c r="AW104" s="12" t="s">
        <v>7</v>
      </c>
      <c r="AX104" s="12" t="s">
        <v>75</v>
      </c>
      <c r="AY104" s="230" t="s">
        <v>169</v>
      </c>
    </row>
    <row r="105" spans="2:51" s="12" customFormat="1" ht="13.5">
      <c r="B105" s="229"/>
      <c r="D105" s="218" t="s">
        <v>179</v>
      </c>
      <c r="E105" s="230" t="s">
        <v>5</v>
      </c>
      <c r="F105" s="231" t="s">
        <v>199</v>
      </c>
      <c r="H105" s="232">
        <v>34.5</v>
      </c>
      <c r="I105" s="233"/>
      <c r="J105" s="233"/>
      <c r="M105" s="229"/>
      <c r="N105" s="234"/>
      <c r="O105" s="235"/>
      <c r="P105" s="235"/>
      <c r="Q105" s="235"/>
      <c r="R105" s="235"/>
      <c r="S105" s="235"/>
      <c r="T105" s="235"/>
      <c r="U105" s="235"/>
      <c r="V105" s="235"/>
      <c r="W105" s="235"/>
      <c r="X105" s="236"/>
      <c r="AT105" s="230" t="s">
        <v>179</v>
      </c>
      <c r="AU105" s="230" t="s">
        <v>91</v>
      </c>
      <c r="AV105" s="12" t="s">
        <v>91</v>
      </c>
      <c r="AW105" s="12" t="s">
        <v>7</v>
      </c>
      <c r="AX105" s="12" t="s">
        <v>75</v>
      </c>
      <c r="AY105" s="230" t="s">
        <v>169</v>
      </c>
    </row>
    <row r="106" spans="2:51" s="12" customFormat="1" ht="13.5">
      <c r="B106" s="229"/>
      <c r="D106" s="218" t="s">
        <v>179</v>
      </c>
      <c r="E106" s="230" t="s">
        <v>5</v>
      </c>
      <c r="F106" s="231" t="s">
        <v>200</v>
      </c>
      <c r="H106" s="232">
        <v>27.6</v>
      </c>
      <c r="I106" s="233"/>
      <c r="J106" s="233"/>
      <c r="M106" s="229"/>
      <c r="N106" s="234"/>
      <c r="O106" s="235"/>
      <c r="P106" s="235"/>
      <c r="Q106" s="235"/>
      <c r="R106" s="235"/>
      <c r="S106" s="235"/>
      <c r="T106" s="235"/>
      <c r="U106" s="235"/>
      <c r="V106" s="235"/>
      <c r="W106" s="235"/>
      <c r="X106" s="236"/>
      <c r="AT106" s="230" t="s">
        <v>179</v>
      </c>
      <c r="AU106" s="230" t="s">
        <v>91</v>
      </c>
      <c r="AV106" s="12" t="s">
        <v>91</v>
      </c>
      <c r="AW106" s="12" t="s">
        <v>7</v>
      </c>
      <c r="AX106" s="12" t="s">
        <v>75</v>
      </c>
      <c r="AY106" s="230" t="s">
        <v>169</v>
      </c>
    </row>
    <row r="107" spans="2:51" s="13" customFormat="1" ht="13.5">
      <c r="B107" s="237"/>
      <c r="D107" s="218" t="s">
        <v>179</v>
      </c>
      <c r="E107" s="238" t="s">
        <v>5</v>
      </c>
      <c r="F107" s="239" t="s">
        <v>182</v>
      </c>
      <c r="H107" s="240">
        <v>227.7</v>
      </c>
      <c r="I107" s="241"/>
      <c r="J107" s="241"/>
      <c r="M107" s="237"/>
      <c r="N107" s="242"/>
      <c r="O107" s="243"/>
      <c r="P107" s="243"/>
      <c r="Q107" s="243"/>
      <c r="R107" s="243"/>
      <c r="S107" s="243"/>
      <c r="T107" s="243"/>
      <c r="U107" s="243"/>
      <c r="V107" s="243"/>
      <c r="W107" s="243"/>
      <c r="X107" s="244"/>
      <c r="AT107" s="238" t="s">
        <v>179</v>
      </c>
      <c r="AU107" s="238" t="s">
        <v>91</v>
      </c>
      <c r="AV107" s="13" t="s">
        <v>183</v>
      </c>
      <c r="AW107" s="13" t="s">
        <v>7</v>
      </c>
      <c r="AX107" s="13" t="s">
        <v>75</v>
      </c>
      <c r="AY107" s="238" t="s">
        <v>169</v>
      </c>
    </row>
    <row r="108" spans="2:51" s="14" customFormat="1" ht="13.5">
      <c r="B108" s="245"/>
      <c r="D108" s="218" t="s">
        <v>179</v>
      </c>
      <c r="E108" s="246" t="s">
        <v>5</v>
      </c>
      <c r="F108" s="247" t="s">
        <v>184</v>
      </c>
      <c r="H108" s="248">
        <v>227.7</v>
      </c>
      <c r="I108" s="249"/>
      <c r="J108" s="249"/>
      <c r="M108" s="245"/>
      <c r="N108" s="250"/>
      <c r="O108" s="251"/>
      <c r="P108" s="251"/>
      <c r="Q108" s="251"/>
      <c r="R108" s="251"/>
      <c r="S108" s="251"/>
      <c r="T108" s="251"/>
      <c r="U108" s="251"/>
      <c r="V108" s="251"/>
      <c r="W108" s="251"/>
      <c r="X108" s="252"/>
      <c r="AT108" s="246" t="s">
        <v>179</v>
      </c>
      <c r="AU108" s="246" t="s">
        <v>91</v>
      </c>
      <c r="AV108" s="14" t="s">
        <v>175</v>
      </c>
      <c r="AW108" s="14" t="s">
        <v>7</v>
      </c>
      <c r="AX108" s="14" t="s">
        <v>80</v>
      </c>
      <c r="AY108" s="246" t="s">
        <v>169</v>
      </c>
    </row>
    <row r="109" spans="2:65" s="1" customFormat="1" ht="38.25" customHeight="1">
      <c r="B109" s="205"/>
      <c r="C109" s="206" t="s">
        <v>175</v>
      </c>
      <c r="D109" s="206" t="s">
        <v>171</v>
      </c>
      <c r="E109" s="207" t="s">
        <v>201</v>
      </c>
      <c r="F109" s="208" t="s">
        <v>202</v>
      </c>
      <c r="G109" s="209" t="s">
        <v>94</v>
      </c>
      <c r="H109" s="210">
        <v>456</v>
      </c>
      <c r="I109" s="211"/>
      <c r="J109" s="211"/>
      <c r="K109" s="212">
        <f>ROUND(P109*H109,2)</f>
        <v>0</v>
      </c>
      <c r="L109" s="208" t="s">
        <v>174</v>
      </c>
      <c r="M109" s="47"/>
      <c r="N109" s="213" t="s">
        <v>5</v>
      </c>
      <c r="O109" s="214" t="s">
        <v>44</v>
      </c>
      <c r="P109" s="143">
        <f>I109+J109</f>
        <v>0</v>
      </c>
      <c r="Q109" s="143">
        <f>ROUND(I109*H109,2)</f>
        <v>0</v>
      </c>
      <c r="R109" s="143">
        <f>ROUND(J109*H109,2)</f>
        <v>0</v>
      </c>
      <c r="S109" s="48"/>
      <c r="T109" s="215">
        <f>S109*H109</f>
        <v>0</v>
      </c>
      <c r="U109" s="215">
        <v>0</v>
      </c>
      <c r="V109" s="215">
        <f>U109*H109</f>
        <v>0</v>
      </c>
      <c r="W109" s="215">
        <v>0.45</v>
      </c>
      <c r="X109" s="216">
        <f>W109*H109</f>
        <v>205.20000000000002</v>
      </c>
      <c r="AR109" s="25" t="s">
        <v>175</v>
      </c>
      <c r="AT109" s="25" t="s">
        <v>171</v>
      </c>
      <c r="AU109" s="25" t="s">
        <v>91</v>
      </c>
      <c r="AY109" s="25" t="s">
        <v>169</v>
      </c>
      <c r="BE109" s="217">
        <f>IF(O109="základní",K109,0)</f>
        <v>0</v>
      </c>
      <c r="BF109" s="217">
        <f>IF(O109="snížená",K109,0)</f>
        <v>0</v>
      </c>
      <c r="BG109" s="217">
        <f>IF(O109="zákl. přenesená",K109,0)</f>
        <v>0</v>
      </c>
      <c r="BH109" s="217">
        <f>IF(O109="sníž. přenesená",K109,0)</f>
        <v>0</v>
      </c>
      <c r="BI109" s="217">
        <f>IF(O109="nulová",K109,0)</f>
        <v>0</v>
      </c>
      <c r="BJ109" s="25" t="s">
        <v>80</v>
      </c>
      <c r="BK109" s="217">
        <f>ROUND(P109*H109,2)</f>
        <v>0</v>
      </c>
      <c r="BL109" s="25" t="s">
        <v>175</v>
      </c>
      <c r="BM109" s="25" t="s">
        <v>203</v>
      </c>
    </row>
    <row r="110" spans="2:47" s="1" customFormat="1" ht="13.5">
      <c r="B110" s="47"/>
      <c r="D110" s="218" t="s">
        <v>177</v>
      </c>
      <c r="F110" s="219" t="s">
        <v>192</v>
      </c>
      <c r="I110" s="220"/>
      <c r="J110" s="220"/>
      <c r="M110" s="47"/>
      <c r="N110" s="221"/>
      <c r="O110" s="48"/>
      <c r="P110" s="48"/>
      <c r="Q110" s="48"/>
      <c r="R110" s="48"/>
      <c r="S110" s="48"/>
      <c r="T110" s="48"/>
      <c r="U110" s="48"/>
      <c r="V110" s="48"/>
      <c r="W110" s="48"/>
      <c r="X110" s="86"/>
      <c r="AT110" s="25" t="s">
        <v>177</v>
      </c>
      <c r="AU110" s="25" t="s">
        <v>91</v>
      </c>
    </row>
    <row r="111" spans="2:51" s="11" customFormat="1" ht="13.5">
      <c r="B111" s="222"/>
      <c r="D111" s="218" t="s">
        <v>179</v>
      </c>
      <c r="E111" s="223" t="s">
        <v>5</v>
      </c>
      <c r="F111" s="224" t="s">
        <v>204</v>
      </c>
      <c r="H111" s="223" t="s">
        <v>5</v>
      </c>
      <c r="I111" s="225"/>
      <c r="J111" s="225"/>
      <c r="M111" s="222"/>
      <c r="N111" s="226"/>
      <c r="O111" s="227"/>
      <c r="P111" s="227"/>
      <c r="Q111" s="227"/>
      <c r="R111" s="227"/>
      <c r="S111" s="227"/>
      <c r="T111" s="227"/>
      <c r="U111" s="227"/>
      <c r="V111" s="227"/>
      <c r="W111" s="227"/>
      <c r="X111" s="228"/>
      <c r="AT111" s="223" t="s">
        <v>179</v>
      </c>
      <c r="AU111" s="223" t="s">
        <v>91</v>
      </c>
      <c r="AV111" s="11" t="s">
        <v>80</v>
      </c>
      <c r="AW111" s="11" t="s">
        <v>7</v>
      </c>
      <c r="AX111" s="11" t="s">
        <v>75</v>
      </c>
      <c r="AY111" s="223" t="s">
        <v>169</v>
      </c>
    </row>
    <row r="112" spans="2:51" s="12" customFormat="1" ht="13.5">
      <c r="B112" s="229"/>
      <c r="D112" s="218" t="s">
        <v>179</v>
      </c>
      <c r="E112" s="230" t="s">
        <v>5</v>
      </c>
      <c r="F112" s="231" t="s">
        <v>205</v>
      </c>
      <c r="H112" s="232">
        <v>144</v>
      </c>
      <c r="I112" s="233"/>
      <c r="J112" s="233"/>
      <c r="M112" s="229"/>
      <c r="N112" s="234"/>
      <c r="O112" s="235"/>
      <c r="P112" s="235"/>
      <c r="Q112" s="235"/>
      <c r="R112" s="235"/>
      <c r="S112" s="235"/>
      <c r="T112" s="235"/>
      <c r="U112" s="235"/>
      <c r="V112" s="235"/>
      <c r="W112" s="235"/>
      <c r="X112" s="236"/>
      <c r="AT112" s="230" t="s">
        <v>179</v>
      </c>
      <c r="AU112" s="230" t="s">
        <v>91</v>
      </c>
      <c r="AV112" s="12" t="s">
        <v>91</v>
      </c>
      <c r="AW112" s="12" t="s">
        <v>7</v>
      </c>
      <c r="AX112" s="12" t="s">
        <v>75</v>
      </c>
      <c r="AY112" s="230" t="s">
        <v>169</v>
      </c>
    </row>
    <row r="113" spans="2:51" s="12" customFormat="1" ht="13.5">
      <c r="B113" s="229"/>
      <c r="D113" s="218" t="s">
        <v>179</v>
      </c>
      <c r="E113" s="230" t="s">
        <v>5</v>
      </c>
      <c r="F113" s="231" t="s">
        <v>206</v>
      </c>
      <c r="H113" s="232">
        <v>84</v>
      </c>
      <c r="I113" s="233"/>
      <c r="J113" s="233"/>
      <c r="M113" s="229"/>
      <c r="N113" s="234"/>
      <c r="O113" s="235"/>
      <c r="P113" s="235"/>
      <c r="Q113" s="235"/>
      <c r="R113" s="235"/>
      <c r="S113" s="235"/>
      <c r="T113" s="235"/>
      <c r="U113" s="235"/>
      <c r="V113" s="235"/>
      <c r="W113" s="235"/>
      <c r="X113" s="236"/>
      <c r="AT113" s="230" t="s">
        <v>179</v>
      </c>
      <c r="AU113" s="230" t="s">
        <v>91</v>
      </c>
      <c r="AV113" s="12" t="s">
        <v>91</v>
      </c>
      <c r="AW113" s="12" t="s">
        <v>7</v>
      </c>
      <c r="AX113" s="12" t="s">
        <v>75</v>
      </c>
      <c r="AY113" s="230" t="s">
        <v>169</v>
      </c>
    </row>
    <row r="114" spans="2:51" s="12" customFormat="1" ht="13.5">
      <c r="B114" s="229"/>
      <c r="D114" s="218" t="s">
        <v>179</v>
      </c>
      <c r="E114" s="230" t="s">
        <v>5</v>
      </c>
      <c r="F114" s="231" t="s">
        <v>207</v>
      </c>
      <c r="H114" s="232">
        <v>228</v>
      </c>
      <c r="I114" s="233"/>
      <c r="J114" s="233"/>
      <c r="M114" s="229"/>
      <c r="N114" s="234"/>
      <c r="O114" s="235"/>
      <c r="P114" s="235"/>
      <c r="Q114" s="235"/>
      <c r="R114" s="235"/>
      <c r="S114" s="235"/>
      <c r="T114" s="235"/>
      <c r="U114" s="235"/>
      <c r="V114" s="235"/>
      <c r="W114" s="235"/>
      <c r="X114" s="236"/>
      <c r="AT114" s="230" t="s">
        <v>179</v>
      </c>
      <c r="AU114" s="230" t="s">
        <v>91</v>
      </c>
      <c r="AV114" s="12" t="s">
        <v>91</v>
      </c>
      <c r="AW114" s="12" t="s">
        <v>7</v>
      </c>
      <c r="AX114" s="12" t="s">
        <v>75</v>
      </c>
      <c r="AY114" s="230" t="s">
        <v>169</v>
      </c>
    </row>
    <row r="115" spans="2:51" s="13" customFormat="1" ht="13.5">
      <c r="B115" s="237"/>
      <c r="D115" s="218" t="s">
        <v>179</v>
      </c>
      <c r="E115" s="238" t="s">
        <v>5</v>
      </c>
      <c r="F115" s="239" t="s">
        <v>182</v>
      </c>
      <c r="H115" s="240">
        <v>456</v>
      </c>
      <c r="I115" s="241"/>
      <c r="J115" s="241"/>
      <c r="M115" s="237"/>
      <c r="N115" s="242"/>
      <c r="O115" s="243"/>
      <c r="P115" s="243"/>
      <c r="Q115" s="243"/>
      <c r="R115" s="243"/>
      <c r="S115" s="243"/>
      <c r="T115" s="243"/>
      <c r="U115" s="243"/>
      <c r="V115" s="243"/>
      <c r="W115" s="243"/>
      <c r="X115" s="244"/>
      <c r="AT115" s="238" t="s">
        <v>179</v>
      </c>
      <c r="AU115" s="238" t="s">
        <v>91</v>
      </c>
      <c r="AV115" s="13" t="s">
        <v>183</v>
      </c>
      <c r="AW115" s="13" t="s">
        <v>7</v>
      </c>
      <c r="AX115" s="13" t="s">
        <v>75</v>
      </c>
      <c r="AY115" s="238" t="s">
        <v>169</v>
      </c>
    </row>
    <row r="116" spans="2:51" s="14" customFormat="1" ht="13.5">
      <c r="B116" s="245"/>
      <c r="D116" s="218" t="s">
        <v>179</v>
      </c>
      <c r="E116" s="246" t="s">
        <v>106</v>
      </c>
      <c r="F116" s="247" t="s">
        <v>184</v>
      </c>
      <c r="H116" s="248">
        <v>456</v>
      </c>
      <c r="I116" s="249"/>
      <c r="J116" s="249"/>
      <c r="M116" s="245"/>
      <c r="N116" s="250"/>
      <c r="O116" s="251"/>
      <c r="P116" s="251"/>
      <c r="Q116" s="251"/>
      <c r="R116" s="251"/>
      <c r="S116" s="251"/>
      <c r="T116" s="251"/>
      <c r="U116" s="251"/>
      <c r="V116" s="251"/>
      <c r="W116" s="251"/>
      <c r="X116" s="252"/>
      <c r="AT116" s="246" t="s">
        <v>179</v>
      </c>
      <c r="AU116" s="246" t="s">
        <v>91</v>
      </c>
      <c r="AV116" s="14" t="s">
        <v>175</v>
      </c>
      <c r="AW116" s="14" t="s">
        <v>7</v>
      </c>
      <c r="AX116" s="14" t="s">
        <v>80</v>
      </c>
      <c r="AY116" s="246" t="s">
        <v>169</v>
      </c>
    </row>
    <row r="117" spans="2:65" s="1" customFormat="1" ht="25.5" customHeight="1">
      <c r="B117" s="205"/>
      <c r="C117" s="206" t="s">
        <v>208</v>
      </c>
      <c r="D117" s="206" t="s">
        <v>171</v>
      </c>
      <c r="E117" s="207" t="s">
        <v>209</v>
      </c>
      <c r="F117" s="208" t="s">
        <v>210</v>
      </c>
      <c r="G117" s="209" t="s">
        <v>94</v>
      </c>
      <c r="H117" s="210">
        <v>5531.46</v>
      </c>
      <c r="I117" s="211"/>
      <c r="J117" s="211"/>
      <c r="K117" s="212">
        <f>ROUND(P117*H117,2)</f>
        <v>0</v>
      </c>
      <c r="L117" s="208" t="s">
        <v>174</v>
      </c>
      <c r="M117" s="47"/>
      <c r="N117" s="213" t="s">
        <v>5</v>
      </c>
      <c r="O117" s="214" t="s">
        <v>44</v>
      </c>
      <c r="P117" s="143">
        <f>I117+J117</f>
        <v>0</v>
      </c>
      <c r="Q117" s="143">
        <f>ROUND(I117*H117,2)</f>
        <v>0</v>
      </c>
      <c r="R117" s="143">
        <f>ROUND(J117*H117,2)</f>
        <v>0</v>
      </c>
      <c r="S117" s="48"/>
      <c r="T117" s="215">
        <f>S117*H117</f>
        <v>0</v>
      </c>
      <c r="U117" s="215">
        <v>0</v>
      </c>
      <c r="V117" s="215">
        <f>U117*H117</f>
        <v>0</v>
      </c>
      <c r="W117" s="215">
        <v>0</v>
      </c>
      <c r="X117" s="216">
        <f>W117*H117</f>
        <v>0</v>
      </c>
      <c r="AR117" s="25" t="s">
        <v>175</v>
      </c>
      <c r="AT117" s="25" t="s">
        <v>171</v>
      </c>
      <c r="AU117" s="25" t="s">
        <v>91</v>
      </c>
      <c r="AY117" s="25" t="s">
        <v>169</v>
      </c>
      <c r="BE117" s="217">
        <f>IF(O117="základní",K117,0)</f>
        <v>0</v>
      </c>
      <c r="BF117" s="217">
        <f>IF(O117="snížená",K117,0)</f>
        <v>0</v>
      </c>
      <c r="BG117" s="217">
        <f>IF(O117="zákl. přenesená",K117,0)</f>
        <v>0</v>
      </c>
      <c r="BH117" s="217">
        <f>IF(O117="sníž. přenesená",K117,0)</f>
        <v>0</v>
      </c>
      <c r="BI117" s="217">
        <f>IF(O117="nulová",K117,0)</f>
        <v>0</v>
      </c>
      <c r="BJ117" s="25" t="s">
        <v>80</v>
      </c>
      <c r="BK117" s="217">
        <f>ROUND(P117*H117,2)</f>
        <v>0</v>
      </c>
      <c r="BL117" s="25" t="s">
        <v>175</v>
      </c>
      <c r="BM117" s="25" t="s">
        <v>211</v>
      </c>
    </row>
    <row r="118" spans="2:47" s="1" customFormat="1" ht="13.5">
      <c r="B118" s="47"/>
      <c r="D118" s="218" t="s">
        <v>177</v>
      </c>
      <c r="F118" s="219" t="s">
        <v>212</v>
      </c>
      <c r="I118" s="220"/>
      <c r="J118" s="220"/>
      <c r="M118" s="47"/>
      <c r="N118" s="221"/>
      <c r="O118" s="48"/>
      <c r="P118" s="48"/>
      <c r="Q118" s="48"/>
      <c r="R118" s="48"/>
      <c r="S118" s="48"/>
      <c r="T118" s="48"/>
      <c r="U118" s="48"/>
      <c r="V118" s="48"/>
      <c r="W118" s="48"/>
      <c r="X118" s="86"/>
      <c r="AT118" s="25" t="s">
        <v>177</v>
      </c>
      <c r="AU118" s="25" t="s">
        <v>91</v>
      </c>
    </row>
    <row r="119" spans="2:51" s="11" customFormat="1" ht="13.5">
      <c r="B119" s="222"/>
      <c r="D119" s="218" t="s">
        <v>179</v>
      </c>
      <c r="E119" s="223" t="s">
        <v>5</v>
      </c>
      <c r="F119" s="224" t="s">
        <v>213</v>
      </c>
      <c r="H119" s="223" t="s">
        <v>5</v>
      </c>
      <c r="I119" s="225"/>
      <c r="J119" s="225"/>
      <c r="M119" s="222"/>
      <c r="N119" s="226"/>
      <c r="O119" s="227"/>
      <c r="P119" s="227"/>
      <c r="Q119" s="227"/>
      <c r="R119" s="227"/>
      <c r="S119" s="227"/>
      <c r="T119" s="227"/>
      <c r="U119" s="227"/>
      <c r="V119" s="227"/>
      <c r="W119" s="227"/>
      <c r="X119" s="228"/>
      <c r="AT119" s="223" t="s">
        <v>179</v>
      </c>
      <c r="AU119" s="223" t="s">
        <v>91</v>
      </c>
      <c r="AV119" s="11" t="s">
        <v>80</v>
      </c>
      <c r="AW119" s="11" t="s">
        <v>7</v>
      </c>
      <c r="AX119" s="11" t="s">
        <v>75</v>
      </c>
      <c r="AY119" s="223" t="s">
        <v>169</v>
      </c>
    </row>
    <row r="120" spans="2:51" s="12" customFormat="1" ht="13.5">
      <c r="B120" s="229"/>
      <c r="D120" s="218" t="s">
        <v>179</v>
      </c>
      <c r="E120" s="230" t="s">
        <v>5</v>
      </c>
      <c r="F120" s="231" t="s">
        <v>214</v>
      </c>
      <c r="H120" s="232">
        <v>1782</v>
      </c>
      <c r="I120" s="233"/>
      <c r="J120" s="233"/>
      <c r="M120" s="229"/>
      <c r="N120" s="234"/>
      <c r="O120" s="235"/>
      <c r="P120" s="235"/>
      <c r="Q120" s="235"/>
      <c r="R120" s="235"/>
      <c r="S120" s="235"/>
      <c r="T120" s="235"/>
      <c r="U120" s="235"/>
      <c r="V120" s="235"/>
      <c r="W120" s="235"/>
      <c r="X120" s="236"/>
      <c r="AT120" s="230" t="s">
        <v>179</v>
      </c>
      <c r="AU120" s="230" t="s">
        <v>91</v>
      </c>
      <c r="AV120" s="12" t="s">
        <v>91</v>
      </c>
      <c r="AW120" s="12" t="s">
        <v>7</v>
      </c>
      <c r="AX120" s="12" t="s">
        <v>75</v>
      </c>
      <c r="AY120" s="230" t="s">
        <v>169</v>
      </c>
    </row>
    <row r="121" spans="2:51" s="12" customFormat="1" ht="13.5">
      <c r="B121" s="229"/>
      <c r="D121" s="218" t="s">
        <v>179</v>
      </c>
      <c r="E121" s="230" t="s">
        <v>5</v>
      </c>
      <c r="F121" s="231" t="s">
        <v>215</v>
      </c>
      <c r="H121" s="232">
        <v>932.58</v>
      </c>
      <c r="I121" s="233"/>
      <c r="J121" s="233"/>
      <c r="M121" s="229"/>
      <c r="N121" s="234"/>
      <c r="O121" s="235"/>
      <c r="P121" s="235"/>
      <c r="Q121" s="235"/>
      <c r="R121" s="235"/>
      <c r="S121" s="235"/>
      <c r="T121" s="235"/>
      <c r="U121" s="235"/>
      <c r="V121" s="235"/>
      <c r="W121" s="235"/>
      <c r="X121" s="236"/>
      <c r="AT121" s="230" t="s">
        <v>179</v>
      </c>
      <c r="AU121" s="230" t="s">
        <v>91</v>
      </c>
      <c r="AV121" s="12" t="s">
        <v>91</v>
      </c>
      <c r="AW121" s="12" t="s">
        <v>7</v>
      </c>
      <c r="AX121" s="12" t="s">
        <v>75</v>
      </c>
      <c r="AY121" s="230" t="s">
        <v>169</v>
      </c>
    </row>
    <row r="122" spans="2:51" s="12" customFormat="1" ht="13.5">
      <c r="B122" s="229"/>
      <c r="D122" s="218" t="s">
        <v>179</v>
      </c>
      <c r="E122" s="230" t="s">
        <v>5</v>
      </c>
      <c r="F122" s="231" t="s">
        <v>216</v>
      </c>
      <c r="H122" s="232">
        <v>1779.03</v>
      </c>
      <c r="I122" s="233"/>
      <c r="J122" s="233"/>
      <c r="M122" s="229"/>
      <c r="N122" s="234"/>
      <c r="O122" s="235"/>
      <c r="P122" s="235"/>
      <c r="Q122" s="235"/>
      <c r="R122" s="235"/>
      <c r="S122" s="235"/>
      <c r="T122" s="235"/>
      <c r="U122" s="235"/>
      <c r="V122" s="235"/>
      <c r="W122" s="235"/>
      <c r="X122" s="236"/>
      <c r="AT122" s="230" t="s">
        <v>179</v>
      </c>
      <c r="AU122" s="230" t="s">
        <v>91</v>
      </c>
      <c r="AV122" s="12" t="s">
        <v>91</v>
      </c>
      <c r="AW122" s="12" t="s">
        <v>7</v>
      </c>
      <c r="AX122" s="12" t="s">
        <v>75</v>
      </c>
      <c r="AY122" s="230" t="s">
        <v>169</v>
      </c>
    </row>
    <row r="123" spans="2:51" s="12" customFormat="1" ht="13.5">
      <c r="B123" s="229"/>
      <c r="D123" s="218" t="s">
        <v>179</v>
      </c>
      <c r="E123" s="230" t="s">
        <v>5</v>
      </c>
      <c r="F123" s="231" t="s">
        <v>217</v>
      </c>
      <c r="H123" s="232">
        <v>549.45</v>
      </c>
      <c r="I123" s="233"/>
      <c r="J123" s="233"/>
      <c r="M123" s="229"/>
      <c r="N123" s="234"/>
      <c r="O123" s="235"/>
      <c r="P123" s="235"/>
      <c r="Q123" s="235"/>
      <c r="R123" s="235"/>
      <c r="S123" s="235"/>
      <c r="T123" s="235"/>
      <c r="U123" s="235"/>
      <c r="V123" s="235"/>
      <c r="W123" s="235"/>
      <c r="X123" s="236"/>
      <c r="AT123" s="230" t="s">
        <v>179</v>
      </c>
      <c r="AU123" s="230" t="s">
        <v>91</v>
      </c>
      <c r="AV123" s="12" t="s">
        <v>91</v>
      </c>
      <c r="AW123" s="12" t="s">
        <v>7</v>
      </c>
      <c r="AX123" s="12" t="s">
        <v>75</v>
      </c>
      <c r="AY123" s="230" t="s">
        <v>169</v>
      </c>
    </row>
    <row r="124" spans="2:51" s="13" customFormat="1" ht="13.5">
      <c r="B124" s="237"/>
      <c r="D124" s="218" t="s">
        <v>179</v>
      </c>
      <c r="E124" s="238" t="s">
        <v>5</v>
      </c>
      <c r="F124" s="239" t="s">
        <v>182</v>
      </c>
      <c r="H124" s="240">
        <v>5043.06</v>
      </c>
      <c r="I124" s="241"/>
      <c r="J124" s="241"/>
      <c r="M124" s="237"/>
      <c r="N124" s="242"/>
      <c r="O124" s="243"/>
      <c r="P124" s="243"/>
      <c r="Q124" s="243"/>
      <c r="R124" s="243"/>
      <c r="S124" s="243"/>
      <c r="T124" s="243"/>
      <c r="U124" s="243"/>
      <c r="V124" s="243"/>
      <c r="W124" s="243"/>
      <c r="X124" s="244"/>
      <c r="AT124" s="238" t="s">
        <v>179</v>
      </c>
      <c r="AU124" s="238" t="s">
        <v>91</v>
      </c>
      <c r="AV124" s="13" t="s">
        <v>183</v>
      </c>
      <c r="AW124" s="13" t="s">
        <v>7</v>
      </c>
      <c r="AX124" s="13" t="s">
        <v>75</v>
      </c>
      <c r="AY124" s="238" t="s">
        <v>169</v>
      </c>
    </row>
    <row r="125" spans="2:51" s="12" customFormat="1" ht="13.5">
      <c r="B125" s="229"/>
      <c r="D125" s="218" t="s">
        <v>179</v>
      </c>
      <c r="E125" s="230" t="s">
        <v>5</v>
      </c>
      <c r="F125" s="231" t="s">
        <v>218</v>
      </c>
      <c r="H125" s="232">
        <v>145.2</v>
      </c>
      <c r="I125" s="233"/>
      <c r="J125" s="233"/>
      <c r="M125" s="229"/>
      <c r="N125" s="234"/>
      <c r="O125" s="235"/>
      <c r="P125" s="235"/>
      <c r="Q125" s="235"/>
      <c r="R125" s="235"/>
      <c r="S125" s="235"/>
      <c r="T125" s="235"/>
      <c r="U125" s="235"/>
      <c r="V125" s="235"/>
      <c r="W125" s="235"/>
      <c r="X125" s="236"/>
      <c r="AT125" s="230" t="s">
        <v>179</v>
      </c>
      <c r="AU125" s="230" t="s">
        <v>91</v>
      </c>
      <c r="AV125" s="12" t="s">
        <v>91</v>
      </c>
      <c r="AW125" s="12" t="s">
        <v>7</v>
      </c>
      <c r="AX125" s="12" t="s">
        <v>75</v>
      </c>
      <c r="AY125" s="230" t="s">
        <v>169</v>
      </c>
    </row>
    <row r="126" spans="2:51" s="12" customFormat="1" ht="13.5">
      <c r="B126" s="229"/>
      <c r="D126" s="218" t="s">
        <v>179</v>
      </c>
      <c r="E126" s="230" t="s">
        <v>5</v>
      </c>
      <c r="F126" s="231" t="s">
        <v>219</v>
      </c>
      <c r="H126" s="232">
        <v>92.4</v>
      </c>
      <c r="I126" s="233"/>
      <c r="J126" s="233"/>
      <c r="M126" s="229"/>
      <c r="N126" s="234"/>
      <c r="O126" s="235"/>
      <c r="P126" s="235"/>
      <c r="Q126" s="235"/>
      <c r="R126" s="235"/>
      <c r="S126" s="235"/>
      <c r="T126" s="235"/>
      <c r="U126" s="235"/>
      <c r="V126" s="235"/>
      <c r="W126" s="235"/>
      <c r="X126" s="236"/>
      <c r="AT126" s="230" t="s">
        <v>179</v>
      </c>
      <c r="AU126" s="230" t="s">
        <v>91</v>
      </c>
      <c r="AV126" s="12" t="s">
        <v>91</v>
      </c>
      <c r="AW126" s="12" t="s">
        <v>7</v>
      </c>
      <c r="AX126" s="12" t="s">
        <v>75</v>
      </c>
      <c r="AY126" s="230" t="s">
        <v>169</v>
      </c>
    </row>
    <row r="127" spans="2:51" s="12" customFormat="1" ht="13.5">
      <c r="B127" s="229"/>
      <c r="D127" s="218" t="s">
        <v>179</v>
      </c>
      <c r="E127" s="230" t="s">
        <v>5</v>
      </c>
      <c r="F127" s="231" t="s">
        <v>220</v>
      </c>
      <c r="H127" s="232">
        <v>250.8</v>
      </c>
      <c r="I127" s="233"/>
      <c r="J127" s="233"/>
      <c r="M127" s="229"/>
      <c r="N127" s="234"/>
      <c r="O127" s="235"/>
      <c r="P127" s="235"/>
      <c r="Q127" s="235"/>
      <c r="R127" s="235"/>
      <c r="S127" s="235"/>
      <c r="T127" s="235"/>
      <c r="U127" s="235"/>
      <c r="V127" s="235"/>
      <c r="W127" s="235"/>
      <c r="X127" s="236"/>
      <c r="AT127" s="230" t="s">
        <v>179</v>
      </c>
      <c r="AU127" s="230" t="s">
        <v>91</v>
      </c>
      <c r="AV127" s="12" t="s">
        <v>91</v>
      </c>
      <c r="AW127" s="12" t="s">
        <v>7</v>
      </c>
      <c r="AX127" s="12" t="s">
        <v>75</v>
      </c>
      <c r="AY127" s="230" t="s">
        <v>169</v>
      </c>
    </row>
    <row r="128" spans="2:51" s="13" customFormat="1" ht="13.5">
      <c r="B128" s="237"/>
      <c r="D128" s="218" t="s">
        <v>179</v>
      </c>
      <c r="E128" s="238" t="s">
        <v>5</v>
      </c>
      <c r="F128" s="239" t="s">
        <v>182</v>
      </c>
      <c r="H128" s="240">
        <v>488.4</v>
      </c>
      <c r="I128" s="241"/>
      <c r="J128" s="241"/>
      <c r="M128" s="237"/>
      <c r="N128" s="242"/>
      <c r="O128" s="243"/>
      <c r="P128" s="243"/>
      <c r="Q128" s="243"/>
      <c r="R128" s="243"/>
      <c r="S128" s="243"/>
      <c r="T128" s="243"/>
      <c r="U128" s="243"/>
      <c r="V128" s="243"/>
      <c r="W128" s="243"/>
      <c r="X128" s="244"/>
      <c r="AT128" s="238" t="s">
        <v>179</v>
      </c>
      <c r="AU128" s="238" t="s">
        <v>91</v>
      </c>
      <c r="AV128" s="13" t="s">
        <v>183</v>
      </c>
      <c r="AW128" s="13" t="s">
        <v>7</v>
      </c>
      <c r="AX128" s="13" t="s">
        <v>75</v>
      </c>
      <c r="AY128" s="238" t="s">
        <v>169</v>
      </c>
    </row>
    <row r="129" spans="2:51" s="14" customFormat="1" ht="13.5">
      <c r="B129" s="245"/>
      <c r="D129" s="218" t="s">
        <v>179</v>
      </c>
      <c r="E129" s="246" t="s">
        <v>103</v>
      </c>
      <c r="F129" s="247" t="s">
        <v>184</v>
      </c>
      <c r="H129" s="248">
        <v>5531.46</v>
      </c>
      <c r="I129" s="249"/>
      <c r="J129" s="249"/>
      <c r="M129" s="245"/>
      <c r="N129" s="250"/>
      <c r="O129" s="251"/>
      <c r="P129" s="251"/>
      <c r="Q129" s="251"/>
      <c r="R129" s="251"/>
      <c r="S129" s="251"/>
      <c r="T129" s="251"/>
      <c r="U129" s="251"/>
      <c r="V129" s="251"/>
      <c r="W129" s="251"/>
      <c r="X129" s="252"/>
      <c r="AT129" s="246" t="s">
        <v>179</v>
      </c>
      <c r="AU129" s="246" t="s">
        <v>91</v>
      </c>
      <c r="AV129" s="14" t="s">
        <v>175</v>
      </c>
      <c r="AW129" s="14" t="s">
        <v>7</v>
      </c>
      <c r="AX129" s="14" t="s">
        <v>80</v>
      </c>
      <c r="AY129" s="246" t="s">
        <v>169</v>
      </c>
    </row>
    <row r="130" spans="2:65" s="1" customFormat="1" ht="25.5" customHeight="1">
      <c r="B130" s="205"/>
      <c r="C130" s="206" t="s">
        <v>221</v>
      </c>
      <c r="D130" s="206" t="s">
        <v>171</v>
      </c>
      <c r="E130" s="207" t="s">
        <v>222</v>
      </c>
      <c r="F130" s="208" t="s">
        <v>223</v>
      </c>
      <c r="G130" s="209" t="s">
        <v>224</v>
      </c>
      <c r="H130" s="210">
        <v>120</v>
      </c>
      <c r="I130" s="211"/>
      <c r="J130" s="211"/>
      <c r="K130" s="212">
        <f>ROUND(P130*H130,2)</f>
        <v>0</v>
      </c>
      <c r="L130" s="208" t="s">
        <v>174</v>
      </c>
      <c r="M130" s="47"/>
      <c r="N130" s="213" t="s">
        <v>5</v>
      </c>
      <c r="O130" s="214" t="s">
        <v>44</v>
      </c>
      <c r="P130" s="143">
        <f>I130+J130</f>
        <v>0</v>
      </c>
      <c r="Q130" s="143">
        <f>ROUND(I130*H130,2)</f>
        <v>0</v>
      </c>
      <c r="R130" s="143">
        <f>ROUND(J130*H130,2)</f>
        <v>0</v>
      </c>
      <c r="S130" s="48"/>
      <c r="T130" s="215">
        <f>S130*H130</f>
        <v>0</v>
      </c>
      <c r="U130" s="215">
        <v>0</v>
      </c>
      <c r="V130" s="215">
        <f>U130*H130</f>
        <v>0</v>
      </c>
      <c r="W130" s="215">
        <v>0</v>
      </c>
      <c r="X130" s="216">
        <f>W130*H130</f>
        <v>0</v>
      </c>
      <c r="AR130" s="25" t="s">
        <v>175</v>
      </c>
      <c r="AT130" s="25" t="s">
        <v>171</v>
      </c>
      <c r="AU130" s="25" t="s">
        <v>91</v>
      </c>
      <c r="AY130" s="25" t="s">
        <v>169</v>
      </c>
      <c r="BE130" s="217">
        <f>IF(O130="základní",K130,0)</f>
        <v>0</v>
      </c>
      <c r="BF130" s="217">
        <f>IF(O130="snížená",K130,0)</f>
        <v>0</v>
      </c>
      <c r="BG130" s="217">
        <f>IF(O130="zákl. přenesená",K130,0)</f>
        <v>0</v>
      </c>
      <c r="BH130" s="217">
        <f>IF(O130="sníž. přenesená",K130,0)</f>
        <v>0</v>
      </c>
      <c r="BI130" s="217">
        <f>IF(O130="nulová",K130,0)</f>
        <v>0</v>
      </c>
      <c r="BJ130" s="25" t="s">
        <v>80</v>
      </c>
      <c r="BK130" s="217">
        <f>ROUND(P130*H130,2)</f>
        <v>0</v>
      </c>
      <c r="BL130" s="25" t="s">
        <v>175</v>
      </c>
      <c r="BM130" s="25" t="s">
        <v>225</v>
      </c>
    </row>
    <row r="131" spans="2:47" s="1" customFormat="1" ht="13.5">
      <c r="B131" s="47"/>
      <c r="D131" s="218" t="s">
        <v>177</v>
      </c>
      <c r="F131" s="219" t="s">
        <v>226</v>
      </c>
      <c r="I131" s="220"/>
      <c r="J131" s="220"/>
      <c r="M131" s="47"/>
      <c r="N131" s="221"/>
      <c r="O131" s="48"/>
      <c r="P131" s="48"/>
      <c r="Q131" s="48"/>
      <c r="R131" s="48"/>
      <c r="S131" s="48"/>
      <c r="T131" s="48"/>
      <c r="U131" s="48"/>
      <c r="V131" s="48"/>
      <c r="W131" s="48"/>
      <c r="X131" s="86"/>
      <c r="AT131" s="25" t="s">
        <v>177</v>
      </c>
      <c r="AU131" s="25" t="s">
        <v>91</v>
      </c>
    </row>
    <row r="132" spans="2:51" s="12" customFormat="1" ht="13.5">
      <c r="B132" s="229"/>
      <c r="D132" s="218" t="s">
        <v>179</v>
      </c>
      <c r="E132" s="230" t="s">
        <v>5</v>
      </c>
      <c r="F132" s="231" t="s">
        <v>227</v>
      </c>
      <c r="H132" s="232">
        <v>120</v>
      </c>
      <c r="I132" s="233"/>
      <c r="J132" s="233"/>
      <c r="M132" s="229"/>
      <c r="N132" s="234"/>
      <c r="O132" s="235"/>
      <c r="P132" s="235"/>
      <c r="Q132" s="235"/>
      <c r="R132" s="235"/>
      <c r="S132" s="235"/>
      <c r="T132" s="235"/>
      <c r="U132" s="235"/>
      <c r="V132" s="235"/>
      <c r="W132" s="235"/>
      <c r="X132" s="236"/>
      <c r="AT132" s="230" t="s">
        <v>179</v>
      </c>
      <c r="AU132" s="230" t="s">
        <v>91</v>
      </c>
      <c r="AV132" s="12" t="s">
        <v>91</v>
      </c>
      <c r="AW132" s="12" t="s">
        <v>7</v>
      </c>
      <c r="AX132" s="12" t="s">
        <v>75</v>
      </c>
      <c r="AY132" s="230" t="s">
        <v>169</v>
      </c>
    </row>
    <row r="133" spans="2:51" s="14" customFormat="1" ht="13.5">
      <c r="B133" s="245"/>
      <c r="D133" s="218" t="s">
        <v>179</v>
      </c>
      <c r="E133" s="246" t="s">
        <v>5</v>
      </c>
      <c r="F133" s="247" t="s">
        <v>184</v>
      </c>
      <c r="H133" s="248">
        <v>120</v>
      </c>
      <c r="I133" s="249"/>
      <c r="J133" s="249"/>
      <c r="M133" s="245"/>
      <c r="N133" s="250"/>
      <c r="O133" s="251"/>
      <c r="P133" s="251"/>
      <c r="Q133" s="251"/>
      <c r="R133" s="251"/>
      <c r="S133" s="251"/>
      <c r="T133" s="251"/>
      <c r="U133" s="251"/>
      <c r="V133" s="251"/>
      <c r="W133" s="251"/>
      <c r="X133" s="252"/>
      <c r="AT133" s="246" t="s">
        <v>179</v>
      </c>
      <c r="AU133" s="246" t="s">
        <v>91</v>
      </c>
      <c r="AV133" s="14" t="s">
        <v>175</v>
      </c>
      <c r="AW133" s="14" t="s">
        <v>7</v>
      </c>
      <c r="AX133" s="14" t="s">
        <v>80</v>
      </c>
      <c r="AY133" s="246" t="s">
        <v>169</v>
      </c>
    </row>
    <row r="134" spans="2:65" s="1" customFormat="1" ht="25.5" customHeight="1">
      <c r="B134" s="205"/>
      <c r="C134" s="206" t="s">
        <v>228</v>
      </c>
      <c r="D134" s="206" t="s">
        <v>171</v>
      </c>
      <c r="E134" s="207" t="s">
        <v>229</v>
      </c>
      <c r="F134" s="208" t="s">
        <v>230</v>
      </c>
      <c r="G134" s="209" t="s">
        <v>231</v>
      </c>
      <c r="H134" s="210">
        <v>15</v>
      </c>
      <c r="I134" s="211"/>
      <c r="J134" s="211"/>
      <c r="K134" s="212">
        <f>ROUND(P134*H134,2)</f>
        <v>0</v>
      </c>
      <c r="L134" s="208" t="s">
        <v>174</v>
      </c>
      <c r="M134" s="47"/>
      <c r="N134" s="213" t="s">
        <v>5</v>
      </c>
      <c r="O134" s="214" t="s">
        <v>44</v>
      </c>
      <c r="P134" s="143">
        <f>I134+J134</f>
        <v>0</v>
      </c>
      <c r="Q134" s="143">
        <f>ROUND(I134*H134,2)</f>
        <v>0</v>
      </c>
      <c r="R134" s="143">
        <f>ROUND(J134*H134,2)</f>
        <v>0</v>
      </c>
      <c r="S134" s="48"/>
      <c r="T134" s="215">
        <f>S134*H134</f>
        <v>0</v>
      </c>
      <c r="U134" s="215">
        <v>0</v>
      </c>
      <c r="V134" s="215">
        <f>U134*H134</f>
        <v>0</v>
      </c>
      <c r="W134" s="215">
        <v>0</v>
      </c>
      <c r="X134" s="216">
        <f>W134*H134</f>
        <v>0</v>
      </c>
      <c r="AR134" s="25" t="s">
        <v>175</v>
      </c>
      <c r="AT134" s="25" t="s">
        <v>171</v>
      </c>
      <c r="AU134" s="25" t="s">
        <v>91</v>
      </c>
      <c r="AY134" s="25" t="s">
        <v>169</v>
      </c>
      <c r="BE134" s="217">
        <f>IF(O134="základní",K134,0)</f>
        <v>0</v>
      </c>
      <c r="BF134" s="217">
        <f>IF(O134="snížená",K134,0)</f>
        <v>0</v>
      </c>
      <c r="BG134" s="217">
        <f>IF(O134="zákl. přenesená",K134,0)</f>
        <v>0</v>
      </c>
      <c r="BH134" s="217">
        <f>IF(O134="sníž. přenesená",K134,0)</f>
        <v>0</v>
      </c>
      <c r="BI134" s="217">
        <f>IF(O134="nulová",K134,0)</f>
        <v>0</v>
      </c>
      <c r="BJ134" s="25" t="s">
        <v>80</v>
      </c>
      <c r="BK134" s="217">
        <f>ROUND(P134*H134,2)</f>
        <v>0</v>
      </c>
      <c r="BL134" s="25" t="s">
        <v>175</v>
      </c>
      <c r="BM134" s="25" t="s">
        <v>232</v>
      </c>
    </row>
    <row r="135" spans="2:47" s="1" customFormat="1" ht="13.5">
      <c r="B135" s="47"/>
      <c r="D135" s="218" t="s">
        <v>177</v>
      </c>
      <c r="F135" s="219" t="s">
        <v>233</v>
      </c>
      <c r="I135" s="220"/>
      <c r="J135" s="220"/>
      <c r="M135" s="47"/>
      <c r="N135" s="221"/>
      <c r="O135" s="48"/>
      <c r="P135" s="48"/>
      <c r="Q135" s="48"/>
      <c r="R135" s="48"/>
      <c r="S135" s="48"/>
      <c r="T135" s="48"/>
      <c r="U135" s="48"/>
      <c r="V135" s="48"/>
      <c r="W135" s="48"/>
      <c r="X135" s="86"/>
      <c r="AT135" s="25" t="s">
        <v>177</v>
      </c>
      <c r="AU135" s="25" t="s">
        <v>91</v>
      </c>
    </row>
    <row r="136" spans="2:51" s="12" customFormat="1" ht="13.5">
      <c r="B136" s="229"/>
      <c r="D136" s="218" t="s">
        <v>179</v>
      </c>
      <c r="E136" s="230" t="s">
        <v>5</v>
      </c>
      <c r="F136" s="231" t="s">
        <v>234</v>
      </c>
      <c r="H136" s="232">
        <v>15</v>
      </c>
      <c r="I136" s="233"/>
      <c r="J136" s="233"/>
      <c r="M136" s="229"/>
      <c r="N136" s="234"/>
      <c r="O136" s="235"/>
      <c r="P136" s="235"/>
      <c r="Q136" s="235"/>
      <c r="R136" s="235"/>
      <c r="S136" s="235"/>
      <c r="T136" s="235"/>
      <c r="U136" s="235"/>
      <c r="V136" s="235"/>
      <c r="W136" s="235"/>
      <c r="X136" s="236"/>
      <c r="AT136" s="230" t="s">
        <v>179</v>
      </c>
      <c r="AU136" s="230" t="s">
        <v>91</v>
      </c>
      <c r="AV136" s="12" t="s">
        <v>91</v>
      </c>
      <c r="AW136" s="12" t="s">
        <v>7</v>
      </c>
      <c r="AX136" s="12" t="s">
        <v>75</v>
      </c>
      <c r="AY136" s="230" t="s">
        <v>169</v>
      </c>
    </row>
    <row r="137" spans="2:51" s="14" customFormat="1" ht="13.5">
      <c r="B137" s="245"/>
      <c r="D137" s="218" t="s">
        <v>179</v>
      </c>
      <c r="E137" s="246" t="s">
        <v>5</v>
      </c>
      <c r="F137" s="247" t="s">
        <v>184</v>
      </c>
      <c r="H137" s="248">
        <v>15</v>
      </c>
      <c r="I137" s="249"/>
      <c r="J137" s="249"/>
      <c r="M137" s="245"/>
      <c r="N137" s="250"/>
      <c r="O137" s="251"/>
      <c r="P137" s="251"/>
      <c r="Q137" s="251"/>
      <c r="R137" s="251"/>
      <c r="S137" s="251"/>
      <c r="T137" s="251"/>
      <c r="U137" s="251"/>
      <c r="V137" s="251"/>
      <c r="W137" s="251"/>
      <c r="X137" s="252"/>
      <c r="AT137" s="246" t="s">
        <v>179</v>
      </c>
      <c r="AU137" s="246" t="s">
        <v>91</v>
      </c>
      <c r="AV137" s="14" t="s">
        <v>175</v>
      </c>
      <c r="AW137" s="14" t="s">
        <v>7</v>
      </c>
      <c r="AX137" s="14" t="s">
        <v>80</v>
      </c>
      <c r="AY137" s="246" t="s">
        <v>169</v>
      </c>
    </row>
    <row r="138" spans="2:65" s="1" customFormat="1" ht="38.25" customHeight="1">
      <c r="B138" s="205"/>
      <c r="C138" s="206" t="s">
        <v>235</v>
      </c>
      <c r="D138" s="206" t="s">
        <v>171</v>
      </c>
      <c r="E138" s="207" t="s">
        <v>236</v>
      </c>
      <c r="F138" s="208" t="s">
        <v>237</v>
      </c>
      <c r="G138" s="209" t="s">
        <v>89</v>
      </c>
      <c r="H138" s="210">
        <v>774.105</v>
      </c>
      <c r="I138" s="211"/>
      <c r="J138" s="211"/>
      <c r="K138" s="212">
        <f>ROUND(P138*H138,2)</f>
        <v>0</v>
      </c>
      <c r="L138" s="208" t="s">
        <v>174</v>
      </c>
      <c r="M138" s="47"/>
      <c r="N138" s="213" t="s">
        <v>5</v>
      </c>
      <c r="O138" s="214" t="s">
        <v>44</v>
      </c>
      <c r="P138" s="143">
        <f>I138+J138</f>
        <v>0</v>
      </c>
      <c r="Q138" s="143">
        <f>ROUND(I138*H138,2)</f>
        <v>0</v>
      </c>
      <c r="R138" s="143">
        <f>ROUND(J138*H138,2)</f>
        <v>0</v>
      </c>
      <c r="S138" s="48"/>
      <c r="T138" s="215">
        <f>S138*H138</f>
        <v>0</v>
      </c>
      <c r="U138" s="215">
        <v>0</v>
      </c>
      <c r="V138" s="215">
        <f>U138*H138</f>
        <v>0</v>
      </c>
      <c r="W138" s="215">
        <v>0</v>
      </c>
      <c r="X138" s="216">
        <f>W138*H138</f>
        <v>0</v>
      </c>
      <c r="AR138" s="25" t="s">
        <v>175</v>
      </c>
      <c r="AT138" s="25" t="s">
        <v>171</v>
      </c>
      <c r="AU138" s="25" t="s">
        <v>91</v>
      </c>
      <c r="AY138" s="25" t="s">
        <v>169</v>
      </c>
      <c r="BE138" s="217">
        <f>IF(O138="základní",K138,0)</f>
        <v>0</v>
      </c>
      <c r="BF138" s="217">
        <f>IF(O138="snížená",K138,0)</f>
        <v>0</v>
      </c>
      <c r="BG138" s="217">
        <f>IF(O138="zákl. přenesená",K138,0)</f>
        <v>0</v>
      </c>
      <c r="BH138" s="217">
        <f>IF(O138="sníž. přenesená",K138,0)</f>
        <v>0</v>
      </c>
      <c r="BI138" s="217">
        <f>IF(O138="nulová",K138,0)</f>
        <v>0</v>
      </c>
      <c r="BJ138" s="25" t="s">
        <v>80</v>
      </c>
      <c r="BK138" s="217">
        <f>ROUND(P138*H138,2)</f>
        <v>0</v>
      </c>
      <c r="BL138" s="25" t="s">
        <v>175</v>
      </c>
      <c r="BM138" s="25" t="s">
        <v>238</v>
      </c>
    </row>
    <row r="139" spans="2:47" s="1" customFormat="1" ht="13.5">
      <c r="B139" s="47"/>
      <c r="D139" s="218" t="s">
        <v>177</v>
      </c>
      <c r="F139" s="219" t="s">
        <v>239</v>
      </c>
      <c r="I139" s="220"/>
      <c r="J139" s="220"/>
      <c r="M139" s="47"/>
      <c r="N139" s="221"/>
      <c r="O139" s="48"/>
      <c r="P139" s="48"/>
      <c r="Q139" s="48"/>
      <c r="R139" s="48"/>
      <c r="S139" s="48"/>
      <c r="T139" s="48"/>
      <c r="U139" s="48"/>
      <c r="V139" s="48"/>
      <c r="W139" s="48"/>
      <c r="X139" s="86"/>
      <c r="AT139" s="25" t="s">
        <v>177</v>
      </c>
      <c r="AU139" s="25" t="s">
        <v>91</v>
      </c>
    </row>
    <row r="140" spans="2:51" s="11" customFormat="1" ht="13.5">
      <c r="B140" s="222"/>
      <c r="D140" s="218" t="s">
        <v>179</v>
      </c>
      <c r="E140" s="223" t="s">
        <v>5</v>
      </c>
      <c r="F140" s="224" t="s">
        <v>240</v>
      </c>
      <c r="H140" s="223" t="s">
        <v>5</v>
      </c>
      <c r="I140" s="225"/>
      <c r="J140" s="225"/>
      <c r="M140" s="222"/>
      <c r="N140" s="226"/>
      <c r="O140" s="227"/>
      <c r="P140" s="227"/>
      <c r="Q140" s="227"/>
      <c r="R140" s="227"/>
      <c r="S140" s="227"/>
      <c r="T140" s="227"/>
      <c r="U140" s="227"/>
      <c r="V140" s="227"/>
      <c r="W140" s="227"/>
      <c r="X140" s="228"/>
      <c r="AT140" s="223" t="s">
        <v>179</v>
      </c>
      <c r="AU140" s="223" t="s">
        <v>91</v>
      </c>
      <c r="AV140" s="11" t="s">
        <v>80</v>
      </c>
      <c r="AW140" s="11" t="s">
        <v>7</v>
      </c>
      <c r="AX140" s="11" t="s">
        <v>75</v>
      </c>
      <c r="AY140" s="223" t="s">
        <v>169</v>
      </c>
    </row>
    <row r="141" spans="2:51" s="12" customFormat="1" ht="13.5">
      <c r="B141" s="229"/>
      <c r="D141" s="218" t="s">
        <v>179</v>
      </c>
      <c r="E141" s="230" t="s">
        <v>5</v>
      </c>
      <c r="F141" s="231" t="s">
        <v>241</v>
      </c>
      <c r="H141" s="232">
        <v>724.8</v>
      </c>
      <c r="I141" s="233"/>
      <c r="J141" s="233"/>
      <c r="M141" s="229"/>
      <c r="N141" s="234"/>
      <c r="O141" s="235"/>
      <c r="P141" s="235"/>
      <c r="Q141" s="235"/>
      <c r="R141" s="235"/>
      <c r="S141" s="235"/>
      <c r="T141" s="235"/>
      <c r="U141" s="235"/>
      <c r="V141" s="235"/>
      <c r="W141" s="235"/>
      <c r="X141" s="236"/>
      <c r="AT141" s="230" t="s">
        <v>179</v>
      </c>
      <c r="AU141" s="230" t="s">
        <v>91</v>
      </c>
      <c r="AV141" s="12" t="s">
        <v>91</v>
      </c>
      <c r="AW141" s="12" t="s">
        <v>7</v>
      </c>
      <c r="AX141" s="12" t="s">
        <v>75</v>
      </c>
      <c r="AY141" s="230" t="s">
        <v>169</v>
      </c>
    </row>
    <row r="142" spans="2:51" s="13" customFormat="1" ht="13.5">
      <c r="B142" s="237"/>
      <c r="D142" s="218" t="s">
        <v>179</v>
      </c>
      <c r="E142" s="238" t="s">
        <v>5</v>
      </c>
      <c r="F142" s="239" t="s">
        <v>182</v>
      </c>
      <c r="H142" s="240">
        <v>724.8</v>
      </c>
      <c r="I142" s="241"/>
      <c r="J142" s="241"/>
      <c r="M142" s="237"/>
      <c r="N142" s="242"/>
      <c r="O142" s="243"/>
      <c r="P142" s="243"/>
      <c r="Q142" s="243"/>
      <c r="R142" s="243"/>
      <c r="S142" s="243"/>
      <c r="T142" s="243"/>
      <c r="U142" s="243"/>
      <c r="V142" s="243"/>
      <c r="W142" s="243"/>
      <c r="X142" s="244"/>
      <c r="AT142" s="238" t="s">
        <v>179</v>
      </c>
      <c r="AU142" s="238" t="s">
        <v>91</v>
      </c>
      <c r="AV142" s="13" t="s">
        <v>183</v>
      </c>
      <c r="AW142" s="13" t="s">
        <v>7</v>
      </c>
      <c r="AX142" s="13" t="s">
        <v>75</v>
      </c>
      <c r="AY142" s="238" t="s">
        <v>169</v>
      </c>
    </row>
    <row r="143" spans="2:51" s="11" customFormat="1" ht="13.5">
      <c r="B143" s="222"/>
      <c r="D143" s="218" t="s">
        <v>179</v>
      </c>
      <c r="E143" s="223" t="s">
        <v>5</v>
      </c>
      <c r="F143" s="224" t="s">
        <v>242</v>
      </c>
      <c r="H143" s="223" t="s">
        <v>5</v>
      </c>
      <c r="I143" s="225"/>
      <c r="J143" s="225"/>
      <c r="M143" s="222"/>
      <c r="N143" s="226"/>
      <c r="O143" s="227"/>
      <c r="P143" s="227"/>
      <c r="Q143" s="227"/>
      <c r="R143" s="227"/>
      <c r="S143" s="227"/>
      <c r="T143" s="227"/>
      <c r="U143" s="227"/>
      <c r="V143" s="227"/>
      <c r="W143" s="227"/>
      <c r="X143" s="228"/>
      <c r="AT143" s="223" t="s">
        <v>179</v>
      </c>
      <c r="AU143" s="223" t="s">
        <v>91</v>
      </c>
      <c r="AV143" s="11" t="s">
        <v>80</v>
      </c>
      <c r="AW143" s="11" t="s">
        <v>7</v>
      </c>
      <c r="AX143" s="11" t="s">
        <v>75</v>
      </c>
      <c r="AY143" s="223" t="s">
        <v>169</v>
      </c>
    </row>
    <row r="144" spans="2:51" s="12" customFormat="1" ht="13.5">
      <c r="B144" s="229"/>
      <c r="D144" s="218" t="s">
        <v>179</v>
      </c>
      <c r="E144" s="230" t="s">
        <v>5</v>
      </c>
      <c r="F144" s="231" t="s">
        <v>243</v>
      </c>
      <c r="H144" s="232">
        <v>160</v>
      </c>
      <c r="I144" s="233"/>
      <c r="J144" s="233"/>
      <c r="M144" s="229"/>
      <c r="N144" s="234"/>
      <c r="O144" s="235"/>
      <c r="P144" s="235"/>
      <c r="Q144" s="235"/>
      <c r="R144" s="235"/>
      <c r="S144" s="235"/>
      <c r="T144" s="235"/>
      <c r="U144" s="235"/>
      <c r="V144" s="235"/>
      <c r="W144" s="235"/>
      <c r="X144" s="236"/>
      <c r="AT144" s="230" t="s">
        <v>179</v>
      </c>
      <c r="AU144" s="230" t="s">
        <v>91</v>
      </c>
      <c r="AV144" s="12" t="s">
        <v>91</v>
      </c>
      <c r="AW144" s="12" t="s">
        <v>7</v>
      </c>
      <c r="AX144" s="12" t="s">
        <v>75</v>
      </c>
      <c r="AY144" s="230" t="s">
        <v>169</v>
      </c>
    </row>
    <row r="145" spans="2:51" s="12" customFormat="1" ht="13.5">
      <c r="B145" s="229"/>
      <c r="D145" s="218" t="s">
        <v>179</v>
      </c>
      <c r="E145" s="230" t="s">
        <v>5</v>
      </c>
      <c r="F145" s="231" t="s">
        <v>244</v>
      </c>
      <c r="H145" s="232">
        <v>300</v>
      </c>
      <c r="I145" s="233"/>
      <c r="J145" s="233"/>
      <c r="M145" s="229"/>
      <c r="N145" s="234"/>
      <c r="O145" s="235"/>
      <c r="P145" s="235"/>
      <c r="Q145" s="235"/>
      <c r="R145" s="235"/>
      <c r="S145" s="235"/>
      <c r="T145" s="235"/>
      <c r="U145" s="235"/>
      <c r="V145" s="235"/>
      <c r="W145" s="235"/>
      <c r="X145" s="236"/>
      <c r="AT145" s="230" t="s">
        <v>179</v>
      </c>
      <c r="AU145" s="230" t="s">
        <v>91</v>
      </c>
      <c r="AV145" s="12" t="s">
        <v>91</v>
      </c>
      <c r="AW145" s="12" t="s">
        <v>7</v>
      </c>
      <c r="AX145" s="12" t="s">
        <v>75</v>
      </c>
      <c r="AY145" s="230" t="s">
        <v>169</v>
      </c>
    </row>
    <row r="146" spans="2:51" s="13" customFormat="1" ht="13.5">
      <c r="B146" s="237"/>
      <c r="D146" s="218" t="s">
        <v>179</v>
      </c>
      <c r="E146" s="238" t="s">
        <v>5</v>
      </c>
      <c r="F146" s="239" t="s">
        <v>182</v>
      </c>
      <c r="H146" s="240">
        <v>460</v>
      </c>
      <c r="I146" s="241"/>
      <c r="J146" s="241"/>
      <c r="M146" s="237"/>
      <c r="N146" s="242"/>
      <c r="O146" s="243"/>
      <c r="P146" s="243"/>
      <c r="Q146" s="243"/>
      <c r="R146" s="243"/>
      <c r="S146" s="243"/>
      <c r="T146" s="243"/>
      <c r="U146" s="243"/>
      <c r="V146" s="243"/>
      <c r="W146" s="243"/>
      <c r="X146" s="244"/>
      <c r="AT146" s="238" t="s">
        <v>179</v>
      </c>
      <c r="AU146" s="238" t="s">
        <v>91</v>
      </c>
      <c r="AV146" s="13" t="s">
        <v>183</v>
      </c>
      <c r="AW146" s="13" t="s">
        <v>7</v>
      </c>
      <c r="AX146" s="13" t="s">
        <v>75</v>
      </c>
      <c r="AY146" s="238" t="s">
        <v>169</v>
      </c>
    </row>
    <row r="147" spans="2:51" s="11" customFormat="1" ht="13.5">
      <c r="B147" s="222"/>
      <c r="D147" s="218" t="s">
        <v>179</v>
      </c>
      <c r="E147" s="223" t="s">
        <v>5</v>
      </c>
      <c r="F147" s="224" t="s">
        <v>245</v>
      </c>
      <c r="H147" s="223" t="s">
        <v>5</v>
      </c>
      <c r="I147" s="225"/>
      <c r="J147" s="225"/>
      <c r="M147" s="222"/>
      <c r="N147" s="226"/>
      <c r="O147" s="227"/>
      <c r="P147" s="227"/>
      <c r="Q147" s="227"/>
      <c r="R147" s="227"/>
      <c r="S147" s="227"/>
      <c r="T147" s="227"/>
      <c r="U147" s="227"/>
      <c r="V147" s="227"/>
      <c r="W147" s="227"/>
      <c r="X147" s="228"/>
      <c r="AT147" s="223" t="s">
        <v>179</v>
      </c>
      <c r="AU147" s="223" t="s">
        <v>91</v>
      </c>
      <c r="AV147" s="11" t="s">
        <v>80</v>
      </c>
      <c r="AW147" s="11" t="s">
        <v>7</v>
      </c>
      <c r="AX147" s="11" t="s">
        <v>75</v>
      </c>
      <c r="AY147" s="223" t="s">
        <v>169</v>
      </c>
    </row>
    <row r="148" spans="2:51" s="12" customFormat="1" ht="13.5">
      <c r="B148" s="229"/>
      <c r="D148" s="218" t="s">
        <v>179</v>
      </c>
      <c r="E148" s="230" t="s">
        <v>5</v>
      </c>
      <c r="F148" s="231" t="s">
        <v>246</v>
      </c>
      <c r="H148" s="232">
        <v>32</v>
      </c>
      <c r="I148" s="233"/>
      <c r="J148" s="233"/>
      <c r="M148" s="229"/>
      <c r="N148" s="234"/>
      <c r="O148" s="235"/>
      <c r="P148" s="235"/>
      <c r="Q148" s="235"/>
      <c r="R148" s="235"/>
      <c r="S148" s="235"/>
      <c r="T148" s="235"/>
      <c r="U148" s="235"/>
      <c r="V148" s="235"/>
      <c r="W148" s="235"/>
      <c r="X148" s="236"/>
      <c r="AT148" s="230" t="s">
        <v>179</v>
      </c>
      <c r="AU148" s="230" t="s">
        <v>91</v>
      </c>
      <c r="AV148" s="12" t="s">
        <v>91</v>
      </c>
      <c r="AW148" s="12" t="s">
        <v>7</v>
      </c>
      <c r="AX148" s="12" t="s">
        <v>75</v>
      </c>
      <c r="AY148" s="230" t="s">
        <v>169</v>
      </c>
    </row>
    <row r="149" spans="2:51" s="12" customFormat="1" ht="13.5">
      <c r="B149" s="229"/>
      <c r="D149" s="218" t="s">
        <v>179</v>
      </c>
      <c r="E149" s="230" t="s">
        <v>5</v>
      </c>
      <c r="F149" s="231" t="s">
        <v>247</v>
      </c>
      <c r="H149" s="232">
        <v>105</v>
      </c>
      <c r="I149" s="233"/>
      <c r="J149" s="233"/>
      <c r="M149" s="229"/>
      <c r="N149" s="234"/>
      <c r="O149" s="235"/>
      <c r="P149" s="235"/>
      <c r="Q149" s="235"/>
      <c r="R149" s="235"/>
      <c r="S149" s="235"/>
      <c r="T149" s="235"/>
      <c r="U149" s="235"/>
      <c r="V149" s="235"/>
      <c r="W149" s="235"/>
      <c r="X149" s="236"/>
      <c r="AT149" s="230" t="s">
        <v>179</v>
      </c>
      <c r="AU149" s="230" t="s">
        <v>91</v>
      </c>
      <c r="AV149" s="12" t="s">
        <v>91</v>
      </c>
      <c r="AW149" s="12" t="s">
        <v>7</v>
      </c>
      <c r="AX149" s="12" t="s">
        <v>75</v>
      </c>
      <c r="AY149" s="230" t="s">
        <v>169</v>
      </c>
    </row>
    <row r="150" spans="2:51" s="12" customFormat="1" ht="13.5">
      <c r="B150" s="229"/>
      <c r="D150" s="218" t="s">
        <v>179</v>
      </c>
      <c r="E150" s="230" t="s">
        <v>5</v>
      </c>
      <c r="F150" s="231" t="s">
        <v>248</v>
      </c>
      <c r="H150" s="232">
        <v>80</v>
      </c>
      <c r="I150" s="233"/>
      <c r="J150" s="233"/>
      <c r="M150" s="229"/>
      <c r="N150" s="234"/>
      <c r="O150" s="235"/>
      <c r="P150" s="235"/>
      <c r="Q150" s="235"/>
      <c r="R150" s="235"/>
      <c r="S150" s="235"/>
      <c r="T150" s="235"/>
      <c r="U150" s="235"/>
      <c r="V150" s="235"/>
      <c r="W150" s="235"/>
      <c r="X150" s="236"/>
      <c r="AT150" s="230" t="s">
        <v>179</v>
      </c>
      <c r="AU150" s="230" t="s">
        <v>91</v>
      </c>
      <c r="AV150" s="12" t="s">
        <v>91</v>
      </c>
      <c r="AW150" s="12" t="s">
        <v>7</v>
      </c>
      <c r="AX150" s="12" t="s">
        <v>75</v>
      </c>
      <c r="AY150" s="230" t="s">
        <v>169</v>
      </c>
    </row>
    <row r="151" spans="2:51" s="13" customFormat="1" ht="13.5">
      <c r="B151" s="237"/>
      <c r="D151" s="218" t="s">
        <v>179</v>
      </c>
      <c r="E151" s="238" t="s">
        <v>5</v>
      </c>
      <c r="F151" s="239" t="s">
        <v>182</v>
      </c>
      <c r="H151" s="240">
        <v>217</v>
      </c>
      <c r="I151" s="241"/>
      <c r="J151" s="241"/>
      <c r="M151" s="237"/>
      <c r="N151" s="242"/>
      <c r="O151" s="243"/>
      <c r="P151" s="243"/>
      <c r="Q151" s="243"/>
      <c r="R151" s="243"/>
      <c r="S151" s="243"/>
      <c r="T151" s="243"/>
      <c r="U151" s="243"/>
      <c r="V151" s="243"/>
      <c r="W151" s="243"/>
      <c r="X151" s="244"/>
      <c r="AT151" s="238" t="s">
        <v>179</v>
      </c>
      <c r="AU151" s="238" t="s">
        <v>91</v>
      </c>
      <c r="AV151" s="13" t="s">
        <v>183</v>
      </c>
      <c r="AW151" s="13" t="s">
        <v>7</v>
      </c>
      <c r="AX151" s="13" t="s">
        <v>75</v>
      </c>
      <c r="AY151" s="238" t="s">
        <v>169</v>
      </c>
    </row>
    <row r="152" spans="2:51" s="11" customFormat="1" ht="13.5">
      <c r="B152" s="222"/>
      <c r="D152" s="218" t="s">
        <v>179</v>
      </c>
      <c r="E152" s="223" t="s">
        <v>5</v>
      </c>
      <c r="F152" s="224" t="s">
        <v>249</v>
      </c>
      <c r="H152" s="223" t="s">
        <v>5</v>
      </c>
      <c r="I152" s="225"/>
      <c r="J152" s="225"/>
      <c r="M152" s="222"/>
      <c r="N152" s="226"/>
      <c r="O152" s="227"/>
      <c r="P152" s="227"/>
      <c r="Q152" s="227"/>
      <c r="R152" s="227"/>
      <c r="S152" s="227"/>
      <c r="T152" s="227"/>
      <c r="U152" s="227"/>
      <c r="V152" s="227"/>
      <c r="W152" s="227"/>
      <c r="X152" s="228"/>
      <c r="AT152" s="223" t="s">
        <v>179</v>
      </c>
      <c r="AU152" s="223" t="s">
        <v>91</v>
      </c>
      <c r="AV152" s="11" t="s">
        <v>80</v>
      </c>
      <c r="AW152" s="11" t="s">
        <v>7</v>
      </c>
      <c r="AX152" s="11" t="s">
        <v>75</v>
      </c>
      <c r="AY152" s="223" t="s">
        <v>169</v>
      </c>
    </row>
    <row r="153" spans="2:51" s="12" customFormat="1" ht="13.5">
      <c r="B153" s="229"/>
      <c r="D153" s="218" t="s">
        <v>179</v>
      </c>
      <c r="E153" s="230" t="s">
        <v>5</v>
      </c>
      <c r="F153" s="231" t="s">
        <v>250</v>
      </c>
      <c r="H153" s="232">
        <v>87.96</v>
      </c>
      <c r="I153" s="233"/>
      <c r="J153" s="233"/>
      <c r="M153" s="229"/>
      <c r="N153" s="234"/>
      <c r="O153" s="235"/>
      <c r="P153" s="235"/>
      <c r="Q153" s="235"/>
      <c r="R153" s="235"/>
      <c r="S153" s="235"/>
      <c r="T153" s="235"/>
      <c r="U153" s="235"/>
      <c r="V153" s="235"/>
      <c r="W153" s="235"/>
      <c r="X153" s="236"/>
      <c r="AT153" s="230" t="s">
        <v>179</v>
      </c>
      <c r="AU153" s="230" t="s">
        <v>91</v>
      </c>
      <c r="AV153" s="12" t="s">
        <v>91</v>
      </c>
      <c r="AW153" s="12" t="s">
        <v>7</v>
      </c>
      <c r="AX153" s="12" t="s">
        <v>75</v>
      </c>
      <c r="AY153" s="230" t="s">
        <v>169</v>
      </c>
    </row>
    <row r="154" spans="2:51" s="13" customFormat="1" ht="13.5">
      <c r="B154" s="237"/>
      <c r="D154" s="218" t="s">
        <v>179</v>
      </c>
      <c r="E154" s="238" t="s">
        <v>5</v>
      </c>
      <c r="F154" s="239" t="s">
        <v>182</v>
      </c>
      <c r="H154" s="240">
        <v>87.96</v>
      </c>
      <c r="I154" s="241"/>
      <c r="J154" s="241"/>
      <c r="M154" s="237"/>
      <c r="N154" s="242"/>
      <c r="O154" s="243"/>
      <c r="P154" s="243"/>
      <c r="Q154" s="243"/>
      <c r="R154" s="243"/>
      <c r="S154" s="243"/>
      <c r="T154" s="243"/>
      <c r="U154" s="243"/>
      <c r="V154" s="243"/>
      <c r="W154" s="243"/>
      <c r="X154" s="244"/>
      <c r="AT154" s="238" t="s">
        <v>179</v>
      </c>
      <c r="AU154" s="238" t="s">
        <v>91</v>
      </c>
      <c r="AV154" s="13" t="s">
        <v>183</v>
      </c>
      <c r="AW154" s="13" t="s">
        <v>7</v>
      </c>
      <c r="AX154" s="13" t="s">
        <v>75</v>
      </c>
      <c r="AY154" s="238" t="s">
        <v>169</v>
      </c>
    </row>
    <row r="155" spans="2:51" s="11" customFormat="1" ht="13.5">
      <c r="B155" s="222"/>
      <c r="D155" s="218" t="s">
        <v>179</v>
      </c>
      <c r="E155" s="223" t="s">
        <v>5</v>
      </c>
      <c r="F155" s="224" t="s">
        <v>251</v>
      </c>
      <c r="H155" s="223" t="s">
        <v>5</v>
      </c>
      <c r="I155" s="225"/>
      <c r="J155" s="225"/>
      <c r="M155" s="222"/>
      <c r="N155" s="226"/>
      <c r="O155" s="227"/>
      <c r="P155" s="227"/>
      <c r="Q155" s="227"/>
      <c r="R155" s="227"/>
      <c r="S155" s="227"/>
      <c r="T155" s="227"/>
      <c r="U155" s="227"/>
      <c r="V155" s="227"/>
      <c r="W155" s="227"/>
      <c r="X155" s="228"/>
      <c r="AT155" s="223" t="s">
        <v>179</v>
      </c>
      <c r="AU155" s="223" t="s">
        <v>91</v>
      </c>
      <c r="AV155" s="11" t="s">
        <v>80</v>
      </c>
      <c r="AW155" s="11" t="s">
        <v>7</v>
      </c>
      <c r="AX155" s="11" t="s">
        <v>75</v>
      </c>
      <c r="AY155" s="223" t="s">
        <v>169</v>
      </c>
    </row>
    <row r="156" spans="2:51" s="12" customFormat="1" ht="13.5">
      <c r="B156" s="229"/>
      <c r="D156" s="218" t="s">
        <v>179</v>
      </c>
      <c r="E156" s="230" t="s">
        <v>5</v>
      </c>
      <c r="F156" s="231" t="s">
        <v>252</v>
      </c>
      <c r="H156" s="232">
        <v>5</v>
      </c>
      <c r="I156" s="233"/>
      <c r="J156" s="233"/>
      <c r="M156" s="229"/>
      <c r="N156" s="234"/>
      <c r="O156" s="235"/>
      <c r="P156" s="235"/>
      <c r="Q156" s="235"/>
      <c r="R156" s="235"/>
      <c r="S156" s="235"/>
      <c r="T156" s="235"/>
      <c r="U156" s="235"/>
      <c r="V156" s="235"/>
      <c r="W156" s="235"/>
      <c r="X156" s="236"/>
      <c r="AT156" s="230" t="s">
        <v>179</v>
      </c>
      <c r="AU156" s="230" t="s">
        <v>91</v>
      </c>
      <c r="AV156" s="12" t="s">
        <v>91</v>
      </c>
      <c r="AW156" s="12" t="s">
        <v>7</v>
      </c>
      <c r="AX156" s="12" t="s">
        <v>75</v>
      </c>
      <c r="AY156" s="230" t="s">
        <v>169</v>
      </c>
    </row>
    <row r="157" spans="2:51" s="13" customFormat="1" ht="13.5">
      <c r="B157" s="237"/>
      <c r="D157" s="218" t="s">
        <v>179</v>
      </c>
      <c r="E157" s="238" t="s">
        <v>5</v>
      </c>
      <c r="F157" s="239" t="s">
        <v>182</v>
      </c>
      <c r="H157" s="240">
        <v>5</v>
      </c>
      <c r="I157" s="241"/>
      <c r="J157" s="241"/>
      <c r="M157" s="237"/>
      <c r="N157" s="242"/>
      <c r="O157" s="243"/>
      <c r="P157" s="243"/>
      <c r="Q157" s="243"/>
      <c r="R157" s="243"/>
      <c r="S157" s="243"/>
      <c r="T157" s="243"/>
      <c r="U157" s="243"/>
      <c r="V157" s="243"/>
      <c r="W157" s="243"/>
      <c r="X157" s="244"/>
      <c r="AT157" s="238" t="s">
        <v>179</v>
      </c>
      <c r="AU157" s="238" t="s">
        <v>91</v>
      </c>
      <c r="AV157" s="13" t="s">
        <v>183</v>
      </c>
      <c r="AW157" s="13" t="s">
        <v>7</v>
      </c>
      <c r="AX157" s="13" t="s">
        <v>75</v>
      </c>
      <c r="AY157" s="238" t="s">
        <v>169</v>
      </c>
    </row>
    <row r="158" spans="2:51" s="12" customFormat="1" ht="13.5">
      <c r="B158" s="229"/>
      <c r="D158" s="218" t="s">
        <v>179</v>
      </c>
      <c r="E158" s="230" t="s">
        <v>5</v>
      </c>
      <c r="F158" s="231" t="s">
        <v>115</v>
      </c>
      <c r="H158" s="232">
        <v>53.45</v>
      </c>
      <c r="I158" s="233"/>
      <c r="J158" s="233"/>
      <c r="M158" s="229"/>
      <c r="N158" s="234"/>
      <c r="O158" s="235"/>
      <c r="P158" s="235"/>
      <c r="Q158" s="235"/>
      <c r="R158" s="235"/>
      <c r="S158" s="235"/>
      <c r="T158" s="235"/>
      <c r="U158" s="235"/>
      <c r="V158" s="235"/>
      <c r="W158" s="235"/>
      <c r="X158" s="236"/>
      <c r="AT158" s="230" t="s">
        <v>179</v>
      </c>
      <c r="AU158" s="230" t="s">
        <v>91</v>
      </c>
      <c r="AV158" s="12" t="s">
        <v>91</v>
      </c>
      <c r="AW158" s="12" t="s">
        <v>7</v>
      </c>
      <c r="AX158" s="12" t="s">
        <v>75</v>
      </c>
      <c r="AY158" s="230" t="s">
        <v>169</v>
      </c>
    </row>
    <row r="159" spans="2:51" s="13" customFormat="1" ht="13.5">
      <c r="B159" s="237"/>
      <c r="D159" s="218" t="s">
        <v>179</v>
      </c>
      <c r="E159" s="238" t="s">
        <v>5</v>
      </c>
      <c r="F159" s="239" t="s">
        <v>182</v>
      </c>
      <c r="H159" s="240">
        <v>53.45</v>
      </c>
      <c r="I159" s="241"/>
      <c r="J159" s="241"/>
      <c r="M159" s="237"/>
      <c r="N159" s="242"/>
      <c r="O159" s="243"/>
      <c r="P159" s="243"/>
      <c r="Q159" s="243"/>
      <c r="R159" s="243"/>
      <c r="S159" s="243"/>
      <c r="T159" s="243"/>
      <c r="U159" s="243"/>
      <c r="V159" s="243"/>
      <c r="W159" s="243"/>
      <c r="X159" s="244"/>
      <c r="AT159" s="238" t="s">
        <v>179</v>
      </c>
      <c r="AU159" s="238" t="s">
        <v>91</v>
      </c>
      <c r="AV159" s="13" t="s">
        <v>183</v>
      </c>
      <c r="AW159" s="13" t="s">
        <v>7</v>
      </c>
      <c r="AX159" s="13" t="s">
        <v>75</v>
      </c>
      <c r="AY159" s="238" t="s">
        <v>169</v>
      </c>
    </row>
    <row r="160" spans="2:51" s="14" customFormat="1" ht="13.5">
      <c r="B160" s="245"/>
      <c r="D160" s="218" t="s">
        <v>179</v>
      </c>
      <c r="E160" s="246" t="s">
        <v>5</v>
      </c>
      <c r="F160" s="247" t="s">
        <v>184</v>
      </c>
      <c r="H160" s="248">
        <v>1548.21</v>
      </c>
      <c r="I160" s="249"/>
      <c r="J160" s="249"/>
      <c r="M160" s="245"/>
      <c r="N160" s="250"/>
      <c r="O160" s="251"/>
      <c r="P160" s="251"/>
      <c r="Q160" s="251"/>
      <c r="R160" s="251"/>
      <c r="S160" s="251"/>
      <c r="T160" s="251"/>
      <c r="U160" s="251"/>
      <c r="V160" s="251"/>
      <c r="W160" s="251"/>
      <c r="X160" s="252"/>
      <c r="AT160" s="246" t="s">
        <v>179</v>
      </c>
      <c r="AU160" s="246" t="s">
        <v>91</v>
      </c>
      <c r="AV160" s="14" t="s">
        <v>175</v>
      </c>
      <c r="AW160" s="14" t="s">
        <v>7</v>
      </c>
      <c r="AX160" s="14" t="s">
        <v>75</v>
      </c>
      <c r="AY160" s="246" t="s">
        <v>169</v>
      </c>
    </row>
    <row r="161" spans="2:51" s="12" customFormat="1" ht="13.5">
      <c r="B161" s="229"/>
      <c r="D161" s="218" t="s">
        <v>179</v>
      </c>
      <c r="E161" s="230" t="s">
        <v>5</v>
      </c>
      <c r="F161" s="231" t="s">
        <v>253</v>
      </c>
      <c r="H161" s="232">
        <v>774.105</v>
      </c>
      <c r="I161" s="233"/>
      <c r="J161" s="233"/>
      <c r="M161" s="229"/>
      <c r="N161" s="234"/>
      <c r="O161" s="235"/>
      <c r="P161" s="235"/>
      <c r="Q161" s="235"/>
      <c r="R161" s="235"/>
      <c r="S161" s="235"/>
      <c r="T161" s="235"/>
      <c r="U161" s="235"/>
      <c r="V161" s="235"/>
      <c r="W161" s="235"/>
      <c r="X161" s="236"/>
      <c r="AT161" s="230" t="s">
        <v>179</v>
      </c>
      <c r="AU161" s="230" t="s">
        <v>91</v>
      </c>
      <c r="AV161" s="12" t="s">
        <v>91</v>
      </c>
      <c r="AW161" s="12" t="s">
        <v>7</v>
      </c>
      <c r="AX161" s="12" t="s">
        <v>75</v>
      </c>
      <c r="AY161" s="230" t="s">
        <v>169</v>
      </c>
    </row>
    <row r="162" spans="2:51" s="14" customFormat="1" ht="13.5">
      <c r="B162" s="245"/>
      <c r="D162" s="218" t="s">
        <v>179</v>
      </c>
      <c r="E162" s="246" t="s">
        <v>100</v>
      </c>
      <c r="F162" s="247" t="s">
        <v>184</v>
      </c>
      <c r="H162" s="248">
        <v>774.105</v>
      </c>
      <c r="I162" s="249"/>
      <c r="J162" s="249"/>
      <c r="M162" s="245"/>
      <c r="N162" s="250"/>
      <c r="O162" s="251"/>
      <c r="P162" s="251"/>
      <c r="Q162" s="251"/>
      <c r="R162" s="251"/>
      <c r="S162" s="251"/>
      <c r="T162" s="251"/>
      <c r="U162" s="251"/>
      <c r="V162" s="251"/>
      <c r="W162" s="251"/>
      <c r="X162" s="252"/>
      <c r="AT162" s="246" t="s">
        <v>179</v>
      </c>
      <c r="AU162" s="246" t="s">
        <v>91</v>
      </c>
      <c r="AV162" s="14" t="s">
        <v>175</v>
      </c>
      <c r="AW162" s="14" t="s">
        <v>7</v>
      </c>
      <c r="AX162" s="14" t="s">
        <v>80</v>
      </c>
      <c r="AY162" s="246" t="s">
        <v>169</v>
      </c>
    </row>
    <row r="163" spans="2:65" s="1" customFormat="1" ht="38.25" customHeight="1">
      <c r="B163" s="205"/>
      <c r="C163" s="206" t="s">
        <v>254</v>
      </c>
      <c r="D163" s="206" t="s">
        <v>171</v>
      </c>
      <c r="E163" s="207" t="s">
        <v>255</v>
      </c>
      <c r="F163" s="208" t="s">
        <v>256</v>
      </c>
      <c r="G163" s="209" t="s">
        <v>89</v>
      </c>
      <c r="H163" s="210">
        <v>154.821</v>
      </c>
      <c r="I163" s="211"/>
      <c r="J163" s="211"/>
      <c r="K163" s="212">
        <f>ROUND(P163*H163,2)</f>
        <v>0</v>
      </c>
      <c r="L163" s="208" t="s">
        <v>174</v>
      </c>
      <c r="M163" s="47"/>
      <c r="N163" s="213" t="s">
        <v>5</v>
      </c>
      <c r="O163" s="214" t="s">
        <v>44</v>
      </c>
      <c r="P163" s="143">
        <f>I163+J163</f>
        <v>0</v>
      </c>
      <c r="Q163" s="143">
        <f>ROUND(I163*H163,2)</f>
        <v>0</v>
      </c>
      <c r="R163" s="143">
        <f>ROUND(J163*H163,2)</f>
        <v>0</v>
      </c>
      <c r="S163" s="48"/>
      <c r="T163" s="215">
        <f>S163*H163</f>
        <v>0</v>
      </c>
      <c r="U163" s="215">
        <v>0</v>
      </c>
      <c r="V163" s="215">
        <f>U163*H163</f>
        <v>0</v>
      </c>
      <c r="W163" s="215">
        <v>0</v>
      </c>
      <c r="X163" s="216">
        <f>W163*H163</f>
        <v>0</v>
      </c>
      <c r="AR163" s="25" t="s">
        <v>175</v>
      </c>
      <c r="AT163" s="25" t="s">
        <v>171</v>
      </c>
      <c r="AU163" s="25" t="s">
        <v>91</v>
      </c>
      <c r="AY163" s="25" t="s">
        <v>169</v>
      </c>
      <c r="BE163" s="217">
        <f>IF(O163="základní",K163,0)</f>
        <v>0</v>
      </c>
      <c r="BF163" s="217">
        <f>IF(O163="snížená",K163,0)</f>
        <v>0</v>
      </c>
      <c r="BG163" s="217">
        <f>IF(O163="zákl. přenesená",K163,0)</f>
        <v>0</v>
      </c>
      <c r="BH163" s="217">
        <f>IF(O163="sníž. přenesená",K163,0)</f>
        <v>0</v>
      </c>
      <c r="BI163" s="217">
        <f>IF(O163="nulová",K163,0)</f>
        <v>0</v>
      </c>
      <c r="BJ163" s="25" t="s">
        <v>80</v>
      </c>
      <c r="BK163" s="217">
        <f>ROUND(P163*H163,2)</f>
        <v>0</v>
      </c>
      <c r="BL163" s="25" t="s">
        <v>175</v>
      </c>
      <c r="BM163" s="25" t="s">
        <v>257</v>
      </c>
    </row>
    <row r="164" spans="2:47" s="1" customFormat="1" ht="13.5">
      <c r="B164" s="47"/>
      <c r="D164" s="218" t="s">
        <v>177</v>
      </c>
      <c r="F164" s="219" t="s">
        <v>239</v>
      </c>
      <c r="I164" s="220"/>
      <c r="J164" s="220"/>
      <c r="M164" s="47"/>
      <c r="N164" s="221"/>
      <c r="O164" s="48"/>
      <c r="P164" s="48"/>
      <c r="Q164" s="48"/>
      <c r="R164" s="48"/>
      <c r="S164" s="48"/>
      <c r="T164" s="48"/>
      <c r="U164" s="48"/>
      <c r="V164" s="48"/>
      <c r="W164" s="48"/>
      <c r="X164" s="86"/>
      <c r="AT164" s="25" t="s">
        <v>177</v>
      </c>
      <c r="AU164" s="25" t="s">
        <v>91</v>
      </c>
    </row>
    <row r="165" spans="2:51" s="12" customFormat="1" ht="13.5">
      <c r="B165" s="229"/>
      <c r="D165" s="218" t="s">
        <v>179</v>
      </c>
      <c r="E165" s="230" t="s">
        <v>5</v>
      </c>
      <c r="F165" s="231" t="s">
        <v>258</v>
      </c>
      <c r="H165" s="232">
        <v>154.821</v>
      </c>
      <c r="I165" s="233"/>
      <c r="J165" s="233"/>
      <c r="M165" s="229"/>
      <c r="N165" s="234"/>
      <c r="O165" s="235"/>
      <c r="P165" s="235"/>
      <c r="Q165" s="235"/>
      <c r="R165" s="235"/>
      <c r="S165" s="235"/>
      <c r="T165" s="235"/>
      <c r="U165" s="235"/>
      <c r="V165" s="235"/>
      <c r="W165" s="235"/>
      <c r="X165" s="236"/>
      <c r="AT165" s="230" t="s">
        <v>179</v>
      </c>
      <c r="AU165" s="230" t="s">
        <v>91</v>
      </c>
      <c r="AV165" s="12" t="s">
        <v>91</v>
      </c>
      <c r="AW165" s="12" t="s">
        <v>7</v>
      </c>
      <c r="AX165" s="12" t="s">
        <v>75</v>
      </c>
      <c r="AY165" s="230" t="s">
        <v>169</v>
      </c>
    </row>
    <row r="166" spans="2:51" s="13" customFormat="1" ht="13.5">
      <c r="B166" s="237"/>
      <c r="D166" s="218" t="s">
        <v>179</v>
      </c>
      <c r="E166" s="238" t="s">
        <v>5</v>
      </c>
      <c r="F166" s="239" t="s">
        <v>182</v>
      </c>
      <c r="H166" s="240">
        <v>154.821</v>
      </c>
      <c r="I166" s="241"/>
      <c r="J166" s="241"/>
      <c r="M166" s="237"/>
      <c r="N166" s="242"/>
      <c r="O166" s="243"/>
      <c r="P166" s="243"/>
      <c r="Q166" s="243"/>
      <c r="R166" s="243"/>
      <c r="S166" s="243"/>
      <c r="T166" s="243"/>
      <c r="U166" s="243"/>
      <c r="V166" s="243"/>
      <c r="W166" s="243"/>
      <c r="X166" s="244"/>
      <c r="AT166" s="238" t="s">
        <v>179</v>
      </c>
      <c r="AU166" s="238" t="s">
        <v>91</v>
      </c>
      <c r="AV166" s="13" t="s">
        <v>183</v>
      </c>
      <c r="AW166" s="13" t="s">
        <v>7</v>
      </c>
      <c r="AX166" s="13" t="s">
        <v>75</v>
      </c>
      <c r="AY166" s="238" t="s">
        <v>169</v>
      </c>
    </row>
    <row r="167" spans="2:51" s="14" customFormat="1" ht="13.5">
      <c r="B167" s="245"/>
      <c r="D167" s="218" t="s">
        <v>179</v>
      </c>
      <c r="E167" s="246" t="s">
        <v>5</v>
      </c>
      <c r="F167" s="247" t="s">
        <v>184</v>
      </c>
      <c r="H167" s="248">
        <v>154.821</v>
      </c>
      <c r="I167" s="249"/>
      <c r="J167" s="249"/>
      <c r="M167" s="245"/>
      <c r="N167" s="250"/>
      <c r="O167" s="251"/>
      <c r="P167" s="251"/>
      <c r="Q167" s="251"/>
      <c r="R167" s="251"/>
      <c r="S167" s="251"/>
      <c r="T167" s="251"/>
      <c r="U167" s="251"/>
      <c r="V167" s="251"/>
      <c r="W167" s="251"/>
      <c r="X167" s="252"/>
      <c r="AT167" s="246" t="s">
        <v>179</v>
      </c>
      <c r="AU167" s="246" t="s">
        <v>91</v>
      </c>
      <c r="AV167" s="14" t="s">
        <v>175</v>
      </c>
      <c r="AW167" s="14" t="s">
        <v>7</v>
      </c>
      <c r="AX167" s="14" t="s">
        <v>80</v>
      </c>
      <c r="AY167" s="246" t="s">
        <v>169</v>
      </c>
    </row>
    <row r="168" spans="2:65" s="1" customFormat="1" ht="38.25" customHeight="1">
      <c r="B168" s="205"/>
      <c r="C168" s="206" t="s">
        <v>259</v>
      </c>
      <c r="D168" s="206" t="s">
        <v>171</v>
      </c>
      <c r="E168" s="207" t="s">
        <v>260</v>
      </c>
      <c r="F168" s="208" t="s">
        <v>261</v>
      </c>
      <c r="G168" s="209" t="s">
        <v>89</v>
      </c>
      <c r="H168" s="210">
        <v>774.105</v>
      </c>
      <c r="I168" s="211"/>
      <c r="J168" s="211"/>
      <c r="K168" s="212">
        <f>ROUND(P168*H168,2)</f>
        <v>0</v>
      </c>
      <c r="L168" s="208" t="s">
        <v>174</v>
      </c>
      <c r="M168" s="47"/>
      <c r="N168" s="213" t="s">
        <v>5</v>
      </c>
      <c r="O168" s="214" t="s">
        <v>44</v>
      </c>
      <c r="P168" s="143">
        <f>I168+J168</f>
        <v>0</v>
      </c>
      <c r="Q168" s="143">
        <f>ROUND(I168*H168,2)</f>
        <v>0</v>
      </c>
      <c r="R168" s="143">
        <f>ROUND(J168*H168,2)</f>
        <v>0</v>
      </c>
      <c r="S168" s="48"/>
      <c r="T168" s="215">
        <f>S168*H168</f>
        <v>0</v>
      </c>
      <c r="U168" s="215">
        <v>0</v>
      </c>
      <c r="V168" s="215">
        <f>U168*H168</f>
        <v>0</v>
      </c>
      <c r="W168" s="215">
        <v>0</v>
      </c>
      <c r="X168" s="216">
        <f>W168*H168</f>
        <v>0</v>
      </c>
      <c r="AR168" s="25" t="s">
        <v>175</v>
      </c>
      <c r="AT168" s="25" t="s">
        <v>171</v>
      </c>
      <c r="AU168" s="25" t="s">
        <v>91</v>
      </c>
      <c r="AY168" s="25" t="s">
        <v>169</v>
      </c>
      <c r="BE168" s="217">
        <f>IF(O168="základní",K168,0)</f>
        <v>0</v>
      </c>
      <c r="BF168" s="217">
        <f>IF(O168="snížená",K168,0)</f>
        <v>0</v>
      </c>
      <c r="BG168" s="217">
        <f>IF(O168="zákl. přenesená",K168,0)</f>
        <v>0</v>
      </c>
      <c r="BH168" s="217">
        <f>IF(O168="sníž. přenesená",K168,0)</f>
        <v>0</v>
      </c>
      <c r="BI168" s="217">
        <f>IF(O168="nulová",K168,0)</f>
        <v>0</v>
      </c>
      <c r="BJ168" s="25" t="s">
        <v>80</v>
      </c>
      <c r="BK168" s="217">
        <f>ROUND(P168*H168,2)</f>
        <v>0</v>
      </c>
      <c r="BL168" s="25" t="s">
        <v>175</v>
      </c>
      <c r="BM168" s="25" t="s">
        <v>262</v>
      </c>
    </row>
    <row r="169" spans="2:47" s="1" customFormat="1" ht="13.5">
      <c r="B169" s="47"/>
      <c r="D169" s="218" t="s">
        <v>177</v>
      </c>
      <c r="F169" s="219" t="s">
        <v>239</v>
      </c>
      <c r="I169" s="220"/>
      <c r="J169" s="220"/>
      <c r="M169" s="47"/>
      <c r="N169" s="221"/>
      <c r="O169" s="48"/>
      <c r="P169" s="48"/>
      <c r="Q169" s="48"/>
      <c r="R169" s="48"/>
      <c r="S169" s="48"/>
      <c r="T169" s="48"/>
      <c r="U169" s="48"/>
      <c r="V169" s="48"/>
      <c r="W169" s="48"/>
      <c r="X169" s="86"/>
      <c r="AT169" s="25" t="s">
        <v>177</v>
      </c>
      <c r="AU169" s="25" t="s">
        <v>91</v>
      </c>
    </row>
    <row r="170" spans="2:51" s="12" customFormat="1" ht="13.5">
      <c r="B170" s="229"/>
      <c r="D170" s="218" t="s">
        <v>179</v>
      </c>
      <c r="E170" s="230" t="s">
        <v>5</v>
      </c>
      <c r="F170" s="231" t="s">
        <v>253</v>
      </c>
      <c r="H170" s="232">
        <v>774.105</v>
      </c>
      <c r="I170" s="233"/>
      <c r="J170" s="233"/>
      <c r="M170" s="229"/>
      <c r="N170" s="234"/>
      <c r="O170" s="235"/>
      <c r="P170" s="235"/>
      <c r="Q170" s="235"/>
      <c r="R170" s="235"/>
      <c r="S170" s="235"/>
      <c r="T170" s="235"/>
      <c r="U170" s="235"/>
      <c r="V170" s="235"/>
      <c r="W170" s="235"/>
      <c r="X170" s="236"/>
      <c r="AT170" s="230" t="s">
        <v>179</v>
      </c>
      <c r="AU170" s="230" t="s">
        <v>91</v>
      </c>
      <c r="AV170" s="12" t="s">
        <v>91</v>
      </c>
      <c r="AW170" s="12" t="s">
        <v>7</v>
      </c>
      <c r="AX170" s="12" t="s">
        <v>75</v>
      </c>
      <c r="AY170" s="230" t="s">
        <v>169</v>
      </c>
    </row>
    <row r="171" spans="2:51" s="13" customFormat="1" ht="13.5">
      <c r="B171" s="237"/>
      <c r="D171" s="218" t="s">
        <v>179</v>
      </c>
      <c r="E171" s="238" t="s">
        <v>5</v>
      </c>
      <c r="F171" s="239" t="s">
        <v>182</v>
      </c>
      <c r="H171" s="240">
        <v>774.105</v>
      </c>
      <c r="I171" s="241"/>
      <c r="J171" s="241"/>
      <c r="M171" s="237"/>
      <c r="N171" s="242"/>
      <c r="O171" s="243"/>
      <c r="P171" s="243"/>
      <c r="Q171" s="243"/>
      <c r="R171" s="243"/>
      <c r="S171" s="243"/>
      <c r="T171" s="243"/>
      <c r="U171" s="243"/>
      <c r="V171" s="243"/>
      <c r="W171" s="243"/>
      <c r="X171" s="244"/>
      <c r="AT171" s="238" t="s">
        <v>179</v>
      </c>
      <c r="AU171" s="238" t="s">
        <v>91</v>
      </c>
      <c r="AV171" s="13" t="s">
        <v>183</v>
      </c>
      <c r="AW171" s="13" t="s">
        <v>7</v>
      </c>
      <c r="AX171" s="13" t="s">
        <v>75</v>
      </c>
      <c r="AY171" s="238" t="s">
        <v>169</v>
      </c>
    </row>
    <row r="172" spans="2:51" s="14" customFormat="1" ht="13.5">
      <c r="B172" s="245"/>
      <c r="D172" s="218" t="s">
        <v>179</v>
      </c>
      <c r="E172" s="246" t="s">
        <v>5</v>
      </c>
      <c r="F172" s="247" t="s">
        <v>184</v>
      </c>
      <c r="H172" s="248">
        <v>774.105</v>
      </c>
      <c r="I172" s="249"/>
      <c r="J172" s="249"/>
      <c r="M172" s="245"/>
      <c r="N172" s="250"/>
      <c r="O172" s="251"/>
      <c r="P172" s="251"/>
      <c r="Q172" s="251"/>
      <c r="R172" s="251"/>
      <c r="S172" s="251"/>
      <c r="T172" s="251"/>
      <c r="U172" s="251"/>
      <c r="V172" s="251"/>
      <c r="W172" s="251"/>
      <c r="X172" s="252"/>
      <c r="AT172" s="246" t="s">
        <v>179</v>
      </c>
      <c r="AU172" s="246" t="s">
        <v>91</v>
      </c>
      <c r="AV172" s="14" t="s">
        <v>175</v>
      </c>
      <c r="AW172" s="14" t="s">
        <v>7</v>
      </c>
      <c r="AX172" s="14" t="s">
        <v>80</v>
      </c>
      <c r="AY172" s="246" t="s">
        <v>169</v>
      </c>
    </row>
    <row r="173" spans="2:65" s="1" customFormat="1" ht="38.25" customHeight="1">
      <c r="B173" s="205"/>
      <c r="C173" s="206" t="s">
        <v>263</v>
      </c>
      <c r="D173" s="206" t="s">
        <v>171</v>
      </c>
      <c r="E173" s="207" t="s">
        <v>264</v>
      </c>
      <c r="F173" s="208" t="s">
        <v>265</v>
      </c>
      <c r="G173" s="209" t="s">
        <v>89</v>
      </c>
      <c r="H173" s="210">
        <v>154.821</v>
      </c>
      <c r="I173" s="211"/>
      <c r="J173" s="211"/>
      <c r="K173" s="212">
        <f>ROUND(P173*H173,2)</f>
        <v>0</v>
      </c>
      <c r="L173" s="208" t="s">
        <v>174</v>
      </c>
      <c r="M173" s="47"/>
      <c r="N173" s="213" t="s">
        <v>5</v>
      </c>
      <c r="O173" s="214" t="s">
        <v>44</v>
      </c>
      <c r="P173" s="143">
        <f>I173+J173</f>
        <v>0</v>
      </c>
      <c r="Q173" s="143">
        <f>ROUND(I173*H173,2)</f>
        <v>0</v>
      </c>
      <c r="R173" s="143">
        <f>ROUND(J173*H173,2)</f>
        <v>0</v>
      </c>
      <c r="S173" s="48"/>
      <c r="T173" s="215">
        <f>S173*H173</f>
        <v>0</v>
      </c>
      <c r="U173" s="215">
        <v>0</v>
      </c>
      <c r="V173" s="215">
        <f>U173*H173</f>
        <v>0</v>
      </c>
      <c r="W173" s="215">
        <v>0</v>
      </c>
      <c r="X173" s="216">
        <f>W173*H173</f>
        <v>0</v>
      </c>
      <c r="AR173" s="25" t="s">
        <v>175</v>
      </c>
      <c r="AT173" s="25" t="s">
        <v>171</v>
      </c>
      <c r="AU173" s="25" t="s">
        <v>91</v>
      </c>
      <c r="AY173" s="25" t="s">
        <v>169</v>
      </c>
      <c r="BE173" s="217">
        <f>IF(O173="základní",K173,0)</f>
        <v>0</v>
      </c>
      <c r="BF173" s="217">
        <f>IF(O173="snížená",K173,0)</f>
        <v>0</v>
      </c>
      <c r="BG173" s="217">
        <f>IF(O173="zákl. přenesená",K173,0)</f>
        <v>0</v>
      </c>
      <c r="BH173" s="217">
        <f>IF(O173="sníž. přenesená",K173,0)</f>
        <v>0</v>
      </c>
      <c r="BI173" s="217">
        <f>IF(O173="nulová",K173,0)</f>
        <v>0</v>
      </c>
      <c r="BJ173" s="25" t="s">
        <v>80</v>
      </c>
      <c r="BK173" s="217">
        <f>ROUND(P173*H173,2)</f>
        <v>0</v>
      </c>
      <c r="BL173" s="25" t="s">
        <v>175</v>
      </c>
      <c r="BM173" s="25" t="s">
        <v>266</v>
      </c>
    </row>
    <row r="174" spans="2:47" s="1" customFormat="1" ht="13.5">
      <c r="B174" s="47"/>
      <c r="D174" s="218" t="s">
        <v>177</v>
      </c>
      <c r="F174" s="219" t="s">
        <v>239</v>
      </c>
      <c r="I174" s="220"/>
      <c r="J174" s="220"/>
      <c r="M174" s="47"/>
      <c r="N174" s="221"/>
      <c r="O174" s="48"/>
      <c r="P174" s="48"/>
      <c r="Q174" s="48"/>
      <c r="R174" s="48"/>
      <c r="S174" s="48"/>
      <c r="T174" s="48"/>
      <c r="U174" s="48"/>
      <c r="V174" s="48"/>
      <c r="W174" s="48"/>
      <c r="X174" s="86"/>
      <c r="AT174" s="25" t="s">
        <v>177</v>
      </c>
      <c r="AU174" s="25" t="s">
        <v>91</v>
      </c>
    </row>
    <row r="175" spans="2:51" s="12" customFormat="1" ht="13.5">
      <c r="B175" s="229"/>
      <c r="D175" s="218" t="s">
        <v>179</v>
      </c>
      <c r="E175" s="230" t="s">
        <v>5</v>
      </c>
      <c r="F175" s="231" t="s">
        <v>258</v>
      </c>
      <c r="H175" s="232">
        <v>154.821</v>
      </c>
      <c r="I175" s="233"/>
      <c r="J175" s="233"/>
      <c r="M175" s="229"/>
      <c r="N175" s="234"/>
      <c r="O175" s="235"/>
      <c r="P175" s="235"/>
      <c r="Q175" s="235"/>
      <c r="R175" s="235"/>
      <c r="S175" s="235"/>
      <c r="T175" s="235"/>
      <c r="U175" s="235"/>
      <c r="V175" s="235"/>
      <c r="W175" s="235"/>
      <c r="X175" s="236"/>
      <c r="AT175" s="230" t="s">
        <v>179</v>
      </c>
      <c r="AU175" s="230" t="s">
        <v>91</v>
      </c>
      <c r="AV175" s="12" t="s">
        <v>91</v>
      </c>
      <c r="AW175" s="12" t="s">
        <v>7</v>
      </c>
      <c r="AX175" s="12" t="s">
        <v>75</v>
      </c>
      <c r="AY175" s="230" t="s">
        <v>169</v>
      </c>
    </row>
    <row r="176" spans="2:51" s="13" customFormat="1" ht="13.5">
      <c r="B176" s="237"/>
      <c r="D176" s="218" t="s">
        <v>179</v>
      </c>
      <c r="E176" s="238" t="s">
        <v>5</v>
      </c>
      <c r="F176" s="239" t="s">
        <v>182</v>
      </c>
      <c r="H176" s="240">
        <v>154.821</v>
      </c>
      <c r="I176" s="241"/>
      <c r="J176" s="241"/>
      <c r="M176" s="237"/>
      <c r="N176" s="242"/>
      <c r="O176" s="243"/>
      <c r="P176" s="243"/>
      <c r="Q176" s="243"/>
      <c r="R176" s="243"/>
      <c r="S176" s="243"/>
      <c r="T176" s="243"/>
      <c r="U176" s="243"/>
      <c r="V176" s="243"/>
      <c r="W176" s="243"/>
      <c r="X176" s="244"/>
      <c r="AT176" s="238" t="s">
        <v>179</v>
      </c>
      <c r="AU176" s="238" t="s">
        <v>91</v>
      </c>
      <c r="AV176" s="13" t="s">
        <v>183</v>
      </c>
      <c r="AW176" s="13" t="s">
        <v>7</v>
      </c>
      <c r="AX176" s="13" t="s">
        <v>75</v>
      </c>
      <c r="AY176" s="238" t="s">
        <v>169</v>
      </c>
    </row>
    <row r="177" spans="2:51" s="14" customFormat="1" ht="13.5">
      <c r="B177" s="245"/>
      <c r="D177" s="218" t="s">
        <v>179</v>
      </c>
      <c r="E177" s="246" t="s">
        <v>5</v>
      </c>
      <c r="F177" s="247" t="s">
        <v>184</v>
      </c>
      <c r="H177" s="248">
        <v>154.821</v>
      </c>
      <c r="I177" s="249"/>
      <c r="J177" s="249"/>
      <c r="M177" s="245"/>
      <c r="N177" s="250"/>
      <c r="O177" s="251"/>
      <c r="P177" s="251"/>
      <c r="Q177" s="251"/>
      <c r="R177" s="251"/>
      <c r="S177" s="251"/>
      <c r="T177" s="251"/>
      <c r="U177" s="251"/>
      <c r="V177" s="251"/>
      <c r="W177" s="251"/>
      <c r="X177" s="252"/>
      <c r="AT177" s="246" t="s">
        <v>179</v>
      </c>
      <c r="AU177" s="246" t="s">
        <v>91</v>
      </c>
      <c r="AV177" s="14" t="s">
        <v>175</v>
      </c>
      <c r="AW177" s="14" t="s">
        <v>7</v>
      </c>
      <c r="AX177" s="14" t="s">
        <v>80</v>
      </c>
      <c r="AY177" s="246" t="s">
        <v>169</v>
      </c>
    </row>
    <row r="178" spans="2:65" s="1" customFormat="1" ht="25.5" customHeight="1">
      <c r="B178" s="205"/>
      <c r="C178" s="206" t="s">
        <v>267</v>
      </c>
      <c r="D178" s="206" t="s">
        <v>171</v>
      </c>
      <c r="E178" s="207" t="s">
        <v>268</v>
      </c>
      <c r="F178" s="208" t="s">
        <v>269</v>
      </c>
      <c r="G178" s="209" t="s">
        <v>89</v>
      </c>
      <c r="H178" s="210">
        <v>233.95</v>
      </c>
      <c r="I178" s="211"/>
      <c r="J178" s="211"/>
      <c r="K178" s="212">
        <f>ROUND(P178*H178,2)</f>
        <v>0</v>
      </c>
      <c r="L178" s="208" t="s">
        <v>174</v>
      </c>
      <c r="M178" s="47"/>
      <c r="N178" s="213" t="s">
        <v>5</v>
      </c>
      <c r="O178" s="214" t="s">
        <v>44</v>
      </c>
      <c r="P178" s="143">
        <f>I178+J178</f>
        <v>0</v>
      </c>
      <c r="Q178" s="143">
        <f>ROUND(I178*H178,2)</f>
        <v>0</v>
      </c>
      <c r="R178" s="143">
        <f>ROUND(J178*H178,2)</f>
        <v>0</v>
      </c>
      <c r="S178" s="48"/>
      <c r="T178" s="215">
        <f>S178*H178</f>
        <v>0</v>
      </c>
      <c r="U178" s="215">
        <v>0</v>
      </c>
      <c r="V178" s="215">
        <f>U178*H178</f>
        <v>0</v>
      </c>
      <c r="W178" s="215">
        <v>0</v>
      </c>
      <c r="X178" s="216">
        <f>W178*H178</f>
        <v>0</v>
      </c>
      <c r="AR178" s="25" t="s">
        <v>175</v>
      </c>
      <c r="AT178" s="25" t="s">
        <v>171</v>
      </c>
      <c r="AU178" s="25" t="s">
        <v>91</v>
      </c>
      <c r="AY178" s="25" t="s">
        <v>169</v>
      </c>
      <c r="BE178" s="217">
        <f>IF(O178="základní",K178,0)</f>
        <v>0</v>
      </c>
      <c r="BF178" s="217">
        <f>IF(O178="snížená",K178,0)</f>
        <v>0</v>
      </c>
      <c r="BG178" s="217">
        <f>IF(O178="zákl. přenesená",K178,0)</f>
        <v>0</v>
      </c>
      <c r="BH178" s="217">
        <f>IF(O178="sníž. přenesená",K178,0)</f>
        <v>0</v>
      </c>
      <c r="BI178" s="217">
        <f>IF(O178="nulová",K178,0)</f>
        <v>0</v>
      </c>
      <c r="BJ178" s="25" t="s">
        <v>80</v>
      </c>
      <c r="BK178" s="217">
        <f>ROUND(P178*H178,2)</f>
        <v>0</v>
      </c>
      <c r="BL178" s="25" t="s">
        <v>175</v>
      </c>
      <c r="BM178" s="25" t="s">
        <v>270</v>
      </c>
    </row>
    <row r="179" spans="2:47" s="1" customFormat="1" ht="13.5">
      <c r="B179" s="47"/>
      <c r="D179" s="218" t="s">
        <v>177</v>
      </c>
      <c r="F179" s="219" t="s">
        <v>271</v>
      </c>
      <c r="I179" s="220"/>
      <c r="J179" s="220"/>
      <c r="M179" s="47"/>
      <c r="N179" s="221"/>
      <c r="O179" s="48"/>
      <c r="P179" s="48"/>
      <c r="Q179" s="48"/>
      <c r="R179" s="48"/>
      <c r="S179" s="48"/>
      <c r="T179" s="48"/>
      <c r="U179" s="48"/>
      <c r="V179" s="48"/>
      <c r="W179" s="48"/>
      <c r="X179" s="86"/>
      <c r="AT179" s="25" t="s">
        <v>177</v>
      </c>
      <c r="AU179" s="25" t="s">
        <v>91</v>
      </c>
    </row>
    <row r="180" spans="2:51" s="11" customFormat="1" ht="13.5">
      <c r="B180" s="222"/>
      <c r="D180" s="218" t="s">
        <v>179</v>
      </c>
      <c r="E180" s="223" t="s">
        <v>5</v>
      </c>
      <c r="F180" s="224" t="s">
        <v>272</v>
      </c>
      <c r="H180" s="223" t="s">
        <v>5</v>
      </c>
      <c r="I180" s="225"/>
      <c r="J180" s="225"/>
      <c r="M180" s="222"/>
      <c r="N180" s="226"/>
      <c r="O180" s="227"/>
      <c r="P180" s="227"/>
      <c r="Q180" s="227"/>
      <c r="R180" s="227"/>
      <c r="S180" s="227"/>
      <c r="T180" s="227"/>
      <c r="U180" s="227"/>
      <c r="V180" s="227"/>
      <c r="W180" s="227"/>
      <c r="X180" s="228"/>
      <c r="AT180" s="223" t="s">
        <v>179</v>
      </c>
      <c r="AU180" s="223" t="s">
        <v>91</v>
      </c>
      <c r="AV180" s="11" t="s">
        <v>80</v>
      </c>
      <c r="AW180" s="11" t="s">
        <v>7</v>
      </c>
      <c r="AX180" s="11" t="s">
        <v>75</v>
      </c>
      <c r="AY180" s="223" t="s">
        <v>169</v>
      </c>
    </row>
    <row r="181" spans="2:51" s="12" customFormat="1" ht="13.5">
      <c r="B181" s="229"/>
      <c r="D181" s="218" t="s">
        <v>179</v>
      </c>
      <c r="E181" s="230" t="s">
        <v>5</v>
      </c>
      <c r="F181" s="231" t="s">
        <v>273</v>
      </c>
      <c r="H181" s="232">
        <v>25.74</v>
      </c>
      <c r="I181" s="233"/>
      <c r="J181" s="233"/>
      <c r="M181" s="229"/>
      <c r="N181" s="234"/>
      <c r="O181" s="235"/>
      <c r="P181" s="235"/>
      <c r="Q181" s="235"/>
      <c r="R181" s="235"/>
      <c r="S181" s="235"/>
      <c r="T181" s="235"/>
      <c r="U181" s="235"/>
      <c r="V181" s="235"/>
      <c r="W181" s="235"/>
      <c r="X181" s="236"/>
      <c r="AT181" s="230" t="s">
        <v>179</v>
      </c>
      <c r="AU181" s="230" t="s">
        <v>91</v>
      </c>
      <c r="AV181" s="12" t="s">
        <v>91</v>
      </c>
      <c r="AW181" s="12" t="s">
        <v>7</v>
      </c>
      <c r="AX181" s="12" t="s">
        <v>75</v>
      </c>
      <c r="AY181" s="230" t="s">
        <v>169</v>
      </c>
    </row>
    <row r="182" spans="2:51" s="12" customFormat="1" ht="13.5">
      <c r="B182" s="229"/>
      <c r="D182" s="218" t="s">
        <v>179</v>
      </c>
      <c r="E182" s="230" t="s">
        <v>5</v>
      </c>
      <c r="F182" s="231" t="s">
        <v>274</v>
      </c>
      <c r="H182" s="232">
        <v>25.74</v>
      </c>
      <c r="I182" s="233"/>
      <c r="J182" s="233"/>
      <c r="M182" s="229"/>
      <c r="N182" s="234"/>
      <c r="O182" s="235"/>
      <c r="P182" s="235"/>
      <c r="Q182" s="235"/>
      <c r="R182" s="235"/>
      <c r="S182" s="235"/>
      <c r="T182" s="235"/>
      <c r="U182" s="235"/>
      <c r="V182" s="235"/>
      <c r="W182" s="235"/>
      <c r="X182" s="236"/>
      <c r="AT182" s="230" t="s">
        <v>179</v>
      </c>
      <c r="AU182" s="230" t="s">
        <v>91</v>
      </c>
      <c r="AV182" s="12" t="s">
        <v>91</v>
      </c>
      <c r="AW182" s="12" t="s">
        <v>7</v>
      </c>
      <c r="AX182" s="12" t="s">
        <v>75</v>
      </c>
      <c r="AY182" s="230" t="s">
        <v>169</v>
      </c>
    </row>
    <row r="183" spans="2:51" s="12" customFormat="1" ht="13.5">
      <c r="B183" s="229"/>
      <c r="D183" s="218" t="s">
        <v>179</v>
      </c>
      <c r="E183" s="230" t="s">
        <v>5</v>
      </c>
      <c r="F183" s="231" t="s">
        <v>275</v>
      </c>
      <c r="H183" s="232">
        <v>25.74</v>
      </c>
      <c r="I183" s="233"/>
      <c r="J183" s="233"/>
      <c r="M183" s="229"/>
      <c r="N183" s="234"/>
      <c r="O183" s="235"/>
      <c r="P183" s="235"/>
      <c r="Q183" s="235"/>
      <c r="R183" s="235"/>
      <c r="S183" s="235"/>
      <c r="T183" s="235"/>
      <c r="U183" s="235"/>
      <c r="V183" s="235"/>
      <c r="W183" s="235"/>
      <c r="X183" s="236"/>
      <c r="AT183" s="230" t="s">
        <v>179</v>
      </c>
      <c r="AU183" s="230" t="s">
        <v>91</v>
      </c>
      <c r="AV183" s="12" t="s">
        <v>91</v>
      </c>
      <c r="AW183" s="12" t="s">
        <v>7</v>
      </c>
      <c r="AX183" s="12" t="s">
        <v>75</v>
      </c>
      <c r="AY183" s="230" t="s">
        <v>169</v>
      </c>
    </row>
    <row r="184" spans="2:51" s="12" customFormat="1" ht="13.5">
      <c r="B184" s="229"/>
      <c r="D184" s="218" t="s">
        <v>179</v>
      </c>
      <c r="E184" s="230" t="s">
        <v>5</v>
      </c>
      <c r="F184" s="231" t="s">
        <v>276</v>
      </c>
      <c r="H184" s="232">
        <v>25.74</v>
      </c>
      <c r="I184" s="233"/>
      <c r="J184" s="233"/>
      <c r="M184" s="229"/>
      <c r="N184" s="234"/>
      <c r="O184" s="235"/>
      <c r="P184" s="235"/>
      <c r="Q184" s="235"/>
      <c r="R184" s="235"/>
      <c r="S184" s="235"/>
      <c r="T184" s="235"/>
      <c r="U184" s="235"/>
      <c r="V184" s="235"/>
      <c r="W184" s="235"/>
      <c r="X184" s="236"/>
      <c r="AT184" s="230" t="s">
        <v>179</v>
      </c>
      <c r="AU184" s="230" t="s">
        <v>91</v>
      </c>
      <c r="AV184" s="12" t="s">
        <v>91</v>
      </c>
      <c r="AW184" s="12" t="s">
        <v>7</v>
      </c>
      <c r="AX184" s="12" t="s">
        <v>75</v>
      </c>
      <c r="AY184" s="230" t="s">
        <v>169</v>
      </c>
    </row>
    <row r="185" spans="2:51" s="12" customFormat="1" ht="13.5">
      <c r="B185" s="229"/>
      <c r="D185" s="218" t="s">
        <v>179</v>
      </c>
      <c r="E185" s="230" t="s">
        <v>5</v>
      </c>
      <c r="F185" s="231" t="s">
        <v>277</v>
      </c>
      <c r="H185" s="232">
        <v>25.74</v>
      </c>
      <c r="I185" s="233"/>
      <c r="J185" s="233"/>
      <c r="M185" s="229"/>
      <c r="N185" s="234"/>
      <c r="O185" s="235"/>
      <c r="P185" s="235"/>
      <c r="Q185" s="235"/>
      <c r="R185" s="235"/>
      <c r="S185" s="235"/>
      <c r="T185" s="235"/>
      <c r="U185" s="235"/>
      <c r="V185" s="235"/>
      <c r="W185" s="235"/>
      <c r="X185" s="236"/>
      <c r="AT185" s="230" t="s">
        <v>179</v>
      </c>
      <c r="AU185" s="230" t="s">
        <v>91</v>
      </c>
      <c r="AV185" s="12" t="s">
        <v>91</v>
      </c>
      <c r="AW185" s="12" t="s">
        <v>7</v>
      </c>
      <c r="AX185" s="12" t="s">
        <v>75</v>
      </c>
      <c r="AY185" s="230" t="s">
        <v>169</v>
      </c>
    </row>
    <row r="186" spans="2:51" s="12" customFormat="1" ht="13.5">
      <c r="B186" s="229"/>
      <c r="D186" s="218" t="s">
        <v>179</v>
      </c>
      <c r="E186" s="230" t="s">
        <v>5</v>
      </c>
      <c r="F186" s="231" t="s">
        <v>278</v>
      </c>
      <c r="H186" s="232">
        <v>28.6</v>
      </c>
      <c r="I186" s="233"/>
      <c r="J186" s="233"/>
      <c r="M186" s="229"/>
      <c r="N186" s="234"/>
      <c r="O186" s="235"/>
      <c r="P186" s="235"/>
      <c r="Q186" s="235"/>
      <c r="R186" s="235"/>
      <c r="S186" s="235"/>
      <c r="T186" s="235"/>
      <c r="U186" s="235"/>
      <c r="V186" s="235"/>
      <c r="W186" s="235"/>
      <c r="X186" s="236"/>
      <c r="AT186" s="230" t="s">
        <v>179</v>
      </c>
      <c r="AU186" s="230" t="s">
        <v>91</v>
      </c>
      <c r="AV186" s="12" t="s">
        <v>91</v>
      </c>
      <c r="AW186" s="12" t="s">
        <v>7</v>
      </c>
      <c r="AX186" s="12" t="s">
        <v>75</v>
      </c>
      <c r="AY186" s="230" t="s">
        <v>169</v>
      </c>
    </row>
    <row r="187" spans="2:51" s="13" customFormat="1" ht="13.5">
      <c r="B187" s="237"/>
      <c r="D187" s="218" t="s">
        <v>179</v>
      </c>
      <c r="E187" s="238" t="s">
        <v>5</v>
      </c>
      <c r="F187" s="239" t="s">
        <v>182</v>
      </c>
      <c r="H187" s="240">
        <v>157.3</v>
      </c>
      <c r="I187" s="241"/>
      <c r="J187" s="241"/>
      <c r="M187" s="237"/>
      <c r="N187" s="242"/>
      <c r="O187" s="243"/>
      <c r="P187" s="243"/>
      <c r="Q187" s="243"/>
      <c r="R187" s="243"/>
      <c r="S187" s="243"/>
      <c r="T187" s="243"/>
      <c r="U187" s="243"/>
      <c r="V187" s="243"/>
      <c r="W187" s="243"/>
      <c r="X187" s="244"/>
      <c r="AT187" s="238" t="s">
        <v>179</v>
      </c>
      <c r="AU187" s="238" t="s">
        <v>91</v>
      </c>
      <c r="AV187" s="13" t="s">
        <v>183</v>
      </c>
      <c r="AW187" s="13" t="s">
        <v>7</v>
      </c>
      <c r="AX187" s="13" t="s">
        <v>75</v>
      </c>
      <c r="AY187" s="238" t="s">
        <v>169</v>
      </c>
    </row>
    <row r="188" spans="2:51" s="11" customFormat="1" ht="13.5">
      <c r="B188" s="222"/>
      <c r="D188" s="218" t="s">
        <v>179</v>
      </c>
      <c r="E188" s="223" t="s">
        <v>5</v>
      </c>
      <c r="F188" s="224" t="s">
        <v>279</v>
      </c>
      <c r="H188" s="223" t="s">
        <v>5</v>
      </c>
      <c r="I188" s="225"/>
      <c r="J188" s="225"/>
      <c r="M188" s="222"/>
      <c r="N188" s="226"/>
      <c r="O188" s="227"/>
      <c r="P188" s="227"/>
      <c r="Q188" s="227"/>
      <c r="R188" s="227"/>
      <c r="S188" s="227"/>
      <c r="T188" s="227"/>
      <c r="U188" s="227"/>
      <c r="V188" s="227"/>
      <c r="W188" s="227"/>
      <c r="X188" s="228"/>
      <c r="AT188" s="223" t="s">
        <v>179</v>
      </c>
      <c r="AU188" s="223" t="s">
        <v>91</v>
      </c>
      <c r="AV188" s="11" t="s">
        <v>80</v>
      </c>
      <c r="AW188" s="11" t="s">
        <v>7</v>
      </c>
      <c r="AX188" s="11" t="s">
        <v>75</v>
      </c>
      <c r="AY188" s="223" t="s">
        <v>169</v>
      </c>
    </row>
    <row r="189" spans="2:51" s="12" customFormat="1" ht="13.5">
      <c r="B189" s="229"/>
      <c r="D189" s="218" t="s">
        <v>179</v>
      </c>
      <c r="E189" s="230" t="s">
        <v>5</v>
      </c>
      <c r="F189" s="231" t="s">
        <v>280</v>
      </c>
      <c r="H189" s="232">
        <v>28.2</v>
      </c>
      <c r="I189" s="233"/>
      <c r="J189" s="233"/>
      <c r="M189" s="229"/>
      <c r="N189" s="234"/>
      <c r="O189" s="235"/>
      <c r="P189" s="235"/>
      <c r="Q189" s="235"/>
      <c r="R189" s="235"/>
      <c r="S189" s="235"/>
      <c r="T189" s="235"/>
      <c r="U189" s="235"/>
      <c r="V189" s="235"/>
      <c r="W189" s="235"/>
      <c r="X189" s="236"/>
      <c r="AT189" s="230" t="s">
        <v>179</v>
      </c>
      <c r="AU189" s="230" t="s">
        <v>91</v>
      </c>
      <c r="AV189" s="12" t="s">
        <v>91</v>
      </c>
      <c r="AW189" s="12" t="s">
        <v>7</v>
      </c>
      <c r="AX189" s="12" t="s">
        <v>75</v>
      </c>
      <c r="AY189" s="230" t="s">
        <v>169</v>
      </c>
    </row>
    <row r="190" spans="2:51" s="12" customFormat="1" ht="13.5">
      <c r="B190" s="229"/>
      <c r="D190" s="218" t="s">
        <v>179</v>
      </c>
      <c r="E190" s="230" t="s">
        <v>5</v>
      </c>
      <c r="F190" s="231" t="s">
        <v>281</v>
      </c>
      <c r="H190" s="232">
        <v>28.2</v>
      </c>
      <c r="I190" s="233"/>
      <c r="J190" s="233"/>
      <c r="M190" s="229"/>
      <c r="N190" s="234"/>
      <c r="O190" s="235"/>
      <c r="P190" s="235"/>
      <c r="Q190" s="235"/>
      <c r="R190" s="235"/>
      <c r="S190" s="235"/>
      <c r="T190" s="235"/>
      <c r="U190" s="235"/>
      <c r="V190" s="235"/>
      <c r="W190" s="235"/>
      <c r="X190" s="236"/>
      <c r="AT190" s="230" t="s">
        <v>179</v>
      </c>
      <c r="AU190" s="230" t="s">
        <v>91</v>
      </c>
      <c r="AV190" s="12" t="s">
        <v>91</v>
      </c>
      <c r="AW190" s="12" t="s">
        <v>7</v>
      </c>
      <c r="AX190" s="12" t="s">
        <v>75</v>
      </c>
      <c r="AY190" s="230" t="s">
        <v>169</v>
      </c>
    </row>
    <row r="191" spans="2:51" s="12" customFormat="1" ht="13.5">
      <c r="B191" s="229"/>
      <c r="D191" s="218" t="s">
        <v>179</v>
      </c>
      <c r="E191" s="230" t="s">
        <v>5</v>
      </c>
      <c r="F191" s="231" t="s">
        <v>282</v>
      </c>
      <c r="H191" s="232">
        <v>28.2</v>
      </c>
      <c r="I191" s="233"/>
      <c r="J191" s="233"/>
      <c r="M191" s="229"/>
      <c r="N191" s="234"/>
      <c r="O191" s="235"/>
      <c r="P191" s="235"/>
      <c r="Q191" s="235"/>
      <c r="R191" s="235"/>
      <c r="S191" s="235"/>
      <c r="T191" s="235"/>
      <c r="U191" s="235"/>
      <c r="V191" s="235"/>
      <c r="W191" s="235"/>
      <c r="X191" s="236"/>
      <c r="AT191" s="230" t="s">
        <v>179</v>
      </c>
      <c r="AU191" s="230" t="s">
        <v>91</v>
      </c>
      <c r="AV191" s="12" t="s">
        <v>91</v>
      </c>
      <c r="AW191" s="12" t="s">
        <v>7</v>
      </c>
      <c r="AX191" s="12" t="s">
        <v>75</v>
      </c>
      <c r="AY191" s="230" t="s">
        <v>169</v>
      </c>
    </row>
    <row r="192" spans="2:51" s="12" customFormat="1" ht="13.5">
      <c r="B192" s="229"/>
      <c r="D192" s="218" t="s">
        <v>179</v>
      </c>
      <c r="E192" s="230" t="s">
        <v>5</v>
      </c>
      <c r="F192" s="231" t="s">
        <v>283</v>
      </c>
      <c r="H192" s="232">
        <v>28.2</v>
      </c>
      <c r="I192" s="233"/>
      <c r="J192" s="233"/>
      <c r="M192" s="229"/>
      <c r="N192" s="234"/>
      <c r="O192" s="235"/>
      <c r="P192" s="235"/>
      <c r="Q192" s="235"/>
      <c r="R192" s="235"/>
      <c r="S192" s="235"/>
      <c r="T192" s="235"/>
      <c r="U192" s="235"/>
      <c r="V192" s="235"/>
      <c r="W192" s="235"/>
      <c r="X192" s="236"/>
      <c r="AT192" s="230" t="s">
        <v>179</v>
      </c>
      <c r="AU192" s="230" t="s">
        <v>91</v>
      </c>
      <c r="AV192" s="12" t="s">
        <v>91</v>
      </c>
      <c r="AW192" s="12" t="s">
        <v>7</v>
      </c>
      <c r="AX192" s="12" t="s">
        <v>75</v>
      </c>
      <c r="AY192" s="230" t="s">
        <v>169</v>
      </c>
    </row>
    <row r="193" spans="2:51" s="12" customFormat="1" ht="13.5">
      <c r="B193" s="229"/>
      <c r="D193" s="218" t="s">
        <v>179</v>
      </c>
      <c r="E193" s="230" t="s">
        <v>5</v>
      </c>
      <c r="F193" s="231" t="s">
        <v>284</v>
      </c>
      <c r="H193" s="232">
        <v>28.2</v>
      </c>
      <c r="I193" s="233"/>
      <c r="J193" s="233"/>
      <c r="M193" s="229"/>
      <c r="N193" s="234"/>
      <c r="O193" s="235"/>
      <c r="P193" s="235"/>
      <c r="Q193" s="235"/>
      <c r="R193" s="235"/>
      <c r="S193" s="235"/>
      <c r="T193" s="235"/>
      <c r="U193" s="235"/>
      <c r="V193" s="235"/>
      <c r="W193" s="235"/>
      <c r="X193" s="236"/>
      <c r="AT193" s="230" t="s">
        <v>179</v>
      </c>
      <c r="AU193" s="230" t="s">
        <v>91</v>
      </c>
      <c r="AV193" s="12" t="s">
        <v>91</v>
      </c>
      <c r="AW193" s="12" t="s">
        <v>7</v>
      </c>
      <c r="AX193" s="12" t="s">
        <v>75</v>
      </c>
      <c r="AY193" s="230" t="s">
        <v>169</v>
      </c>
    </row>
    <row r="194" spans="2:51" s="13" customFormat="1" ht="13.5">
      <c r="B194" s="237"/>
      <c r="D194" s="218" t="s">
        <v>179</v>
      </c>
      <c r="E194" s="238" t="s">
        <v>5</v>
      </c>
      <c r="F194" s="239" t="s">
        <v>182</v>
      </c>
      <c r="H194" s="240">
        <v>141</v>
      </c>
      <c r="I194" s="241"/>
      <c r="J194" s="241"/>
      <c r="M194" s="237"/>
      <c r="N194" s="242"/>
      <c r="O194" s="243"/>
      <c r="P194" s="243"/>
      <c r="Q194" s="243"/>
      <c r="R194" s="243"/>
      <c r="S194" s="243"/>
      <c r="T194" s="243"/>
      <c r="U194" s="243"/>
      <c r="V194" s="243"/>
      <c r="W194" s="243"/>
      <c r="X194" s="244"/>
      <c r="AT194" s="238" t="s">
        <v>179</v>
      </c>
      <c r="AU194" s="238" t="s">
        <v>91</v>
      </c>
      <c r="AV194" s="13" t="s">
        <v>183</v>
      </c>
      <c r="AW194" s="13" t="s">
        <v>7</v>
      </c>
      <c r="AX194" s="13" t="s">
        <v>75</v>
      </c>
      <c r="AY194" s="238" t="s">
        <v>169</v>
      </c>
    </row>
    <row r="195" spans="2:51" s="11" customFormat="1" ht="13.5">
      <c r="B195" s="222"/>
      <c r="D195" s="218" t="s">
        <v>179</v>
      </c>
      <c r="E195" s="223" t="s">
        <v>5</v>
      </c>
      <c r="F195" s="224" t="s">
        <v>285</v>
      </c>
      <c r="H195" s="223" t="s">
        <v>5</v>
      </c>
      <c r="I195" s="225"/>
      <c r="J195" s="225"/>
      <c r="M195" s="222"/>
      <c r="N195" s="226"/>
      <c r="O195" s="227"/>
      <c r="P195" s="227"/>
      <c r="Q195" s="227"/>
      <c r="R195" s="227"/>
      <c r="S195" s="227"/>
      <c r="T195" s="227"/>
      <c r="U195" s="227"/>
      <c r="V195" s="227"/>
      <c r="W195" s="227"/>
      <c r="X195" s="228"/>
      <c r="AT195" s="223" t="s">
        <v>179</v>
      </c>
      <c r="AU195" s="223" t="s">
        <v>91</v>
      </c>
      <c r="AV195" s="11" t="s">
        <v>80</v>
      </c>
      <c r="AW195" s="11" t="s">
        <v>7</v>
      </c>
      <c r="AX195" s="11" t="s">
        <v>75</v>
      </c>
      <c r="AY195" s="223" t="s">
        <v>169</v>
      </c>
    </row>
    <row r="196" spans="2:51" s="12" customFormat="1" ht="13.5">
      <c r="B196" s="229"/>
      <c r="D196" s="218" t="s">
        <v>179</v>
      </c>
      <c r="E196" s="230" t="s">
        <v>5</v>
      </c>
      <c r="F196" s="231" t="s">
        <v>286</v>
      </c>
      <c r="H196" s="232">
        <v>84.6</v>
      </c>
      <c r="I196" s="233"/>
      <c r="J196" s="233"/>
      <c r="M196" s="229"/>
      <c r="N196" s="234"/>
      <c r="O196" s="235"/>
      <c r="P196" s="235"/>
      <c r="Q196" s="235"/>
      <c r="R196" s="235"/>
      <c r="S196" s="235"/>
      <c r="T196" s="235"/>
      <c r="U196" s="235"/>
      <c r="V196" s="235"/>
      <c r="W196" s="235"/>
      <c r="X196" s="236"/>
      <c r="AT196" s="230" t="s">
        <v>179</v>
      </c>
      <c r="AU196" s="230" t="s">
        <v>91</v>
      </c>
      <c r="AV196" s="12" t="s">
        <v>91</v>
      </c>
      <c r="AW196" s="12" t="s">
        <v>7</v>
      </c>
      <c r="AX196" s="12" t="s">
        <v>75</v>
      </c>
      <c r="AY196" s="230" t="s">
        <v>169</v>
      </c>
    </row>
    <row r="197" spans="2:51" s="13" customFormat="1" ht="13.5">
      <c r="B197" s="237"/>
      <c r="D197" s="218" t="s">
        <v>179</v>
      </c>
      <c r="E197" s="238" t="s">
        <v>5</v>
      </c>
      <c r="F197" s="239" t="s">
        <v>182</v>
      </c>
      <c r="H197" s="240">
        <v>84.6</v>
      </c>
      <c r="I197" s="241"/>
      <c r="J197" s="241"/>
      <c r="M197" s="237"/>
      <c r="N197" s="242"/>
      <c r="O197" s="243"/>
      <c r="P197" s="243"/>
      <c r="Q197" s="243"/>
      <c r="R197" s="243"/>
      <c r="S197" s="243"/>
      <c r="T197" s="243"/>
      <c r="U197" s="243"/>
      <c r="V197" s="243"/>
      <c r="W197" s="243"/>
      <c r="X197" s="244"/>
      <c r="AT197" s="238" t="s">
        <v>179</v>
      </c>
      <c r="AU197" s="238" t="s">
        <v>91</v>
      </c>
      <c r="AV197" s="13" t="s">
        <v>183</v>
      </c>
      <c r="AW197" s="13" t="s">
        <v>7</v>
      </c>
      <c r="AX197" s="13" t="s">
        <v>75</v>
      </c>
      <c r="AY197" s="238" t="s">
        <v>169</v>
      </c>
    </row>
    <row r="198" spans="2:51" s="11" customFormat="1" ht="13.5">
      <c r="B198" s="222"/>
      <c r="D198" s="218" t="s">
        <v>179</v>
      </c>
      <c r="E198" s="223" t="s">
        <v>5</v>
      </c>
      <c r="F198" s="224" t="s">
        <v>287</v>
      </c>
      <c r="H198" s="223" t="s">
        <v>5</v>
      </c>
      <c r="I198" s="225"/>
      <c r="J198" s="225"/>
      <c r="M198" s="222"/>
      <c r="N198" s="226"/>
      <c r="O198" s="227"/>
      <c r="P198" s="227"/>
      <c r="Q198" s="227"/>
      <c r="R198" s="227"/>
      <c r="S198" s="227"/>
      <c r="T198" s="227"/>
      <c r="U198" s="227"/>
      <c r="V198" s="227"/>
      <c r="W198" s="227"/>
      <c r="X198" s="228"/>
      <c r="AT198" s="223" t="s">
        <v>179</v>
      </c>
      <c r="AU198" s="223" t="s">
        <v>91</v>
      </c>
      <c r="AV198" s="11" t="s">
        <v>80</v>
      </c>
      <c r="AW198" s="11" t="s">
        <v>7</v>
      </c>
      <c r="AX198" s="11" t="s">
        <v>75</v>
      </c>
      <c r="AY198" s="223" t="s">
        <v>169</v>
      </c>
    </row>
    <row r="199" spans="2:51" s="12" customFormat="1" ht="13.5">
      <c r="B199" s="229"/>
      <c r="D199" s="218" t="s">
        <v>179</v>
      </c>
      <c r="E199" s="230" t="s">
        <v>5</v>
      </c>
      <c r="F199" s="231" t="s">
        <v>288</v>
      </c>
      <c r="H199" s="232">
        <v>17</v>
      </c>
      <c r="I199" s="233"/>
      <c r="J199" s="233"/>
      <c r="M199" s="229"/>
      <c r="N199" s="234"/>
      <c r="O199" s="235"/>
      <c r="P199" s="235"/>
      <c r="Q199" s="235"/>
      <c r="R199" s="235"/>
      <c r="S199" s="235"/>
      <c r="T199" s="235"/>
      <c r="U199" s="235"/>
      <c r="V199" s="235"/>
      <c r="W199" s="235"/>
      <c r="X199" s="236"/>
      <c r="AT199" s="230" t="s">
        <v>179</v>
      </c>
      <c r="AU199" s="230" t="s">
        <v>91</v>
      </c>
      <c r="AV199" s="12" t="s">
        <v>91</v>
      </c>
      <c r="AW199" s="12" t="s">
        <v>7</v>
      </c>
      <c r="AX199" s="12" t="s">
        <v>75</v>
      </c>
      <c r="AY199" s="230" t="s">
        <v>169</v>
      </c>
    </row>
    <row r="200" spans="2:51" s="12" customFormat="1" ht="13.5">
      <c r="B200" s="229"/>
      <c r="D200" s="218" t="s">
        <v>179</v>
      </c>
      <c r="E200" s="230" t="s">
        <v>5</v>
      </c>
      <c r="F200" s="231" t="s">
        <v>289</v>
      </c>
      <c r="H200" s="232">
        <v>17</v>
      </c>
      <c r="I200" s="233"/>
      <c r="J200" s="233"/>
      <c r="M200" s="229"/>
      <c r="N200" s="234"/>
      <c r="O200" s="235"/>
      <c r="P200" s="235"/>
      <c r="Q200" s="235"/>
      <c r="R200" s="235"/>
      <c r="S200" s="235"/>
      <c r="T200" s="235"/>
      <c r="U200" s="235"/>
      <c r="V200" s="235"/>
      <c r="W200" s="235"/>
      <c r="X200" s="236"/>
      <c r="AT200" s="230" t="s">
        <v>179</v>
      </c>
      <c r="AU200" s="230" t="s">
        <v>91</v>
      </c>
      <c r="AV200" s="12" t="s">
        <v>91</v>
      </c>
      <c r="AW200" s="12" t="s">
        <v>7</v>
      </c>
      <c r="AX200" s="12" t="s">
        <v>75</v>
      </c>
      <c r="AY200" s="230" t="s">
        <v>169</v>
      </c>
    </row>
    <row r="201" spans="2:51" s="12" customFormat="1" ht="13.5">
      <c r="B201" s="229"/>
      <c r="D201" s="218" t="s">
        <v>179</v>
      </c>
      <c r="E201" s="230" t="s">
        <v>5</v>
      </c>
      <c r="F201" s="231" t="s">
        <v>290</v>
      </c>
      <c r="H201" s="232">
        <v>17</v>
      </c>
      <c r="I201" s="233"/>
      <c r="J201" s="233"/>
      <c r="M201" s="229"/>
      <c r="N201" s="234"/>
      <c r="O201" s="235"/>
      <c r="P201" s="235"/>
      <c r="Q201" s="235"/>
      <c r="R201" s="235"/>
      <c r="S201" s="235"/>
      <c r="T201" s="235"/>
      <c r="U201" s="235"/>
      <c r="V201" s="235"/>
      <c r="W201" s="235"/>
      <c r="X201" s="236"/>
      <c r="AT201" s="230" t="s">
        <v>179</v>
      </c>
      <c r="AU201" s="230" t="s">
        <v>91</v>
      </c>
      <c r="AV201" s="12" t="s">
        <v>91</v>
      </c>
      <c r="AW201" s="12" t="s">
        <v>7</v>
      </c>
      <c r="AX201" s="12" t="s">
        <v>75</v>
      </c>
      <c r="AY201" s="230" t="s">
        <v>169</v>
      </c>
    </row>
    <row r="202" spans="2:51" s="12" customFormat="1" ht="13.5">
      <c r="B202" s="229"/>
      <c r="D202" s="218" t="s">
        <v>179</v>
      </c>
      <c r="E202" s="230" t="s">
        <v>5</v>
      </c>
      <c r="F202" s="231" t="s">
        <v>291</v>
      </c>
      <c r="H202" s="232">
        <v>17</v>
      </c>
      <c r="I202" s="233"/>
      <c r="J202" s="233"/>
      <c r="M202" s="229"/>
      <c r="N202" s="234"/>
      <c r="O202" s="235"/>
      <c r="P202" s="235"/>
      <c r="Q202" s="235"/>
      <c r="R202" s="235"/>
      <c r="S202" s="235"/>
      <c r="T202" s="235"/>
      <c r="U202" s="235"/>
      <c r="V202" s="235"/>
      <c r="W202" s="235"/>
      <c r="X202" s="236"/>
      <c r="AT202" s="230" t="s">
        <v>179</v>
      </c>
      <c r="AU202" s="230" t="s">
        <v>91</v>
      </c>
      <c r="AV202" s="12" t="s">
        <v>91</v>
      </c>
      <c r="AW202" s="12" t="s">
        <v>7</v>
      </c>
      <c r="AX202" s="12" t="s">
        <v>75</v>
      </c>
      <c r="AY202" s="230" t="s">
        <v>169</v>
      </c>
    </row>
    <row r="203" spans="2:51" s="12" customFormat="1" ht="13.5">
      <c r="B203" s="229"/>
      <c r="D203" s="218" t="s">
        <v>179</v>
      </c>
      <c r="E203" s="230" t="s">
        <v>5</v>
      </c>
      <c r="F203" s="231" t="s">
        <v>292</v>
      </c>
      <c r="H203" s="232">
        <v>17</v>
      </c>
      <c r="I203" s="233"/>
      <c r="J203" s="233"/>
      <c r="M203" s="229"/>
      <c r="N203" s="234"/>
      <c r="O203" s="235"/>
      <c r="P203" s="235"/>
      <c r="Q203" s="235"/>
      <c r="R203" s="235"/>
      <c r="S203" s="235"/>
      <c r="T203" s="235"/>
      <c r="U203" s="235"/>
      <c r="V203" s="235"/>
      <c r="W203" s="235"/>
      <c r="X203" s="236"/>
      <c r="AT203" s="230" t="s">
        <v>179</v>
      </c>
      <c r="AU203" s="230" t="s">
        <v>91</v>
      </c>
      <c r="AV203" s="12" t="s">
        <v>91</v>
      </c>
      <c r="AW203" s="12" t="s">
        <v>7</v>
      </c>
      <c r="AX203" s="12" t="s">
        <v>75</v>
      </c>
      <c r="AY203" s="230" t="s">
        <v>169</v>
      </c>
    </row>
    <row r="204" spans="2:51" s="13" customFormat="1" ht="13.5">
      <c r="B204" s="237"/>
      <c r="D204" s="218" t="s">
        <v>179</v>
      </c>
      <c r="E204" s="238" t="s">
        <v>5</v>
      </c>
      <c r="F204" s="239" t="s">
        <v>182</v>
      </c>
      <c r="H204" s="240">
        <v>85</v>
      </c>
      <c r="I204" s="241"/>
      <c r="J204" s="241"/>
      <c r="M204" s="237"/>
      <c r="N204" s="242"/>
      <c r="O204" s="243"/>
      <c r="P204" s="243"/>
      <c r="Q204" s="243"/>
      <c r="R204" s="243"/>
      <c r="S204" s="243"/>
      <c r="T204" s="243"/>
      <c r="U204" s="243"/>
      <c r="V204" s="243"/>
      <c r="W204" s="243"/>
      <c r="X204" s="244"/>
      <c r="AT204" s="238" t="s">
        <v>179</v>
      </c>
      <c r="AU204" s="238" t="s">
        <v>91</v>
      </c>
      <c r="AV204" s="13" t="s">
        <v>183</v>
      </c>
      <c r="AW204" s="13" t="s">
        <v>7</v>
      </c>
      <c r="AX204" s="13" t="s">
        <v>75</v>
      </c>
      <c r="AY204" s="238" t="s">
        <v>169</v>
      </c>
    </row>
    <row r="205" spans="2:51" s="14" customFormat="1" ht="13.5">
      <c r="B205" s="245"/>
      <c r="D205" s="218" t="s">
        <v>179</v>
      </c>
      <c r="E205" s="246" t="s">
        <v>87</v>
      </c>
      <c r="F205" s="247" t="s">
        <v>293</v>
      </c>
      <c r="H205" s="248">
        <v>467.9</v>
      </c>
      <c r="I205" s="249"/>
      <c r="J205" s="249"/>
      <c r="M205" s="245"/>
      <c r="N205" s="250"/>
      <c r="O205" s="251"/>
      <c r="P205" s="251"/>
      <c r="Q205" s="251"/>
      <c r="R205" s="251"/>
      <c r="S205" s="251"/>
      <c r="T205" s="251"/>
      <c r="U205" s="251"/>
      <c r="V205" s="251"/>
      <c r="W205" s="251"/>
      <c r="X205" s="252"/>
      <c r="AT205" s="246" t="s">
        <v>179</v>
      </c>
      <c r="AU205" s="246" t="s">
        <v>91</v>
      </c>
      <c r="AV205" s="14" t="s">
        <v>175</v>
      </c>
      <c r="AW205" s="14" t="s">
        <v>7</v>
      </c>
      <c r="AX205" s="14" t="s">
        <v>80</v>
      </c>
      <c r="AY205" s="246" t="s">
        <v>169</v>
      </c>
    </row>
    <row r="206" spans="2:51" s="12" customFormat="1" ht="13.5">
      <c r="B206" s="229"/>
      <c r="D206" s="218" t="s">
        <v>179</v>
      </c>
      <c r="F206" s="231" t="s">
        <v>294</v>
      </c>
      <c r="H206" s="232">
        <v>233.95</v>
      </c>
      <c r="I206" s="233"/>
      <c r="J206" s="233"/>
      <c r="M206" s="229"/>
      <c r="N206" s="234"/>
      <c r="O206" s="235"/>
      <c r="P206" s="235"/>
      <c r="Q206" s="235"/>
      <c r="R206" s="235"/>
      <c r="S206" s="235"/>
      <c r="T206" s="235"/>
      <c r="U206" s="235"/>
      <c r="V206" s="235"/>
      <c r="W206" s="235"/>
      <c r="X206" s="236"/>
      <c r="AT206" s="230" t="s">
        <v>179</v>
      </c>
      <c r="AU206" s="230" t="s">
        <v>91</v>
      </c>
      <c r="AV206" s="12" t="s">
        <v>91</v>
      </c>
      <c r="AW206" s="12" t="s">
        <v>6</v>
      </c>
      <c r="AX206" s="12" t="s">
        <v>80</v>
      </c>
      <c r="AY206" s="230" t="s">
        <v>169</v>
      </c>
    </row>
    <row r="207" spans="2:65" s="1" customFormat="1" ht="25.5" customHeight="1">
      <c r="B207" s="205"/>
      <c r="C207" s="206" t="s">
        <v>295</v>
      </c>
      <c r="D207" s="206" t="s">
        <v>171</v>
      </c>
      <c r="E207" s="207" t="s">
        <v>296</v>
      </c>
      <c r="F207" s="208" t="s">
        <v>297</v>
      </c>
      <c r="G207" s="209" t="s">
        <v>89</v>
      </c>
      <c r="H207" s="210">
        <v>46.79</v>
      </c>
      <c r="I207" s="211"/>
      <c r="J207" s="211"/>
      <c r="K207" s="212">
        <f>ROUND(P207*H207,2)</f>
        <v>0</v>
      </c>
      <c r="L207" s="208" t="s">
        <v>174</v>
      </c>
      <c r="M207" s="47"/>
      <c r="N207" s="213" t="s">
        <v>5</v>
      </c>
      <c r="O207" s="214" t="s">
        <v>44</v>
      </c>
      <c r="P207" s="143">
        <f>I207+J207</f>
        <v>0</v>
      </c>
      <c r="Q207" s="143">
        <f>ROUND(I207*H207,2)</f>
        <v>0</v>
      </c>
      <c r="R207" s="143">
        <f>ROUND(J207*H207,2)</f>
        <v>0</v>
      </c>
      <c r="S207" s="48"/>
      <c r="T207" s="215">
        <f>S207*H207</f>
        <v>0</v>
      </c>
      <c r="U207" s="215">
        <v>0</v>
      </c>
      <c r="V207" s="215">
        <f>U207*H207</f>
        <v>0</v>
      </c>
      <c r="W207" s="215">
        <v>0</v>
      </c>
      <c r="X207" s="216">
        <f>W207*H207</f>
        <v>0</v>
      </c>
      <c r="AR207" s="25" t="s">
        <v>175</v>
      </c>
      <c r="AT207" s="25" t="s">
        <v>171</v>
      </c>
      <c r="AU207" s="25" t="s">
        <v>91</v>
      </c>
      <c r="AY207" s="25" t="s">
        <v>169</v>
      </c>
      <c r="BE207" s="217">
        <f>IF(O207="základní",K207,0)</f>
        <v>0</v>
      </c>
      <c r="BF207" s="217">
        <f>IF(O207="snížená",K207,0)</f>
        <v>0</v>
      </c>
      <c r="BG207" s="217">
        <f>IF(O207="zákl. přenesená",K207,0)</f>
        <v>0</v>
      </c>
      <c r="BH207" s="217">
        <f>IF(O207="sníž. přenesená",K207,0)</f>
        <v>0</v>
      </c>
      <c r="BI207" s="217">
        <f>IF(O207="nulová",K207,0)</f>
        <v>0</v>
      </c>
      <c r="BJ207" s="25" t="s">
        <v>80</v>
      </c>
      <c r="BK207" s="217">
        <f>ROUND(P207*H207,2)</f>
        <v>0</v>
      </c>
      <c r="BL207" s="25" t="s">
        <v>175</v>
      </c>
      <c r="BM207" s="25" t="s">
        <v>298</v>
      </c>
    </row>
    <row r="208" spans="2:47" s="1" customFormat="1" ht="13.5">
      <c r="B208" s="47"/>
      <c r="D208" s="218" t="s">
        <v>177</v>
      </c>
      <c r="F208" s="219" t="s">
        <v>271</v>
      </c>
      <c r="I208" s="220"/>
      <c r="J208" s="220"/>
      <c r="M208" s="47"/>
      <c r="N208" s="221"/>
      <c r="O208" s="48"/>
      <c r="P208" s="48"/>
      <c r="Q208" s="48"/>
      <c r="R208" s="48"/>
      <c r="S208" s="48"/>
      <c r="T208" s="48"/>
      <c r="U208" s="48"/>
      <c r="V208" s="48"/>
      <c r="W208" s="48"/>
      <c r="X208" s="86"/>
      <c r="AT208" s="25" t="s">
        <v>177</v>
      </c>
      <c r="AU208" s="25" t="s">
        <v>91</v>
      </c>
    </row>
    <row r="209" spans="2:51" s="12" customFormat="1" ht="13.5">
      <c r="B209" s="229"/>
      <c r="D209" s="218" t="s">
        <v>179</v>
      </c>
      <c r="E209" s="230" t="s">
        <v>5</v>
      </c>
      <c r="F209" s="231" t="s">
        <v>299</v>
      </c>
      <c r="H209" s="232">
        <v>46.79</v>
      </c>
      <c r="I209" s="233"/>
      <c r="J209" s="233"/>
      <c r="M209" s="229"/>
      <c r="N209" s="234"/>
      <c r="O209" s="235"/>
      <c r="P209" s="235"/>
      <c r="Q209" s="235"/>
      <c r="R209" s="235"/>
      <c r="S209" s="235"/>
      <c r="T209" s="235"/>
      <c r="U209" s="235"/>
      <c r="V209" s="235"/>
      <c r="W209" s="235"/>
      <c r="X209" s="236"/>
      <c r="AT209" s="230" t="s">
        <v>179</v>
      </c>
      <c r="AU209" s="230" t="s">
        <v>91</v>
      </c>
      <c r="AV209" s="12" t="s">
        <v>91</v>
      </c>
      <c r="AW209" s="12" t="s">
        <v>7</v>
      </c>
      <c r="AX209" s="12" t="s">
        <v>75</v>
      </c>
      <c r="AY209" s="230" t="s">
        <v>169</v>
      </c>
    </row>
    <row r="210" spans="2:51" s="13" customFormat="1" ht="13.5">
      <c r="B210" s="237"/>
      <c r="D210" s="218" t="s">
        <v>179</v>
      </c>
      <c r="E210" s="238" t="s">
        <v>5</v>
      </c>
      <c r="F210" s="239" t="s">
        <v>182</v>
      </c>
      <c r="H210" s="240">
        <v>46.79</v>
      </c>
      <c r="I210" s="241"/>
      <c r="J210" s="241"/>
      <c r="M210" s="237"/>
      <c r="N210" s="242"/>
      <c r="O210" s="243"/>
      <c r="P210" s="243"/>
      <c r="Q210" s="243"/>
      <c r="R210" s="243"/>
      <c r="S210" s="243"/>
      <c r="T210" s="243"/>
      <c r="U210" s="243"/>
      <c r="V210" s="243"/>
      <c r="W210" s="243"/>
      <c r="X210" s="244"/>
      <c r="AT210" s="238" t="s">
        <v>179</v>
      </c>
      <c r="AU210" s="238" t="s">
        <v>91</v>
      </c>
      <c r="AV210" s="13" t="s">
        <v>183</v>
      </c>
      <c r="AW210" s="13" t="s">
        <v>7</v>
      </c>
      <c r="AX210" s="13" t="s">
        <v>75</v>
      </c>
      <c r="AY210" s="238" t="s">
        <v>169</v>
      </c>
    </row>
    <row r="211" spans="2:51" s="14" customFormat="1" ht="13.5">
      <c r="B211" s="245"/>
      <c r="D211" s="218" t="s">
        <v>179</v>
      </c>
      <c r="E211" s="246" t="s">
        <v>5</v>
      </c>
      <c r="F211" s="247" t="s">
        <v>184</v>
      </c>
      <c r="H211" s="248">
        <v>46.79</v>
      </c>
      <c r="I211" s="249"/>
      <c r="J211" s="249"/>
      <c r="M211" s="245"/>
      <c r="N211" s="250"/>
      <c r="O211" s="251"/>
      <c r="P211" s="251"/>
      <c r="Q211" s="251"/>
      <c r="R211" s="251"/>
      <c r="S211" s="251"/>
      <c r="T211" s="251"/>
      <c r="U211" s="251"/>
      <c r="V211" s="251"/>
      <c r="W211" s="251"/>
      <c r="X211" s="252"/>
      <c r="AT211" s="246" t="s">
        <v>179</v>
      </c>
      <c r="AU211" s="246" t="s">
        <v>91</v>
      </c>
      <c r="AV211" s="14" t="s">
        <v>175</v>
      </c>
      <c r="AW211" s="14" t="s">
        <v>7</v>
      </c>
      <c r="AX211" s="14" t="s">
        <v>80</v>
      </c>
      <c r="AY211" s="246" t="s">
        <v>169</v>
      </c>
    </row>
    <row r="212" spans="2:65" s="1" customFormat="1" ht="25.5" customHeight="1">
      <c r="B212" s="205"/>
      <c r="C212" s="206" t="s">
        <v>300</v>
      </c>
      <c r="D212" s="206" t="s">
        <v>171</v>
      </c>
      <c r="E212" s="207" t="s">
        <v>301</v>
      </c>
      <c r="F212" s="208" t="s">
        <v>302</v>
      </c>
      <c r="G212" s="209" t="s">
        <v>89</v>
      </c>
      <c r="H212" s="210">
        <v>233.95</v>
      </c>
      <c r="I212" s="211"/>
      <c r="J212" s="211"/>
      <c r="K212" s="212">
        <f>ROUND(P212*H212,2)</f>
        <v>0</v>
      </c>
      <c r="L212" s="208" t="s">
        <v>174</v>
      </c>
      <c r="M212" s="47"/>
      <c r="N212" s="213" t="s">
        <v>5</v>
      </c>
      <c r="O212" s="214" t="s">
        <v>44</v>
      </c>
      <c r="P212" s="143">
        <f>I212+J212</f>
        <v>0</v>
      </c>
      <c r="Q212" s="143">
        <f>ROUND(I212*H212,2)</f>
        <v>0</v>
      </c>
      <c r="R212" s="143">
        <f>ROUND(J212*H212,2)</f>
        <v>0</v>
      </c>
      <c r="S212" s="48"/>
      <c r="T212" s="215">
        <f>S212*H212</f>
        <v>0</v>
      </c>
      <c r="U212" s="215">
        <v>0</v>
      </c>
      <c r="V212" s="215">
        <f>U212*H212</f>
        <v>0</v>
      </c>
      <c r="W212" s="215">
        <v>0</v>
      </c>
      <c r="X212" s="216">
        <f>W212*H212</f>
        <v>0</v>
      </c>
      <c r="AR212" s="25" t="s">
        <v>175</v>
      </c>
      <c r="AT212" s="25" t="s">
        <v>171</v>
      </c>
      <c r="AU212" s="25" t="s">
        <v>91</v>
      </c>
      <c r="AY212" s="25" t="s">
        <v>169</v>
      </c>
      <c r="BE212" s="217">
        <f>IF(O212="základní",K212,0)</f>
        <v>0</v>
      </c>
      <c r="BF212" s="217">
        <f>IF(O212="snížená",K212,0)</f>
        <v>0</v>
      </c>
      <c r="BG212" s="217">
        <f>IF(O212="zákl. přenesená",K212,0)</f>
        <v>0</v>
      </c>
      <c r="BH212" s="217">
        <f>IF(O212="sníž. přenesená",K212,0)</f>
        <v>0</v>
      </c>
      <c r="BI212" s="217">
        <f>IF(O212="nulová",K212,0)</f>
        <v>0</v>
      </c>
      <c r="BJ212" s="25" t="s">
        <v>80</v>
      </c>
      <c r="BK212" s="217">
        <f>ROUND(P212*H212,2)</f>
        <v>0</v>
      </c>
      <c r="BL212" s="25" t="s">
        <v>175</v>
      </c>
      <c r="BM212" s="25" t="s">
        <v>303</v>
      </c>
    </row>
    <row r="213" spans="2:47" s="1" customFormat="1" ht="13.5">
      <c r="B213" s="47"/>
      <c r="D213" s="218" t="s">
        <v>177</v>
      </c>
      <c r="F213" s="219" t="s">
        <v>271</v>
      </c>
      <c r="I213" s="220"/>
      <c r="J213" s="220"/>
      <c r="M213" s="47"/>
      <c r="N213" s="221"/>
      <c r="O213" s="48"/>
      <c r="P213" s="48"/>
      <c r="Q213" s="48"/>
      <c r="R213" s="48"/>
      <c r="S213" s="48"/>
      <c r="T213" s="48"/>
      <c r="U213" s="48"/>
      <c r="V213" s="48"/>
      <c r="W213" s="48"/>
      <c r="X213" s="86"/>
      <c r="AT213" s="25" t="s">
        <v>177</v>
      </c>
      <c r="AU213" s="25" t="s">
        <v>91</v>
      </c>
    </row>
    <row r="214" spans="2:51" s="12" customFormat="1" ht="13.5">
      <c r="B214" s="229"/>
      <c r="D214" s="218" t="s">
        <v>179</v>
      </c>
      <c r="E214" s="230" t="s">
        <v>5</v>
      </c>
      <c r="F214" s="231" t="s">
        <v>304</v>
      </c>
      <c r="H214" s="232">
        <v>233.95</v>
      </c>
      <c r="I214" s="233"/>
      <c r="J214" s="233"/>
      <c r="M214" s="229"/>
      <c r="N214" s="234"/>
      <c r="O214" s="235"/>
      <c r="P214" s="235"/>
      <c r="Q214" s="235"/>
      <c r="R214" s="235"/>
      <c r="S214" s="235"/>
      <c r="T214" s="235"/>
      <c r="U214" s="235"/>
      <c r="V214" s="235"/>
      <c r="W214" s="235"/>
      <c r="X214" s="236"/>
      <c r="AT214" s="230" t="s">
        <v>179</v>
      </c>
      <c r="AU214" s="230" t="s">
        <v>91</v>
      </c>
      <c r="AV214" s="12" t="s">
        <v>91</v>
      </c>
      <c r="AW214" s="12" t="s">
        <v>7</v>
      </c>
      <c r="AX214" s="12" t="s">
        <v>75</v>
      </c>
      <c r="AY214" s="230" t="s">
        <v>169</v>
      </c>
    </row>
    <row r="215" spans="2:51" s="13" customFormat="1" ht="13.5">
      <c r="B215" s="237"/>
      <c r="D215" s="218" t="s">
        <v>179</v>
      </c>
      <c r="E215" s="238" t="s">
        <v>5</v>
      </c>
      <c r="F215" s="239" t="s">
        <v>182</v>
      </c>
      <c r="H215" s="240">
        <v>233.95</v>
      </c>
      <c r="I215" s="241"/>
      <c r="J215" s="241"/>
      <c r="M215" s="237"/>
      <c r="N215" s="242"/>
      <c r="O215" s="243"/>
      <c r="P215" s="243"/>
      <c r="Q215" s="243"/>
      <c r="R215" s="243"/>
      <c r="S215" s="243"/>
      <c r="T215" s="243"/>
      <c r="U215" s="243"/>
      <c r="V215" s="243"/>
      <c r="W215" s="243"/>
      <c r="X215" s="244"/>
      <c r="AT215" s="238" t="s">
        <v>179</v>
      </c>
      <c r="AU215" s="238" t="s">
        <v>91</v>
      </c>
      <c r="AV215" s="13" t="s">
        <v>183</v>
      </c>
      <c r="AW215" s="13" t="s">
        <v>7</v>
      </c>
      <c r="AX215" s="13" t="s">
        <v>75</v>
      </c>
      <c r="AY215" s="238" t="s">
        <v>169</v>
      </c>
    </row>
    <row r="216" spans="2:51" s="14" customFormat="1" ht="13.5">
      <c r="B216" s="245"/>
      <c r="D216" s="218" t="s">
        <v>179</v>
      </c>
      <c r="E216" s="246" t="s">
        <v>5</v>
      </c>
      <c r="F216" s="247" t="s">
        <v>184</v>
      </c>
      <c r="H216" s="248">
        <v>233.95</v>
      </c>
      <c r="I216" s="249"/>
      <c r="J216" s="249"/>
      <c r="M216" s="245"/>
      <c r="N216" s="250"/>
      <c r="O216" s="251"/>
      <c r="P216" s="251"/>
      <c r="Q216" s="251"/>
      <c r="R216" s="251"/>
      <c r="S216" s="251"/>
      <c r="T216" s="251"/>
      <c r="U216" s="251"/>
      <c r="V216" s="251"/>
      <c r="W216" s="251"/>
      <c r="X216" s="252"/>
      <c r="AT216" s="246" t="s">
        <v>179</v>
      </c>
      <c r="AU216" s="246" t="s">
        <v>91</v>
      </c>
      <c r="AV216" s="14" t="s">
        <v>175</v>
      </c>
      <c r="AW216" s="14" t="s">
        <v>7</v>
      </c>
      <c r="AX216" s="14" t="s">
        <v>80</v>
      </c>
      <c r="AY216" s="246" t="s">
        <v>169</v>
      </c>
    </row>
    <row r="217" spans="2:65" s="1" customFormat="1" ht="25.5" customHeight="1">
      <c r="B217" s="205"/>
      <c r="C217" s="206" t="s">
        <v>12</v>
      </c>
      <c r="D217" s="206" t="s">
        <v>171</v>
      </c>
      <c r="E217" s="207" t="s">
        <v>305</v>
      </c>
      <c r="F217" s="208" t="s">
        <v>306</v>
      </c>
      <c r="G217" s="209" t="s">
        <v>89</v>
      </c>
      <c r="H217" s="210">
        <v>46.79</v>
      </c>
      <c r="I217" s="211"/>
      <c r="J217" s="211"/>
      <c r="K217" s="212">
        <f>ROUND(P217*H217,2)</f>
        <v>0</v>
      </c>
      <c r="L217" s="208" t="s">
        <v>174</v>
      </c>
      <c r="M217" s="47"/>
      <c r="N217" s="213" t="s">
        <v>5</v>
      </c>
      <c r="O217" s="214" t="s">
        <v>44</v>
      </c>
      <c r="P217" s="143">
        <f>I217+J217</f>
        <v>0</v>
      </c>
      <c r="Q217" s="143">
        <f>ROUND(I217*H217,2)</f>
        <v>0</v>
      </c>
      <c r="R217" s="143">
        <f>ROUND(J217*H217,2)</f>
        <v>0</v>
      </c>
      <c r="S217" s="48"/>
      <c r="T217" s="215">
        <f>S217*H217</f>
        <v>0</v>
      </c>
      <c r="U217" s="215">
        <v>0</v>
      </c>
      <c r="V217" s="215">
        <f>U217*H217</f>
        <v>0</v>
      </c>
      <c r="W217" s="215">
        <v>0</v>
      </c>
      <c r="X217" s="216">
        <f>W217*H217</f>
        <v>0</v>
      </c>
      <c r="AR217" s="25" t="s">
        <v>175</v>
      </c>
      <c r="AT217" s="25" t="s">
        <v>171</v>
      </c>
      <c r="AU217" s="25" t="s">
        <v>91</v>
      </c>
      <c r="AY217" s="25" t="s">
        <v>169</v>
      </c>
      <c r="BE217" s="217">
        <f>IF(O217="základní",K217,0)</f>
        <v>0</v>
      </c>
      <c r="BF217" s="217">
        <f>IF(O217="snížená",K217,0)</f>
        <v>0</v>
      </c>
      <c r="BG217" s="217">
        <f>IF(O217="zákl. přenesená",K217,0)</f>
        <v>0</v>
      </c>
      <c r="BH217" s="217">
        <f>IF(O217="sníž. přenesená",K217,0)</f>
        <v>0</v>
      </c>
      <c r="BI217" s="217">
        <f>IF(O217="nulová",K217,0)</f>
        <v>0</v>
      </c>
      <c r="BJ217" s="25" t="s">
        <v>80</v>
      </c>
      <c r="BK217" s="217">
        <f>ROUND(P217*H217,2)</f>
        <v>0</v>
      </c>
      <c r="BL217" s="25" t="s">
        <v>175</v>
      </c>
      <c r="BM217" s="25" t="s">
        <v>307</v>
      </c>
    </row>
    <row r="218" spans="2:47" s="1" customFormat="1" ht="13.5">
      <c r="B218" s="47"/>
      <c r="D218" s="218" t="s">
        <v>177</v>
      </c>
      <c r="F218" s="219" t="s">
        <v>271</v>
      </c>
      <c r="I218" s="220"/>
      <c r="J218" s="220"/>
      <c r="M218" s="47"/>
      <c r="N218" s="221"/>
      <c r="O218" s="48"/>
      <c r="P218" s="48"/>
      <c r="Q218" s="48"/>
      <c r="R218" s="48"/>
      <c r="S218" s="48"/>
      <c r="T218" s="48"/>
      <c r="U218" s="48"/>
      <c r="V218" s="48"/>
      <c r="W218" s="48"/>
      <c r="X218" s="86"/>
      <c r="AT218" s="25" t="s">
        <v>177</v>
      </c>
      <c r="AU218" s="25" t="s">
        <v>91</v>
      </c>
    </row>
    <row r="219" spans="2:51" s="12" customFormat="1" ht="13.5">
      <c r="B219" s="229"/>
      <c r="D219" s="218" t="s">
        <v>179</v>
      </c>
      <c r="E219" s="230" t="s">
        <v>5</v>
      </c>
      <c r="F219" s="231" t="s">
        <v>299</v>
      </c>
      <c r="H219" s="232">
        <v>46.79</v>
      </c>
      <c r="I219" s="233"/>
      <c r="J219" s="233"/>
      <c r="M219" s="229"/>
      <c r="N219" s="234"/>
      <c r="O219" s="235"/>
      <c r="P219" s="235"/>
      <c r="Q219" s="235"/>
      <c r="R219" s="235"/>
      <c r="S219" s="235"/>
      <c r="T219" s="235"/>
      <c r="U219" s="235"/>
      <c r="V219" s="235"/>
      <c r="W219" s="235"/>
      <c r="X219" s="236"/>
      <c r="AT219" s="230" t="s">
        <v>179</v>
      </c>
      <c r="AU219" s="230" t="s">
        <v>91</v>
      </c>
      <c r="AV219" s="12" t="s">
        <v>91</v>
      </c>
      <c r="AW219" s="12" t="s">
        <v>7</v>
      </c>
      <c r="AX219" s="12" t="s">
        <v>75</v>
      </c>
      <c r="AY219" s="230" t="s">
        <v>169</v>
      </c>
    </row>
    <row r="220" spans="2:51" s="13" customFormat="1" ht="13.5">
      <c r="B220" s="237"/>
      <c r="D220" s="218" t="s">
        <v>179</v>
      </c>
      <c r="E220" s="238" t="s">
        <v>5</v>
      </c>
      <c r="F220" s="239" t="s">
        <v>182</v>
      </c>
      <c r="H220" s="240">
        <v>46.79</v>
      </c>
      <c r="I220" s="241"/>
      <c r="J220" s="241"/>
      <c r="M220" s="237"/>
      <c r="N220" s="242"/>
      <c r="O220" s="243"/>
      <c r="P220" s="243"/>
      <c r="Q220" s="243"/>
      <c r="R220" s="243"/>
      <c r="S220" s="243"/>
      <c r="T220" s="243"/>
      <c r="U220" s="243"/>
      <c r="V220" s="243"/>
      <c r="W220" s="243"/>
      <c r="X220" s="244"/>
      <c r="AT220" s="238" t="s">
        <v>179</v>
      </c>
      <c r="AU220" s="238" t="s">
        <v>91</v>
      </c>
      <c r="AV220" s="13" t="s">
        <v>183</v>
      </c>
      <c r="AW220" s="13" t="s">
        <v>7</v>
      </c>
      <c r="AX220" s="13" t="s">
        <v>75</v>
      </c>
      <c r="AY220" s="238" t="s">
        <v>169</v>
      </c>
    </row>
    <row r="221" spans="2:51" s="14" customFormat="1" ht="13.5">
      <c r="B221" s="245"/>
      <c r="D221" s="218" t="s">
        <v>179</v>
      </c>
      <c r="E221" s="246" t="s">
        <v>5</v>
      </c>
      <c r="F221" s="247" t="s">
        <v>184</v>
      </c>
      <c r="H221" s="248">
        <v>46.79</v>
      </c>
      <c r="I221" s="249"/>
      <c r="J221" s="249"/>
      <c r="M221" s="245"/>
      <c r="N221" s="250"/>
      <c r="O221" s="251"/>
      <c r="P221" s="251"/>
      <c r="Q221" s="251"/>
      <c r="R221" s="251"/>
      <c r="S221" s="251"/>
      <c r="T221" s="251"/>
      <c r="U221" s="251"/>
      <c r="V221" s="251"/>
      <c r="W221" s="251"/>
      <c r="X221" s="252"/>
      <c r="AT221" s="246" t="s">
        <v>179</v>
      </c>
      <c r="AU221" s="246" t="s">
        <v>91</v>
      </c>
      <c r="AV221" s="14" t="s">
        <v>175</v>
      </c>
      <c r="AW221" s="14" t="s">
        <v>7</v>
      </c>
      <c r="AX221" s="14" t="s">
        <v>80</v>
      </c>
      <c r="AY221" s="246" t="s">
        <v>169</v>
      </c>
    </row>
    <row r="222" spans="2:65" s="1" customFormat="1" ht="25.5" customHeight="1">
      <c r="B222" s="205"/>
      <c r="C222" s="206" t="s">
        <v>308</v>
      </c>
      <c r="D222" s="206" t="s">
        <v>171</v>
      </c>
      <c r="E222" s="207" t="s">
        <v>309</v>
      </c>
      <c r="F222" s="208" t="s">
        <v>310</v>
      </c>
      <c r="G222" s="209" t="s">
        <v>89</v>
      </c>
      <c r="H222" s="210">
        <v>109.26</v>
      </c>
      <c r="I222" s="211"/>
      <c r="J222" s="211"/>
      <c r="K222" s="212">
        <f>ROUND(P222*H222,2)</f>
        <v>0</v>
      </c>
      <c r="L222" s="208" t="s">
        <v>174</v>
      </c>
      <c r="M222" s="47"/>
      <c r="N222" s="213" t="s">
        <v>5</v>
      </c>
      <c r="O222" s="214" t="s">
        <v>44</v>
      </c>
      <c r="P222" s="143">
        <f>I222+J222</f>
        <v>0</v>
      </c>
      <c r="Q222" s="143">
        <f>ROUND(I222*H222,2)</f>
        <v>0</v>
      </c>
      <c r="R222" s="143">
        <f>ROUND(J222*H222,2)</f>
        <v>0</v>
      </c>
      <c r="S222" s="48"/>
      <c r="T222" s="215">
        <f>S222*H222</f>
        <v>0</v>
      </c>
      <c r="U222" s="215">
        <v>0</v>
      </c>
      <c r="V222" s="215">
        <f>U222*H222</f>
        <v>0</v>
      </c>
      <c r="W222" s="215">
        <v>0</v>
      </c>
      <c r="X222" s="216">
        <f>W222*H222</f>
        <v>0</v>
      </c>
      <c r="AR222" s="25" t="s">
        <v>175</v>
      </c>
      <c r="AT222" s="25" t="s">
        <v>171</v>
      </c>
      <c r="AU222" s="25" t="s">
        <v>91</v>
      </c>
      <c r="AY222" s="25" t="s">
        <v>169</v>
      </c>
      <c r="BE222" s="217">
        <f>IF(O222="základní",K222,0)</f>
        <v>0</v>
      </c>
      <c r="BF222" s="217">
        <f>IF(O222="snížená",K222,0)</f>
        <v>0</v>
      </c>
      <c r="BG222" s="217">
        <f>IF(O222="zákl. přenesená",K222,0)</f>
        <v>0</v>
      </c>
      <c r="BH222" s="217">
        <f>IF(O222="sníž. přenesená",K222,0)</f>
        <v>0</v>
      </c>
      <c r="BI222" s="217">
        <f>IF(O222="nulová",K222,0)</f>
        <v>0</v>
      </c>
      <c r="BJ222" s="25" t="s">
        <v>80</v>
      </c>
      <c r="BK222" s="217">
        <f>ROUND(P222*H222,2)</f>
        <v>0</v>
      </c>
      <c r="BL222" s="25" t="s">
        <v>175</v>
      </c>
      <c r="BM222" s="25" t="s">
        <v>311</v>
      </c>
    </row>
    <row r="223" spans="2:47" s="1" customFormat="1" ht="13.5">
      <c r="B223" s="47"/>
      <c r="D223" s="218" t="s">
        <v>177</v>
      </c>
      <c r="F223" s="219" t="s">
        <v>312</v>
      </c>
      <c r="I223" s="220"/>
      <c r="J223" s="220"/>
      <c r="M223" s="47"/>
      <c r="N223" s="221"/>
      <c r="O223" s="48"/>
      <c r="P223" s="48"/>
      <c r="Q223" s="48"/>
      <c r="R223" s="48"/>
      <c r="S223" s="48"/>
      <c r="T223" s="48"/>
      <c r="U223" s="48"/>
      <c r="V223" s="48"/>
      <c r="W223" s="48"/>
      <c r="X223" s="86"/>
      <c r="AT223" s="25" t="s">
        <v>177</v>
      </c>
      <c r="AU223" s="25" t="s">
        <v>91</v>
      </c>
    </row>
    <row r="224" spans="2:51" s="11" customFormat="1" ht="13.5">
      <c r="B224" s="222"/>
      <c r="D224" s="218" t="s">
        <v>179</v>
      </c>
      <c r="E224" s="223" t="s">
        <v>5</v>
      </c>
      <c r="F224" s="224" t="s">
        <v>313</v>
      </c>
      <c r="H224" s="223" t="s">
        <v>5</v>
      </c>
      <c r="I224" s="225"/>
      <c r="J224" s="225"/>
      <c r="M224" s="222"/>
      <c r="N224" s="226"/>
      <c r="O224" s="227"/>
      <c r="P224" s="227"/>
      <c r="Q224" s="227"/>
      <c r="R224" s="227"/>
      <c r="S224" s="227"/>
      <c r="T224" s="227"/>
      <c r="U224" s="227"/>
      <c r="V224" s="227"/>
      <c r="W224" s="227"/>
      <c r="X224" s="228"/>
      <c r="AT224" s="223" t="s">
        <v>179</v>
      </c>
      <c r="AU224" s="223" t="s">
        <v>91</v>
      </c>
      <c r="AV224" s="11" t="s">
        <v>80</v>
      </c>
      <c r="AW224" s="11" t="s">
        <v>7</v>
      </c>
      <c r="AX224" s="11" t="s">
        <v>75</v>
      </c>
      <c r="AY224" s="223" t="s">
        <v>169</v>
      </c>
    </row>
    <row r="225" spans="2:51" s="12" customFormat="1" ht="13.5">
      <c r="B225" s="229"/>
      <c r="D225" s="218" t="s">
        <v>179</v>
      </c>
      <c r="E225" s="230" t="s">
        <v>5</v>
      </c>
      <c r="F225" s="231" t="s">
        <v>314</v>
      </c>
      <c r="H225" s="232">
        <v>13</v>
      </c>
      <c r="I225" s="233"/>
      <c r="J225" s="233"/>
      <c r="M225" s="229"/>
      <c r="N225" s="234"/>
      <c r="O225" s="235"/>
      <c r="P225" s="235"/>
      <c r="Q225" s="235"/>
      <c r="R225" s="235"/>
      <c r="S225" s="235"/>
      <c r="T225" s="235"/>
      <c r="U225" s="235"/>
      <c r="V225" s="235"/>
      <c r="W225" s="235"/>
      <c r="X225" s="236"/>
      <c r="AT225" s="230" t="s">
        <v>179</v>
      </c>
      <c r="AU225" s="230" t="s">
        <v>91</v>
      </c>
      <c r="AV225" s="12" t="s">
        <v>91</v>
      </c>
      <c r="AW225" s="12" t="s">
        <v>7</v>
      </c>
      <c r="AX225" s="12" t="s">
        <v>75</v>
      </c>
      <c r="AY225" s="230" t="s">
        <v>169</v>
      </c>
    </row>
    <row r="226" spans="2:51" s="12" customFormat="1" ht="13.5">
      <c r="B226" s="229"/>
      <c r="D226" s="218" t="s">
        <v>179</v>
      </c>
      <c r="E226" s="230" t="s">
        <v>5</v>
      </c>
      <c r="F226" s="231" t="s">
        <v>315</v>
      </c>
      <c r="H226" s="232">
        <v>13</v>
      </c>
      <c r="I226" s="233"/>
      <c r="J226" s="233"/>
      <c r="M226" s="229"/>
      <c r="N226" s="234"/>
      <c r="O226" s="235"/>
      <c r="P226" s="235"/>
      <c r="Q226" s="235"/>
      <c r="R226" s="235"/>
      <c r="S226" s="235"/>
      <c r="T226" s="235"/>
      <c r="U226" s="235"/>
      <c r="V226" s="235"/>
      <c r="W226" s="235"/>
      <c r="X226" s="236"/>
      <c r="AT226" s="230" t="s">
        <v>179</v>
      </c>
      <c r="AU226" s="230" t="s">
        <v>91</v>
      </c>
      <c r="AV226" s="12" t="s">
        <v>91</v>
      </c>
      <c r="AW226" s="12" t="s">
        <v>7</v>
      </c>
      <c r="AX226" s="12" t="s">
        <v>75</v>
      </c>
      <c r="AY226" s="230" t="s">
        <v>169</v>
      </c>
    </row>
    <row r="227" spans="2:51" s="12" customFormat="1" ht="13.5">
      <c r="B227" s="229"/>
      <c r="D227" s="218" t="s">
        <v>179</v>
      </c>
      <c r="E227" s="230" t="s">
        <v>5</v>
      </c>
      <c r="F227" s="231" t="s">
        <v>316</v>
      </c>
      <c r="H227" s="232">
        <v>13</v>
      </c>
      <c r="I227" s="233"/>
      <c r="J227" s="233"/>
      <c r="M227" s="229"/>
      <c r="N227" s="234"/>
      <c r="O227" s="235"/>
      <c r="P227" s="235"/>
      <c r="Q227" s="235"/>
      <c r="R227" s="235"/>
      <c r="S227" s="235"/>
      <c r="T227" s="235"/>
      <c r="U227" s="235"/>
      <c r="V227" s="235"/>
      <c r="W227" s="235"/>
      <c r="X227" s="236"/>
      <c r="AT227" s="230" t="s">
        <v>179</v>
      </c>
      <c r="AU227" s="230" t="s">
        <v>91</v>
      </c>
      <c r="AV227" s="12" t="s">
        <v>91</v>
      </c>
      <c r="AW227" s="12" t="s">
        <v>7</v>
      </c>
      <c r="AX227" s="12" t="s">
        <v>75</v>
      </c>
      <c r="AY227" s="230" t="s">
        <v>169</v>
      </c>
    </row>
    <row r="228" spans="2:51" s="12" customFormat="1" ht="13.5">
      <c r="B228" s="229"/>
      <c r="D228" s="218" t="s">
        <v>179</v>
      </c>
      <c r="E228" s="230" t="s">
        <v>5</v>
      </c>
      <c r="F228" s="231" t="s">
        <v>317</v>
      </c>
      <c r="H228" s="232">
        <v>13</v>
      </c>
      <c r="I228" s="233"/>
      <c r="J228" s="233"/>
      <c r="M228" s="229"/>
      <c r="N228" s="234"/>
      <c r="O228" s="235"/>
      <c r="P228" s="235"/>
      <c r="Q228" s="235"/>
      <c r="R228" s="235"/>
      <c r="S228" s="235"/>
      <c r="T228" s="235"/>
      <c r="U228" s="235"/>
      <c r="V228" s="235"/>
      <c r="W228" s="235"/>
      <c r="X228" s="236"/>
      <c r="AT228" s="230" t="s">
        <v>179</v>
      </c>
      <c r="AU228" s="230" t="s">
        <v>91</v>
      </c>
      <c r="AV228" s="12" t="s">
        <v>91</v>
      </c>
      <c r="AW228" s="12" t="s">
        <v>7</v>
      </c>
      <c r="AX228" s="12" t="s">
        <v>75</v>
      </c>
      <c r="AY228" s="230" t="s">
        <v>169</v>
      </c>
    </row>
    <row r="229" spans="2:51" s="12" customFormat="1" ht="13.5">
      <c r="B229" s="229"/>
      <c r="D229" s="218" t="s">
        <v>179</v>
      </c>
      <c r="E229" s="230" t="s">
        <v>5</v>
      </c>
      <c r="F229" s="231" t="s">
        <v>318</v>
      </c>
      <c r="H229" s="232">
        <v>13</v>
      </c>
      <c r="I229" s="233"/>
      <c r="J229" s="233"/>
      <c r="M229" s="229"/>
      <c r="N229" s="234"/>
      <c r="O229" s="235"/>
      <c r="P229" s="235"/>
      <c r="Q229" s="235"/>
      <c r="R229" s="235"/>
      <c r="S229" s="235"/>
      <c r="T229" s="235"/>
      <c r="U229" s="235"/>
      <c r="V229" s="235"/>
      <c r="W229" s="235"/>
      <c r="X229" s="236"/>
      <c r="AT229" s="230" t="s">
        <v>179</v>
      </c>
      <c r="AU229" s="230" t="s">
        <v>91</v>
      </c>
      <c r="AV229" s="12" t="s">
        <v>91</v>
      </c>
      <c r="AW229" s="12" t="s">
        <v>7</v>
      </c>
      <c r="AX229" s="12" t="s">
        <v>75</v>
      </c>
      <c r="AY229" s="230" t="s">
        <v>169</v>
      </c>
    </row>
    <row r="230" spans="2:51" s="13" customFormat="1" ht="13.5">
      <c r="B230" s="237"/>
      <c r="D230" s="218" t="s">
        <v>179</v>
      </c>
      <c r="E230" s="238" t="s">
        <v>5</v>
      </c>
      <c r="F230" s="239" t="s">
        <v>182</v>
      </c>
      <c r="H230" s="240">
        <v>65</v>
      </c>
      <c r="I230" s="241"/>
      <c r="J230" s="241"/>
      <c r="M230" s="237"/>
      <c r="N230" s="242"/>
      <c r="O230" s="243"/>
      <c r="P230" s="243"/>
      <c r="Q230" s="243"/>
      <c r="R230" s="243"/>
      <c r="S230" s="243"/>
      <c r="T230" s="243"/>
      <c r="U230" s="243"/>
      <c r="V230" s="243"/>
      <c r="W230" s="243"/>
      <c r="X230" s="244"/>
      <c r="AT230" s="238" t="s">
        <v>179</v>
      </c>
      <c r="AU230" s="238" t="s">
        <v>91</v>
      </c>
      <c r="AV230" s="13" t="s">
        <v>183</v>
      </c>
      <c r="AW230" s="13" t="s">
        <v>7</v>
      </c>
      <c r="AX230" s="13" t="s">
        <v>75</v>
      </c>
      <c r="AY230" s="238" t="s">
        <v>169</v>
      </c>
    </row>
    <row r="231" spans="2:51" s="11" customFormat="1" ht="13.5">
      <c r="B231" s="222"/>
      <c r="D231" s="218" t="s">
        <v>179</v>
      </c>
      <c r="E231" s="223" t="s">
        <v>5</v>
      </c>
      <c r="F231" s="224" t="s">
        <v>319</v>
      </c>
      <c r="H231" s="223" t="s">
        <v>5</v>
      </c>
      <c r="I231" s="225"/>
      <c r="J231" s="225"/>
      <c r="M231" s="222"/>
      <c r="N231" s="226"/>
      <c r="O231" s="227"/>
      <c r="P231" s="227"/>
      <c r="Q231" s="227"/>
      <c r="R231" s="227"/>
      <c r="S231" s="227"/>
      <c r="T231" s="227"/>
      <c r="U231" s="227"/>
      <c r="V231" s="227"/>
      <c r="W231" s="227"/>
      <c r="X231" s="228"/>
      <c r="AT231" s="223" t="s">
        <v>179</v>
      </c>
      <c r="AU231" s="223" t="s">
        <v>91</v>
      </c>
      <c r="AV231" s="11" t="s">
        <v>80</v>
      </c>
      <c r="AW231" s="11" t="s">
        <v>7</v>
      </c>
      <c r="AX231" s="11" t="s">
        <v>75</v>
      </c>
      <c r="AY231" s="223" t="s">
        <v>169</v>
      </c>
    </row>
    <row r="232" spans="2:51" s="12" customFormat="1" ht="13.5">
      <c r="B232" s="229"/>
      <c r="D232" s="218" t="s">
        <v>179</v>
      </c>
      <c r="E232" s="230" t="s">
        <v>5</v>
      </c>
      <c r="F232" s="231" t="s">
        <v>320</v>
      </c>
      <c r="H232" s="232">
        <v>53.52</v>
      </c>
      <c r="I232" s="233"/>
      <c r="J232" s="233"/>
      <c r="M232" s="229"/>
      <c r="N232" s="234"/>
      <c r="O232" s="235"/>
      <c r="P232" s="235"/>
      <c r="Q232" s="235"/>
      <c r="R232" s="235"/>
      <c r="S232" s="235"/>
      <c r="T232" s="235"/>
      <c r="U232" s="235"/>
      <c r="V232" s="235"/>
      <c r="W232" s="235"/>
      <c r="X232" s="236"/>
      <c r="AT232" s="230" t="s">
        <v>179</v>
      </c>
      <c r="AU232" s="230" t="s">
        <v>91</v>
      </c>
      <c r="AV232" s="12" t="s">
        <v>91</v>
      </c>
      <c r="AW232" s="12" t="s">
        <v>7</v>
      </c>
      <c r="AX232" s="12" t="s">
        <v>75</v>
      </c>
      <c r="AY232" s="230" t="s">
        <v>169</v>
      </c>
    </row>
    <row r="233" spans="2:51" s="13" customFormat="1" ht="13.5">
      <c r="B233" s="237"/>
      <c r="D233" s="218" t="s">
        <v>179</v>
      </c>
      <c r="E233" s="238" t="s">
        <v>5</v>
      </c>
      <c r="F233" s="239" t="s">
        <v>182</v>
      </c>
      <c r="H233" s="240">
        <v>53.52</v>
      </c>
      <c r="I233" s="241"/>
      <c r="J233" s="241"/>
      <c r="M233" s="237"/>
      <c r="N233" s="242"/>
      <c r="O233" s="243"/>
      <c r="P233" s="243"/>
      <c r="Q233" s="243"/>
      <c r="R233" s="243"/>
      <c r="S233" s="243"/>
      <c r="T233" s="243"/>
      <c r="U233" s="243"/>
      <c r="V233" s="243"/>
      <c r="W233" s="243"/>
      <c r="X233" s="244"/>
      <c r="AT233" s="238" t="s">
        <v>179</v>
      </c>
      <c r="AU233" s="238" t="s">
        <v>91</v>
      </c>
      <c r="AV233" s="13" t="s">
        <v>183</v>
      </c>
      <c r="AW233" s="13" t="s">
        <v>7</v>
      </c>
      <c r="AX233" s="13" t="s">
        <v>75</v>
      </c>
      <c r="AY233" s="238" t="s">
        <v>169</v>
      </c>
    </row>
    <row r="234" spans="2:51" s="11" customFormat="1" ht="13.5">
      <c r="B234" s="222"/>
      <c r="D234" s="218" t="s">
        <v>179</v>
      </c>
      <c r="E234" s="223" t="s">
        <v>5</v>
      </c>
      <c r="F234" s="224" t="s">
        <v>321</v>
      </c>
      <c r="H234" s="223" t="s">
        <v>5</v>
      </c>
      <c r="I234" s="225"/>
      <c r="J234" s="225"/>
      <c r="M234" s="222"/>
      <c r="N234" s="226"/>
      <c r="O234" s="227"/>
      <c r="P234" s="227"/>
      <c r="Q234" s="227"/>
      <c r="R234" s="227"/>
      <c r="S234" s="227"/>
      <c r="T234" s="227"/>
      <c r="U234" s="227"/>
      <c r="V234" s="227"/>
      <c r="W234" s="227"/>
      <c r="X234" s="228"/>
      <c r="AT234" s="223" t="s">
        <v>179</v>
      </c>
      <c r="AU234" s="223" t="s">
        <v>91</v>
      </c>
      <c r="AV234" s="11" t="s">
        <v>80</v>
      </c>
      <c r="AW234" s="11" t="s">
        <v>7</v>
      </c>
      <c r="AX234" s="11" t="s">
        <v>75</v>
      </c>
      <c r="AY234" s="223" t="s">
        <v>169</v>
      </c>
    </row>
    <row r="235" spans="2:51" s="12" customFormat="1" ht="13.5">
      <c r="B235" s="229"/>
      <c r="D235" s="218" t="s">
        <v>179</v>
      </c>
      <c r="E235" s="230" t="s">
        <v>5</v>
      </c>
      <c r="F235" s="231" t="s">
        <v>322</v>
      </c>
      <c r="H235" s="232">
        <v>9</v>
      </c>
      <c r="I235" s="233"/>
      <c r="J235" s="233"/>
      <c r="M235" s="229"/>
      <c r="N235" s="234"/>
      <c r="O235" s="235"/>
      <c r="P235" s="235"/>
      <c r="Q235" s="235"/>
      <c r="R235" s="235"/>
      <c r="S235" s="235"/>
      <c r="T235" s="235"/>
      <c r="U235" s="235"/>
      <c r="V235" s="235"/>
      <c r="W235" s="235"/>
      <c r="X235" s="236"/>
      <c r="AT235" s="230" t="s">
        <v>179</v>
      </c>
      <c r="AU235" s="230" t="s">
        <v>91</v>
      </c>
      <c r="AV235" s="12" t="s">
        <v>91</v>
      </c>
      <c r="AW235" s="12" t="s">
        <v>7</v>
      </c>
      <c r="AX235" s="12" t="s">
        <v>75</v>
      </c>
      <c r="AY235" s="230" t="s">
        <v>169</v>
      </c>
    </row>
    <row r="236" spans="2:51" s="12" customFormat="1" ht="13.5">
      <c r="B236" s="229"/>
      <c r="D236" s="218" t="s">
        <v>179</v>
      </c>
      <c r="E236" s="230" t="s">
        <v>5</v>
      </c>
      <c r="F236" s="231" t="s">
        <v>323</v>
      </c>
      <c r="H236" s="232">
        <v>9</v>
      </c>
      <c r="I236" s="233"/>
      <c r="J236" s="233"/>
      <c r="M236" s="229"/>
      <c r="N236" s="234"/>
      <c r="O236" s="235"/>
      <c r="P236" s="235"/>
      <c r="Q236" s="235"/>
      <c r="R236" s="235"/>
      <c r="S236" s="235"/>
      <c r="T236" s="235"/>
      <c r="U236" s="235"/>
      <c r="V236" s="235"/>
      <c r="W236" s="235"/>
      <c r="X236" s="236"/>
      <c r="AT236" s="230" t="s">
        <v>179</v>
      </c>
      <c r="AU236" s="230" t="s">
        <v>91</v>
      </c>
      <c r="AV236" s="12" t="s">
        <v>91</v>
      </c>
      <c r="AW236" s="12" t="s">
        <v>7</v>
      </c>
      <c r="AX236" s="12" t="s">
        <v>75</v>
      </c>
      <c r="AY236" s="230" t="s">
        <v>169</v>
      </c>
    </row>
    <row r="237" spans="2:51" s="12" customFormat="1" ht="13.5">
      <c r="B237" s="229"/>
      <c r="D237" s="218" t="s">
        <v>179</v>
      </c>
      <c r="E237" s="230" t="s">
        <v>5</v>
      </c>
      <c r="F237" s="231" t="s">
        <v>324</v>
      </c>
      <c r="H237" s="232">
        <v>9</v>
      </c>
      <c r="I237" s="233"/>
      <c r="J237" s="233"/>
      <c r="M237" s="229"/>
      <c r="N237" s="234"/>
      <c r="O237" s="235"/>
      <c r="P237" s="235"/>
      <c r="Q237" s="235"/>
      <c r="R237" s="235"/>
      <c r="S237" s="235"/>
      <c r="T237" s="235"/>
      <c r="U237" s="235"/>
      <c r="V237" s="235"/>
      <c r="W237" s="235"/>
      <c r="X237" s="236"/>
      <c r="AT237" s="230" t="s">
        <v>179</v>
      </c>
      <c r="AU237" s="230" t="s">
        <v>91</v>
      </c>
      <c r="AV237" s="12" t="s">
        <v>91</v>
      </c>
      <c r="AW237" s="12" t="s">
        <v>7</v>
      </c>
      <c r="AX237" s="12" t="s">
        <v>75</v>
      </c>
      <c r="AY237" s="230" t="s">
        <v>169</v>
      </c>
    </row>
    <row r="238" spans="2:51" s="12" customFormat="1" ht="13.5">
      <c r="B238" s="229"/>
      <c r="D238" s="218" t="s">
        <v>179</v>
      </c>
      <c r="E238" s="230" t="s">
        <v>5</v>
      </c>
      <c r="F238" s="231" t="s">
        <v>325</v>
      </c>
      <c r="H238" s="232">
        <v>9</v>
      </c>
      <c r="I238" s="233"/>
      <c r="J238" s="233"/>
      <c r="M238" s="229"/>
      <c r="N238" s="234"/>
      <c r="O238" s="235"/>
      <c r="P238" s="235"/>
      <c r="Q238" s="235"/>
      <c r="R238" s="235"/>
      <c r="S238" s="235"/>
      <c r="T238" s="235"/>
      <c r="U238" s="235"/>
      <c r="V238" s="235"/>
      <c r="W238" s="235"/>
      <c r="X238" s="236"/>
      <c r="AT238" s="230" t="s">
        <v>179</v>
      </c>
      <c r="AU238" s="230" t="s">
        <v>91</v>
      </c>
      <c r="AV238" s="12" t="s">
        <v>91</v>
      </c>
      <c r="AW238" s="12" t="s">
        <v>7</v>
      </c>
      <c r="AX238" s="12" t="s">
        <v>75</v>
      </c>
      <c r="AY238" s="230" t="s">
        <v>169</v>
      </c>
    </row>
    <row r="239" spans="2:51" s="12" customFormat="1" ht="13.5">
      <c r="B239" s="229"/>
      <c r="D239" s="218" t="s">
        <v>179</v>
      </c>
      <c r="E239" s="230" t="s">
        <v>5</v>
      </c>
      <c r="F239" s="231" t="s">
        <v>326</v>
      </c>
      <c r="H239" s="232">
        <v>9</v>
      </c>
      <c r="I239" s="233"/>
      <c r="J239" s="233"/>
      <c r="M239" s="229"/>
      <c r="N239" s="234"/>
      <c r="O239" s="235"/>
      <c r="P239" s="235"/>
      <c r="Q239" s="235"/>
      <c r="R239" s="235"/>
      <c r="S239" s="235"/>
      <c r="T239" s="235"/>
      <c r="U239" s="235"/>
      <c r="V239" s="235"/>
      <c r="W239" s="235"/>
      <c r="X239" s="236"/>
      <c r="AT239" s="230" t="s">
        <v>179</v>
      </c>
      <c r="AU239" s="230" t="s">
        <v>91</v>
      </c>
      <c r="AV239" s="12" t="s">
        <v>91</v>
      </c>
      <c r="AW239" s="12" t="s">
        <v>7</v>
      </c>
      <c r="AX239" s="12" t="s">
        <v>75</v>
      </c>
      <c r="AY239" s="230" t="s">
        <v>169</v>
      </c>
    </row>
    <row r="240" spans="2:51" s="12" customFormat="1" ht="13.5">
      <c r="B240" s="229"/>
      <c r="D240" s="218" t="s">
        <v>179</v>
      </c>
      <c r="E240" s="230" t="s">
        <v>5</v>
      </c>
      <c r="F240" s="231" t="s">
        <v>327</v>
      </c>
      <c r="H240" s="232">
        <v>9</v>
      </c>
      <c r="I240" s="233"/>
      <c r="J240" s="233"/>
      <c r="M240" s="229"/>
      <c r="N240" s="234"/>
      <c r="O240" s="235"/>
      <c r="P240" s="235"/>
      <c r="Q240" s="235"/>
      <c r="R240" s="235"/>
      <c r="S240" s="235"/>
      <c r="T240" s="235"/>
      <c r="U240" s="235"/>
      <c r="V240" s="235"/>
      <c r="W240" s="235"/>
      <c r="X240" s="236"/>
      <c r="AT240" s="230" t="s">
        <v>179</v>
      </c>
      <c r="AU240" s="230" t="s">
        <v>91</v>
      </c>
      <c r="AV240" s="12" t="s">
        <v>91</v>
      </c>
      <c r="AW240" s="12" t="s">
        <v>7</v>
      </c>
      <c r="AX240" s="12" t="s">
        <v>75</v>
      </c>
      <c r="AY240" s="230" t="s">
        <v>169</v>
      </c>
    </row>
    <row r="241" spans="2:51" s="13" customFormat="1" ht="13.5">
      <c r="B241" s="237"/>
      <c r="D241" s="218" t="s">
        <v>179</v>
      </c>
      <c r="E241" s="238" t="s">
        <v>5</v>
      </c>
      <c r="F241" s="239" t="s">
        <v>182</v>
      </c>
      <c r="H241" s="240">
        <v>54</v>
      </c>
      <c r="I241" s="241"/>
      <c r="J241" s="241"/>
      <c r="M241" s="237"/>
      <c r="N241" s="242"/>
      <c r="O241" s="243"/>
      <c r="P241" s="243"/>
      <c r="Q241" s="243"/>
      <c r="R241" s="243"/>
      <c r="S241" s="243"/>
      <c r="T241" s="243"/>
      <c r="U241" s="243"/>
      <c r="V241" s="243"/>
      <c r="W241" s="243"/>
      <c r="X241" s="244"/>
      <c r="AT241" s="238" t="s">
        <v>179</v>
      </c>
      <c r="AU241" s="238" t="s">
        <v>91</v>
      </c>
      <c r="AV241" s="13" t="s">
        <v>183</v>
      </c>
      <c r="AW241" s="13" t="s">
        <v>7</v>
      </c>
      <c r="AX241" s="13" t="s">
        <v>75</v>
      </c>
      <c r="AY241" s="238" t="s">
        <v>169</v>
      </c>
    </row>
    <row r="242" spans="2:51" s="11" customFormat="1" ht="13.5">
      <c r="B242" s="222"/>
      <c r="D242" s="218" t="s">
        <v>179</v>
      </c>
      <c r="E242" s="223" t="s">
        <v>5</v>
      </c>
      <c r="F242" s="224" t="s">
        <v>328</v>
      </c>
      <c r="H242" s="223" t="s">
        <v>5</v>
      </c>
      <c r="I242" s="225"/>
      <c r="J242" s="225"/>
      <c r="M242" s="222"/>
      <c r="N242" s="226"/>
      <c r="O242" s="227"/>
      <c r="P242" s="227"/>
      <c r="Q242" s="227"/>
      <c r="R242" s="227"/>
      <c r="S242" s="227"/>
      <c r="T242" s="227"/>
      <c r="U242" s="227"/>
      <c r="V242" s="227"/>
      <c r="W242" s="227"/>
      <c r="X242" s="228"/>
      <c r="AT242" s="223" t="s">
        <v>179</v>
      </c>
      <c r="AU242" s="223" t="s">
        <v>91</v>
      </c>
      <c r="AV242" s="11" t="s">
        <v>80</v>
      </c>
      <c r="AW242" s="11" t="s">
        <v>7</v>
      </c>
      <c r="AX242" s="11" t="s">
        <v>75</v>
      </c>
      <c r="AY242" s="223" t="s">
        <v>169</v>
      </c>
    </row>
    <row r="243" spans="2:51" s="12" customFormat="1" ht="13.5">
      <c r="B243" s="229"/>
      <c r="D243" s="218" t="s">
        <v>179</v>
      </c>
      <c r="E243" s="230" t="s">
        <v>5</v>
      </c>
      <c r="F243" s="231" t="s">
        <v>329</v>
      </c>
      <c r="H243" s="232">
        <v>30</v>
      </c>
      <c r="I243" s="233"/>
      <c r="J243" s="233"/>
      <c r="M243" s="229"/>
      <c r="N243" s="234"/>
      <c r="O243" s="235"/>
      <c r="P243" s="235"/>
      <c r="Q243" s="235"/>
      <c r="R243" s="235"/>
      <c r="S243" s="235"/>
      <c r="T243" s="235"/>
      <c r="U243" s="235"/>
      <c r="V243" s="235"/>
      <c r="W243" s="235"/>
      <c r="X243" s="236"/>
      <c r="AT243" s="230" t="s">
        <v>179</v>
      </c>
      <c r="AU243" s="230" t="s">
        <v>91</v>
      </c>
      <c r="AV243" s="12" t="s">
        <v>91</v>
      </c>
      <c r="AW243" s="12" t="s">
        <v>7</v>
      </c>
      <c r="AX243" s="12" t="s">
        <v>75</v>
      </c>
      <c r="AY243" s="230" t="s">
        <v>169</v>
      </c>
    </row>
    <row r="244" spans="2:51" s="12" customFormat="1" ht="13.5">
      <c r="B244" s="229"/>
      <c r="D244" s="218" t="s">
        <v>179</v>
      </c>
      <c r="E244" s="230" t="s">
        <v>5</v>
      </c>
      <c r="F244" s="231" t="s">
        <v>330</v>
      </c>
      <c r="H244" s="232">
        <v>8</v>
      </c>
      <c r="I244" s="233"/>
      <c r="J244" s="233"/>
      <c r="M244" s="229"/>
      <c r="N244" s="234"/>
      <c r="O244" s="235"/>
      <c r="P244" s="235"/>
      <c r="Q244" s="235"/>
      <c r="R244" s="235"/>
      <c r="S244" s="235"/>
      <c r="T244" s="235"/>
      <c r="U244" s="235"/>
      <c r="V244" s="235"/>
      <c r="W244" s="235"/>
      <c r="X244" s="236"/>
      <c r="AT244" s="230" t="s">
        <v>179</v>
      </c>
      <c r="AU244" s="230" t="s">
        <v>91</v>
      </c>
      <c r="AV244" s="12" t="s">
        <v>91</v>
      </c>
      <c r="AW244" s="12" t="s">
        <v>7</v>
      </c>
      <c r="AX244" s="12" t="s">
        <v>75</v>
      </c>
      <c r="AY244" s="230" t="s">
        <v>169</v>
      </c>
    </row>
    <row r="245" spans="2:51" s="12" customFormat="1" ht="13.5">
      <c r="B245" s="229"/>
      <c r="D245" s="218" t="s">
        <v>179</v>
      </c>
      <c r="E245" s="230" t="s">
        <v>5</v>
      </c>
      <c r="F245" s="231" t="s">
        <v>331</v>
      </c>
      <c r="H245" s="232">
        <v>8</v>
      </c>
      <c r="I245" s="233"/>
      <c r="J245" s="233"/>
      <c r="M245" s="229"/>
      <c r="N245" s="234"/>
      <c r="O245" s="235"/>
      <c r="P245" s="235"/>
      <c r="Q245" s="235"/>
      <c r="R245" s="235"/>
      <c r="S245" s="235"/>
      <c r="T245" s="235"/>
      <c r="U245" s="235"/>
      <c r="V245" s="235"/>
      <c r="W245" s="235"/>
      <c r="X245" s="236"/>
      <c r="AT245" s="230" t="s">
        <v>179</v>
      </c>
      <c r="AU245" s="230" t="s">
        <v>91</v>
      </c>
      <c r="AV245" s="12" t="s">
        <v>91</v>
      </c>
      <c r="AW245" s="12" t="s">
        <v>7</v>
      </c>
      <c r="AX245" s="12" t="s">
        <v>75</v>
      </c>
      <c r="AY245" s="230" t="s">
        <v>169</v>
      </c>
    </row>
    <row r="246" spans="2:51" s="13" customFormat="1" ht="13.5">
      <c r="B246" s="237"/>
      <c r="D246" s="218" t="s">
        <v>179</v>
      </c>
      <c r="E246" s="238" t="s">
        <v>5</v>
      </c>
      <c r="F246" s="239" t="s">
        <v>182</v>
      </c>
      <c r="H246" s="240">
        <v>46</v>
      </c>
      <c r="I246" s="241"/>
      <c r="J246" s="241"/>
      <c r="M246" s="237"/>
      <c r="N246" s="242"/>
      <c r="O246" s="243"/>
      <c r="P246" s="243"/>
      <c r="Q246" s="243"/>
      <c r="R246" s="243"/>
      <c r="S246" s="243"/>
      <c r="T246" s="243"/>
      <c r="U246" s="243"/>
      <c r="V246" s="243"/>
      <c r="W246" s="243"/>
      <c r="X246" s="244"/>
      <c r="AT246" s="238" t="s">
        <v>179</v>
      </c>
      <c r="AU246" s="238" t="s">
        <v>91</v>
      </c>
      <c r="AV246" s="13" t="s">
        <v>183</v>
      </c>
      <c r="AW246" s="13" t="s">
        <v>7</v>
      </c>
      <c r="AX246" s="13" t="s">
        <v>75</v>
      </c>
      <c r="AY246" s="238" t="s">
        <v>169</v>
      </c>
    </row>
    <row r="247" spans="2:51" s="14" customFormat="1" ht="13.5">
      <c r="B247" s="245"/>
      <c r="D247" s="218" t="s">
        <v>179</v>
      </c>
      <c r="E247" s="246" t="s">
        <v>118</v>
      </c>
      <c r="F247" s="247" t="s">
        <v>332</v>
      </c>
      <c r="H247" s="248">
        <v>218.52</v>
      </c>
      <c r="I247" s="249"/>
      <c r="J247" s="249"/>
      <c r="M247" s="245"/>
      <c r="N247" s="250"/>
      <c r="O247" s="251"/>
      <c r="P247" s="251"/>
      <c r="Q247" s="251"/>
      <c r="R247" s="251"/>
      <c r="S247" s="251"/>
      <c r="T247" s="251"/>
      <c r="U247" s="251"/>
      <c r="V247" s="251"/>
      <c r="W247" s="251"/>
      <c r="X247" s="252"/>
      <c r="AT247" s="246" t="s">
        <v>179</v>
      </c>
      <c r="AU247" s="246" t="s">
        <v>91</v>
      </c>
      <c r="AV247" s="14" t="s">
        <v>175</v>
      </c>
      <c r="AW247" s="14" t="s">
        <v>7</v>
      </c>
      <c r="AX247" s="14" t="s">
        <v>80</v>
      </c>
      <c r="AY247" s="246" t="s">
        <v>169</v>
      </c>
    </row>
    <row r="248" spans="2:51" s="12" customFormat="1" ht="13.5">
      <c r="B248" s="229"/>
      <c r="D248" s="218" t="s">
        <v>179</v>
      </c>
      <c r="F248" s="231" t="s">
        <v>333</v>
      </c>
      <c r="H248" s="232">
        <v>109.26</v>
      </c>
      <c r="I248" s="233"/>
      <c r="J248" s="233"/>
      <c r="M248" s="229"/>
      <c r="N248" s="234"/>
      <c r="O248" s="235"/>
      <c r="P248" s="235"/>
      <c r="Q248" s="235"/>
      <c r="R248" s="235"/>
      <c r="S248" s="235"/>
      <c r="T248" s="235"/>
      <c r="U248" s="235"/>
      <c r="V248" s="235"/>
      <c r="W248" s="235"/>
      <c r="X248" s="236"/>
      <c r="AT248" s="230" t="s">
        <v>179</v>
      </c>
      <c r="AU248" s="230" t="s">
        <v>91</v>
      </c>
      <c r="AV248" s="12" t="s">
        <v>91</v>
      </c>
      <c r="AW248" s="12" t="s">
        <v>6</v>
      </c>
      <c r="AX248" s="12" t="s">
        <v>80</v>
      </c>
      <c r="AY248" s="230" t="s">
        <v>169</v>
      </c>
    </row>
    <row r="249" spans="2:65" s="1" customFormat="1" ht="38.25" customHeight="1">
      <c r="B249" s="205"/>
      <c r="C249" s="206" t="s">
        <v>334</v>
      </c>
      <c r="D249" s="206" t="s">
        <v>171</v>
      </c>
      <c r="E249" s="207" t="s">
        <v>335</v>
      </c>
      <c r="F249" s="208" t="s">
        <v>336</v>
      </c>
      <c r="G249" s="209" t="s">
        <v>89</v>
      </c>
      <c r="H249" s="210">
        <v>21.852</v>
      </c>
      <c r="I249" s="211"/>
      <c r="J249" s="211"/>
      <c r="K249" s="212">
        <f>ROUND(P249*H249,2)</f>
        <v>0</v>
      </c>
      <c r="L249" s="208" t="s">
        <v>174</v>
      </c>
      <c r="M249" s="47"/>
      <c r="N249" s="213" t="s">
        <v>5</v>
      </c>
      <c r="O249" s="214" t="s">
        <v>44</v>
      </c>
      <c r="P249" s="143">
        <f>I249+J249</f>
        <v>0</v>
      </c>
      <c r="Q249" s="143">
        <f>ROUND(I249*H249,2)</f>
        <v>0</v>
      </c>
      <c r="R249" s="143">
        <f>ROUND(J249*H249,2)</f>
        <v>0</v>
      </c>
      <c r="S249" s="48"/>
      <c r="T249" s="215">
        <f>S249*H249</f>
        <v>0</v>
      </c>
      <c r="U249" s="215">
        <v>0</v>
      </c>
      <c r="V249" s="215">
        <f>U249*H249</f>
        <v>0</v>
      </c>
      <c r="W249" s="215">
        <v>0</v>
      </c>
      <c r="X249" s="216">
        <f>W249*H249</f>
        <v>0</v>
      </c>
      <c r="AR249" s="25" t="s">
        <v>175</v>
      </c>
      <c r="AT249" s="25" t="s">
        <v>171</v>
      </c>
      <c r="AU249" s="25" t="s">
        <v>91</v>
      </c>
      <c r="AY249" s="25" t="s">
        <v>169</v>
      </c>
      <c r="BE249" s="217">
        <f>IF(O249="základní",K249,0)</f>
        <v>0</v>
      </c>
      <c r="BF249" s="217">
        <f>IF(O249="snížená",K249,0)</f>
        <v>0</v>
      </c>
      <c r="BG249" s="217">
        <f>IF(O249="zákl. přenesená",K249,0)</f>
        <v>0</v>
      </c>
      <c r="BH249" s="217">
        <f>IF(O249="sníž. přenesená",K249,0)</f>
        <v>0</v>
      </c>
      <c r="BI249" s="217">
        <f>IF(O249="nulová",K249,0)</f>
        <v>0</v>
      </c>
      <c r="BJ249" s="25" t="s">
        <v>80</v>
      </c>
      <c r="BK249" s="217">
        <f>ROUND(P249*H249,2)</f>
        <v>0</v>
      </c>
      <c r="BL249" s="25" t="s">
        <v>175</v>
      </c>
      <c r="BM249" s="25" t="s">
        <v>337</v>
      </c>
    </row>
    <row r="250" spans="2:47" s="1" customFormat="1" ht="13.5">
      <c r="B250" s="47"/>
      <c r="D250" s="218" t="s">
        <v>177</v>
      </c>
      <c r="F250" s="219" t="s">
        <v>312</v>
      </c>
      <c r="I250" s="220"/>
      <c r="J250" s="220"/>
      <c r="M250" s="47"/>
      <c r="N250" s="221"/>
      <c r="O250" s="48"/>
      <c r="P250" s="48"/>
      <c r="Q250" s="48"/>
      <c r="R250" s="48"/>
      <c r="S250" s="48"/>
      <c r="T250" s="48"/>
      <c r="U250" s="48"/>
      <c r="V250" s="48"/>
      <c r="W250" s="48"/>
      <c r="X250" s="86"/>
      <c r="AT250" s="25" t="s">
        <v>177</v>
      </c>
      <c r="AU250" s="25" t="s">
        <v>91</v>
      </c>
    </row>
    <row r="251" spans="2:51" s="12" customFormat="1" ht="13.5">
      <c r="B251" s="229"/>
      <c r="D251" s="218" t="s">
        <v>179</v>
      </c>
      <c r="E251" s="230" t="s">
        <v>5</v>
      </c>
      <c r="F251" s="231" t="s">
        <v>338</v>
      </c>
      <c r="H251" s="232">
        <v>21.852</v>
      </c>
      <c r="I251" s="233"/>
      <c r="J251" s="233"/>
      <c r="M251" s="229"/>
      <c r="N251" s="234"/>
      <c r="O251" s="235"/>
      <c r="P251" s="235"/>
      <c r="Q251" s="235"/>
      <c r="R251" s="235"/>
      <c r="S251" s="235"/>
      <c r="T251" s="235"/>
      <c r="U251" s="235"/>
      <c r="V251" s="235"/>
      <c r="W251" s="235"/>
      <c r="X251" s="236"/>
      <c r="AT251" s="230" t="s">
        <v>179</v>
      </c>
      <c r="AU251" s="230" t="s">
        <v>91</v>
      </c>
      <c r="AV251" s="12" t="s">
        <v>91</v>
      </c>
      <c r="AW251" s="12" t="s">
        <v>7</v>
      </c>
      <c r="AX251" s="12" t="s">
        <v>75</v>
      </c>
      <c r="AY251" s="230" t="s">
        <v>169</v>
      </c>
    </row>
    <row r="252" spans="2:51" s="13" customFormat="1" ht="13.5">
      <c r="B252" s="237"/>
      <c r="D252" s="218" t="s">
        <v>179</v>
      </c>
      <c r="E252" s="238" t="s">
        <v>5</v>
      </c>
      <c r="F252" s="239" t="s">
        <v>182</v>
      </c>
      <c r="H252" s="240">
        <v>21.852</v>
      </c>
      <c r="I252" s="241"/>
      <c r="J252" s="241"/>
      <c r="M252" s="237"/>
      <c r="N252" s="242"/>
      <c r="O252" s="243"/>
      <c r="P252" s="243"/>
      <c r="Q252" s="243"/>
      <c r="R252" s="243"/>
      <c r="S252" s="243"/>
      <c r="T252" s="243"/>
      <c r="U252" s="243"/>
      <c r="V252" s="243"/>
      <c r="W252" s="243"/>
      <c r="X252" s="244"/>
      <c r="AT252" s="238" t="s">
        <v>179</v>
      </c>
      <c r="AU252" s="238" t="s">
        <v>91</v>
      </c>
      <c r="AV252" s="13" t="s">
        <v>183</v>
      </c>
      <c r="AW252" s="13" t="s">
        <v>7</v>
      </c>
      <c r="AX252" s="13" t="s">
        <v>75</v>
      </c>
      <c r="AY252" s="238" t="s">
        <v>169</v>
      </c>
    </row>
    <row r="253" spans="2:51" s="14" customFormat="1" ht="13.5">
      <c r="B253" s="245"/>
      <c r="D253" s="218" t="s">
        <v>179</v>
      </c>
      <c r="E253" s="246" t="s">
        <v>5</v>
      </c>
      <c r="F253" s="247" t="s">
        <v>184</v>
      </c>
      <c r="H253" s="248">
        <v>21.852</v>
      </c>
      <c r="I253" s="249"/>
      <c r="J253" s="249"/>
      <c r="M253" s="245"/>
      <c r="N253" s="250"/>
      <c r="O253" s="251"/>
      <c r="P253" s="251"/>
      <c r="Q253" s="251"/>
      <c r="R253" s="251"/>
      <c r="S253" s="251"/>
      <c r="T253" s="251"/>
      <c r="U253" s="251"/>
      <c r="V253" s="251"/>
      <c r="W253" s="251"/>
      <c r="X253" s="252"/>
      <c r="AT253" s="246" t="s">
        <v>179</v>
      </c>
      <c r="AU253" s="246" t="s">
        <v>91</v>
      </c>
      <c r="AV253" s="14" t="s">
        <v>175</v>
      </c>
      <c r="AW253" s="14" t="s">
        <v>7</v>
      </c>
      <c r="AX253" s="14" t="s">
        <v>80</v>
      </c>
      <c r="AY253" s="246" t="s">
        <v>169</v>
      </c>
    </row>
    <row r="254" spans="2:65" s="1" customFormat="1" ht="25.5" customHeight="1">
      <c r="B254" s="205"/>
      <c r="C254" s="206" t="s">
        <v>339</v>
      </c>
      <c r="D254" s="206" t="s">
        <v>171</v>
      </c>
      <c r="E254" s="207" t="s">
        <v>340</v>
      </c>
      <c r="F254" s="208" t="s">
        <v>341</v>
      </c>
      <c r="G254" s="209" t="s">
        <v>89</v>
      </c>
      <c r="H254" s="210">
        <v>109.26</v>
      </c>
      <c r="I254" s="211"/>
      <c r="J254" s="211"/>
      <c r="K254" s="212">
        <f>ROUND(P254*H254,2)</f>
        <v>0</v>
      </c>
      <c r="L254" s="208" t="s">
        <v>174</v>
      </c>
      <c r="M254" s="47"/>
      <c r="N254" s="213" t="s">
        <v>5</v>
      </c>
      <c r="O254" s="214" t="s">
        <v>44</v>
      </c>
      <c r="P254" s="143">
        <f>I254+J254</f>
        <v>0</v>
      </c>
      <c r="Q254" s="143">
        <f>ROUND(I254*H254,2)</f>
        <v>0</v>
      </c>
      <c r="R254" s="143">
        <f>ROUND(J254*H254,2)</f>
        <v>0</v>
      </c>
      <c r="S254" s="48"/>
      <c r="T254" s="215">
        <f>S254*H254</f>
        <v>0</v>
      </c>
      <c r="U254" s="215">
        <v>0</v>
      </c>
      <c r="V254" s="215">
        <f>U254*H254</f>
        <v>0</v>
      </c>
      <c r="W254" s="215">
        <v>0</v>
      </c>
      <c r="X254" s="216">
        <f>W254*H254</f>
        <v>0</v>
      </c>
      <c r="AR254" s="25" t="s">
        <v>175</v>
      </c>
      <c r="AT254" s="25" t="s">
        <v>171</v>
      </c>
      <c r="AU254" s="25" t="s">
        <v>91</v>
      </c>
      <c r="AY254" s="25" t="s">
        <v>169</v>
      </c>
      <c r="BE254" s="217">
        <f>IF(O254="základní",K254,0)</f>
        <v>0</v>
      </c>
      <c r="BF254" s="217">
        <f>IF(O254="snížená",K254,0)</f>
        <v>0</v>
      </c>
      <c r="BG254" s="217">
        <f>IF(O254="zákl. přenesená",K254,0)</f>
        <v>0</v>
      </c>
      <c r="BH254" s="217">
        <f>IF(O254="sníž. přenesená",K254,0)</f>
        <v>0</v>
      </c>
      <c r="BI254" s="217">
        <f>IF(O254="nulová",K254,0)</f>
        <v>0</v>
      </c>
      <c r="BJ254" s="25" t="s">
        <v>80</v>
      </c>
      <c r="BK254" s="217">
        <f>ROUND(P254*H254,2)</f>
        <v>0</v>
      </c>
      <c r="BL254" s="25" t="s">
        <v>175</v>
      </c>
      <c r="BM254" s="25" t="s">
        <v>342</v>
      </c>
    </row>
    <row r="255" spans="2:47" s="1" customFormat="1" ht="13.5">
      <c r="B255" s="47"/>
      <c r="D255" s="218" t="s">
        <v>177</v>
      </c>
      <c r="F255" s="219" t="s">
        <v>312</v>
      </c>
      <c r="I255" s="220"/>
      <c r="J255" s="220"/>
      <c r="M255" s="47"/>
      <c r="N255" s="221"/>
      <c r="O255" s="48"/>
      <c r="P255" s="48"/>
      <c r="Q255" s="48"/>
      <c r="R255" s="48"/>
      <c r="S255" s="48"/>
      <c r="T255" s="48"/>
      <c r="U255" s="48"/>
      <c r="V255" s="48"/>
      <c r="W255" s="48"/>
      <c r="X255" s="86"/>
      <c r="AT255" s="25" t="s">
        <v>177</v>
      </c>
      <c r="AU255" s="25" t="s">
        <v>91</v>
      </c>
    </row>
    <row r="256" spans="2:51" s="12" customFormat="1" ht="13.5">
      <c r="B256" s="229"/>
      <c r="D256" s="218" t="s">
        <v>179</v>
      </c>
      <c r="E256" s="230" t="s">
        <v>5</v>
      </c>
      <c r="F256" s="231" t="s">
        <v>343</v>
      </c>
      <c r="H256" s="232">
        <v>109.26</v>
      </c>
      <c r="I256" s="233"/>
      <c r="J256" s="233"/>
      <c r="M256" s="229"/>
      <c r="N256" s="234"/>
      <c r="O256" s="235"/>
      <c r="P256" s="235"/>
      <c r="Q256" s="235"/>
      <c r="R256" s="235"/>
      <c r="S256" s="235"/>
      <c r="T256" s="235"/>
      <c r="U256" s="235"/>
      <c r="V256" s="235"/>
      <c r="W256" s="235"/>
      <c r="X256" s="236"/>
      <c r="AT256" s="230" t="s">
        <v>179</v>
      </c>
      <c r="AU256" s="230" t="s">
        <v>91</v>
      </c>
      <c r="AV256" s="12" t="s">
        <v>91</v>
      </c>
      <c r="AW256" s="12" t="s">
        <v>7</v>
      </c>
      <c r="AX256" s="12" t="s">
        <v>75</v>
      </c>
      <c r="AY256" s="230" t="s">
        <v>169</v>
      </c>
    </row>
    <row r="257" spans="2:51" s="13" customFormat="1" ht="13.5">
      <c r="B257" s="237"/>
      <c r="D257" s="218" t="s">
        <v>179</v>
      </c>
      <c r="E257" s="238" t="s">
        <v>5</v>
      </c>
      <c r="F257" s="239" t="s">
        <v>182</v>
      </c>
      <c r="H257" s="240">
        <v>109.26</v>
      </c>
      <c r="I257" s="241"/>
      <c r="J257" s="241"/>
      <c r="M257" s="237"/>
      <c r="N257" s="242"/>
      <c r="O257" s="243"/>
      <c r="P257" s="243"/>
      <c r="Q257" s="243"/>
      <c r="R257" s="243"/>
      <c r="S257" s="243"/>
      <c r="T257" s="243"/>
      <c r="U257" s="243"/>
      <c r="V257" s="243"/>
      <c r="W257" s="243"/>
      <c r="X257" s="244"/>
      <c r="AT257" s="238" t="s">
        <v>179</v>
      </c>
      <c r="AU257" s="238" t="s">
        <v>91</v>
      </c>
      <c r="AV257" s="13" t="s">
        <v>183</v>
      </c>
      <c r="AW257" s="13" t="s">
        <v>7</v>
      </c>
      <c r="AX257" s="13" t="s">
        <v>75</v>
      </c>
      <c r="AY257" s="238" t="s">
        <v>169</v>
      </c>
    </row>
    <row r="258" spans="2:51" s="14" customFormat="1" ht="13.5">
      <c r="B258" s="245"/>
      <c r="D258" s="218" t="s">
        <v>179</v>
      </c>
      <c r="E258" s="246" t="s">
        <v>5</v>
      </c>
      <c r="F258" s="247" t="s">
        <v>184</v>
      </c>
      <c r="H258" s="248">
        <v>109.26</v>
      </c>
      <c r="I258" s="249"/>
      <c r="J258" s="249"/>
      <c r="M258" s="245"/>
      <c r="N258" s="250"/>
      <c r="O258" s="251"/>
      <c r="P258" s="251"/>
      <c r="Q258" s="251"/>
      <c r="R258" s="251"/>
      <c r="S258" s="251"/>
      <c r="T258" s="251"/>
      <c r="U258" s="251"/>
      <c r="V258" s="251"/>
      <c r="W258" s="251"/>
      <c r="X258" s="252"/>
      <c r="AT258" s="246" t="s">
        <v>179</v>
      </c>
      <c r="AU258" s="246" t="s">
        <v>91</v>
      </c>
      <c r="AV258" s="14" t="s">
        <v>175</v>
      </c>
      <c r="AW258" s="14" t="s">
        <v>7</v>
      </c>
      <c r="AX258" s="14" t="s">
        <v>80</v>
      </c>
      <c r="AY258" s="246" t="s">
        <v>169</v>
      </c>
    </row>
    <row r="259" spans="2:65" s="1" customFormat="1" ht="38.25" customHeight="1">
      <c r="B259" s="205"/>
      <c r="C259" s="206" t="s">
        <v>344</v>
      </c>
      <c r="D259" s="206" t="s">
        <v>171</v>
      </c>
      <c r="E259" s="207" t="s">
        <v>345</v>
      </c>
      <c r="F259" s="208" t="s">
        <v>346</v>
      </c>
      <c r="G259" s="209" t="s">
        <v>89</v>
      </c>
      <c r="H259" s="210">
        <v>21.852</v>
      </c>
      <c r="I259" s="211"/>
      <c r="J259" s="211"/>
      <c r="K259" s="212">
        <f>ROUND(P259*H259,2)</f>
        <v>0</v>
      </c>
      <c r="L259" s="208" t="s">
        <v>174</v>
      </c>
      <c r="M259" s="47"/>
      <c r="N259" s="213" t="s">
        <v>5</v>
      </c>
      <c r="O259" s="214" t="s">
        <v>44</v>
      </c>
      <c r="P259" s="143">
        <f>I259+J259</f>
        <v>0</v>
      </c>
      <c r="Q259" s="143">
        <f>ROUND(I259*H259,2)</f>
        <v>0</v>
      </c>
      <c r="R259" s="143">
        <f>ROUND(J259*H259,2)</f>
        <v>0</v>
      </c>
      <c r="S259" s="48"/>
      <c r="T259" s="215">
        <f>S259*H259</f>
        <v>0</v>
      </c>
      <c r="U259" s="215">
        <v>0</v>
      </c>
      <c r="V259" s="215">
        <f>U259*H259</f>
        <v>0</v>
      </c>
      <c r="W259" s="215">
        <v>0</v>
      </c>
      <c r="X259" s="216">
        <f>W259*H259</f>
        <v>0</v>
      </c>
      <c r="AR259" s="25" t="s">
        <v>175</v>
      </c>
      <c r="AT259" s="25" t="s">
        <v>171</v>
      </c>
      <c r="AU259" s="25" t="s">
        <v>91</v>
      </c>
      <c r="AY259" s="25" t="s">
        <v>169</v>
      </c>
      <c r="BE259" s="217">
        <f>IF(O259="základní",K259,0)</f>
        <v>0</v>
      </c>
      <c r="BF259" s="217">
        <f>IF(O259="snížená",K259,0)</f>
        <v>0</v>
      </c>
      <c r="BG259" s="217">
        <f>IF(O259="zákl. přenesená",K259,0)</f>
        <v>0</v>
      </c>
      <c r="BH259" s="217">
        <f>IF(O259="sníž. přenesená",K259,0)</f>
        <v>0</v>
      </c>
      <c r="BI259" s="217">
        <f>IF(O259="nulová",K259,0)</f>
        <v>0</v>
      </c>
      <c r="BJ259" s="25" t="s">
        <v>80</v>
      </c>
      <c r="BK259" s="217">
        <f>ROUND(P259*H259,2)</f>
        <v>0</v>
      </c>
      <c r="BL259" s="25" t="s">
        <v>175</v>
      </c>
      <c r="BM259" s="25" t="s">
        <v>347</v>
      </c>
    </row>
    <row r="260" spans="2:47" s="1" customFormat="1" ht="13.5">
      <c r="B260" s="47"/>
      <c r="D260" s="218" t="s">
        <v>177</v>
      </c>
      <c r="F260" s="219" t="s">
        <v>312</v>
      </c>
      <c r="I260" s="220"/>
      <c r="J260" s="220"/>
      <c r="M260" s="47"/>
      <c r="N260" s="221"/>
      <c r="O260" s="48"/>
      <c r="P260" s="48"/>
      <c r="Q260" s="48"/>
      <c r="R260" s="48"/>
      <c r="S260" s="48"/>
      <c r="T260" s="48"/>
      <c r="U260" s="48"/>
      <c r="V260" s="48"/>
      <c r="W260" s="48"/>
      <c r="X260" s="86"/>
      <c r="AT260" s="25" t="s">
        <v>177</v>
      </c>
      <c r="AU260" s="25" t="s">
        <v>91</v>
      </c>
    </row>
    <row r="261" spans="2:51" s="12" customFormat="1" ht="13.5">
      <c r="B261" s="229"/>
      <c r="D261" s="218" t="s">
        <v>179</v>
      </c>
      <c r="E261" s="230" t="s">
        <v>5</v>
      </c>
      <c r="F261" s="231" t="s">
        <v>348</v>
      </c>
      <c r="H261" s="232">
        <v>21.852</v>
      </c>
      <c r="I261" s="233"/>
      <c r="J261" s="233"/>
      <c r="M261" s="229"/>
      <c r="N261" s="234"/>
      <c r="O261" s="235"/>
      <c r="P261" s="235"/>
      <c r="Q261" s="235"/>
      <c r="R261" s="235"/>
      <c r="S261" s="235"/>
      <c r="T261" s="235"/>
      <c r="U261" s="235"/>
      <c r="V261" s="235"/>
      <c r="W261" s="235"/>
      <c r="X261" s="236"/>
      <c r="AT261" s="230" t="s">
        <v>179</v>
      </c>
      <c r="AU261" s="230" t="s">
        <v>91</v>
      </c>
      <c r="AV261" s="12" t="s">
        <v>91</v>
      </c>
      <c r="AW261" s="12" t="s">
        <v>7</v>
      </c>
      <c r="AX261" s="12" t="s">
        <v>75</v>
      </c>
      <c r="AY261" s="230" t="s">
        <v>169</v>
      </c>
    </row>
    <row r="262" spans="2:51" s="13" customFormat="1" ht="13.5">
      <c r="B262" s="237"/>
      <c r="D262" s="218" t="s">
        <v>179</v>
      </c>
      <c r="E262" s="238" t="s">
        <v>5</v>
      </c>
      <c r="F262" s="239" t="s">
        <v>182</v>
      </c>
      <c r="H262" s="240">
        <v>21.852</v>
      </c>
      <c r="I262" s="241"/>
      <c r="J262" s="241"/>
      <c r="M262" s="237"/>
      <c r="N262" s="242"/>
      <c r="O262" s="243"/>
      <c r="P262" s="243"/>
      <c r="Q262" s="243"/>
      <c r="R262" s="243"/>
      <c r="S262" s="243"/>
      <c r="T262" s="243"/>
      <c r="U262" s="243"/>
      <c r="V262" s="243"/>
      <c r="W262" s="243"/>
      <c r="X262" s="244"/>
      <c r="AT262" s="238" t="s">
        <v>179</v>
      </c>
      <c r="AU262" s="238" t="s">
        <v>91</v>
      </c>
      <c r="AV262" s="13" t="s">
        <v>183</v>
      </c>
      <c r="AW262" s="13" t="s">
        <v>7</v>
      </c>
      <c r="AX262" s="13" t="s">
        <v>75</v>
      </c>
      <c r="AY262" s="238" t="s">
        <v>169</v>
      </c>
    </row>
    <row r="263" spans="2:51" s="14" customFormat="1" ht="13.5">
      <c r="B263" s="245"/>
      <c r="D263" s="218" t="s">
        <v>179</v>
      </c>
      <c r="E263" s="246" t="s">
        <v>5</v>
      </c>
      <c r="F263" s="247" t="s">
        <v>184</v>
      </c>
      <c r="H263" s="248">
        <v>21.852</v>
      </c>
      <c r="I263" s="249"/>
      <c r="J263" s="249"/>
      <c r="M263" s="245"/>
      <c r="N263" s="250"/>
      <c r="O263" s="251"/>
      <c r="P263" s="251"/>
      <c r="Q263" s="251"/>
      <c r="R263" s="251"/>
      <c r="S263" s="251"/>
      <c r="T263" s="251"/>
      <c r="U263" s="251"/>
      <c r="V263" s="251"/>
      <c r="W263" s="251"/>
      <c r="X263" s="252"/>
      <c r="AT263" s="246" t="s">
        <v>179</v>
      </c>
      <c r="AU263" s="246" t="s">
        <v>91</v>
      </c>
      <c r="AV263" s="14" t="s">
        <v>175</v>
      </c>
      <c r="AW263" s="14" t="s">
        <v>7</v>
      </c>
      <c r="AX263" s="14" t="s">
        <v>80</v>
      </c>
      <c r="AY263" s="246" t="s">
        <v>169</v>
      </c>
    </row>
    <row r="264" spans="2:65" s="1" customFormat="1" ht="38.25" customHeight="1">
      <c r="B264" s="205"/>
      <c r="C264" s="206" t="s">
        <v>349</v>
      </c>
      <c r="D264" s="206" t="s">
        <v>171</v>
      </c>
      <c r="E264" s="207" t="s">
        <v>350</v>
      </c>
      <c r="F264" s="208" t="s">
        <v>351</v>
      </c>
      <c r="G264" s="209" t="s">
        <v>89</v>
      </c>
      <c r="H264" s="210">
        <v>1923.87</v>
      </c>
      <c r="I264" s="211"/>
      <c r="J264" s="211"/>
      <c r="K264" s="212">
        <f>ROUND(P264*H264,2)</f>
        <v>0</v>
      </c>
      <c r="L264" s="208" t="s">
        <v>174</v>
      </c>
      <c r="M264" s="47"/>
      <c r="N264" s="213" t="s">
        <v>5</v>
      </c>
      <c r="O264" s="214" t="s">
        <v>44</v>
      </c>
      <c r="P264" s="143">
        <f>I264+J264</f>
        <v>0</v>
      </c>
      <c r="Q264" s="143">
        <f>ROUND(I264*H264,2)</f>
        <v>0</v>
      </c>
      <c r="R264" s="143">
        <f>ROUND(J264*H264,2)</f>
        <v>0</v>
      </c>
      <c r="S264" s="48"/>
      <c r="T264" s="215">
        <f>S264*H264</f>
        <v>0</v>
      </c>
      <c r="U264" s="215">
        <v>0</v>
      </c>
      <c r="V264" s="215">
        <f>U264*H264</f>
        <v>0</v>
      </c>
      <c r="W264" s="215">
        <v>0</v>
      </c>
      <c r="X264" s="216">
        <f>W264*H264</f>
        <v>0</v>
      </c>
      <c r="AR264" s="25" t="s">
        <v>175</v>
      </c>
      <c r="AT264" s="25" t="s">
        <v>171</v>
      </c>
      <c r="AU264" s="25" t="s">
        <v>91</v>
      </c>
      <c r="AY264" s="25" t="s">
        <v>169</v>
      </c>
      <c r="BE264" s="217">
        <f>IF(O264="základní",K264,0)</f>
        <v>0</v>
      </c>
      <c r="BF264" s="217">
        <f>IF(O264="snížená",K264,0)</f>
        <v>0</v>
      </c>
      <c r="BG264" s="217">
        <f>IF(O264="zákl. přenesená",K264,0)</f>
        <v>0</v>
      </c>
      <c r="BH264" s="217">
        <f>IF(O264="sníž. přenesená",K264,0)</f>
        <v>0</v>
      </c>
      <c r="BI264" s="217">
        <f>IF(O264="nulová",K264,0)</f>
        <v>0</v>
      </c>
      <c r="BJ264" s="25" t="s">
        <v>80</v>
      </c>
      <c r="BK264" s="217">
        <f>ROUND(P264*H264,2)</f>
        <v>0</v>
      </c>
      <c r="BL264" s="25" t="s">
        <v>175</v>
      </c>
      <c r="BM264" s="25" t="s">
        <v>352</v>
      </c>
    </row>
    <row r="265" spans="2:47" s="1" customFormat="1" ht="13.5">
      <c r="B265" s="47"/>
      <c r="D265" s="218" t="s">
        <v>177</v>
      </c>
      <c r="F265" s="219" t="s">
        <v>353</v>
      </c>
      <c r="I265" s="220"/>
      <c r="J265" s="220"/>
      <c r="M265" s="47"/>
      <c r="N265" s="221"/>
      <c r="O265" s="48"/>
      <c r="P265" s="48"/>
      <c r="Q265" s="48"/>
      <c r="R265" s="48"/>
      <c r="S265" s="48"/>
      <c r="T265" s="48"/>
      <c r="U265" s="48"/>
      <c r="V265" s="48"/>
      <c r="W265" s="48"/>
      <c r="X265" s="86"/>
      <c r="AT265" s="25" t="s">
        <v>177</v>
      </c>
      <c r="AU265" s="25" t="s">
        <v>91</v>
      </c>
    </row>
    <row r="266" spans="2:51" s="12" customFormat="1" ht="13.5">
      <c r="B266" s="229"/>
      <c r="D266" s="218" t="s">
        <v>179</v>
      </c>
      <c r="E266" s="230" t="s">
        <v>5</v>
      </c>
      <c r="F266" s="231" t="s">
        <v>354</v>
      </c>
      <c r="H266" s="232">
        <v>1548.21</v>
      </c>
      <c r="I266" s="233"/>
      <c r="J266" s="233"/>
      <c r="M266" s="229"/>
      <c r="N266" s="234"/>
      <c r="O266" s="235"/>
      <c r="P266" s="235"/>
      <c r="Q266" s="235"/>
      <c r="R266" s="235"/>
      <c r="S266" s="235"/>
      <c r="T266" s="235"/>
      <c r="U266" s="235"/>
      <c r="V266" s="235"/>
      <c r="W266" s="235"/>
      <c r="X266" s="236"/>
      <c r="AT266" s="230" t="s">
        <v>179</v>
      </c>
      <c r="AU266" s="230" t="s">
        <v>91</v>
      </c>
      <c r="AV266" s="12" t="s">
        <v>91</v>
      </c>
      <c r="AW266" s="12" t="s">
        <v>7</v>
      </c>
      <c r="AX266" s="12" t="s">
        <v>75</v>
      </c>
      <c r="AY266" s="230" t="s">
        <v>169</v>
      </c>
    </row>
    <row r="267" spans="2:51" s="12" customFormat="1" ht="13.5">
      <c r="B267" s="229"/>
      <c r="D267" s="218" t="s">
        <v>179</v>
      </c>
      <c r="E267" s="230" t="s">
        <v>5</v>
      </c>
      <c r="F267" s="231" t="s">
        <v>87</v>
      </c>
      <c r="H267" s="232">
        <v>467.9</v>
      </c>
      <c r="I267" s="233"/>
      <c r="J267" s="233"/>
      <c r="M267" s="229"/>
      <c r="N267" s="234"/>
      <c r="O267" s="235"/>
      <c r="P267" s="235"/>
      <c r="Q267" s="235"/>
      <c r="R267" s="235"/>
      <c r="S267" s="235"/>
      <c r="T267" s="235"/>
      <c r="U267" s="235"/>
      <c r="V267" s="235"/>
      <c r="W267" s="235"/>
      <c r="X267" s="236"/>
      <c r="AT267" s="230" t="s">
        <v>179</v>
      </c>
      <c r="AU267" s="230" t="s">
        <v>91</v>
      </c>
      <c r="AV267" s="12" t="s">
        <v>91</v>
      </c>
      <c r="AW267" s="12" t="s">
        <v>7</v>
      </c>
      <c r="AX267" s="12" t="s">
        <v>75</v>
      </c>
      <c r="AY267" s="230" t="s">
        <v>169</v>
      </c>
    </row>
    <row r="268" spans="2:51" s="12" customFormat="1" ht="13.5">
      <c r="B268" s="229"/>
      <c r="D268" s="218" t="s">
        <v>179</v>
      </c>
      <c r="E268" s="230" t="s">
        <v>5</v>
      </c>
      <c r="F268" s="231" t="s">
        <v>118</v>
      </c>
      <c r="H268" s="232">
        <v>218.52</v>
      </c>
      <c r="I268" s="233"/>
      <c r="J268" s="233"/>
      <c r="M268" s="229"/>
      <c r="N268" s="234"/>
      <c r="O268" s="235"/>
      <c r="P268" s="235"/>
      <c r="Q268" s="235"/>
      <c r="R268" s="235"/>
      <c r="S268" s="235"/>
      <c r="T268" s="235"/>
      <c r="U268" s="235"/>
      <c r="V268" s="235"/>
      <c r="W268" s="235"/>
      <c r="X268" s="236"/>
      <c r="AT268" s="230" t="s">
        <v>179</v>
      </c>
      <c r="AU268" s="230" t="s">
        <v>91</v>
      </c>
      <c r="AV268" s="12" t="s">
        <v>91</v>
      </c>
      <c r="AW268" s="12" t="s">
        <v>7</v>
      </c>
      <c r="AX268" s="12" t="s">
        <v>75</v>
      </c>
      <c r="AY268" s="230" t="s">
        <v>169</v>
      </c>
    </row>
    <row r="269" spans="2:51" s="13" customFormat="1" ht="13.5">
      <c r="B269" s="237"/>
      <c r="D269" s="218" t="s">
        <v>179</v>
      </c>
      <c r="E269" s="238" t="s">
        <v>5</v>
      </c>
      <c r="F269" s="239" t="s">
        <v>182</v>
      </c>
      <c r="H269" s="240">
        <v>2234.63</v>
      </c>
      <c r="I269" s="241"/>
      <c r="J269" s="241"/>
      <c r="M269" s="237"/>
      <c r="N269" s="242"/>
      <c r="O269" s="243"/>
      <c r="P269" s="243"/>
      <c r="Q269" s="243"/>
      <c r="R269" s="243"/>
      <c r="S269" s="243"/>
      <c r="T269" s="243"/>
      <c r="U269" s="243"/>
      <c r="V269" s="243"/>
      <c r="W269" s="243"/>
      <c r="X269" s="244"/>
      <c r="AT269" s="238" t="s">
        <v>179</v>
      </c>
      <c r="AU269" s="238" t="s">
        <v>91</v>
      </c>
      <c r="AV269" s="13" t="s">
        <v>183</v>
      </c>
      <c r="AW269" s="13" t="s">
        <v>7</v>
      </c>
      <c r="AX269" s="13" t="s">
        <v>75</v>
      </c>
      <c r="AY269" s="238" t="s">
        <v>169</v>
      </c>
    </row>
    <row r="270" spans="2:51" s="12" customFormat="1" ht="13.5">
      <c r="B270" s="229"/>
      <c r="D270" s="218" t="s">
        <v>179</v>
      </c>
      <c r="E270" s="230" t="s">
        <v>5</v>
      </c>
      <c r="F270" s="231" t="s">
        <v>355</v>
      </c>
      <c r="H270" s="232">
        <v>0</v>
      </c>
      <c r="I270" s="233"/>
      <c r="J270" s="233"/>
      <c r="M270" s="229"/>
      <c r="N270" s="234"/>
      <c r="O270" s="235"/>
      <c r="P270" s="235"/>
      <c r="Q270" s="235"/>
      <c r="R270" s="235"/>
      <c r="S270" s="235"/>
      <c r="T270" s="235"/>
      <c r="U270" s="235"/>
      <c r="V270" s="235"/>
      <c r="W270" s="235"/>
      <c r="X270" s="236"/>
      <c r="AT270" s="230" t="s">
        <v>179</v>
      </c>
      <c r="AU270" s="230" t="s">
        <v>91</v>
      </c>
      <c r="AV270" s="12" t="s">
        <v>91</v>
      </c>
      <c r="AW270" s="12" t="s">
        <v>7</v>
      </c>
      <c r="AX270" s="12" t="s">
        <v>75</v>
      </c>
      <c r="AY270" s="230" t="s">
        <v>169</v>
      </c>
    </row>
    <row r="271" spans="2:51" s="12" customFormat="1" ht="13.5">
      <c r="B271" s="229"/>
      <c r="D271" s="218" t="s">
        <v>179</v>
      </c>
      <c r="E271" s="230" t="s">
        <v>5</v>
      </c>
      <c r="F271" s="231" t="s">
        <v>356</v>
      </c>
      <c r="H271" s="232">
        <v>0</v>
      </c>
      <c r="I271" s="233"/>
      <c r="J271" s="233"/>
      <c r="M271" s="229"/>
      <c r="N271" s="234"/>
      <c r="O271" s="235"/>
      <c r="P271" s="235"/>
      <c r="Q271" s="235"/>
      <c r="R271" s="235"/>
      <c r="S271" s="235"/>
      <c r="T271" s="235"/>
      <c r="U271" s="235"/>
      <c r="V271" s="235"/>
      <c r="W271" s="235"/>
      <c r="X271" s="236"/>
      <c r="AT271" s="230" t="s">
        <v>179</v>
      </c>
      <c r="AU271" s="230" t="s">
        <v>91</v>
      </c>
      <c r="AV271" s="12" t="s">
        <v>91</v>
      </c>
      <c r="AW271" s="12" t="s">
        <v>7</v>
      </c>
      <c r="AX271" s="12" t="s">
        <v>75</v>
      </c>
      <c r="AY271" s="230" t="s">
        <v>169</v>
      </c>
    </row>
    <row r="272" spans="2:51" s="13" customFormat="1" ht="13.5">
      <c r="B272" s="237"/>
      <c r="D272" s="218" t="s">
        <v>179</v>
      </c>
      <c r="E272" s="238" t="s">
        <v>5</v>
      </c>
      <c r="F272" s="239" t="s">
        <v>182</v>
      </c>
      <c r="H272" s="240">
        <v>0</v>
      </c>
      <c r="I272" s="241"/>
      <c r="J272" s="241"/>
      <c r="M272" s="237"/>
      <c r="N272" s="242"/>
      <c r="O272" s="243"/>
      <c r="P272" s="243"/>
      <c r="Q272" s="243"/>
      <c r="R272" s="243"/>
      <c r="S272" s="243"/>
      <c r="T272" s="243"/>
      <c r="U272" s="243"/>
      <c r="V272" s="243"/>
      <c r="W272" s="243"/>
      <c r="X272" s="244"/>
      <c r="AT272" s="238" t="s">
        <v>179</v>
      </c>
      <c r="AU272" s="238" t="s">
        <v>91</v>
      </c>
      <c r="AV272" s="13" t="s">
        <v>183</v>
      </c>
      <c r="AW272" s="13" t="s">
        <v>7</v>
      </c>
      <c r="AX272" s="13" t="s">
        <v>75</v>
      </c>
      <c r="AY272" s="238" t="s">
        <v>169</v>
      </c>
    </row>
    <row r="273" spans="2:51" s="12" customFormat="1" ht="13.5">
      <c r="B273" s="229"/>
      <c r="D273" s="218" t="s">
        <v>179</v>
      </c>
      <c r="E273" s="230" t="s">
        <v>5</v>
      </c>
      <c r="F273" s="231" t="s">
        <v>357</v>
      </c>
      <c r="H273" s="232">
        <v>-310.76</v>
      </c>
      <c r="I273" s="233"/>
      <c r="J273" s="233"/>
      <c r="M273" s="229"/>
      <c r="N273" s="234"/>
      <c r="O273" s="235"/>
      <c r="P273" s="235"/>
      <c r="Q273" s="235"/>
      <c r="R273" s="235"/>
      <c r="S273" s="235"/>
      <c r="T273" s="235"/>
      <c r="U273" s="235"/>
      <c r="V273" s="235"/>
      <c r="W273" s="235"/>
      <c r="X273" s="236"/>
      <c r="AT273" s="230" t="s">
        <v>179</v>
      </c>
      <c r="AU273" s="230" t="s">
        <v>91</v>
      </c>
      <c r="AV273" s="12" t="s">
        <v>91</v>
      </c>
      <c r="AW273" s="12" t="s">
        <v>7</v>
      </c>
      <c r="AX273" s="12" t="s">
        <v>75</v>
      </c>
      <c r="AY273" s="230" t="s">
        <v>169</v>
      </c>
    </row>
    <row r="274" spans="2:51" s="14" customFormat="1" ht="13.5">
      <c r="B274" s="245"/>
      <c r="D274" s="218" t="s">
        <v>179</v>
      </c>
      <c r="E274" s="246" t="s">
        <v>121</v>
      </c>
      <c r="F274" s="247" t="s">
        <v>184</v>
      </c>
      <c r="H274" s="248">
        <v>1923.87</v>
      </c>
      <c r="I274" s="249"/>
      <c r="J274" s="249"/>
      <c r="M274" s="245"/>
      <c r="N274" s="250"/>
      <c r="O274" s="251"/>
      <c r="P274" s="251"/>
      <c r="Q274" s="251"/>
      <c r="R274" s="251"/>
      <c r="S274" s="251"/>
      <c r="T274" s="251"/>
      <c r="U274" s="251"/>
      <c r="V274" s="251"/>
      <c r="W274" s="251"/>
      <c r="X274" s="252"/>
      <c r="AT274" s="246" t="s">
        <v>179</v>
      </c>
      <c r="AU274" s="246" t="s">
        <v>91</v>
      </c>
      <c r="AV274" s="14" t="s">
        <v>175</v>
      </c>
      <c r="AW274" s="14" t="s">
        <v>7</v>
      </c>
      <c r="AX274" s="14" t="s">
        <v>80</v>
      </c>
      <c r="AY274" s="246" t="s">
        <v>169</v>
      </c>
    </row>
    <row r="275" spans="2:65" s="1" customFormat="1" ht="51" customHeight="1">
      <c r="B275" s="205"/>
      <c r="C275" s="206" t="s">
        <v>11</v>
      </c>
      <c r="D275" s="206" t="s">
        <v>171</v>
      </c>
      <c r="E275" s="207" t="s">
        <v>358</v>
      </c>
      <c r="F275" s="208" t="s">
        <v>359</v>
      </c>
      <c r="G275" s="209" t="s">
        <v>89</v>
      </c>
      <c r="H275" s="210">
        <v>961.935</v>
      </c>
      <c r="I275" s="211"/>
      <c r="J275" s="211"/>
      <c r="K275" s="212">
        <f>ROUND(P275*H275,2)</f>
        <v>0</v>
      </c>
      <c r="L275" s="208" t="s">
        <v>174</v>
      </c>
      <c r="M275" s="47"/>
      <c r="N275" s="213" t="s">
        <v>5</v>
      </c>
      <c r="O275" s="214" t="s">
        <v>44</v>
      </c>
      <c r="P275" s="143">
        <f>I275+J275</f>
        <v>0</v>
      </c>
      <c r="Q275" s="143">
        <f>ROUND(I275*H275,2)</f>
        <v>0</v>
      </c>
      <c r="R275" s="143">
        <f>ROUND(J275*H275,2)</f>
        <v>0</v>
      </c>
      <c r="S275" s="48"/>
      <c r="T275" s="215">
        <f>S275*H275</f>
        <v>0</v>
      </c>
      <c r="U275" s="215">
        <v>0</v>
      </c>
      <c r="V275" s="215">
        <f>U275*H275</f>
        <v>0</v>
      </c>
      <c r="W275" s="215">
        <v>0</v>
      </c>
      <c r="X275" s="216">
        <f>W275*H275</f>
        <v>0</v>
      </c>
      <c r="AR275" s="25" t="s">
        <v>175</v>
      </c>
      <c r="AT275" s="25" t="s">
        <v>171</v>
      </c>
      <c r="AU275" s="25" t="s">
        <v>91</v>
      </c>
      <c r="AY275" s="25" t="s">
        <v>169</v>
      </c>
      <c r="BE275" s="217">
        <f>IF(O275="základní",K275,0)</f>
        <v>0</v>
      </c>
      <c r="BF275" s="217">
        <f>IF(O275="snížená",K275,0)</f>
        <v>0</v>
      </c>
      <c r="BG275" s="217">
        <f>IF(O275="zákl. přenesená",K275,0)</f>
        <v>0</v>
      </c>
      <c r="BH275" s="217">
        <f>IF(O275="sníž. přenesená",K275,0)</f>
        <v>0</v>
      </c>
      <c r="BI275" s="217">
        <f>IF(O275="nulová",K275,0)</f>
        <v>0</v>
      </c>
      <c r="BJ275" s="25" t="s">
        <v>80</v>
      </c>
      <c r="BK275" s="217">
        <f>ROUND(P275*H275,2)</f>
        <v>0</v>
      </c>
      <c r="BL275" s="25" t="s">
        <v>175</v>
      </c>
      <c r="BM275" s="25" t="s">
        <v>360</v>
      </c>
    </row>
    <row r="276" spans="2:47" s="1" customFormat="1" ht="13.5">
      <c r="B276" s="47"/>
      <c r="D276" s="218" t="s">
        <v>177</v>
      </c>
      <c r="F276" s="219" t="s">
        <v>361</v>
      </c>
      <c r="I276" s="220"/>
      <c r="J276" s="220"/>
      <c r="M276" s="47"/>
      <c r="N276" s="221"/>
      <c r="O276" s="48"/>
      <c r="P276" s="48"/>
      <c r="Q276" s="48"/>
      <c r="R276" s="48"/>
      <c r="S276" s="48"/>
      <c r="T276" s="48"/>
      <c r="U276" s="48"/>
      <c r="V276" s="48"/>
      <c r="W276" s="48"/>
      <c r="X276" s="86"/>
      <c r="AT276" s="25" t="s">
        <v>177</v>
      </c>
      <c r="AU276" s="25" t="s">
        <v>91</v>
      </c>
    </row>
    <row r="277" spans="2:51" s="12" customFormat="1" ht="13.5">
      <c r="B277" s="229"/>
      <c r="D277" s="218" t="s">
        <v>179</v>
      </c>
      <c r="E277" s="230" t="s">
        <v>5</v>
      </c>
      <c r="F277" s="231" t="s">
        <v>362</v>
      </c>
      <c r="H277" s="232">
        <v>961.935</v>
      </c>
      <c r="I277" s="233"/>
      <c r="J277" s="233"/>
      <c r="M277" s="229"/>
      <c r="N277" s="234"/>
      <c r="O277" s="235"/>
      <c r="P277" s="235"/>
      <c r="Q277" s="235"/>
      <c r="R277" s="235"/>
      <c r="S277" s="235"/>
      <c r="T277" s="235"/>
      <c r="U277" s="235"/>
      <c r="V277" s="235"/>
      <c r="W277" s="235"/>
      <c r="X277" s="236"/>
      <c r="AT277" s="230" t="s">
        <v>179</v>
      </c>
      <c r="AU277" s="230" t="s">
        <v>91</v>
      </c>
      <c r="AV277" s="12" t="s">
        <v>91</v>
      </c>
      <c r="AW277" s="12" t="s">
        <v>7</v>
      </c>
      <c r="AX277" s="12" t="s">
        <v>75</v>
      </c>
      <c r="AY277" s="230" t="s">
        <v>169</v>
      </c>
    </row>
    <row r="278" spans="2:51" s="13" customFormat="1" ht="13.5">
      <c r="B278" s="237"/>
      <c r="D278" s="218" t="s">
        <v>179</v>
      </c>
      <c r="E278" s="238" t="s">
        <v>5</v>
      </c>
      <c r="F278" s="239" t="s">
        <v>182</v>
      </c>
      <c r="H278" s="240">
        <v>961.935</v>
      </c>
      <c r="I278" s="241"/>
      <c r="J278" s="241"/>
      <c r="M278" s="237"/>
      <c r="N278" s="242"/>
      <c r="O278" s="243"/>
      <c r="P278" s="243"/>
      <c r="Q278" s="243"/>
      <c r="R278" s="243"/>
      <c r="S278" s="243"/>
      <c r="T278" s="243"/>
      <c r="U278" s="243"/>
      <c r="V278" s="243"/>
      <c r="W278" s="243"/>
      <c r="X278" s="244"/>
      <c r="AT278" s="238" t="s">
        <v>179</v>
      </c>
      <c r="AU278" s="238" t="s">
        <v>91</v>
      </c>
      <c r="AV278" s="13" t="s">
        <v>183</v>
      </c>
      <c r="AW278" s="13" t="s">
        <v>7</v>
      </c>
      <c r="AX278" s="13" t="s">
        <v>75</v>
      </c>
      <c r="AY278" s="238" t="s">
        <v>169</v>
      </c>
    </row>
    <row r="279" spans="2:51" s="14" customFormat="1" ht="13.5">
      <c r="B279" s="245"/>
      <c r="D279" s="218" t="s">
        <v>179</v>
      </c>
      <c r="E279" s="246" t="s">
        <v>5</v>
      </c>
      <c r="F279" s="247" t="s">
        <v>184</v>
      </c>
      <c r="H279" s="248">
        <v>961.935</v>
      </c>
      <c r="I279" s="249"/>
      <c r="J279" s="249"/>
      <c r="M279" s="245"/>
      <c r="N279" s="250"/>
      <c r="O279" s="251"/>
      <c r="P279" s="251"/>
      <c r="Q279" s="251"/>
      <c r="R279" s="251"/>
      <c r="S279" s="251"/>
      <c r="T279" s="251"/>
      <c r="U279" s="251"/>
      <c r="V279" s="251"/>
      <c r="W279" s="251"/>
      <c r="X279" s="252"/>
      <c r="AT279" s="246" t="s">
        <v>179</v>
      </c>
      <c r="AU279" s="246" t="s">
        <v>91</v>
      </c>
      <c r="AV279" s="14" t="s">
        <v>175</v>
      </c>
      <c r="AW279" s="14" t="s">
        <v>7</v>
      </c>
      <c r="AX279" s="14" t="s">
        <v>80</v>
      </c>
      <c r="AY279" s="246" t="s">
        <v>169</v>
      </c>
    </row>
    <row r="280" spans="2:65" s="1" customFormat="1" ht="16.5" customHeight="1">
      <c r="B280" s="205"/>
      <c r="C280" s="206" t="s">
        <v>363</v>
      </c>
      <c r="D280" s="206" t="s">
        <v>171</v>
      </c>
      <c r="E280" s="207" t="s">
        <v>364</v>
      </c>
      <c r="F280" s="208" t="s">
        <v>365</v>
      </c>
      <c r="G280" s="209" t="s">
        <v>89</v>
      </c>
      <c r="H280" s="210">
        <v>1272.695</v>
      </c>
      <c r="I280" s="211"/>
      <c r="J280" s="211"/>
      <c r="K280" s="212">
        <f>ROUND(P280*H280,2)</f>
        <v>0</v>
      </c>
      <c r="L280" s="208" t="s">
        <v>174</v>
      </c>
      <c r="M280" s="47"/>
      <c r="N280" s="213" t="s">
        <v>5</v>
      </c>
      <c r="O280" s="214" t="s">
        <v>44</v>
      </c>
      <c r="P280" s="143">
        <f>I280+J280</f>
        <v>0</v>
      </c>
      <c r="Q280" s="143">
        <f>ROUND(I280*H280,2)</f>
        <v>0</v>
      </c>
      <c r="R280" s="143">
        <f>ROUND(J280*H280,2)</f>
        <v>0</v>
      </c>
      <c r="S280" s="48"/>
      <c r="T280" s="215">
        <f>S280*H280</f>
        <v>0</v>
      </c>
      <c r="U280" s="215">
        <v>0</v>
      </c>
      <c r="V280" s="215">
        <f>U280*H280</f>
        <v>0</v>
      </c>
      <c r="W280" s="215">
        <v>0</v>
      </c>
      <c r="X280" s="216">
        <f>W280*H280</f>
        <v>0</v>
      </c>
      <c r="AR280" s="25" t="s">
        <v>175</v>
      </c>
      <c r="AT280" s="25" t="s">
        <v>171</v>
      </c>
      <c r="AU280" s="25" t="s">
        <v>91</v>
      </c>
      <c r="AY280" s="25" t="s">
        <v>169</v>
      </c>
      <c r="BE280" s="217">
        <f>IF(O280="základní",K280,0)</f>
        <v>0</v>
      </c>
      <c r="BF280" s="217">
        <f>IF(O280="snížená",K280,0)</f>
        <v>0</v>
      </c>
      <c r="BG280" s="217">
        <f>IF(O280="zákl. přenesená",K280,0)</f>
        <v>0</v>
      </c>
      <c r="BH280" s="217">
        <f>IF(O280="sníž. přenesená",K280,0)</f>
        <v>0</v>
      </c>
      <c r="BI280" s="217">
        <f>IF(O280="nulová",K280,0)</f>
        <v>0</v>
      </c>
      <c r="BJ280" s="25" t="s">
        <v>80</v>
      </c>
      <c r="BK280" s="217">
        <f>ROUND(P280*H280,2)</f>
        <v>0</v>
      </c>
      <c r="BL280" s="25" t="s">
        <v>175</v>
      </c>
      <c r="BM280" s="25" t="s">
        <v>366</v>
      </c>
    </row>
    <row r="281" spans="2:47" s="1" customFormat="1" ht="13.5">
      <c r="B281" s="47"/>
      <c r="D281" s="218" t="s">
        <v>177</v>
      </c>
      <c r="F281" s="219" t="s">
        <v>367</v>
      </c>
      <c r="I281" s="220"/>
      <c r="J281" s="220"/>
      <c r="M281" s="47"/>
      <c r="N281" s="221"/>
      <c r="O281" s="48"/>
      <c r="P281" s="48"/>
      <c r="Q281" s="48"/>
      <c r="R281" s="48"/>
      <c r="S281" s="48"/>
      <c r="T281" s="48"/>
      <c r="U281" s="48"/>
      <c r="V281" s="48"/>
      <c r="W281" s="48"/>
      <c r="X281" s="86"/>
      <c r="AT281" s="25" t="s">
        <v>177</v>
      </c>
      <c r="AU281" s="25" t="s">
        <v>91</v>
      </c>
    </row>
    <row r="282" spans="2:51" s="12" customFormat="1" ht="13.5">
      <c r="B282" s="229"/>
      <c r="D282" s="218" t="s">
        <v>179</v>
      </c>
      <c r="E282" s="230" t="s">
        <v>5</v>
      </c>
      <c r="F282" s="231" t="s">
        <v>126</v>
      </c>
      <c r="H282" s="232">
        <v>310.76</v>
      </c>
      <c r="I282" s="233"/>
      <c r="J282" s="233"/>
      <c r="M282" s="229"/>
      <c r="N282" s="234"/>
      <c r="O282" s="235"/>
      <c r="P282" s="235"/>
      <c r="Q282" s="235"/>
      <c r="R282" s="235"/>
      <c r="S282" s="235"/>
      <c r="T282" s="235"/>
      <c r="U282" s="235"/>
      <c r="V282" s="235"/>
      <c r="W282" s="235"/>
      <c r="X282" s="236"/>
      <c r="AT282" s="230" t="s">
        <v>179</v>
      </c>
      <c r="AU282" s="230" t="s">
        <v>91</v>
      </c>
      <c r="AV282" s="12" t="s">
        <v>91</v>
      </c>
      <c r="AW282" s="12" t="s">
        <v>7</v>
      </c>
      <c r="AX282" s="12" t="s">
        <v>75</v>
      </c>
      <c r="AY282" s="230" t="s">
        <v>169</v>
      </c>
    </row>
    <row r="283" spans="2:51" s="12" customFormat="1" ht="13.5">
      <c r="B283" s="229"/>
      <c r="D283" s="218" t="s">
        <v>179</v>
      </c>
      <c r="E283" s="230" t="s">
        <v>5</v>
      </c>
      <c r="F283" s="231" t="s">
        <v>362</v>
      </c>
      <c r="H283" s="232">
        <v>961.935</v>
      </c>
      <c r="I283" s="233"/>
      <c r="J283" s="233"/>
      <c r="M283" s="229"/>
      <c r="N283" s="234"/>
      <c r="O283" s="235"/>
      <c r="P283" s="235"/>
      <c r="Q283" s="235"/>
      <c r="R283" s="235"/>
      <c r="S283" s="235"/>
      <c r="T283" s="235"/>
      <c r="U283" s="235"/>
      <c r="V283" s="235"/>
      <c r="W283" s="235"/>
      <c r="X283" s="236"/>
      <c r="AT283" s="230" t="s">
        <v>179</v>
      </c>
      <c r="AU283" s="230" t="s">
        <v>91</v>
      </c>
      <c r="AV283" s="12" t="s">
        <v>91</v>
      </c>
      <c r="AW283" s="12" t="s">
        <v>7</v>
      </c>
      <c r="AX283" s="12" t="s">
        <v>75</v>
      </c>
      <c r="AY283" s="230" t="s">
        <v>169</v>
      </c>
    </row>
    <row r="284" spans="2:51" s="13" customFormat="1" ht="13.5">
      <c r="B284" s="237"/>
      <c r="D284" s="218" t="s">
        <v>179</v>
      </c>
      <c r="E284" s="238" t="s">
        <v>5</v>
      </c>
      <c r="F284" s="239" t="s">
        <v>182</v>
      </c>
      <c r="H284" s="240">
        <v>1272.695</v>
      </c>
      <c r="I284" s="241"/>
      <c r="J284" s="241"/>
      <c r="M284" s="237"/>
      <c r="N284" s="242"/>
      <c r="O284" s="243"/>
      <c r="P284" s="243"/>
      <c r="Q284" s="243"/>
      <c r="R284" s="243"/>
      <c r="S284" s="243"/>
      <c r="T284" s="243"/>
      <c r="U284" s="243"/>
      <c r="V284" s="243"/>
      <c r="W284" s="243"/>
      <c r="X284" s="244"/>
      <c r="AT284" s="238" t="s">
        <v>179</v>
      </c>
      <c r="AU284" s="238" t="s">
        <v>91</v>
      </c>
      <c r="AV284" s="13" t="s">
        <v>183</v>
      </c>
      <c r="AW284" s="13" t="s">
        <v>7</v>
      </c>
      <c r="AX284" s="13" t="s">
        <v>75</v>
      </c>
      <c r="AY284" s="238" t="s">
        <v>169</v>
      </c>
    </row>
    <row r="285" spans="2:51" s="14" customFormat="1" ht="13.5">
      <c r="B285" s="245"/>
      <c r="D285" s="218" t="s">
        <v>179</v>
      </c>
      <c r="E285" s="246" t="s">
        <v>5</v>
      </c>
      <c r="F285" s="247" t="s">
        <v>184</v>
      </c>
      <c r="H285" s="248">
        <v>1272.695</v>
      </c>
      <c r="I285" s="249"/>
      <c r="J285" s="249"/>
      <c r="M285" s="245"/>
      <c r="N285" s="250"/>
      <c r="O285" s="251"/>
      <c r="P285" s="251"/>
      <c r="Q285" s="251"/>
      <c r="R285" s="251"/>
      <c r="S285" s="251"/>
      <c r="T285" s="251"/>
      <c r="U285" s="251"/>
      <c r="V285" s="251"/>
      <c r="W285" s="251"/>
      <c r="X285" s="252"/>
      <c r="AT285" s="246" t="s">
        <v>179</v>
      </c>
      <c r="AU285" s="246" t="s">
        <v>91</v>
      </c>
      <c r="AV285" s="14" t="s">
        <v>175</v>
      </c>
      <c r="AW285" s="14" t="s">
        <v>7</v>
      </c>
      <c r="AX285" s="14" t="s">
        <v>80</v>
      </c>
      <c r="AY285" s="246" t="s">
        <v>169</v>
      </c>
    </row>
    <row r="286" spans="2:65" s="1" customFormat="1" ht="25.5" customHeight="1">
      <c r="B286" s="205"/>
      <c r="C286" s="206" t="s">
        <v>368</v>
      </c>
      <c r="D286" s="206" t="s">
        <v>171</v>
      </c>
      <c r="E286" s="207" t="s">
        <v>369</v>
      </c>
      <c r="F286" s="208" t="s">
        <v>370</v>
      </c>
      <c r="G286" s="209" t="s">
        <v>89</v>
      </c>
      <c r="H286" s="210">
        <v>310.76</v>
      </c>
      <c r="I286" s="211"/>
      <c r="J286" s="211"/>
      <c r="K286" s="212">
        <f>ROUND(P286*H286,2)</f>
        <v>0</v>
      </c>
      <c r="L286" s="208" t="s">
        <v>174</v>
      </c>
      <c r="M286" s="47"/>
      <c r="N286" s="213" t="s">
        <v>5</v>
      </c>
      <c r="O286" s="214" t="s">
        <v>44</v>
      </c>
      <c r="P286" s="143">
        <f>I286+J286</f>
        <v>0</v>
      </c>
      <c r="Q286" s="143">
        <f>ROUND(I286*H286,2)</f>
        <v>0</v>
      </c>
      <c r="R286" s="143">
        <f>ROUND(J286*H286,2)</f>
        <v>0</v>
      </c>
      <c r="S286" s="48"/>
      <c r="T286" s="215">
        <f>S286*H286</f>
        <v>0</v>
      </c>
      <c r="U286" s="215">
        <v>0</v>
      </c>
      <c r="V286" s="215">
        <f>U286*H286</f>
        <v>0</v>
      </c>
      <c r="W286" s="215">
        <v>0</v>
      </c>
      <c r="X286" s="216">
        <f>W286*H286</f>
        <v>0</v>
      </c>
      <c r="AR286" s="25" t="s">
        <v>175</v>
      </c>
      <c r="AT286" s="25" t="s">
        <v>171</v>
      </c>
      <c r="AU286" s="25" t="s">
        <v>91</v>
      </c>
      <c r="AY286" s="25" t="s">
        <v>169</v>
      </c>
      <c r="BE286" s="217">
        <f>IF(O286="základní",K286,0)</f>
        <v>0</v>
      </c>
      <c r="BF286" s="217">
        <f>IF(O286="snížená",K286,0)</f>
        <v>0</v>
      </c>
      <c r="BG286" s="217">
        <f>IF(O286="zákl. přenesená",K286,0)</f>
        <v>0</v>
      </c>
      <c r="BH286" s="217">
        <f>IF(O286="sníž. přenesená",K286,0)</f>
        <v>0</v>
      </c>
      <c r="BI286" s="217">
        <f>IF(O286="nulová",K286,0)</f>
        <v>0</v>
      </c>
      <c r="BJ286" s="25" t="s">
        <v>80</v>
      </c>
      <c r="BK286" s="217">
        <f>ROUND(P286*H286,2)</f>
        <v>0</v>
      </c>
      <c r="BL286" s="25" t="s">
        <v>175</v>
      </c>
      <c r="BM286" s="25" t="s">
        <v>371</v>
      </c>
    </row>
    <row r="287" spans="2:47" s="1" customFormat="1" ht="13.5">
      <c r="B287" s="47"/>
      <c r="D287" s="218" t="s">
        <v>177</v>
      </c>
      <c r="F287" s="219" t="s">
        <v>372</v>
      </c>
      <c r="I287" s="220"/>
      <c r="J287" s="220"/>
      <c r="M287" s="47"/>
      <c r="N287" s="221"/>
      <c r="O287" s="48"/>
      <c r="P287" s="48"/>
      <c r="Q287" s="48"/>
      <c r="R287" s="48"/>
      <c r="S287" s="48"/>
      <c r="T287" s="48"/>
      <c r="U287" s="48"/>
      <c r="V287" s="48"/>
      <c r="W287" s="48"/>
      <c r="X287" s="86"/>
      <c r="AT287" s="25" t="s">
        <v>177</v>
      </c>
      <c r="AU287" s="25" t="s">
        <v>91</v>
      </c>
    </row>
    <row r="288" spans="2:51" s="11" customFormat="1" ht="13.5">
      <c r="B288" s="222"/>
      <c r="D288" s="218" t="s">
        <v>179</v>
      </c>
      <c r="E288" s="223" t="s">
        <v>5</v>
      </c>
      <c r="F288" s="224" t="s">
        <v>373</v>
      </c>
      <c r="H288" s="223" t="s">
        <v>5</v>
      </c>
      <c r="I288" s="225"/>
      <c r="J288" s="225"/>
      <c r="M288" s="222"/>
      <c r="N288" s="226"/>
      <c r="O288" s="227"/>
      <c r="P288" s="227"/>
      <c r="Q288" s="227"/>
      <c r="R288" s="227"/>
      <c r="S288" s="227"/>
      <c r="T288" s="227"/>
      <c r="U288" s="227"/>
      <c r="V288" s="227"/>
      <c r="W288" s="227"/>
      <c r="X288" s="228"/>
      <c r="AT288" s="223" t="s">
        <v>179</v>
      </c>
      <c r="AU288" s="223" t="s">
        <v>91</v>
      </c>
      <c r="AV288" s="11" t="s">
        <v>80</v>
      </c>
      <c r="AW288" s="11" t="s">
        <v>7</v>
      </c>
      <c r="AX288" s="11" t="s">
        <v>75</v>
      </c>
      <c r="AY288" s="223" t="s">
        <v>169</v>
      </c>
    </row>
    <row r="289" spans="2:51" s="12" customFormat="1" ht="13.5">
      <c r="B289" s="229"/>
      <c r="D289" s="218" t="s">
        <v>179</v>
      </c>
      <c r="E289" s="230" t="s">
        <v>5</v>
      </c>
      <c r="F289" s="231" t="s">
        <v>374</v>
      </c>
      <c r="H289" s="232">
        <v>9.4</v>
      </c>
      <c r="I289" s="233"/>
      <c r="J289" s="233"/>
      <c r="M289" s="229"/>
      <c r="N289" s="234"/>
      <c r="O289" s="235"/>
      <c r="P289" s="235"/>
      <c r="Q289" s="235"/>
      <c r="R289" s="235"/>
      <c r="S289" s="235"/>
      <c r="T289" s="235"/>
      <c r="U289" s="235"/>
      <c r="V289" s="235"/>
      <c r="W289" s="235"/>
      <c r="X289" s="236"/>
      <c r="AT289" s="230" t="s">
        <v>179</v>
      </c>
      <c r="AU289" s="230" t="s">
        <v>91</v>
      </c>
      <c r="AV289" s="12" t="s">
        <v>91</v>
      </c>
      <c r="AW289" s="12" t="s">
        <v>7</v>
      </c>
      <c r="AX289" s="12" t="s">
        <v>75</v>
      </c>
      <c r="AY289" s="230" t="s">
        <v>169</v>
      </c>
    </row>
    <row r="290" spans="2:51" s="12" customFormat="1" ht="13.5">
      <c r="B290" s="229"/>
      <c r="D290" s="218" t="s">
        <v>179</v>
      </c>
      <c r="E290" s="230" t="s">
        <v>5</v>
      </c>
      <c r="F290" s="231" t="s">
        <v>375</v>
      </c>
      <c r="H290" s="232">
        <v>9.4</v>
      </c>
      <c r="I290" s="233"/>
      <c r="J290" s="233"/>
      <c r="M290" s="229"/>
      <c r="N290" s="234"/>
      <c r="O290" s="235"/>
      <c r="P290" s="235"/>
      <c r="Q290" s="235"/>
      <c r="R290" s="235"/>
      <c r="S290" s="235"/>
      <c r="T290" s="235"/>
      <c r="U290" s="235"/>
      <c r="V290" s="235"/>
      <c r="W290" s="235"/>
      <c r="X290" s="236"/>
      <c r="AT290" s="230" t="s">
        <v>179</v>
      </c>
      <c r="AU290" s="230" t="s">
        <v>91</v>
      </c>
      <c r="AV290" s="12" t="s">
        <v>91</v>
      </c>
      <c r="AW290" s="12" t="s">
        <v>7</v>
      </c>
      <c r="AX290" s="12" t="s">
        <v>75</v>
      </c>
      <c r="AY290" s="230" t="s">
        <v>169</v>
      </c>
    </row>
    <row r="291" spans="2:51" s="12" customFormat="1" ht="13.5">
      <c r="B291" s="229"/>
      <c r="D291" s="218" t="s">
        <v>179</v>
      </c>
      <c r="E291" s="230" t="s">
        <v>5</v>
      </c>
      <c r="F291" s="231" t="s">
        <v>376</v>
      </c>
      <c r="H291" s="232">
        <v>9.4</v>
      </c>
      <c r="I291" s="233"/>
      <c r="J291" s="233"/>
      <c r="M291" s="229"/>
      <c r="N291" s="234"/>
      <c r="O291" s="235"/>
      <c r="P291" s="235"/>
      <c r="Q291" s="235"/>
      <c r="R291" s="235"/>
      <c r="S291" s="235"/>
      <c r="T291" s="235"/>
      <c r="U291" s="235"/>
      <c r="V291" s="235"/>
      <c r="W291" s="235"/>
      <c r="X291" s="236"/>
      <c r="AT291" s="230" t="s">
        <v>179</v>
      </c>
      <c r="AU291" s="230" t="s">
        <v>91</v>
      </c>
      <c r="AV291" s="12" t="s">
        <v>91</v>
      </c>
      <c r="AW291" s="12" t="s">
        <v>7</v>
      </c>
      <c r="AX291" s="12" t="s">
        <v>75</v>
      </c>
      <c r="AY291" s="230" t="s">
        <v>169</v>
      </c>
    </row>
    <row r="292" spans="2:51" s="12" customFormat="1" ht="13.5">
      <c r="B292" s="229"/>
      <c r="D292" s="218" t="s">
        <v>179</v>
      </c>
      <c r="E292" s="230" t="s">
        <v>5</v>
      </c>
      <c r="F292" s="231" t="s">
        <v>377</v>
      </c>
      <c r="H292" s="232">
        <v>9.4</v>
      </c>
      <c r="I292" s="233"/>
      <c r="J292" s="233"/>
      <c r="M292" s="229"/>
      <c r="N292" s="234"/>
      <c r="O292" s="235"/>
      <c r="P292" s="235"/>
      <c r="Q292" s="235"/>
      <c r="R292" s="235"/>
      <c r="S292" s="235"/>
      <c r="T292" s="235"/>
      <c r="U292" s="235"/>
      <c r="V292" s="235"/>
      <c r="W292" s="235"/>
      <c r="X292" s="236"/>
      <c r="AT292" s="230" t="s">
        <v>179</v>
      </c>
      <c r="AU292" s="230" t="s">
        <v>91</v>
      </c>
      <c r="AV292" s="12" t="s">
        <v>91</v>
      </c>
      <c r="AW292" s="12" t="s">
        <v>7</v>
      </c>
      <c r="AX292" s="12" t="s">
        <v>75</v>
      </c>
      <c r="AY292" s="230" t="s">
        <v>169</v>
      </c>
    </row>
    <row r="293" spans="2:51" s="12" customFormat="1" ht="13.5">
      <c r="B293" s="229"/>
      <c r="D293" s="218" t="s">
        <v>179</v>
      </c>
      <c r="E293" s="230" t="s">
        <v>5</v>
      </c>
      <c r="F293" s="231" t="s">
        <v>378</v>
      </c>
      <c r="H293" s="232">
        <v>9.4</v>
      </c>
      <c r="I293" s="233"/>
      <c r="J293" s="233"/>
      <c r="M293" s="229"/>
      <c r="N293" s="234"/>
      <c r="O293" s="235"/>
      <c r="P293" s="235"/>
      <c r="Q293" s="235"/>
      <c r="R293" s="235"/>
      <c r="S293" s="235"/>
      <c r="T293" s="235"/>
      <c r="U293" s="235"/>
      <c r="V293" s="235"/>
      <c r="W293" s="235"/>
      <c r="X293" s="236"/>
      <c r="AT293" s="230" t="s">
        <v>179</v>
      </c>
      <c r="AU293" s="230" t="s">
        <v>91</v>
      </c>
      <c r="AV293" s="12" t="s">
        <v>91</v>
      </c>
      <c r="AW293" s="12" t="s">
        <v>7</v>
      </c>
      <c r="AX293" s="12" t="s">
        <v>75</v>
      </c>
      <c r="AY293" s="230" t="s">
        <v>169</v>
      </c>
    </row>
    <row r="294" spans="2:51" s="13" customFormat="1" ht="13.5">
      <c r="B294" s="237"/>
      <c r="D294" s="218" t="s">
        <v>179</v>
      </c>
      <c r="E294" s="238" t="s">
        <v>5</v>
      </c>
      <c r="F294" s="239" t="s">
        <v>182</v>
      </c>
      <c r="H294" s="240">
        <v>47</v>
      </c>
      <c r="I294" s="241"/>
      <c r="J294" s="241"/>
      <c r="M294" s="237"/>
      <c r="N294" s="242"/>
      <c r="O294" s="243"/>
      <c r="P294" s="243"/>
      <c r="Q294" s="243"/>
      <c r="R294" s="243"/>
      <c r="S294" s="243"/>
      <c r="T294" s="243"/>
      <c r="U294" s="243"/>
      <c r="V294" s="243"/>
      <c r="W294" s="243"/>
      <c r="X294" s="244"/>
      <c r="AT294" s="238" t="s">
        <v>179</v>
      </c>
      <c r="AU294" s="238" t="s">
        <v>91</v>
      </c>
      <c r="AV294" s="13" t="s">
        <v>183</v>
      </c>
      <c r="AW294" s="13" t="s">
        <v>7</v>
      </c>
      <c r="AX294" s="13" t="s">
        <v>75</v>
      </c>
      <c r="AY294" s="238" t="s">
        <v>169</v>
      </c>
    </row>
    <row r="295" spans="2:51" s="11" customFormat="1" ht="13.5">
      <c r="B295" s="222"/>
      <c r="D295" s="218" t="s">
        <v>179</v>
      </c>
      <c r="E295" s="223" t="s">
        <v>5</v>
      </c>
      <c r="F295" s="224" t="s">
        <v>379</v>
      </c>
      <c r="H295" s="223" t="s">
        <v>5</v>
      </c>
      <c r="I295" s="225"/>
      <c r="J295" s="225"/>
      <c r="M295" s="222"/>
      <c r="N295" s="226"/>
      <c r="O295" s="227"/>
      <c r="P295" s="227"/>
      <c r="Q295" s="227"/>
      <c r="R295" s="227"/>
      <c r="S295" s="227"/>
      <c r="T295" s="227"/>
      <c r="U295" s="227"/>
      <c r="V295" s="227"/>
      <c r="W295" s="227"/>
      <c r="X295" s="228"/>
      <c r="AT295" s="223" t="s">
        <v>179</v>
      </c>
      <c r="AU295" s="223" t="s">
        <v>91</v>
      </c>
      <c r="AV295" s="11" t="s">
        <v>80</v>
      </c>
      <c r="AW295" s="11" t="s">
        <v>7</v>
      </c>
      <c r="AX295" s="11" t="s">
        <v>75</v>
      </c>
      <c r="AY295" s="223" t="s">
        <v>169</v>
      </c>
    </row>
    <row r="296" spans="2:51" s="12" customFormat="1" ht="13.5">
      <c r="B296" s="229"/>
      <c r="D296" s="218" t="s">
        <v>179</v>
      </c>
      <c r="E296" s="230" t="s">
        <v>5</v>
      </c>
      <c r="F296" s="231" t="s">
        <v>380</v>
      </c>
      <c r="H296" s="232">
        <v>5.5</v>
      </c>
      <c r="I296" s="233"/>
      <c r="J296" s="233"/>
      <c r="M296" s="229"/>
      <c r="N296" s="234"/>
      <c r="O296" s="235"/>
      <c r="P296" s="235"/>
      <c r="Q296" s="235"/>
      <c r="R296" s="235"/>
      <c r="S296" s="235"/>
      <c r="T296" s="235"/>
      <c r="U296" s="235"/>
      <c r="V296" s="235"/>
      <c r="W296" s="235"/>
      <c r="X296" s="236"/>
      <c r="AT296" s="230" t="s">
        <v>179</v>
      </c>
      <c r="AU296" s="230" t="s">
        <v>91</v>
      </c>
      <c r="AV296" s="12" t="s">
        <v>91</v>
      </c>
      <c r="AW296" s="12" t="s">
        <v>7</v>
      </c>
      <c r="AX296" s="12" t="s">
        <v>75</v>
      </c>
      <c r="AY296" s="230" t="s">
        <v>169</v>
      </c>
    </row>
    <row r="297" spans="2:51" s="12" customFormat="1" ht="13.5">
      <c r="B297" s="229"/>
      <c r="D297" s="218" t="s">
        <v>179</v>
      </c>
      <c r="E297" s="230" t="s">
        <v>5</v>
      </c>
      <c r="F297" s="231" t="s">
        <v>381</v>
      </c>
      <c r="H297" s="232">
        <v>5.5</v>
      </c>
      <c r="I297" s="233"/>
      <c r="J297" s="233"/>
      <c r="M297" s="229"/>
      <c r="N297" s="234"/>
      <c r="O297" s="235"/>
      <c r="P297" s="235"/>
      <c r="Q297" s="235"/>
      <c r="R297" s="235"/>
      <c r="S297" s="235"/>
      <c r="T297" s="235"/>
      <c r="U297" s="235"/>
      <c r="V297" s="235"/>
      <c r="W297" s="235"/>
      <c r="X297" s="236"/>
      <c r="AT297" s="230" t="s">
        <v>179</v>
      </c>
      <c r="AU297" s="230" t="s">
        <v>91</v>
      </c>
      <c r="AV297" s="12" t="s">
        <v>91</v>
      </c>
      <c r="AW297" s="12" t="s">
        <v>7</v>
      </c>
      <c r="AX297" s="12" t="s">
        <v>75</v>
      </c>
      <c r="AY297" s="230" t="s">
        <v>169</v>
      </c>
    </row>
    <row r="298" spans="2:51" s="12" customFormat="1" ht="13.5">
      <c r="B298" s="229"/>
      <c r="D298" s="218" t="s">
        <v>179</v>
      </c>
      <c r="E298" s="230" t="s">
        <v>5</v>
      </c>
      <c r="F298" s="231" t="s">
        <v>382</v>
      </c>
      <c r="H298" s="232">
        <v>5.5</v>
      </c>
      <c r="I298" s="233"/>
      <c r="J298" s="233"/>
      <c r="M298" s="229"/>
      <c r="N298" s="234"/>
      <c r="O298" s="235"/>
      <c r="P298" s="235"/>
      <c r="Q298" s="235"/>
      <c r="R298" s="235"/>
      <c r="S298" s="235"/>
      <c r="T298" s="235"/>
      <c r="U298" s="235"/>
      <c r="V298" s="235"/>
      <c r="W298" s="235"/>
      <c r="X298" s="236"/>
      <c r="AT298" s="230" t="s">
        <v>179</v>
      </c>
      <c r="AU298" s="230" t="s">
        <v>91</v>
      </c>
      <c r="AV298" s="12" t="s">
        <v>91</v>
      </c>
      <c r="AW298" s="12" t="s">
        <v>7</v>
      </c>
      <c r="AX298" s="12" t="s">
        <v>75</v>
      </c>
      <c r="AY298" s="230" t="s">
        <v>169</v>
      </c>
    </row>
    <row r="299" spans="2:51" s="12" customFormat="1" ht="13.5">
      <c r="B299" s="229"/>
      <c r="D299" s="218" t="s">
        <v>179</v>
      </c>
      <c r="E299" s="230" t="s">
        <v>5</v>
      </c>
      <c r="F299" s="231" t="s">
        <v>383</v>
      </c>
      <c r="H299" s="232">
        <v>5.5</v>
      </c>
      <c r="I299" s="233"/>
      <c r="J299" s="233"/>
      <c r="M299" s="229"/>
      <c r="N299" s="234"/>
      <c r="O299" s="235"/>
      <c r="P299" s="235"/>
      <c r="Q299" s="235"/>
      <c r="R299" s="235"/>
      <c r="S299" s="235"/>
      <c r="T299" s="235"/>
      <c r="U299" s="235"/>
      <c r="V299" s="235"/>
      <c r="W299" s="235"/>
      <c r="X299" s="236"/>
      <c r="AT299" s="230" t="s">
        <v>179</v>
      </c>
      <c r="AU299" s="230" t="s">
        <v>91</v>
      </c>
      <c r="AV299" s="12" t="s">
        <v>91</v>
      </c>
      <c r="AW299" s="12" t="s">
        <v>7</v>
      </c>
      <c r="AX299" s="12" t="s">
        <v>75</v>
      </c>
      <c r="AY299" s="230" t="s">
        <v>169</v>
      </c>
    </row>
    <row r="300" spans="2:51" s="12" customFormat="1" ht="13.5">
      <c r="B300" s="229"/>
      <c r="D300" s="218" t="s">
        <v>179</v>
      </c>
      <c r="E300" s="230" t="s">
        <v>5</v>
      </c>
      <c r="F300" s="231" t="s">
        <v>384</v>
      </c>
      <c r="H300" s="232">
        <v>5.5</v>
      </c>
      <c r="I300" s="233"/>
      <c r="J300" s="233"/>
      <c r="M300" s="229"/>
      <c r="N300" s="234"/>
      <c r="O300" s="235"/>
      <c r="P300" s="235"/>
      <c r="Q300" s="235"/>
      <c r="R300" s="235"/>
      <c r="S300" s="235"/>
      <c r="T300" s="235"/>
      <c r="U300" s="235"/>
      <c r="V300" s="235"/>
      <c r="W300" s="235"/>
      <c r="X300" s="236"/>
      <c r="AT300" s="230" t="s">
        <v>179</v>
      </c>
      <c r="AU300" s="230" t="s">
        <v>91</v>
      </c>
      <c r="AV300" s="12" t="s">
        <v>91</v>
      </c>
      <c r="AW300" s="12" t="s">
        <v>7</v>
      </c>
      <c r="AX300" s="12" t="s">
        <v>75</v>
      </c>
      <c r="AY300" s="230" t="s">
        <v>169</v>
      </c>
    </row>
    <row r="301" spans="2:51" s="13" customFormat="1" ht="13.5">
      <c r="B301" s="237"/>
      <c r="D301" s="218" t="s">
        <v>179</v>
      </c>
      <c r="E301" s="238" t="s">
        <v>5</v>
      </c>
      <c r="F301" s="239" t="s">
        <v>182</v>
      </c>
      <c r="H301" s="240">
        <v>27.5</v>
      </c>
      <c r="I301" s="241"/>
      <c r="J301" s="241"/>
      <c r="M301" s="237"/>
      <c r="N301" s="242"/>
      <c r="O301" s="243"/>
      <c r="P301" s="243"/>
      <c r="Q301" s="243"/>
      <c r="R301" s="243"/>
      <c r="S301" s="243"/>
      <c r="T301" s="243"/>
      <c r="U301" s="243"/>
      <c r="V301" s="243"/>
      <c r="W301" s="243"/>
      <c r="X301" s="244"/>
      <c r="AT301" s="238" t="s">
        <v>179</v>
      </c>
      <c r="AU301" s="238" t="s">
        <v>91</v>
      </c>
      <c r="AV301" s="13" t="s">
        <v>183</v>
      </c>
      <c r="AW301" s="13" t="s">
        <v>7</v>
      </c>
      <c r="AX301" s="13" t="s">
        <v>75</v>
      </c>
      <c r="AY301" s="238" t="s">
        <v>169</v>
      </c>
    </row>
    <row r="302" spans="2:51" s="11" customFormat="1" ht="13.5">
      <c r="B302" s="222"/>
      <c r="D302" s="218" t="s">
        <v>179</v>
      </c>
      <c r="E302" s="223" t="s">
        <v>5</v>
      </c>
      <c r="F302" s="224" t="s">
        <v>385</v>
      </c>
      <c r="H302" s="223" t="s">
        <v>5</v>
      </c>
      <c r="I302" s="225"/>
      <c r="J302" s="225"/>
      <c r="M302" s="222"/>
      <c r="N302" s="226"/>
      <c r="O302" s="227"/>
      <c r="P302" s="227"/>
      <c r="Q302" s="227"/>
      <c r="R302" s="227"/>
      <c r="S302" s="227"/>
      <c r="T302" s="227"/>
      <c r="U302" s="227"/>
      <c r="V302" s="227"/>
      <c r="W302" s="227"/>
      <c r="X302" s="228"/>
      <c r="AT302" s="223" t="s">
        <v>179</v>
      </c>
      <c r="AU302" s="223" t="s">
        <v>91</v>
      </c>
      <c r="AV302" s="11" t="s">
        <v>80</v>
      </c>
      <c r="AW302" s="11" t="s">
        <v>7</v>
      </c>
      <c r="AX302" s="11" t="s">
        <v>75</v>
      </c>
      <c r="AY302" s="223" t="s">
        <v>169</v>
      </c>
    </row>
    <row r="303" spans="2:51" s="12" customFormat="1" ht="13.5">
      <c r="B303" s="229"/>
      <c r="D303" s="218" t="s">
        <v>179</v>
      </c>
      <c r="E303" s="230" t="s">
        <v>5</v>
      </c>
      <c r="F303" s="231" t="s">
        <v>386</v>
      </c>
      <c r="H303" s="232">
        <v>23.04</v>
      </c>
      <c r="I303" s="233"/>
      <c r="J303" s="233"/>
      <c r="M303" s="229"/>
      <c r="N303" s="234"/>
      <c r="O303" s="235"/>
      <c r="P303" s="235"/>
      <c r="Q303" s="235"/>
      <c r="R303" s="235"/>
      <c r="S303" s="235"/>
      <c r="T303" s="235"/>
      <c r="U303" s="235"/>
      <c r="V303" s="235"/>
      <c r="W303" s="235"/>
      <c r="X303" s="236"/>
      <c r="AT303" s="230" t="s">
        <v>179</v>
      </c>
      <c r="AU303" s="230" t="s">
        <v>91</v>
      </c>
      <c r="AV303" s="12" t="s">
        <v>91</v>
      </c>
      <c r="AW303" s="12" t="s">
        <v>7</v>
      </c>
      <c r="AX303" s="12" t="s">
        <v>75</v>
      </c>
      <c r="AY303" s="230" t="s">
        <v>169</v>
      </c>
    </row>
    <row r="304" spans="2:51" s="13" customFormat="1" ht="13.5">
      <c r="B304" s="237"/>
      <c r="D304" s="218" t="s">
        <v>179</v>
      </c>
      <c r="E304" s="238" t="s">
        <v>5</v>
      </c>
      <c r="F304" s="239" t="s">
        <v>182</v>
      </c>
      <c r="H304" s="240">
        <v>23.04</v>
      </c>
      <c r="I304" s="241"/>
      <c r="J304" s="241"/>
      <c r="M304" s="237"/>
      <c r="N304" s="242"/>
      <c r="O304" s="243"/>
      <c r="P304" s="243"/>
      <c r="Q304" s="243"/>
      <c r="R304" s="243"/>
      <c r="S304" s="243"/>
      <c r="T304" s="243"/>
      <c r="U304" s="243"/>
      <c r="V304" s="243"/>
      <c r="W304" s="243"/>
      <c r="X304" s="244"/>
      <c r="AT304" s="238" t="s">
        <v>179</v>
      </c>
      <c r="AU304" s="238" t="s">
        <v>91</v>
      </c>
      <c r="AV304" s="13" t="s">
        <v>183</v>
      </c>
      <c r="AW304" s="13" t="s">
        <v>7</v>
      </c>
      <c r="AX304" s="13" t="s">
        <v>75</v>
      </c>
      <c r="AY304" s="238" t="s">
        <v>169</v>
      </c>
    </row>
    <row r="305" spans="2:51" s="11" customFormat="1" ht="13.5">
      <c r="B305" s="222"/>
      <c r="D305" s="218" t="s">
        <v>179</v>
      </c>
      <c r="E305" s="223" t="s">
        <v>5</v>
      </c>
      <c r="F305" s="224" t="s">
        <v>387</v>
      </c>
      <c r="H305" s="223" t="s">
        <v>5</v>
      </c>
      <c r="I305" s="225"/>
      <c r="J305" s="225"/>
      <c r="M305" s="222"/>
      <c r="N305" s="226"/>
      <c r="O305" s="227"/>
      <c r="P305" s="227"/>
      <c r="Q305" s="227"/>
      <c r="R305" s="227"/>
      <c r="S305" s="227"/>
      <c r="T305" s="227"/>
      <c r="U305" s="227"/>
      <c r="V305" s="227"/>
      <c r="W305" s="227"/>
      <c r="X305" s="228"/>
      <c r="AT305" s="223" t="s">
        <v>179</v>
      </c>
      <c r="AU305" s="223" t="s">
        <v>91</v>
      </c>
      <c r="AV305" s="11" t="s">
        <v>80</v>
      </c>
      <c r="AW305" s="11" t="s">
        <v>7</v>
      </c>
      <c r="AX305" s="11" t="s">
        <v>75</v>
      </c>
      <c r="AY305" s="223" t="s">
        <v>169</v>
      </c>
    </row>
    <row r="306" spans="2:51" s="12" customFormat="1" ht="13.5">
      <c r="B306" s="229"/>
      <c r="D306" s="218" t="s">
        <v>179</v>
      </c>
      <c r="E306" s="230" t="s">
        <v>5</v>
      </c>
      <c r="F306" s="231" t="s">
        <v>388</v>
      </c>
      <c r="H306" s="232">
        <v>10.5</v>
      </c>
      <c r="I306" s="233"/>
      <c r="J306" s="233"/>
      <c r="M306" s="229"/>
      <c r="N306" s="234"/>
      <c r="O306" s="235"/>
      <c r="P306" s="235"/>
      <c r="Q306" s="235"/>
      <c r="R306" s="235"/>
      <c r="S306" s="235"/>
      <c r="T306" s="235"/>
      <c r="U306" s="235"/>
      <c r="V306" s="235"/>
      <c r="W306" s="235"/>
      <c r="X306" s="236"/>
      <c r="AT306" s="230" t="s">
        <v>179</v>
      </c>
      <c r="AU306" s="230" t="s">
        <v>91</v>
      </c>
      <c r="AV306" s="12" t="s">
        <v>91</v>
      </c>
      <c r="AW306" s="12" t="s">
        <v>7</v>
      </c>
      <c r="AX306" s="12" t="s">
        <v>75</v>
      </c>
      <c r="AY306" s="230" t="s">
        <v>169</v>
      </c>
    </row>
    <row r="307" spans="2:51" s="12" customFormat="1" ht="13.5">
      <c r="B307" s="229"/>
      <c r="D307" s="218" t="s">
        <v>179</v>
      </c>
      <c r="E307" s="230" t="s">
        <v>5</v>
      </c>
      <c r="F307" s="231" t="s">
        <v>389</v>
      </c>
      <c r="H307" s="232">
        <v>10.5</v>
      </c>
      <c r="I307" s="233"/>
      <c r="J307" s="233"/>
      <c r="M307" s="229"/>
      <c r="N307" s="234"/>
      <c r="O307" s="235"/>
      <c r="P307" s="235"/>
      <c r="Q307" s="235"/>
      <c r="R307" s="235"/>
      <c r="S307" s="235"/>
      <c r="T307" s="235"/>
      <c r="U307" s="235"/>
      <c r="V307" s="235"/>
      <c r="W307" s="235"/>
      <c r="X307" s="236"/>
      <c r="AT307" s="230" t="s">
        <v>179</v>
      </c>
      <c r="AU307" s="230" t="s">
        <v>91</v>
      </c>
      <c r="AV307" s="12" t="s">
        <v>91</v>
      </c>
      <c r="AW307" s="12" t="s">
        <v>7</v>
      </c>
      <c r="AX307" s="12" t="s">
        <v>75</v>
      </c>
      <c r="AY307" s="230" t="s">
        <v>169</v>
      </c>
    </row>
    <row r="308" spans="2:51" s="12" customFormat="1" ht="13.5">
      <c r="B308" s="229"/>
      <c r="D308" s="218" t="s">
        <v>179</v>
      </c>
      <c r="E308" s="230" t="s">
        <v>5</v>
      </c>
      <c r="F308" s="231" t="s">
        <v>390</v>
      </c>
      <c r="H308" s="232">
        <v>33.96</v>
      </c>
      <c r="I308" s="233"/>
      <c r="J308" s="233"/>
      <c r="M308" s="229"/>
      <c r="N308" s="234"/>
      <c r="O308" s="235"/>
      <c r="P308" s="235"/>
      <c r="Q308" s="235"/>
      <c r="R308" s="235"/>
      <c r="S308" s="235"/>
      <c r="T308" s="235"/>
      <c r="U308" s="235"/>
      <c r="V308" s="235"/>
      <c r="W308" s="235"/>
      <c r="X308" s="236"/>
      <c r="AT308" s="230" t="s">
        <v>179</v>
      </c>
      <c r="AU308" s="230" t="s">
        <v>91</v>
      </c>
      <c r="AV308" s="12" t="s">
        <v>91</v>
      </c>
      <c r="AW308" s="12" t="s">
        <v>7</v>
      </c>
      <c r="AX308" s="12" t="s">
        <v>75</v>
      </c>
      <c r="AY308" s="230" t="s">
        <v>169</v>
      </c>
    </row>
    <row r="309" spans="2:51" s="12" customFormat="1" ht="13.5">
      <c r="B309" s="229"/>
      <c r="D309" s="218" t="s">
        <v>179</v>
      </c>
      <c r="E309" s="230" t="s">
        <v>5</v>
      </c>
      <c r="F309" s="231" t="s">
        <v>391</v>
      </c>
      <c r="H309" s="232">
        <v>10.5</v>
      </c>
      <c r="I309" s="233"/>
      <c r="J309" s="233"/>
      <c r="M309" s="229"/>
      <c r="N309" s="234"/>
      <c r="O309" s="235"/>
      <c r="P309" s="235"/>
      <c r="Q309" s="235"/>
      <c r="R309" s="235"/>
      <c r="S309" s="235"/>
      <c r="T309" s="235"/>
      <c r="U309" s="235"/>
      <c r="V309" s="235"/>
      <c r="W309" s="235"/>
      <c r="X309" s="236"/>
      <c r="AT309" s="230" t="s">
        <v>179</v>
      </c>
      <c r="AU309" s="230" t="s">
        <v>91</v>
      </c>
      <c r="AV309" s="12" t="s">
        <v>91</v>
      </c>
      <c r="AW309" s="12" t="s">
        <v>7</v>
      </c>
      <c r="AX309" s="12" t="s">
        <v>75</v>
      </c>
      <c r="AY309" s="230" t="s">
        <v>169</v>
      </c>
    </row>
    <row r="310" spans="2:51" s="12" customFormat="1" ht="13.5">
      <c r="B310" s="229"/>
      <c r="D310" s="218" t="s">
        <v>179</v>
      </c>
      <c r="E310" s="230" t="s">
        <v>5</v>
      </c>
      <c r="F310" s="231" t="s">
        <v>392</v>
      </c>
      <c r="H310" s="232">
        <v>10.5</v>
      </c>
      <c r="I310" s="233"/>
      <c r="J310" s="233"/>
      <c r="M310" s="229"/>
      <c r="N310" s="234"/>
      <c r="O310" s="235"/>
      <c r="P310" s="235"/>
      <c r="Q310" s="235"/>
      <c r="R310" s="235"/>
      <c r="S310" s="235"/>
      <c r="T310" s="235"/>
      <c r="U310" s="235"/>
      <c r="V310" s="235"/>
      <c r="W310" s="235"/>
      <c r="X310" s="236"/>
      <c r="AT310" s="230" t="s">
        <v>179</v>
      </c>
      <c r="AU310" s="230" t="s">
        <v>91</v>
      </c>
      <c r="AV310" s="12" t="s">
        <v>91</v>
      </c>
      <c r="AW310" s="12" t="s">
        <v>7</v>
      </c>
      <c r="AX310" s="12" t="s">
        <v>75</v>
      </c>
      <c r="AY310" s="230" t="s">
        <v>169</v>
      </c>
    </row>
    <row r="311" spans="2:51" s="12" customFormat="1" ht="13.5">
      <c r="B311" s="229"/>
      <c r="D311" s="218" t="s">
        <v>179</v>
      </c>
      <c r="E311" s="230" t="s">
        <v>5</v>
      </c>
      <c r="F311" s="231" t="s">
        <v>393</v>
      </c>
      <c r="H311" s="232">
        <v>10.5</v>
      </c>
      <c r="I311" s="233"/>
      <c r="J311" s="233"/>
      <c r="M311" s="229"/>
      <c r="N311" s="234"/>
      <c r="O311" s="235"/>
      <c r="P311" s="235"/>
      <c r="Q311" s="235"/>
      <c r="R311" s="235"/>
      <c r="S311" s="235"/>
      <c r="T311" s="235"/>
      <c r="U311" s="235"/>
      <c r="V311" s="235"/>
      <c r="W311" s="235"/>
      <c r="X311" s="236"/>
      <c r="AT311" s="230" t="s">
        <v>179</v>
      </c>
      <c r="AU311" s="230" t="s">
        <v>91</v>
      </c>
      <c r="AV311" s="12" t="s">
        <v>91</v>
      </c>
      <c r="AW311" s="12" t="s">
        <v>7</v>
      </c>
      <c r="AX311" s="12" t="s">
        <v>75</v>
      </c>
      <c r="AY311" s="230" t="s">
        <v>169</v>
      </c>
    </row>
    <row r="312" spans="2:51" s="13" customFormat="1" ht="13.5">
      <c r="B312" s="237"/>
      <c r="D312" s="218" t="s">
        <v>179</v>
      </c>
      <c r="E312" s="238" t="s">
        <v>5</v>
      </c>
      <c r="F312" s="239" t="s">
        <v>182</v>
      </c>
      <c r="H312" s="240">
        <v>86.46</v>
      </c>
      <c r="I312" s="241"/>
      <c r="J312" s="241"/>
      <c r="M312" s="237"/>
      <c r="N312" s="242"/>
      <c r="O312" s="243"/>
      <c r="P312" s="243"/>
      <c r="Q312" s="243"/>
      <c r="R312" s="243"/>
      <c r="S312" s="243"/>
      <c r="T312" s="243"/>
      <c r="U312" s="243"/>
      <c r="V312" s="243"/>
      <c r="W312" s="243"/>
      <c r="X312" s="244"/>
      <c r="AT312" s="238" t="s">
        <v>179</v>
      </c>
      <c r="AU312" s="238" t="s">
        <v>91</v>
      </c>
      <c r="AV312" s="13" t="s">
        <v>183</v>
      </c>
      <c r="AW312" s="13" t="s">
        <v>7</v>
      </c>
      <c r="AX312" s="13" t="s">
        <v>75</v>
      </c>
      <c r="AY312" s="238" t="s">
        <v>169</v>
      </c>
    </row>
    <row r="313" spans="2:51" s="11" customFormat="1" ht="13.5">
      <c r="B313" s="222"/>
      <c r="D313" s="218" t="s">
        <v>179</v>
      </c>
      <c r="E313" s="223" t="s">
        <v>5</v>
      </c>
      <c r="F313" s="224" t="s">
        <v>394</v>
      </c>
      <c r="H313" s="223" t="s">
        <v>5</v>
      </c>
      <c r="I313" s="225"/>
      <c r="J313" s="225"/>
      <c r="M313" s="222"/>
      <c r="N313" s="226"/>
      <c r="O313" s="227"/>
      <c r="P313" s="227"/>
      <c r="Q313" s="227"/>
      <c r="R313" s="227"/>
      <c r="S313" s="227"/>
      <c r="T313" s="227"/>
      <c r="U313" s="227"/>
      <c r="V313" s="227"/>
      <c r="W313" s="227"/>
      <c r="X313" s="228"/>
      <c r="AT313" s="223" t="s">
        <v>179</v>
      </c>
      <c r="AU313" s="223" t="s">
        <v>91</v>
      </c>
      <c r="AV313" s="11" t="s">
        <v>80</v>
      </c>
      <c r="AW313" s="11" t="s">
        <v>7</v>
      </c>
      <c r="AX313" s="11" t="s">
        <v>75</v>
      </c>
      <c r="AY313" s="223" t="s">
        <v>169</v>
      </c>
    </row>
    <row r="314" spans="2:51" s="12" customFormat="1" ht="13.5">
      <c r="B314" s="229"/>
      <c r="D314" s="218" t="s">
        <v>179</v>
      </c>
      <c r="E314" s="230" t="s">
        <v>5</v>
      </c>
      <c r="F314" s="231" t="s">
        <v>395</v>
      </c>
      <c r="H314" s="232">
        <v>3.16</v>
      </c>
      <c r="I314" s="233"/>
      <c r="J314" s="233"/>
      <c r="M314" s="229"/>
      <c r="N314" s="234"/>
      <c r="O314" s="235"/>
      <c r="P314" s="235"/>
      <c r="Q314" s="235"/>
      <c r="R314" s="235"/>
      <c r="S314" s="235"/>
      <c r="T314" s="235"/>
      <c r="U314" s="235"/>
      <c r="V314" s="235"/>
      <c r="W314" s="235"/>
      <c r="X314" s="236"/>
      <c r="AT314" s="230" t="s">
        <v>179</v>
      </c>
      <c r="AU314" s="230" t="s">
        <v>91</v>
      </c>
      <c r="AV314" s="12" t="s">
        <v>91</v>
      </c>
      <c r="AW314" s="12" t="s">
        <v>7</v>
      </c>
      <c r="AX314" s="12" t="s">
        <v>75</v>
      </c>
      <c r="AY314" s="230" t="s">
        <v>169</v>
      </c>
    </row>
    <row r="315" spans="2:51" s="12" customFormat="1" ht="13.5">
      <c r="B315" s="229"/>
      <c r="D315" s="218" t="s">
        <v>179</v>
      </c>
      <c r="E315" s="230" t="s">
        <v>5</v>
      </c>
      <c r="F315" s="231" t="s">
        <v>396</v>
      </c>
      <c r="H315" s="232">
        <v>3.16</v>
      </c>
      <c r="I315" s="233"/>
      <c r="J315" s="233"/>
      <c r="M315" s="229"/>
      <c r="N315" s="234"/>
      <c r="O315" s="235"/>
      <c r="P315" s="235"/>
      <c r="Q315" s="235"/>
      <c r="R315" s="235"/>
      <c r="S315" s="235"/>
      <c r="T315" s="235"/>
      <c r="U315" s="235"/>
      <c r="V315" s="235"/>
      <c r="W315" s="235"/>
      <c r="X315" s="236"/>
      <c r="AT315" s="230" t="s">
        <v>179</v>
      </c>
      <c r="AU315" s="230" t="s">
        <v>91</v>
      </c>
      <c r="AV315" s="12" t="s">
        <v>91</v>
      </c>
      <c r="AW315" s="12" t="s">
        <v>7</v>
      </c>
      <c r="AX315" s="12" t="s">
        <v>75</v>
      </c>
      <c r="AY315" s="230" t="s">
        <v>169</v>
      </c>
    </row>
    <row r="316" spans="2:51" s="12" customFormat="1" ht="13.5">
      <c r="B316" s="229"/>
      <c r="D316" s="218" t="s">
        <v>179</v>
      </c>
      <c r="E316" s="230" t="s">
        <v>5</v>
      </c>
      <c r="F316" s="231" t="s">
        <v>397</v>
      </c>
      <c r="H316" s="232">
        <v>3.16</v>
      </c>
      <c r="I316" s="233"/>
      <c r="J316" s="233"/>
      <c r="M316" s="229"/>
      <c r="N316" s="234"/>
      <c r="O316" s="235"/>
      <c r="P316" s="235"/>
      <c r="Q316" s="235"/>
      <c r="R316" s="235"/>
      <c r="S316" s="235"/>
      <c r="T316" s="235"/>
      <c r="U316" s="235"/>
      <c r="V316" s="235"/>
      <c r="W316" s="235"/>
      <c r="X316" s="236"/>
      <c r="AT316" s="230" t="s">
        <v>179</v>
      </c>
      <c r="AU316" s="230" t="s">
        <v>91</v>
      </c>
      <c r="AV316" s="12" t="s">
        <v>91</v>
      </c>
      <c r="AW316" s="12" t="s">
        <v>7</v>
      </c>
      <c r="AX316" s="12" t="s">
        <v>75</v>
      </c>
      <c r="AY316" s="230" t="s">
        <v>169</v>
      </c>
    </row>
    <row r="317" spans="2:51" s="12" customFormat="1" ht="13.5">
      <c r="B317" s="229"/>
      <c r="D317" s="218" t="s">
        <v>179</v>
      </c>
      <c r="E317" s="230" t="s">
        <v>5</v>
      </c>
      <c r="F317" s="231" t="s">
        <v>398</v>
      </c>
      <c r="H317" s="232">
        <v>3.16</v>
      </c>
      <c r="I317" s="233"/>
      <c r="J317" s="233"/>
      <c r="M317" s="229"/>
      <c r="N317" s="234"/>
      <c r="O317" s="235"/>
      <c r="P317" s="235"/>
      <c r="Q317" s="235"/>
      <c r="R317" s="235"/>
      <c r="S317" s="235"/>
      <c r="T317" s="235"/>
      <c r="U317" s="235"/>
      <c r="V317" s="235"/>
      <c r="W317" s="235"/>
      <c r="X317" s="236"/>
      <c r="AT317" s="230" t="s">
        <v>179</v>
      </c>
      <c r="AU317" s="230" t="s">
        <v>91</v>
      </c>
      <c r="AV317" s="12" t="s">
        <v>91</v>
      </c>
      <c r="AW317" s="12" t="s">
        <v>7</v>
      </c>
      <c r="AX317" s="12" t="s">
        <v>75</v>
      </c>
      <c r="AY317" s="230" t="s">
        <v>169</v>
      </c>
    </row>
    <row r="318" spans="2:51" s="12" customFormat="1" ht="13.5">
      <c r="B318" s="229"/>
      <c r="D318" s="218" t="s">
        <v>179</v>
      </c>
      <c r="E318" s="230" t="s">
        <v>5</v>
      </c>
      <c r="F318" s="231" t="s">
        <v>399</v>
      </c>
      <c r="H318" s="232">
        <v>3.16</v>
      </c>
      <c r="I318" s="233"/>
      <c r="J318" s="233"/>
      <c r="M318" s="229"/>
      <c r="N318" s="234"/>
      <c r="O318" s="235"/>
      <c r="P318" s="235"/>
      <c r="Q318" s="235"/>
      <c r="R318" s="235"/>
      <c r="S318" s="235"/>
      <c r="T318" s="235"/>
      <c r="U318" s="235"/>
      <c r="V318" s="235"/>
      <c r="W318" s="235"/>
      <c r="X318" s="236"/>
      <c r="AT318" s="230" t="s">
        <v>179</v>
      </c>
      <c r="AU318" s="230" t="s">
        <v>91</v>
      </c>
      <c r="AV318" s="12" t="s">
        <v>91</v>
      </c>
      <c r="AW318" s="12" t="s">
        <v>7</v>
      </c>
      <c r="AX318" s="12" t="s">
        <v>75</v>
      </c>
      <c r="AY318" s="230" t="s">
        <v>169</v>
      </c>
    </row>
    <row r="319" spans="2:51" s="12" customFormat="1" ht="13.5">
      <c r="B319" s="229"/>
      <c r="D319" s="218" t="s">
        <v>179</v>
      </c>
      <c r="E319" s="230" t="s">
        <v>5</v>
      </c>
      <c r="F319" s="231" t="s">
        <v>400</v>
      </c>
      <c r="H319" s="232">
        <v>3.16</v>
      </c>
      <c r="I319" s="233"/>
      <c r="J319" s="233"/>
      <c r="M319" s="229"/>
      <c r="N319" s="234"/>
      <c r="O319" s="235"/>
      <c r="P319" s="235"/>
      <c r="Q319" s="235"/>
      <c r="R319" s="235"/>
      <c r="S319" s="235"/>
      <c r="T319" s="235"/>
      <c r="U319" s="235"/>
      <c r="V319" s="235"/>
      <c r="W319" s="235"/>
      <c r="X319" s="236"/>
      <c r="AT319" s="230" t="s">
        <v>179</v>
      </c>
      <c r="AU319" s="230" t="s">
        <v>91</v>
      </c>
      <c r="AV319" s="12" t="s">
        <v>91</v>
      </c>
      <c r="AW319" s="12" t="s">
        <v>7</v>
      </c>
      <c r="AX319" s="12" t="s">
        <v>75</v>
      </c>
      <c r="AY319" s="230" t="s">
        <v>169</v>
      </c>
    </row>
    <row r="320" spans="2:51" s="13" customFormat="1" ht="13.5">
      <c r="B320" s="237"/>
      <c r="D320" s="218" t="s">
        <v>179</v>
      </c>
      <c r="E320" s="238" t="s">
        <v>5</v>
      </c>
      <c r="F320" s="239" t="s">
        <v>182</v>
      </c>
      <c r="H320" s="240">
        <v>18.96</v>
      </c>
      <c r="I320" s="241"/>
      <c r="J320" s="241"/>
      <c r="M320" s="237"/>
      <c r="N320" s="242"/>
      <c r="O320" s="243"/>
      <c r="P320" s="243"/>
      <c r="Q320" s="243"/>
      <c r="R320" s="243"/>
      <c r="S320" s="243"/>
      <c r="T320" s="243"/>
      <c r="U320" s="243"/>
      <c r="V320" s="243"/>
      <c r="W320" s="243"/>
      <c r="X320" s="244"/>
      <c r="AT320" s="238" t="s">
        <v>179</v>
      </c>
      <c r="AU320" s="238" t="s">
        <v>91</v>
      </c>
      <c r="AV320" s="13" t="s">
        <v>183</v>
      </c>
      <c r="AW320" s="13" t="s">
        <v>7</v>
      </c>
      <c r="AX320" s="13" t="s">
        <v>75</v>
      </c>
      <c r="AY320" s="238" t="s">
        <v>169</v>
      </c>
    </row>
    <row r="321" spans="2:51" s="11" customFormat="1" ht="13.5">
      <c r="B321" s="222"/>
      <c r="D321" s="218" t="s">
        <v>179</v>
      </c>
      <c r="E321" s="223" t="s">
        <v>5</v>
      </c>
      <c r="F321" s="224" t="s">
        <v>401</v>
      </c>
      <c r="H321" s="223" t="s">
        <v>5</v>
      </c>
      <c r="I321" s="225"/>
      <c r="J321" s="225"/>
      <c r="M321" s="222"/>
      <c r="N321" s="226"/>
      <c r="O321" s="227"/>
      <c r="P321" s="227"/>
      <c r="Q321" s="227"/>
      <c r="R321" s="227"/>
      <c r="S321" s="227"/>
      <c r="T321" s="227"/>
      <c r="U321" s="227"/>
      <c r="V321" s="227"/>
      <c r="W321" s="227"/>
      <c r="X321" s="228"/>
      <c r="AT321" s="223" t="s">
        <v>179</v>
      </c>
      <c r="AU321" s="223" t="s">
        <v>91</v>
      </c>
      <c r="AV321" s="11" t="s">
        <v>80</v>
      </c>
      <c r="AW321" s="11" t="s">
        <v>7</v>
      </c>
      <c r="AX321" s="11" t="s">
        <v>75</v>
      </c>
      <c r="AY321" s="223" t="s">
        <v>169</v>
      </c>
    </row>
    <row r="322" spans="2:51" s="12" customFormat="1" ht="13.5">
      <c r="B322" s="229"/>
      <c r="D322" s="218" t="s">
        <v>179</v>
      </c>
      <c r="E322" s="230" t="s">
        <v>5</v>
      </c>
      <c r="F322" s="231" t="s">
        <v>402</v>
      </c>
      <c r="H322" s="232">
        <v>17.64</v>
      </c>
      <c r="I322" s="233"/>
      <c r="J322" s="233"/>
      <c r="M322" s="229"/>
      <c r="N322" s="234"/>
      <c r="O322" s="235"/>
      <c r="P322" s="235"/>
      <c r="Q322" s="235"/>
      <c r="R322" s="235"/>
      <c r="S322" s="235"/>
      <c r="T322" s="235"/>
      <c r="U322" s="235"/>
      <c r="V322" s="235"/>
      <c r="W322" s="235"/>
      <c r="X322" s="236"/>
      <c r="AT322" s="230" t="s">
        <v>179</v>
      </c>
      <c r="AU322" s="230" t="s">
        <v>91</v>
      </c>
      <c r="AV322" s="12" t="s">
        <v>91</v>
      </c>
      <c r="AW322" s="12" t="s">
        <v>7</v>
      </c>
      <c r="AX322" s="12" t="s">
        <v>75</v>
      </c>
      <c r="AY322" s="230" t="s">
        <v>169</v>
      </c>
    </row>
    <row r="323" spans="2:51" s="12" customFormat="1" ht="13.5">
      <c r="B323" s="229"/>
      <c r="D323" s="218" t="s">
        <v>179</v>
      </c>
      <c r="E323" s="230" t="s">
        <v>5</v>
      </c>
      <c r="F323" s="231" t="s">
        <v>403</v>
      </c>
      <c r="H323" s="232">
        <v>17.64</v>
      </c>
      <c r="I323" s="233"/>
      <c r="J323" s="233"/>
      <c r="M323" s="229"/>
      <c r="N323" s="234"/>
      <c r="O323" s="235"/>
      <c r="P323" s="235"/>
      <c r="Q323" s="235"/>
      <c r="R323" s="235"/>
      <c r="S323" s="235"/>
      <c r="T323" s="235"/>
      <c r="U323" s="235"/>
      <c r="V323" s="235"/>
      <c r="W323" s="235"/>
      <c r="X323" s="236"/>
      <c r="AT323" s="230" t="s">
        <v>179</v>
      </c>
      <c r="AU323" s="230" t="s">
        <v>91</v>
      </c>
      <c r="AV323" s="12" t="s">
        <v>91</v>
      </c>
      <c r="AW323" s="12" t="s">
        <v>7</v>
      </c>
      <c r="AX323" s="12" t="s">
        <v>75</v>
      </c>
      <c r="AY323" s="230" t="s">
        <v>169</v>
      </c>
    </row>
    <row r="324" spans="2:51" s="12" customFormat="1" ht="13.5">
      <c r="B324" s="229"/>
      <c r="D324" s="218" t="s">
        <v>179</v>
      </c>
      <c r="E324" s="230" t="s">
        <v>5</v>
      </c>
      <c r="F324" s="231" t="s">
        <v>404</v>
      </c>
      <c r="H324" s="232">
        <v>17.64</v>
      </c>
      <c r="I324" s="233"/>
      <c r="J324" s="233"/>
      <c r="M324" s="229"/>
      <c r="N324" s="234"/>
      <c r="O324" s="235"/>
      <c r="P324" s="235"/>
      <c r="Q324" s="235"/>
      <c r="R324" s="235"/>
      <c r="S324" s="235"/>
      <c r="T324" s="235"/>
      <c r="U324" s="235"/>
      <c r="V324" s="235"/>
      <c r="W324" s="235"/>
      <c r="X324" s="236"/>
      <c r="AT324" s="230" t="s">
        <v>179</v>
      </c>
      <c r="AU324" s="230" t="s">
        <v>91</v>
      </c>
      <c r="AV324" s="12" t="s">
        <v>91</v>
      </c>
      <c r="AW324" s="12" t="s">
        <v>7</v>
      </c>
      <c r="AX324" s="12" t="s">
        <v>75</v>
      </c>
      <c r="AY324" s="230" t="s">
        <v>169</v>
      </c>
    </row>
    <row r="325" spans="2:51" s="12" customFormat="1" ht="13.5">
      <c r="B325" s="229"/>
      <c r="D325" s="218" t="s">
        <v>179</v>
      </c>
      <c r="E325" s="230" t="s">
        <v>5</v>
      </c>
      <c r="F325" s="231" t="s">
        <v>405</v>
      </c>
      <c r="H325" s="232">
        <v>17.64</v>
      </c>
      <c r="I325" s="233"/>
      <c r="J325" s="233"/>
      <c r="M325" s="229"/>
      <c r="N325" s="234"/>
      <c r="O325" s="235"/>
      <c r="P325" s="235"/>
      <c r="Q325" s="235"/>
      <c r="R325" s="235"/>
      <c r="S325" s="235"/>
      <c r="T325" s="235"/>
      <c r="U325" s="235"/>
      <c r="V325" s="235"/>
      <c r="W325" s="235"/>
      <c r="X325" s="236"/>
      <c r="AT325" s="230" t="s">
        <v>179</v>
      </c>
      <c r="AU325" s="230" t="s">
        <v>91</v>
      </c>
      <c r="AV325" s="12" t="s">
        <v>91</v>
      </c>
      <c r="AW325" s="12" t="s">
        <v>7</v>
      </c>
      <c r="AX325" s="12" t="s">
        <v>75</v>
      </c>
      <c r="AY325" s="230" t="s">
        <v>169</v>
      </c>
    </row>
    <row r="326" spans="2:51" s="12" customFormat="1" ht="13.5">
      <c r="B326" s="229"/>
      <c r="D326" s="218" t="s">
        <v>179</v>
      </c>
      <c r="E326" s="230" t="s">
        <v>5</v>
      </c>
      <c r="F326" s="231" t="s">
        <v>406</v>
      </c>
      <c r="H326" s="232">
        <v>17.64</v>
      </c>
      <c r="I326" s="233"/>
      <c r="J326" s="233"/>
      <c r="M326" s="229"/>
      <c r="N326" s="234"/>
      <c r="O326" s="235"/>
      <c r="P326" s="235"/>
      <c r="Q326" s="235"/>
      <c r="R326" s="235"/>
      <c r="S326" s="235"/>
      <c r="T326" s="235"/>
      <c r="U326" s="235"/>
      <c r="V326" s="235"/>
      <c r="W326" s="235"/>
      <c r="X326" s="236"/>
      <c r="AT326" s="230" t="s">
        <v>179</v>
      </c>
      <c r="AU326" s="230" t="s">
        <v>91</v>
      </c>
      <c r="AV326" s="12" t="s">
        <v>91</v>
      </c>
      <c r="AW326" s="12" t="s">
        <v>7</v>
      </c>
      <c r="AX326" s="12" t="s">
        <v>75</v>
      </c>
      <c r="AY326" s="230" t="s">
        <v>169</v>
      </c>
    </row>
    <row r="327" spans="2:51" s="12" customFormat="1" ht="13.5">
      <c r="B327" s="229"/>
      <c r="D327" s="218" t="s">
        <v>179</v>
      </c>
      <c r="E327" s="230" t="s">
        <v>5</v>
      </c>
      <c r="F327" s="231" t="s">
        <v>407</v>
      </c>
      <c r="H327" s="232">
        <v>19.6</v>
      </c>
      <c r="I327" s="233"/>
      <c r="J327" s="233"/>
      <c r="M327" s="229"/>
      <c r="N327" s="234"/>
      <c r="O327" s="235"/>
      <c r="P327" s="235"/>
      <c r="Q327" s="235"/>
      <c r="R327" s="235"/>
      <c r="S327" s="235"/>
      <c r="T327" s="235"/>
      <c r="U327" s="235"/>
      <c r="V327" s="235"/>
      <c r="W327" s="235"/>
      <c r="X327" s="236"/>
      <c r="AT327" s="230" t="s">
        <v>179</v>
      </c>
      <c r="AU327" s="230" t="s">
        <v>91</v>
      </c>
      <c r="AV327" s="12" t="s">
        <v>91</v>
      </c>
      <c r="AW327" s="12" t="s">
        <v>7</v>
      </c>
      <c r="AX327" s="12" t="s">
        <v>75</v>
      </c>
      <c r="AY327" s="230" t="s">
        <v>169</v>
      </c>
    </row>
    <row r="328" spans="2:51" s="13" customFormat="1" ht="13.5">
      <c r="B328" s="237"/>
      <c r="D328" s="218" t="s">
        <v>179</v>
      </c>
      <c r="E328" s="238" t="s">
        <v>5</v>
      </c>
      <c r="F328" s="239" t="s">
        <v>182</v>
      </c>
      <c r="H328" s="240">
        <v>107.8</v>
      </c>
      <c r="I328" s="241"/>
      <c r="J328" s="241"/>
      <c r="M328" s="237"/>
      <c r="N328" s="242"/>
      <c r="O328" s="243"/>
      <c r="P328" s="243"/>
      <c r="Q328" s="243"/>
      <c r="R328" s="243"/>
      <c r="S328" s="243"/>
      <c r="T328" s="243"/>
      <c r="U328" s="243"/>
      <c r="V328" s="243"/>
      <c r="W328" s="243"/>
      <c r="X328" s="244"/>
      <c r="AT328" s="238" t="s">
        <v>179</v>
      </c>
      <c r="AU328" s="238" t="s">
        <v>91</v>
      </c>
      <c r="AV328" s="13" t="s">
        <v>183</v>
      </c>
      <c r="AW328" s="13" t="s">
        <v>7</v>
      </c>
      <c r="AX328" s="13" t="s">
        <v>75</v>
      </c>
      <c r="AY328" s="238" t="s">
        <v>169</v>
      </c>
    </row>
    <row r="329" spans="2:51" s="14" customFormat="1" ht="13.5">
      <c r="B329" s="245"/>
      <c r="D329" s="218" t="s">
        <v>179</v>
      </c>
      <c r="E329" s="246" t="s">
        <v>126</v>
      </c>
      <c r="F329" s="247" t="s">
        <v>184</v>
      </c>
      <c r="H329" s="248">
        <v>310.76</v>
      </c>
      <c r="I329" s="249"/>
      <c r="J329" s="249"/>
      <c r="M329" s="245"/>
      <c r="N329" s="250"/>
      <c r="O329" s="251"/>
      <c r="P329" s="251"/>
      <c r="Q329" s="251"/>
      <c r="R329" s="251"/>
      <c r="S329" s="251"/>
      <c r="T329" s="251"/>
      <c r="U329" s="251"/>
      <c r="V329" s="251"/>
      <c r="W329" s="251"/>
      <c r="X329" s="252"/>
      <c r="AT329" s="246" t="s">
        <v>179</v>
      </c>
      <c r="AU329" s="246" t="s">
        <v>91</v>
      </c>
      <c r="AV329" s="14" t="s">
        <v>175</v>
      </c>
      <c r="AW329" s="14" t="s">
        <v>7</v>
      </c>
      <c r="AX329" s="14" t="s">
        <v>80</v>
      </c>
      <c r="AY329" s="246" t="s">
        <v>169</v>
      </c>
    </row>
    <row r="330" spans="2:65" s="1" customFormat="1" ht="25.5" customHeight="1">
      <c r="B330" s="205"/>
      <c r="C330" s="206" t="s">
        <v>408</v>
      </c>
      <c r="D330" s="206" t="s">
        <v>171</v>
      </c>
      <c r="E330" s="207" t="s">
        <v>409</v>
      </c>
      <c r="F330" s="208" t="s">
        <v>410</v>
      </c>
      <c r="G330" s="209" t="s">
        <v>94</v>
      </c>
      <c r="H330" s="210">
        <v>5423.25</v>
      </c>
      <c r="I330" s="211"/>
      <c r="J330" s="211"/>
      <c r="K330" s="212">
        <f>ROUND(P330*H330,2)</f>
        <v>0</v>
      </c>
      <c r="L330" s="208" t="s">
        <v>174</v>
      </c>
      <c r="M330" s="47"/>
      <c r="N330" s="213" t="s">
        <v>5</v>
      </c>
      <c r="O330" s="214" t="s">
        <v>44</v>
      </c>
      <c r="P330" s="143">
        <f>I330+J330</f>
        <v>0</v>
      </c>
      <c r="Q330" s="143">
        <f>ROUND(I330*H330,2)</f>
        <v>0</v>
      </c>
      <c r="R330" s="143">
        <f>ROUND(J330*H330,2)</f>
        <v>0</v>
      </c>
      <c r="S330" s="48"/>
      <c r="T330" s="215">
        <f>S330*H330</f>
        <v>0</v>
      </c>
      <c r="U330" s="215">
        <v>0</v>
      </c>
      <c r="V330" s="215">
        <f>U330*H330</f>
        <v>0</v>
      </c>
      <c r="W330" s="215">
        <v>0</v>
      </c>
      <c r="X330" s="216">
        <f>W330*H330</f>
        <v>0</v>
      </c>
      <c r="AR330" s="25" t="s">
        <v>175</v>
      </c>
      <c r="AT330" s="25" t="s">
        <v>171</v>
      </c>
      <c r="AU330" s="25" t="s">
        <v>91</v>
      </c>
      <c r="AY330" s="25" t="s">
        <v>169</v>
      </c>
      <c r="BE330" s="217">
        <f>IF(O330="základní",K330,0)</f>
        <v>0</v>
      </c>
      <c r="BF330" s="217">
        <f>IF(O330="snížená",K330,0)</f>
        <v>0</v>
      </c>
      <c r="BG330" s="217">
        <f>IF(O330="zákl. přenesená",K330,0)</f>
        <v>0</v>
      </c>
      <c r="BH330" s="217">
        <f>IF(O330="sníž. přenesená",K330,0)</f>
        <v>0</v>
      </c>
      <c r="BI330" s="217">
        <f>IF(O330="nulová",K330,0)</f>
        <v>0</v>
      </c>
      <c r="BJ330" s="25" t="s">
        <v>80</v>
      </c>
      <c r="BK330" s="217">
        <f>ROUND(P330*H330,2)</f>
        <v>0</v>
      </c>
      <c r="BL330" s="25" t="s">
        <v>175</v>
      </c>
      <c r="BM330" s="25" t="s">
        <v>411</v>
      </c>
    </row>
    <row r="331" spans="2:47" s="1" customFormat="1" ht="13.5">
      <c r="B331" s="47"/>
      <c r="D331" s="218" t="s">
        <v>177</v>
      </c>
      <c r="F331" s="219" t="s">
        <v>412</v>
      </c>
      <c r="I331" s="220"/>
      <c r="J331" s="220"/>
      <c r="M331" s="47"/>
      <c r="N331" s="221"/>
      <c r="O331" s="48"/>
      <c r="P331" s="48"/>
      <c r="Q331" s="48"/>
      <c r="R331" s="48"/>
      <c r="S331" s="48"/>
      <c r="T331" s="48"/>
      <c r="U331" s="48"/>
      <c r="V331" s="48"/>
      <c r="W331" s="48"/>
      <c r="X331" s="86"/>
      <c r="AT331" s="25" t="s">
        <v>177</v>
      </c>
      <c r="AU331" s="25" t="s">
        <v>91</v>
      </c>
    </row>
    <row r="332" spans="2:51" s="11" customFormat="1" ht="13.5">
      <c r="B332" s="222"/>
      <c r="D332" s="218" t="s">
        <v>179</v>
      </c>
      <c r="E332" s="223" t="s">
        <v>5</v>
      </c>
      <c r="F332" s="224" t="s">
        <v>413</v>
      </c>
      <c r="H332" s="223" t="s">
        <v>5</v>
      </c>
      <c r="I332" s="225"/>
      <c r="J332" s="225"/>
      <c r="M332" s="222"/>
      <c r="N332" s="226"/>
      <c r="O332" s="227"/>
      <c r="P332" s="227"/>
      <c r="Q332" s="227"/>
      <c r="R332" s="227"/>
      <c r="S332" s="227"/>
      <c r="T332" s="227"/>
      <c r="U332" s="227"/>
      <c r="V332" s="227"/>
      <c r="W332" s="227"/>
      <c r="X332" s="228"/>
      <c r="AT332" s="223" t="s">
        <v>179</v>
      </c>
      <c r="AU332" s="223" t="s">
        <v>91</v>
      </c>
      <c r="AV332" s="11" t="s">
        <v>80</v>
      </c>
      <c r="AW332" s="11" t="s">
        <v>7</v>
      </c>
      <c r="AX332" s="11" t="s">
        <v>75</v>
      </c>
      <c r="AY332" s="223" t="s">
        <v>169</v>
      </c>
    </row>
    <row r="333" spans="2:51" s="12" customFormat="1" ht="13.5">
      <c r="B333" s="229"/>
      <c r="D333" s="218" t="s">
        <v>179</v>
      </c>
      <c r="E333" s="230" t="s">
        <v>5</v>
      </c>
      <c r="F333" s="231" t="s">
        <v>414</v>
      </c>
      <c r="H333" s="232">
        <v>55</v>
      </c>
      <c r="I333" s="233"/>
      <c r="J333" s="233"/>
      <c r="M333" s="229"/>
      <c r="N333" s="234"/>
      <c r="O333" s="235"/>
      <c r="P333" s="235"/>
      <c r="Q333" s="235"/>
      <c r="R333" s="235"/>
      <c r="S333" s="235"/>
      <c r="T333" s="235"/>
      <c r="U333" s="235"/>
      <c r="V333" s="235"/>
      <c r="W333" s="235"/>
      <c r="X333" s="236"/>
      <c r="AT333" s="230" t="s">
        <v>179</v>
      </c>
      <c r="AU333" s="230" t="s">
        <v>91</v>
      </c>
      <c r="AV333" s="12" t="s">
        <v>91</v>
      </c>
      <c r="AW333" s="12" t="s">
        <v>7</v>
      </c>
      <c r="AX333" s="12" t="s">
        <v>75</v>
      </c>
      <c r="AY333" s="230" t="s">
        <v>169</v>
      </c>
    </row>
    <row r="334" spans="2:51" s="12" customFormat="1" ht="13.5">
      <c r="B334" s="229"/>
      <c r="D334" s="218" t="s">
        <v>179</v>
      </c>
      <c r="E334" s="230" t="s">
        <v>5</v>
      </c>
      <c r="F334" s="231" t="s">
        <v>415</v>
      </c>
      <c r="H334" s="232">
        <v>55</v>
      </c>
      <c r="I334" s="233"/>
      <c r="J334" s="233"/>
      <c r="M334" s="229"/>
      <c r="N334" s="234"/>
      <c r="O334" s="235"/>
      <c r="P334" s="235"/>
      <c r="Q334" s="235"/>
      <c r="R334" s="235"/>
      <c r="S334" s="235"/>
      <c r="T334" s="235"/>
      <c r="U334" s="235"/>
      <c r="V334" s="235"/>
      <c r="W334" s="235"/>
      <c r="X334" s="236"/>
      <c r="AT334" s="230" t="s">
        <v>179</v>
      </c>
      <c r="AU334" s="230" t="s">
        <v>91</v>
      </c>
      <c r="AV334" s="12" t="s">
        <v>91</v>
      </c>
      <c r="AW334" s="12" t="s">
        <v>7</v>
      </c>
      <c r="AX334" s="12" t="s">
        <v>75</v>
      </c>
      <c r="AY334" s="230" t="s">
        <v>169</v>
      </c>
    </row>
    <row r="335" spans="2:51" s="12" customFormat="1" ht="13.5">
      <c r="B335" s="229"/>
      <c r="D335" s="218" t="s">
        <v>179</v>
      </c>
      <c r="E335" s="230" t="s">
        <v>5</v>
      </c>
      <c r="F335" s="231" t="s">
        <v>416</v>
      </c>
      <c r="H335" s="232">
        <v>55</v>
      </c>
      <c r="I335" s="233"/>
      <c r="J335" s="233"/>
      <c r="M335" s="229"/>
      <c r="N335" s="234"/>
      <c r="O335" s="235"/>
      <c r="P335" s="235"/>
      <c r="Q335" s="235"/>
      <c r="R335" s="235"/>
      <c r="S335" s="235"/>
      <c r="T335" s="235"/>
      <c r="U335" s="235"/>
      <c r="V335" s="235"/>
      <c r="W335" s="235"/>
      <c r="X335" s="236"/>
      <c r="AT335" s="230" t="s">
        <v>179</v>
      </c>
      <c r="AU335" s="230" t="s">
        <v>91</v>
      </c>
      <c r="AV335" s="12" t="s">
        <v>91</v>
      </c>
      <c r="AW335" s="12" t="s">
        <v>7</v>
      </c>
      <c r="AX335" s="12" t="s">
        <v>75</v>
      </c>
      <c r="AY335" s="230" t="s">
        <v>169</v>
      </c>
    </row>
    <row r="336" spans="2:51" s="12" customFormat="1" ht="13.5">
      <c r="B336" s="229"/>
      <c r="D336" s="218" t="s">
        <v>179</v>
      </c>
      <c r="E336" s="230" t="s">
        <v>5</v>
      </c>
      <c r="F336" s="231" t="s">
        <v>417</v>
      </c>
      <c r="H336" s="232">
        <v>55</v>
      </c>
      <c r="I336" s="233"/>
      <c r="J336" s="233"/>
      <c r="M336" s="229"/>
      <c r="N336" s="234"/>
      <c r="O336" s="235"/>
      <c r="P336" s="235"/>
      <c r="Q336" s="235"/>
      <c r="R336" s="235"/>
      <c r="S336" s="235"/>
      <c r="T336" s="235"/>
      <c r="U336" s="235"/>
      <c r="V336" s="235"/>
      <c r="W336" s="235"/>
      <c r="X336" s="236"/>
      <c r="AT336" s="230" t="s">
        <v>179</v>
      </c>
      <c r="AU336" s="230" t="s">
        <v>91</v>
      </c>
      <c r="AV336" s="12" t="s">
        <v>91</v>
      </c>
      <c r="AW336" s="12" t="s">
        <v>7</v>
      </c>
      <c r="AX336" s="12" t="s">
        <v>75</v>
      </c>
      <c r="AY336" s="230" t="s">
        <v>169</v>
      </c>
    </row>
    <row r="337" spans="2:51" s="12" customFormat="1" ht="13.5">
      <c r="B337" s="229"/>
      <c r="D337" s="218" t="s">
        <v>179</v>
      </c>
      <c r="E337" s="230" t="s">
        <v>5</v>
      </c>
      <c r="F337" s="231" t="s">
        <v>418</v>
      </c>
      <c r="H337" s="232">
        <v>65</v>
      </c>
      <c r="I337" s="233"/>
      <c r="J337" s="233"/>
      <c r="M337" s="229"/>
      <c r="N337" s="234"/>
      <c r="O337" s="235"/>
      <c r="P337" s="235"/>
      <c r="Q337" s="235"/>
      <c r="R337" s="235"/>
      <c r="S337" s="235"/>
      <c r="T337" s="235"/>
      <c r="U337" s="235"/>
      <c r="V337" s="235"/>
      <c r="W337" s="235"/>
      <c r="X337" s="236"/>
      <c r="AT337" s="230" t="s">
        <v>179</v>
      </c>
      <c r="AU337" s="230" t="s">
        <v>91</v>
      </c>
      <c r="AV337" s="12" t="s">
        <v>91</v>
      </c>
      <c r="AW337" s="12" t="s">
        <v>7</v>
      </c>
      <c r="AX337" s="12" t="s">
        <v>75</v>
      </c>
      <c r="AY337" s="230" t="s">
        <v>169</v>
      </c>
    </row>
    <row r="338" spans="2:51" s="12" customFormat="1" ht="13.5">
      <c r="B338" s="229"/>
      <c r="D338" s="218" t="s">
        <v>179</v>
      </c>
      <c r="E338" s="230" t="s">
        <v>5</v>
      </c>
      <c r="F338" s="231" t="s">
        <v>419</v>
      </c>
      <c r="H338" s="232">
        <v>65</v>
      </c>
      <c r="I338" s="233"/>
      <c r="J338" s="233"/>
      <c r="M338" s="229"/>
      <c r="N338" s="234"/>
      <c r="O338" s="235"/>
      <c r="P338" s="235"/>
      <c r="Q338" s="235"/>
      <c r="R338" s="235"/>
      <c r="S338" s="235"/>
      <c r="T338" s="235"/>
      <c r="U338" s="235"/>
      <c r="V338" s="235"/>
      <c r="W338" s="235"/>
      <c r="X338" s="236"/>
      <c r="AT338" s="230" t="s">
        <v>179</v>
      </c>
      <c r="AU338" s="230" t="s">
        <v>91</v>
      </c>
      <c r="AV338" s="12" t="s">
        <v>91</v>
      </c>
      <c r="AW338" s="12" t="s">
        <v>7</v>
      </c>
      <c r="AX338" s="12" t="s">
        <v>75</v>
      </c>
      <c r="AY338" s="230" t="s">
        <v>169</v>
      </c>
    </row>
    <row r="339" spans="2:51" s="12" customFormat="1" ht="13.5">
      <c r="B339" s="229"/>
      <c r="D339" s="218" t="s">
        <v>179</v>
      </c>
      <c r="E339" s="230" t="s">
        <v>5</v>
      </c>
      <c r="F339" s="231" t="s">
        <v>420</v>
      </c>
      <c r="H339" s="232">
        <v>130</v>
      </c>
      <c r="I339" s="233"/>
      <c r="J339" s="233"/>
      <c r="M339" s="229"/>
      <c r="N339" s="234"/>
      <c r="O339" s="235"/>
      <c r="P339" s="235"/>
      <c r="Q339" s="235"/>
      <c r="R339" s="235"/>
      <c r="S339" s="235"/>
      <c r="T339" s="235"/>
      <c r="U339" s="235"/>
      <c r="V339" s="235"/>
      <c r="W339" s="235"/>
      <c r="X339" s="236"/>
      <c r="AT339" s="230" t="s">
        <v>179</v>
      </c>
      <c r="AU339" s="230" t="s">
        <v>91</v>
      </c>
      <c r="AV339" s="12" t="s">
        <v>91</v>
      </c>
      <c r="AW339" s="12" t="s">
        <v>7</v>
      </c>
      <c r="AX339" s="12" t="s">
        <v>75</v>
      </c>
      <c r="AY339" s="230" t="s">
        <v>169</v>
      </c>
    </row>
    <row r="340" spans="2:51" s="12" customFormat="1" ht="13.5">
      <c r="B340" s="229"/>
      <c r="D340" s="218" t="s">
        <v>179</v>
      </c>
      <c r="E340" s="230" t="s">
        <v>5</v>
      </c>
      <c r="F340" s="231" t="s">
        <v>421</v>
      </c>
      <c r="H340" s="232">
        <v>55</v>
      </c>
      <c r="I340" s="233"/>
      <c r="J340" s="233"/>
      <c r="M340" s="229"/>
      <c r="N340" s="234"/>
      <c r="O340" s="235"/>
      <c r="P340" s="235"/>
      <c r="Q340" s="235"/>
      <c r="R340" s="235"/>
      <c r="S340" s="235"/>
      <c r="T340" s="235"/>
      <c r="U340" s="235"/>
      <c r="V340" s="235"/>
      <c r="W340" s="235"/>
      <c r="X340" s="236"/>
      <c r="AT340" s="230" t="s">
        <v>179</v>
      </c>
      <c r="AU340" s="230" t="s">
        <v>91</v>
      </c>
      <c r="AV340" s="12" t="s">
        <v>91</v>
      </c>
      <c r="AW340" s="12" t="s">
        <v>7</v>
      </c>
      <c r="AX340" s="12" t="s">
        <v>75</v>
      </c>
      <c r="AY340" s="230" t="s">
        <v>169</v>
      </c>
    </row>
    <row r="341" spans="2:51" s="12" customFormat="1" ht="13.5">
      <c r="B341" s="229"/>
      <c r="D341" s="218" t="s">
        <v>179</v>
      </c>
      <c r="E341" s="230" t="s">
        <v>5</v>
      </c>
      <c r="F341" s="231" t="s">
        <v>422</v>
      </c>
      <c r="H341" s="232">
        <v>71.25</v>
      </c>
      <c r="I341" s="233"/>
      <c r="J341" s="233"/>
      <c r="M341" s="229"/>
      <c r="N341" s="234"/>
      <c r="O341" s="235"/>
      <c r="P341" s="235"/>
      <c r="Q341" s="235"/>
      <c r="R341" s="235"/>
      <c r="S341" s="235"/>
      <c r="T341" s="235"/>
      <c r="U341" s="235"/>
      <c r="V341" s="235"/>
      <c r="W341" s="235"/>
      <c r="X341" s="236"/>
      <c r="AT341" s="230" t="s">
        <v>179</v>
      </c>
      <c r="AU341" s="230" t="s">
        <v>91</v>
      </c>
      <c r="AV341" s="12" t="s">
        <v>91</v>
      </c>
      <c r="AW341" s="12" t="s">
        <v>7</v>
      </c>
      <c r="AX341" s="12" t="s">
        <v>75</v>
      </c>
      <c r="AY341" s="230" t="s">
        <v>169</v>
      </c>
    </row>
    <row r="342" spans="2:51" s="12" customFormat="1" ht="13.5">
      <c r="B342" s="229"/>
      <c r="D342" s="218" t="s">
        <v>179</v>
      </c>
      <c r="E342" s="230" t="s">
        <v>5</v>
      </c>
      <c r="F342" s="231" t="s">
        <v>423</v>
      </c>
      <c r="H342" s="232">
        <v>65</v>
      </c>
      <c r="I342" s="233"/>
      <c r="J342" s="233"/>
      <c r="M342" s="229"/>
      <c r="N342" s="234"/>
      <c r="O342" s="235"/>
      <c r="P342" s="235"/>
      <c r="Q342" s="235"/>
      <c r="R342" s="235"/>
      <c r="S342" s="235"/>
      <c r="T342" s="235"/>
      <c r="U342" s="235"/>
      <c r="V342" s="235"/>
      <c r="W342" s="235"/>
      <c r="X342" s="236"/>
      <c r="AT342" s="230" t="s">
        <v>179</v>
      </c>
      <c r="AU342" s="230" t="s">
        <v>91</v>
      </c>
      <c r="AV342" s="12" t="s">
        <v>91</v>
      </c>
      <c r="AW342" s="12" t="s">
        <v>7</v>
      </c>
      <c r="AX342" s="12" t="s">
        <v>75</v>
      </c>
      <c r="AY342" s="230" t="s">
        <v>169</v>
      </c>
    </row>
    <row r="343" spans="2:51" s="12" customFormat="1" ht="13.5">
      <c r="B343" s="229"/>
      <c r="D343" s="218" t="s">
        <v>179</v>
      </c>
      <c r="E343" s="230" t="s">
        <v>5</v>
      </c>
      <c r="F343" s="231" t="s">
        <v>424</v>
      </c>
      <c r="H343" s="232">
        <v>65</v>
      </c>
      <c r="I343" s="233"/>
      <c r="J343" s="233"/>
      <c r="M343" s="229"/>
      <c r="N343" s="234"/>
      <c r="O343" s="235"/>
      <c r="P343" s="235"/>
      <c r="Q343" s="235"/>
      <c r="R343" s="235"/>
      <c r="S343" s="235"/>
      <c r="T343" s="235"/>
      <c r="U343" s="235"/>
      <c r="V343" s="235"/>
      <c r="W343" s="235"/>
      <c r="X343" s="236"/>
      <c r="AT343" s="230" t="s">
        <v>179</v>
      </c>
      <c r="AU343" s="230" t="s">
        <v>91</v>
      </c>
      <c r="AV343" s="12" t="s">
        <v>91</v>
      </c>
      <c r="AW343" s="12" t="s">
        <v>7</v>
      </c>
      <c r="AX343" s="12" t="s">
        <v>75</v>
      </c>
      <c r="AY343" s="230" t="s">
        <v>169</v>
      </c>
    </row>
    <row r="344" spans="2:51" s="12" customFormat="1" ht="13.5">
      <c r="B344" s="229"/>
      <c r="D344" s="218" t="s">
        <v>179</v>
      </c>
      <c r="E344" s="230" t="s">
        <v>5</v>
      </c>
      <c r="F344" s="231" t="s">
        <v>425</v>
      </c>
      <c r="H344" s="232">
        <v>85</v>
      </c>
      <c r="I344" s="233"/>
      <c r="J344" s="233"/>
      <c r="M344" s="229"/>
      <c r="N344" s="234"/>
      <c r="O344" s="235"/>
      <c r="P344" s="235"/>
      <c r="Q344" s="235"/>
      <c r="R344" s="235"/>
      <c r="S344" s="235"/>
      <c r="T344" s="235"/>
      <c r="U344" s="235"/>
      <c r="V344" s="235"/>
      <c r="W344" s="235"/>
      <c r="X344" s="236"/>
      <c r="AT344" s="230" t="s">
        <v>179</v>
      </c>
      <c r="AU344" s="230" t="s">
        <v>91</v>
      </c>
      <c r="AV344" s="12" t="s">
        <v>91</v>
      </c>
      <c r="AW344" s="12" t="s">
        <v>7</v>
      </c>
      <c r="AX344" s="12" t="s">
        <v>75</v>
      </c>
      <c r="AY344" s="230" t="s">
        <v>169</v>
      </c>
    </row>
    <row r="345" spans="2:51" s="12" customFormat="1" ht="13.5">
      <c r="B345" s="229"/>
      <c r="D345" s="218" t="s">
        <v>179</v>
      </c>
      <c r="E345" s="230" t="s">
        <v>5</v>
      </c>
      <c r="F345" s="231" t="s">
        <v>426</v>
      </c>
      <c r="H345" s="232">
        <v>180</v>
      </c>
      <c r="I345" s="233"/>
      <c r="J345" s="233"/>
      <c r="M345" s="229"/>
      <c r="N345" s="234"/>
      <c r="O345" s="235"/>
      <c r="P345" s="235"/>
      <c r="Q345" s="235"/>
      <c r="R345" s="235"/>
      <c r="S345" s="235"/>
      <c r="T345" s="235"/>
      <c r="U345" s="235"/>
      <c r="V345" s="235"/>
      <c r="W345" s="235"/>
      <c r="X345" s="236"/>
      <c r="AT345" s="230" t="s">
        <v>179</v>
      </c>
      <c r="AU345" s="230" t="s">
        <v>91</v>
      </c>
      <c r="AV345" s="12" t="s">
        <v>91</v>
      </c>
      <c r="AW345" s="12" t="s">
        <v>7</v>
      </c>
      <c r="AX345" s="12" t="s">
        <v>75</v>
      </c>
      <c r="AY345" s="230" t="s">
        <v>169</v>
      </c>
    </row>
    <row r="346" spans="2:51" s="13" customFormat="1" ht="13.5">
      <c r="B346" s="237"/>
      <c r="D346" s="218" t="s">
        <v>179</v>
      </c>
      <c r="E346" s="238" t="s">
        <v>5</v>
      </c>
      <c r="F346" s="239" t="s">
        <v>182</v>
      </c>
      <c r="H346" s="240">
        <v>1001.25</v>
      </c>
      <c r="I346" s="241"/>
      <c r="J346" s="241"/>
      <c r="M346" s="237"/>
      <c r="N346" s="242"/>
      <c r="O346" s="243"/>
      <c r="P346" s="243"/>
      <c r="Q346" s="243"/>
      <c r="R346" s="243"/>
      <c r="S346" s="243"/>
      <c r="T346" s="243"/>
      <c r="U346" s="243"/>
      <c r="V346" s="243"/>
      <c r="W346" s="243"/>
      <c r="X346" s="244"/>
      <c r="AT346" s="238" t="s">
        <v>179</v>
      </c>
      <c r="AU346" s="238" t="s">
        <v>91</v>
      </c>
      <c r="AV346" s="13" t="s">
        <v>183</v>
      </c>
      <c r="AW346" s="13" t="s">
        <v>7</v>
      </c>
      <c r="AX346" s="13" t="s">
        <v>75</v>
      </c>
      <c r="AY346" s="238" t="s">
        <v>169</v>
      </c>
    </row>
    <row r="347" spans="2:51" s="11" customFormat="1" ht="13.5">
      <c r="B347" s="222"/>
      <c r="D347" s="218" t="s">
        <v>179</v>
      </c>
      <c r="E347" s="223" t="s">
        <v>5</v>
      </c>
      <c r="F347" s="224" t="s">
        <v>427</v>
      </c>
      <c r="H347" s="223" t="s">
        <v>5</v>
      </c>
      <c r="I347" s="225"/>
      <c r="J347" s="225"/>
      <c r="M347" s="222"/>
      <c r="N347" s="226"/>
      <c r="O347" s="227"/>
      <c r="P347" s="227"/>
      <c r="Q347" s="227"/>
      <c r="R347" s="227"/>
      <c r="S347" s="227"/>
      <c r="T347" s="227"/>
      <c r="U347" s="227"/>
      <c r="V347" s="227"/>
      <c r="W347" s="227"/>
      <c r="X347" s="228"/>
      <c r="AT347" s="223" t="s">
        <v>179</v>
      </c>
      <c r="AU347" s="223" t="s">
        <v>91</v>
      </c>
      <c r="AV347" s="11" t="s">
        <v>80</v>
      </c>
      <c r="AW347" s="11" t="s">
        <v>7</v>
      </c>
      <c r="AX347" s="11" t="s">
        <v>75</v>
      </c>
      <c r="AY347" s="223" t="s">
        <v>169</v>
      </c>
    </row>
    <row r="348" spans="2:51" s="12" customFormat="1" ht="13.5">
      <c r="B348" s="229"/>
      <c r="D348" s="218" t="s">
        <v>179</v>
      </c>
      <c r="E348" s="230" t="s">
        <v>5</v>
      </c>
      <c r="F348" s="231" t="s">
        <v>428</v>
      </c>
      <c r="H348" s="232">
        <v>200</v>
      </c>
      <c r="I348" s="233"/>
      <c r="J348" s="233"/>
      <c r="M348" s="229"/>
      <c r="N348" s="234"/>
      <c r="O348" s="235"/>
      <c r="P348" s="235"/>
      <c r="Q348" s="235"/>
      <c r="R348" s="235"/>
      <c r="S348" s="235"/>
      <c r="T348" s="235"/>
      <c r="U348" s="235"/>
      <c r="V348" s="235"/>
      <c r="W348" s="235"/>
      <c r="X348" s="236"/>
      <c r="AT348" s="230" t="s">
        <v>179</v>
      </c>
      <c r="AU348" s="230" t="s">
        <v>91</v>
      </c>
      <c r="AV348" s="12" t="s">
        <v>91</v>
      </c>
      <c r="AW348" s="12" t="s">
        <v>7</v>
      </c>
      <c r="AX348" s="12" t="s">
        <v>75</v>
      </c>
      <c r="AY348" s="230" t="s">
        <v>169</v>
      </c>
    </row>
    <row r="349" spans="2:51" s="12" customFormat="1" ht="13.5">
      <c r="B349" s="229"/>
      <c r="D349" s="218" t="s">
        <v>179</v>
      </c>
      <c r="E349" s="230" t="s">
        <v>5</v>
      </c>
      <c r="F349" s="231" t="s">
        <v>429</v>
      </c>
      <c r="H349" s="232">
        <v>240</v>
      </c>
      <c r="I349" s="233"/>
      <c r="J349" s="233"/>
      <c r="M349" s="229"/>
      <c r="N349" s="234"/>
      <c r="O349" s="235"/>
      <c r="P349" s="235"/>
      <c r="Q349" s="235"/>
      <c r="R349" s="235"/>
      <c r="S349" s="235"/>
      <c r="T349" s="235"/>
      <c r="U349" s="235"/>
      <c r="V349" s="235"/>
      <c r="W349" s="235"/>
      <c r="X349" s="236"/>
      <c r="AT349" s="230" t="s">
        <v>179</v>
      </c>
      <c r="AU349" s="230" t="s">
        <v>91</v>
      </c>
      <c r="AV349" s="12" t="s">
        <v>91</v>
      </c>
      <c r="AW349" s="12" t="s">
        <v>7</v>
      </c>
      <c r="AX349" s="12" t="s">
        <v>75</v>
      </c>
      <c r="AY349" s="230" t="s">
        <v>169</v>
      </c>
    </row>
    <row r="350" spans="2:51" s="12" customFormat="1" ht="13.5">
      <c r="B350" s="229"/>
      <c r="D350" s="218" t="s">
        <v>179</v>
      </c>
      <c r="E350" s="230" t="s">
        <v>5</v>
      </c>
      <c r="F350" s="231" t="s">
        <v>430</v>
      </c>
      <c r="H350" s="232">
        <v>240</v>
      </c>
      <c r="I350" s="233"/>
      <c r="J350" s="233"/>
      <c r="M350" s="229"/>
      <c r="N350" s="234"/>
      <c r="O350" s="235"/>
      <c r="P350" s="235"/>
      <c r="Q350" s="235"/>
      <c r="R350" s="235"/>
      <c r="S350" s="235"/>
      <c r="T350" s="235"/>
      <c r="U350" s="235"/>
      <c r="V350" s="235"/>
      <c r="W350" s="235"/>
      <c r="X350" s="236"/>
      <c r="AT350" s="230" t="s">
        <v>179</v>
      </c>
      <c r="AU350" s="230" t="s">
        <v>91</v>
      </c>
      <c r="AV350" s="12" t="s">
        <v>91</v>
      </c>
      <c r="AW350" s="12" t="s">
        <v>7</v>
      </c>
      <c r="AX350" s="12" t="s">
        <v>75</v>
      </c>
      <c r="AY350" s="230" t="s">
        <v>169</v>
      </c>
    </row>
    <row r="351" spans="2:51" s="12" customFormat="1" ht="13.5">
      <c r="B351" s="229"/>
      <c r="D351" s="218" t="s">
        <v>179</v>
      </c>
      <c r="E351" s="230" t="s">
        <v>5</v>
      </c>
      <c r="F351" s="231" t="s">
        <v>431</v>
      </c>
      <c r="H351" s="232">
        <v>240</v>
      </c>
      <c r="I351" s="233"/>
      <c r="J351" s="233"/>
      <c r="M351" s="229"/>
      <c r="N351" s="234"/>
      <c r="O351" s="235"/>
      <c r="P351" s="235"/>
      <c r="Q351" s="235"/>
      <c r="R351" s="235"/>
      <c r="S351" s="235"/>
      <c r="T351" s="235"/>
      <c r="U351" s="235"/>
      <c r="V351" s="235"/>
      <c r="W351" s="235"/>
      <c r="X351" s="236"/>
      <c r="AT351" s="230" t="s">
        <v>179</v>
      </c>
      <c r="AU351" s="230" t="s">
        <v>91</v>
      </c>
      <c r="AV351" s="12" t="s">
        <v>91</v>
      </c>
      <c r="AW351" s="12" t="s">
        <v>7</v>
      </c>
      <c r="AX351" s="12" t="s">
        <v>75</v>
      </c>
      <c r="AY351" s="230" t="s">
        <v>169</v>
      </c>
    </row>
    <row r="352" spans="2:51" s="12" customFormat="1" ht="13.5">
      <c r="B352" s="229"/>
      <c r="D352" s="218" t="s">
        <v>179</v>
      </c>
      <c r="E352" s="230" t="s">
        <v>5</v>
      </c>
      <c r="F352" s="231" t="s">
        <v>432</v>
      </c>
      <c r="H352" s="232">
        <v>240</v>
      </c>
      <c r="I352" s="233"/>
      <c r="J352" s="233"/>
      <c r="M352" s="229"/>
      <c r="N352" s="234"/>
      <c r="O352" s="235"/>
      <c r="P352" s="235"/>
      <c r="Q352" s="235"/>
      <c r="R352" s="235"/>
      <c r="S352" s="235"/>
      <c r="T352" s="235"/>
      <c r="U352" s="235"/>
      <c r="V352" s="235"/>
      <c r="W352" s="235"/>
      <c r="X352" s="236"/>
      <c r="AT352" s="230" t="s">
        <v>179</v>
      </c>
      <c r="AU352" s="230" t="s">
        <v>91</v>
      </c>
      <c r="AV352" s="12" t="s">
        <v>91</v>
      </c>
      <c r="AW352" s="12" t="s">
        <v>7</v>
      </c>
      <c r="AX352" s="12" t="s">
        <v>75</v>
      </c>
      <c r="AY352" s="230" t="s">
        <v>169</v>
      </c>
    </row>
    <row r="353" spans="2:51" s="12" customFormat="1" ht="13.5">
      <c r="B353" s="229"/>
      <c r="D353" s="218" t="s">
        <v>179</v>
      </c>
      <c r="E353" s="230" t="s">
        <v>5</v>
      </c>
      <c r="F353" s="231" t="s">
        <v>433</v>
      </c>
      <c r="H353" s="232">
        <v>240</v>
      </c>
      <c r="I353" s="233"/>
      <c r="J353" s="233"/>
      <c r="M353" s="229"/>
      <c r="N353" s="234"/>
      <c r="O353" s="235"/>
      <c r="P353" s="235"/>
      <c r="Q353" s="235"/>
      <c r="R353" s="235"/>
      <c r="S353" s="235"/>
      <c r="T353" s="235"/>
      <c r="U353" s="235"/>
      <c r="V353" s="235"/>
      <c r="W353" s="235"/>
      <c r="X353" s="236"/>
      <c r="AT353" s="230" t="s">
        <v>179</v>
      </c>
      <c r="AU353" s="230" t="s">
        <v>91</v>
      </c>
      <c r="AV353" s="12" t="s">
        <v>91</v>
      </c>
      <c r="AW353" s="12" t="s">
        <v>7</v>
      </c>
      <c r="AX353" s="12" t="s">
        <v>75</v>
      </c>
      <c r="AY353" s="230" t="s">
        <v>169</v>
      </c>
    </row>
    <row r="354" spans="2:51" s="12" customFormat="1" ht="13.5">
      <c r="B354" s="229"/>
      <c r="D354" s="218" t="s">
        <v>179</v>
      </c>
      <c r="E354" s="230" t="s">
        <v>5</v>
      </c>
      <c r="F354" s="231" t="s">
        <v>434</v>
      </c>
      <c r="H354" s="232">
        <v>480</v>
      </c>
      <c r="I354" s="233"/>
      <c r="J354" s="233"/>
      <c r="M354" s="229"/>
      <c r="N354" s="234"/>
      <c r="O354" s="235"/>
      <c r="P354" s="235"/>
      <c r="Q354" s="235"/>
      <c r="R354" s="235"/>
      <c r="S354" s="235"/>
      <c r="T354" s="235"/>
      <c r="U354" s="235"/>
      <c r="V354" s="235"/>
      <c r="W354" s="235"/>
      <c r="X354" s="236"/>
      <c r="AT354" s="230" t="s">
        <v>179</v>
      </c>
      <c r="AU354" s="230" t="s">
        <v>91</v>
      </c>
      <c r="AV354" s="12" t="s">
        <v>91</v>
      </c>
      <c r="AW354" s="12" t="s">
        <v>7</v>
      </c>
      <c r="AX354" s="12" t="s">
        <v>75</v>
      </c>
      <c r="AY354" s="230" t="s">
        <v>169</v>
      </c>
    </row>
    <row r="355" spans="2:51" s="12" customFormat="1" ht="13.5">
      <c r="B355" s="229"/>
      <c r="D355" s="218" t="s">
        <v>179</v>
      </c>
      <c r="E355" s="230" t="s">
        <v>5</v>
      </c>
      <c r="F355" s="231" t="s">
        <v>435</v>
      </c>
      <c r="H355" s="232">
        <v>100</v>
      </c>
      <c r="I355" s="233"/>
      <c r="J355" s="233"/>
      <c r="M355" s="229"/>
      <c r="N355" s="234"/>
      <c r="O355" s="235"/>
      <c r="P355" s="235"/>
      <c r="Q355" s="235"/>
      <c r="R355" s="235"/>
      <c r="S355" s="235"/>
      <c r="T355" s="235"/>
      <c r="U355" s="235"/>
      <c r="V355" s="235"/>
      <c r="W355" s="235"/>
      <c r="X355" s="236"/>
      <c r="AT355" s="230" t="s">
        <v>179</v>
      </c>
      <c r="AU355" s="230" t="s">
        <v>91</v>
      </c>
      <c r="AV355" s="12" t="s">
        <v>91</v>
      </c>
      <c r="AW355" s="12" t="s">
        <v>7</v>
      </c>
      <c r="AX355" s="12" t="s">
        <v>75</v>
      </c>
      <c r="AY355" s="230" t="s">
        <v>169</v>
      </c>
    </row>
    <row r="356" spans="2:51" s="12" customFormat="1" ht="13.5">
      <c r="B356" s="229"/>
      <c r="D356" s="218" t="s">
        <v>179</v>
      </c>
      <c r="E356" s="230" t="s">
        <v>5</v>
      </c>
      <c r="F356" s="231" t="s">
        <v>436</v>
      </c>
      <c r="H356" s="232">
        <v>210</v>
      </c>
      <c r="I356" s="233"/>
      <c r="J356" s="233"/>
      <c r="M356" s="229"/>
      <c r="N356" s="234"/>
      <c r="O356" s="235"/>
      <c r="P356" s="235"/>
      <c r="Q356" s="235"/>
      <c r="R356" s="235"/>
      <c r="S356" s="235"/>
      <c r="T356" s="235"/>
      <c r="U356" s="235"/>
      <c r="V356" s="235"/>
      <c r="W356" s="235"/>
      <c r="X356" s="236"/>
      <c r="AT356" s="230" t="s">
        <v>179</v>
      </c>
      <c r="AU356" s="230" t="s">
        <v>91</v>
      </c>
      <c r="AV356" s="12" t="s">
        <v>91</v>
      </c>
      <c r="AW356" s="12" t="s">
        <v>7</v>
      </c>
      <c r="AX356" s="12" t="s">
        <v>75</v>
      </c>
      <c r="AY356" s="230" t="s">
        <v>169</v>
      </c>
    </row>
    <row r="357" spans="2:51" s="12" customFormat="1" ht="13.5">
      <c r="B357" s="229"/>
      <c r="D357" s="218" t="s">
        <v>179</v>
      </c>
      <c r="E357" s="230" t="s">
        <v>5</v>
      </c>
      <c r="F357" s="231" t="s">
        <v>437</v>
      </c>
      <c r="H357" s="232">
        <v>210</v>
      </c>
      <c r="I357" s="233"/>
      <c r="J357" s="233"/>
      <c r="M357" s="229"/>
      <c r="N357" s="234"/>
      <c r="O357" s="235"/>
      <c r="P357" s="235"/>
      <c r="Q357" s="235"/>
      <c r="R357" s="235"/>
      <c r="S357" s="235"/>
      <c r="T357" s="235"/>
      <c r="U357" s="235"/>
      <c r="V357" s="235"/>
      <c r="W357" s="235"/>
      <c r="X357" s="236"/>
      <c r="AT357" s="230" t="s">
        <v>179</v>
      </c>
      <c r="AU357" s="230" t="s">
        <v>91</v>
      </c>
      <c r="AV357" s="12" t="s">
        <v>91</v>
      </c>
      <c r="AW357" s="12" t="s">
        <v>7</v>
      </c>
      <c r="AX357" s="12" t="s">
        <v>75</v>
      </c>
      <c r="AY357" s="230" t="s">
        <v>169</v>
      </c>
    </row>
    <row r="358" spans="2:51" s="12" customFormat="1" ht="13.5">
      <c r="B358" s="229"/>
      <c r="D358" s="218" t="s">
        <v>179</v>
      </c>
      <c r="E358" s="230" t="s">
        <v>5</v>
      </c>
      <c r="F358" s="231" t="s">
        <v>438</v>
      </c>
      <c r="H358" s="232">
        <v>210</v>
      </c>
      <c r="I358" s="233"/>
      <c r="J358" s="233"/>
      <c r="M358" s="229"/>
      <c r="N358" s="234"/>
      <c r="O358" s="235"/>
      <c r="P358" s="235"/>
      <c r="Q358" s="235"/>
      <c r="R358" s="235"/>
      <c r="S358" s="235"/>
      <c r="T358" s="235"/>
      <c r="U358" s="235"/>
      <c r="V358" s="235"/>
      <c r="W358" s="235"/>
      <c r="X358" s="236"/>
      <c r="AT358" s="230" t="s">
        <v>179</v>
      </c>
      <c r="AU358" s="230" t="s">
        <v>91</v>
      </c>
      <c r="AV358" s="12" t="s">
        <v>91</v>
      </c>
      <c r="AW358" s="12" t="s">
        <v>7</v>
      </c>
      <c r="AX358" s="12" t="s">
        <v>75</v>
      </c>
      <c r="AY358" s="230" t="s">
        <v>169</v>
      </c>
    </row>
    <row r="359" spans="2:51" s="13" customFormat="1" ht="13.5">
      <c r="B359" s="237"/>
      <c r="D359" s="218" t="s">
        <v>179</v>
      </c>
      <c r="E359" s="238" t="s">
        <v>5</v>
      </c>
      <c r="F359" s="239" t="s">
        <v>182</v>
      </c>
      <c r="H359" s="240">
        <v>2610</v>
      </c>
      <c r="I359" s="241"/>
      <c r="J359" s="241"/>
      <c r="M359" s="237"/>
      <c r="N359" s="242"/>
      <c r="O359" s="243"/>
      <c r="P359" s="243"/>
      <c r="Q359" s="243"/>
      <c r="R359" s="243"/>
      <c r="S359" s="243"/>
      <c r="T359" s="243"/>
      <c r="U359" s="243"/>
      <c r="V359" s="243"/>
      <c r="W359" s="243"/>
      <c r="X359" s="244"/>
      <c r="AT359" s="238" t="s">
        <v>179</v>
      </c>
      <c r="AU359" s="238" t="s">
        <v>91</v>
      </c>
      <c r="AV359" s="13" t="s">
        <v>183</v>
      </c>
      <c r="AW359" s="13" t="s">
        <v>7</v>
      </c>
      <c r="AX359" s="13" t="s">
        <v>75</v>
      </c>
      <c r="AY359" s="238" t="s">
        <v>169</v>
      </c>
    </row>
    <row r="360" spans="2:51" s="11" customFormat="1" ht="13.5">
      <c r="B360" s="222"/>
      <c r="D360" s="218" t="s">
        <v>179</v>
      </c>
      <c r="E360" s="223" t="s">
        <v>5</v>
      </c>
      <c r="F360" s="224" t="s">
        <v>439</v>
      </c>
      <c r="H360" s="223" t="s">
        <v>5</v>
      </c>
      <c r="I360" s="225"/>
      <c r="J360" s="225"/>
      <c r="M360" s="222"/>
      <c r="N360" s="226"/>
      <c r="O360" s="227"/>
      <c r="P360" s="227"/>
      <c r="Q360" s="227"/>
      <c r="R360" s="227"/>
      <c r="S360" s="227"/>
      <c r="T360" s="227"/>
      <c r="U360" s="227"/>
      <c r="V360" s="227"/>
      <c r="W360" s="227"/>
      <c r="X360" s="228"/>
      <c r="AT360" s="223" t="s">
        <v>179</v>
      </c>
      <c r="AU360" s="223" t="s">
        <v>91</v>
      </c>
      <c r="AV360" s="11" t="s">
        <v>80</v>
      </c>
      <c r="AW360" s="11" t="s">
        <v>7</v>
      </c>
      <c r="AX360" s="11" t="s">
        <v>75</v>
      </c>
      <c r="AY360" s="223" t="s">
        <v>169</v>
      </c>
    </row>
    <row r="361" spans="2:51" s="12" customFormat="1" ht="13.5">
      <c r="B361" s="229"/>
      <c r="D361" s="218" t="s">
        <v>179</v>
      </c>
      <c r="E361" s="230" t="s">
        <v>5</v>
      </c>
      <c r="F361" s="231" t="s">
        <v>440</v>
      </c>
      <c r="H361" s="232">
        <v>1812</v>
      </c>
      <c r="I361" s="233"/>
      <c r="J361" s="233"/>
      <c r="M361" s="229"/>
      <c r="N361" s="234"/>
      <c r="O361" s="235"/>
      <c r="P361" s="235"/>
      <c r="Q361" s="235"/>
      <c r="R361" s="235"/>
      <c r="S361" s="235"/>
      <c r="T361" s="235"/>
      <c r="U361" s="235"/>
      <c r="V361" s="235"/>
      <c r="W361" s="235"/>
      <c r="X361" s="236"/>
      <c r="AT361" s="230" t="s">
        <v>179</v>
      </c>
      <c r="AU361" s="230" t="s">
        <v>91</v>
      </c>
      <c r="AV361" s="12" t="s">
        <v>91</v>
      </c>
      <c r="AW361" s="12" t="s">
        <v>7</v>
      </c>
      <c r="AX361" s="12" t="s">
        <v>75</v>
      </c>
      <c r="AY361" s="230" t="s">
        <v>169</v>
      </c>
    </row>
    <row r="362" spans="2:51" s="13" customFormat="1" ht="13.5">
      <c r="B362" s="237"/>
      <c r="D362" s="218" t="s">
        <v>179</v>
      </c>
      <c r="E362" s="238" t="s">
        <v>5</v>
      </c>
      <c r="F362" s="239" t="s">
        <v>182</v>
      </c>
      <c r="H362" s="240">
        <v>1812</v>
      </c>
      <c r="I362" s="241"/>
      <c r="J362" s="241"/>
      <c r="M362" s="237"/>
      <c r="N362" s="242"/>
      <c r="O362" s="243"/>
      <c r="P362" s="243"/>
      <c r="Q362" s="243"/>
      <c r="R362" s="243"/>
      <c r="S362" s="243"/>
      <c r="T362" s="243"/>
      <c r="U362" s="243"/>
      <c r="V362" s="243"/>
      <c r="W362" s="243"/>
      <c r="X362" s="244"/>
      <c r="AT362" s="238" t="s">
        <v>179</v>
      </c>
      <c r="AU362" s="238" t="s">
        <v>91</v>
      </c>
      <c r="AV362" s="13" t="s">
        <v>183</v>
      </c>
      <c r="AW362" s="13" t="s">
        <v>7</v>
      </c>
      <c r="AX362" s="13" t="s">
        <v>75</v>
      </c>
      <c r="AY362" s="238" t="s">
        <v>169</v>
      </c>
    </row>
    <row r="363" spans="2:51" s="14" customFormat="1" ht="13.5">
      <c r="B363" s="245"/>
      <c r="D363" s="218" t="s">
        <v>179</v>
      </c>
      <c r="E363" s="246" t="s">
        <v>5</v>
      </c>
      <c r="F363" s="247" t="s">
        <v>184</v>
      </c>
      <c r="H363" s="248">
        <v>5423.25</v>
      </c>
      <c r="I363" s="249"/>
      <c r="J363" s="249"/>
      <c r="M363" s="245"/>
      <c r="N363" s="250"/>
      <c r="O363" s="251"/>
      <c r="P363" s="251"/>
      <c r="Q363" s="251"/>
      <c r="R363" s="251"/>
      <c r="S363" s="251"/>
      <c r="T363" s="251"/>
      <c r="U363" s="251"/>
      <c r="V363" s="251"/>
      <c r="W363" s="251"/>
      <c r="X363" s="252"/>
      <c r="AT363" s="246" t="s">
        <v>179</v>
      </c>
      <c r="AU363" s="246" t="s">
        <v>91</v>
      </c>
      <c r="AV363" s="14" t="s">
        <v>175</v>
      </c>
      <c r="AW363" s="14" t="s">
        <v>7</v>
      </c>
      <c r="AX363" s="14" t="s">
        <v>80</v>
      </c>
      <c r="AY363" s="246" t="s">
        <v>169</v>
      </c>
    </row>
    <row r="364" spans="2:65" s="1" customFormat="1" ht="25.5" customHeight="1">
      <c r="B364" s="205"/>
      <c r="C364" s="206" t="s">
        <v>441</v>
      </c>
      <c r="D364" s="206" t="s">
        <v>171</v>
      </c>
      <c r="E364" s="207" t="s">
        <v>442</v>
      </c>
      <c r="F364" s="208" t="s">
        <v>443</v>
      </c>
      <c r="G364" s="209" t="s">
        <v>94</v>
      </c>
      <c r="H364" s="210">
        <v>0</v>
      </c>
      <c r="I364" s="211"/>
      <c r="J364" s="211"/>
      <c r="K364" s="212">
        <f>ROUND(P364*H364,2)</f>
        <v>0</v>
      </c>
      <c r="L364" s="208" t="s">
        <v>174</v>
      </c>
      <c r="M364" s="47"/>
      <c r="N364" s="213" t="s">
        <v>5</v>
      </c>
      <c r="O364" s="214" t="s">
        <v>44</v>
      </c>
      <c r="P364" s="143">
        <f>I364+J364</f>
        <v>0</v>
      </c>
      <c r="Q364" s="143">
        <f>ROUND(I364*H364,2)</f>
        <v>0</v>
      </c>
      <c r="R364" s="143">
        <f>ROUND(J364*H364,2)</f>
        <v>0</v>
      </c>
      <c r="S364" s="48"/>
      <c r="T364" s="215">
        <f>S364*H364</f>
        <v>0</v>
      </c>
      <c r="U364" s="215">
        <v>0</v>
      </c>
      <c r="V364" s="215">
        <f>U364*H364</f>
        <v>0</v>
      </c>
      <c r="W364" s="215">
        <v>0</v>
      </c>
      <c r="X364" s="216">
        <f>W364*H364</f>
        <v>0</v>
      </c>
      <c r="AR364" s="25" t="s">
        <v>175</v>
      </c>
      <c r="AT364" s="25" t="s">
        <v>171</v>
      </c>
      <c r="AU364" s="25" t="s">
        <v>91</v>
      </c>
      <c r="AY364" s="25" t="s">
        <v>169</v>
      </c>
      <c r="BE364" s="217">
        <f>IF(O364="základní",K364,0)</f>
        <v>0</v>
      </c>
      <c r="BF364" s="217">
        <f>IF(O364="snížená",K364,0)</f>
        <v>0</v>
      </c>
      <c r="BG364" s="217">
        <f>IF(O364="zákl. přenesená",K364,0)</f>
        <v>0</v>
      </c>
      <c r="BH364" s="217">
        <f>IF(O364="sníž. přenesená",K364,0)</f>
        <v>0</v>
      </c>
      <c r="BI364" s="217">
        <f>IF(O364="nulová",K364,0)</f>
        <v>0</v>
      </c>
      <c r="BJ364" s="25" t="s">
        <v>80</v>
      </c>
      <c r="BK364" s="217">
        <f>ROUND(P364*H364,2)</f>
        <v>0</v>
      </c>
      <c r="BL364" s="25" t="s">
        <v>175</v>
      </c>
      <c r="BM364" s="25" t="s">
        <v>444</v>
      </c>
    </row>
    <row r="365" spans="2:47" s="1" customFormat="1" ht="13.5">
      <c r="B365" s="47"/>
      <c r="D365" s="218" t="s">
        <v>177</v>
      </c>
      <c r="F365" s="219" t="s">
        <v>445</v>
      </c>
      <c r="I365" s="220"/>
      <c r="J365" s="220"/>
      <c r="M365" s="47"/>
      <c r="N365" s="221"/>
      <c r="O365" s="48"/>
      <c r="P365" s="48"/>
      <c r="Q365" s="48"/>
      <c r="R365" s="48"/>
      <c r="S365" s="48"/>
      <c r="T365" s="48"/>
      <c r="U365" s="48"/>
      <c r="V365" s="48"/>
      <c r="W365" s="48"/>
      <c r="X365" s="86"/>
      <c r="AT365" s="25" t="s">
        <v>177</v>
      </c>
      <c r="AU365" s="25" t="s">
        <v>91</v>
      </c>
    </row>
    <row r="366" spans="2:51" s="12" customFormat="1" ht="13.5">
      <c r="B366" s="229"/>
      <c r="D366" s="218" t="s">
        <v>179</v>
      </c>
      <c r="E366" s="230" t="s">
        <v>5</v>
      </c>
      <c r="F366" s="231" t="s">
        <v>446</v>
      </c>
      <c r="H366" s="232">
        <v>48</v>
      </c>
      <c r="I366" s="233"/>
      <c r="J366" s="233"/>
      <c r="M366" s="229"/>
      <c r="N366" s="234"/>
      <c r="O366" s="235"/>
      <c r="P366" s="235"/>
      <c r="Q366" s="235"/>
      <c r="R366" s="235"/>
      <c r="S366" s="235"/>
      <c r="T366" s="235"/>
      <c r="U366" s="235"/>
      <c r="V366" s="235"/>
      <c r="W366" s="235"/>
      <c r="X366" s="236"/>
      <c r="AT366" s="230" t="s">
        <v>179</v>
      </c>
      <c r="AU366" s="230" t="s">
        <v>91</v>
      </c>
      <c r="AV366" s="12" t="s">
        <v>91</v>
      </c>
      <c r="AW366" s="12" t="s">
        <v>7</v>
      </c>
      <c r="AX366" s="12" t="s">
        <v>75</v>
      </c>
      <c r="AY366" s="230" t="s">
        <v>169</v>
      </c>
    </row>
    <row r="367" spans="2:51" s="12" customFormat="1" ht="13.5">
      <c r="B367" s="229"/>
      <c r="D367" s="218" t="s">
        <v>179</v>
      </c>
      <c r="E367" s="230" t="s">
        <v>5</v>
      </c>
      <c r="F367" s="231" t="s">
        <v>447</v>
      </c>
      <c r="H367" s="232">
        <v>80</v>
      </c>
      <c r="I367" s="233"/>
      <c r="J367" s="233"/>
      <c r="M367" s="229"/>
      <c r="N367" s="234"/>
      <c r="O367" s="235"/>
      <c r="P367" s="235"/>
      <c r="Q367" s="235"/>
      <c r="R367" s="235"/>
      <c r="S367" s="235"/>
      <c r="T367" s="235"/>
      <c r="U367" s="235"/>
      <c r="V367" s="235"/>
      <c r="W367" s="235"/>
      <c r="X367" s="236"/>
      <c r="AT367" s="230" t="s">
        <v>179</v>
      </c>
      <c r="AU367" s="230" t="s">
        <v>91</v>
      </c>
      <c r="AV367" s="12" t="s">
        <v>91</v>
      </c>
      <c r="AW367" s="12" t="s">
        <v>7</v>
      </c>
      <c r="AX367" s="12" t="s">
        <v>75</v>
      </c>
      <c r="AY367" s="230" t="s">
        <v>169</v>
      </c>
    </row>
    <row r="368" spans="2:51" s="12" customFormat="1" ht="13.5">
      <c r="B368" s="229"/>
      <c r="D368" s="218" t="s">
        <v>179</v>
      </c>
      <c r="E368" s="230" t="s">
        <v>5</v>
      </c>
      <c r="F368" s="231" t="s">
        <v>448</v>
      </c>
      <c r="H368" s="232">
        <v>60</v>
      </c>
      <c r="I368" s="233"/>
      <c r="J368" s="233"/>
      <c r="M368" s="229"/>
      <c r="N368" s="234"/>
      <c r="O368" s="235"/>
      <c r="P368" s="235"/>
      <c r="Q368" s="235"/>
      <c r="R368" s="235"/>
      <c r="S368" s="235"/>
      <c r="T368" s="235"/>
      <c r="U368" s="235"/>
      <c r="V368" s="235"/>
      <c r="W368" s="235"/>
      <c r="X368" s="236"/>
      <c r="AT368" s="230" t="s">
        <v>179</v>
      </c>
      <c r="AU368" s="230" t="s">
        <v>91</v>
      </c>
      <c r="AV368" s="12" t="s">
        <v>91</v>
      </c>
      <c r="AW368" s="12" t="s">
        <v>7</v>
      </c>
      <c r="AX368" s="12" t="s">
        <v>75</v>
      </c>
      <c r="AY368" s="230" t="s">
        <v>169</v>
      </c>
    </row>
    <row r="369" spans="2:51" s="12" customFormat="1" ht="13.5">
      <c r="B369" s="229"/>
      <c r="D369" s="218" t="s">
        <v>179</v>
      </c>
      <c r="E369" s="230" t="s">
        <v>5</v>
      </c>
      <c r="F369" s="231" t="s">
        <v>449</v>
      </c>
      <c r="H369" s="232">
        <v>140</v>
      </c>
      <c r="I369" s="233"/>
      <c r="J369" s="233"/>
      <c r="M369" s="229"/>
      <c r="N369" s="234"/>
      <c r="O369" s="235"/>
      <c r="P369" s="235"/>
      <c r="Q369" s="235"/>
      <c r="R369" s="235"/>
      <c r="S369" s="235"/>
      <c r="T369" s="235"/>
      <c r="U369" s="235"/>
      <c r="V369" s="235"/>
      <c r="W369" s="235"/>
      <c r="X369" s="236"/>
      <c r="AT369" s="230" t="s">
        <v>179</v>
      </c>
      <c r="AU369" s="230" t="s">
        <v>91</v>
      </c>
      <c r="AV369" s="12" t="s">
        <v>91</v>
      </c>
      <c r="AW369" s="12" t="s">
        <v>7</v>
      </c>
      <c r="AX369" s="12" t="s">
        <v>75</v>
      </c>
      <c r="AY369" s="230" t="s">
        <v>169</v>
      </c>
    </row>
    <row r="370" spans="2:51" s="12" customFormat="1" ht="13.5">
      <c r="B370" s="229"/>
      <c r="D370" s="218" t="s">
        <v>179</v>
      </c>
      <c r="E370" s="230" t="s">
        <v>5</v>
      </c>
      <c r="F370" s="231" t="s">
        <v>450</v>
      </c>
      <c r="H370" s="232">
        <v>60</v>
      </c>
      <c r="I370" s="233"/>
      <c r="J370" s="233"/>
      <c r="M370" s="229"/>
      <c r="N370" s="234"/>
      <c r="O370" s="235"/>
      <c r="P370" s="235"/>
      <c r="Q370" s="235"/>
      <c r="R370" s="235"/>
      <c r="S370" s="235"/>
      <c r="T370" s="235"/>
      <c r="U370" s="235"/>
      <c r="V370" s="235"/>
      <c r="W370" s="235"/>
      <c r="X370" s="236"/>
      <c r="AT370" s="230" t="s">
        <v>179</v>
      </c>
      <c r="AU370" s="230" t="s">
        <v>91</v>
      </c>
      <c r="AV370" s="12" t="s">
        <v>91</v>
      </c>
      <c r="AW370" s="12" t="s">
        <v>7</v>
      </c>
      <c r="AX370" s="12" t="s">
        <v>75</v>
      </c>
      <c r="AY370" s="230" t="s">
        <v>169</v>
      </c>
    </row>
    <row r="371" spans="2:51" s="14" customFormat="1" ht="13.5">
      <c r="B371" s="245"/>
      <c r="D371" s="218" t="s">
        <v>179</v>
      </c>
      <c r="E371" s="246" t="s">
        <v>5</v>
      </c>
      <c r="F371" s="247" t="s">
        <v>184</v>
      </c>
      <c r="H371" s="248">
        <v>388</v>
      </c>
      <c r="I371" s="249"/>
      <c r="J371" s="249"/>
      <c r="M371" s="245"/>
      <c r="N371" s="250"/>
      <c r="O371" s="251"/>
      <c r="P371" s="251"/>
      <c r="Q371" s="251"/>
      <c r="R371" s="251"/>
      <c r="S371" s="251"/>
      <c r="T371" s="251"/>
      <c r="U371" s="251"/>
      <c r="V371" s="251"/>
      <c r="W371" s="251"/>
      <c r="X371" s="252"/>
      <c r="AT371" s="246" t="s">
        <v>179</v>
      </c>
      <c r="AU371" s="246" t="s">
        <v>91</v>
      </c>
      <c r="AV371" s="14" t="s">
        <v>175</v>
      </c>
      <c r="AW371" s="14" t="s">
        <v>7</v>
      </c>
      <c r="AX371" s="14" t="s">
        <v>75</v>
      </c>
      <c r="AY371" s="246" t="s">
        <v>169</v>
      </c>
    </row>
    <row r="372" spans="2:65" s="1" customFormat="1" ht="16.5" customHeight="1">
      <c r="B372" s="205"/>
      <c r="C372" s="206" t="s">
        <v>451</v>
      </c>
      <c r="D372" s="206" t="s">
        <v>171</v>
      </c>
      <c r="E372" s="207" t="s">
        <v>452</v>
      </c>
      <c r="F372" s="208" t="s">
        <v>453</v>
      </c>
      <c r="G372" s="209" t="s">
        <v>454</v>
      </c>
      <c r="H372" s="210">
        <v>59</v>
      </c>
      <c r="I372" s="211"/>
      <c r="J372" s="211"/>
      <c r="K372" s="212">
        <f>ROUND(P372*H372,2)</f>
        <v>0</v>
      </c>
      <c r="L372" s="208" t="s">
        <v>5</v>
      </c>
      <c r="M372" s="47"/>
      <c r="N372" s="213" t="s">
        <v>5</v>
      </c>
      <c r="O372" s="214" t="s">
        <v>44</v>
      </c>
      <c r="P372" s="143">
        <f>I372+J372</f>
        <v>0</v>
      </c>
      <c r="Q372" s="143">
        <f>ROUND(I372*H372,2)</f>
        <v>0</v>
      </c>
      <c r="R372" s="143">
        <f>ROUND(J372*H372,2)</f>
        <v>0</v>
      </c>
      <c r="S372" s="48"/>
      <c r="T372" s="215">
        <f>S372*H372</f>
        <v>0</v>
      </c>
      <c r="U372" s="215">
        <v>0.00017</v>
      </c>
      <c r="V372" s="215">
        <f>U372*H372</f>
        <v>0.01003</v>
      </c>
      <c r="W372" s="215">
        <v>0</v>
      </c>
      <c r="X372" s="216">
        <f>W372*H372</f>
        <v>0</v>
      </c>
      <c r="AR372" s="25" t="s">
        <v>175</v>
      </c>
      <c r="AT372" s="25" t="s">
        <v>171</v>
      </c>
      <c r="AU372" s="25" t="s">
        <v>91</v>
      </c>
      <c r="AY372" s="25" t="s">
        <v>169</v>
      </c>
      <c r="BE372" s="217">
        <f>IF(O372="základní",K372,0)</f>
        <v>0</v>
      </c>
      <c r="BF372" s="217">
        <f>IF(O372="snížená",K372,0)</f>
        <v>0</v>
      </c>
      <c r="BG372" s="217">
        <f>IF(O372="zákl. přenesená",K372,0)</f>
        <v>0</v>
      </c>
      <c r="BH372" s="217">
        <f>IF(O372="sníž. přenesená",K372,0)</f>
        <v>0</v>
      </c>
      <c r="BI372" s="217">
        <f>IF(O372="nulová",K372,0)</f>
        <v>0</v>
      </c>
      <c r="BJ372" s="25" t="s">
        <v>80</v>
      </c>
      <c r="BK372" s="217">
        <f>ROUND(P372*H372,2)</f>
        <v>0</v>
      </c>
      <c r="BL372" s="25" t="s">
        <v>175</v>
      </c>
      <c r="BM372" s="25" t="s">
        <v>455</v>
      </c>
    </row>
    <row r="373" spans="2:47" s="1" customFormat="1" ht="13.5">
      <c r="B373" s="47"/>
      <c r="D373" s="218" t="s">
        <v>456</v>
      </c>
      <c r="F373" s="219" t="s">
        <v>457</v>
      </c>
      <c r="I373" s="220"/>
      <c r="J373" s="220"/>
      <c r="M373" s="47"/>
      <c r="N373" s="221"/>
      <c r="O373" s="48"/>
      <c r="P373" s="48"/>
      <c r="Q373" s="48"/>
      <c r="R373" s="48"/>
      <c r="S373" s="48"/>
      <c r="T373" s="48"/>
      <c r="U373" s="48"/>
      <c r="V373" s="48"/>
      <c r="W373" s="48"/>
      <c r="X373" s="86"/>
      <c r="AT373" s="25" t="s">
        <v>456</v>
      </c>
      <c r="AU373" s="25" t="s">
        <v>91</v>
      </c>
    </row>
    <row r="374" spans="2:51" s="11" customFormat="1" ht="13.5">
      <c r="B374" s="222"/>
      <c r="D374" s="218" t="s">
        <v>179</v>
      </c>
      <c r="E374" s="223" t="s">
        <v>5</v>
      </c>
      <c r="F374" s="224" t="s">
        <v>458</v>
      </c>
      <c r="H374" s="223" t="s">
        <v>5</v>
      </c>
      <c r="I374" s="225"/>
      <c r="J374" s="225"/>
      <c r="M374" s="222"/>
      <c r="N374" s="226"/>
      <c r="O374" s="227"/>
      <c r="P374" s="227"/>
      <c r="Q374" s="227"/>
      <c r="R374" s="227"/>
      <c r="S374" s="227"/>
      <c r="T374" s="227"/>
      <c r="U374" s="227"/>
      <c r="V374" s="227"/>
      <c r="W374" s="227"/>
      <c r="X374" s="228"/>
      <c r="AT374" s="223" t="s">
        <v>179</v>
      </c>
      <c r="AU374" s="223" t="s">
        <v>91</v>
      </c>
      <c r="AV374" s="11" t="s">
        <v>80</v>
      </c>
      <c r="AW374" s="11" t="s">
        <v>7</v>
      </c>
      <c r="AX374" s="11" t="s">
        <v>75</v>
      </c>
      <c r="AY374" s="223" t="s">
        <v>169</v>
      </c>
    </row>
    <row r="375" spans="2:51" s="12" customFormat="1" ht="13.5">
      <c r="B375" s="229"/>
      <c r="D375" s="218" t="s">
        <v>179</v>
      </c>
      <c r="E375" s="230" t="s">
        <v>5</v>
      </c>
      <c r="F375" s="231" t="s">
        <v>459</v>
      </c>
      <c r="H375" s="232">
        <v>59</v>
      </c>
      <c r="I375" s="233"/>
      <c r="J375" s="233"/>
      <c r="M375" s="229"/>
      <c r="N375" s="234"/>
      <c r="O375" s="235"/>
      <c r="P375" s="235"/>
      <c r="Q375" s="235"/>
      <c r="R375" s="235"/>
      <c r="S375" s="235"/>
      <c r="T375" s="235"/>
      <c r="U375" s="235"/>
      <c r="V375" s="235"/>
      <c r="W375" s="235"/>
      <c r="X375" s="236"/>
      <c r="AT375" s="230" t="s">
        <v>179</v>
      </c>
      <c r="AU375" s="230" t="s">
        <v>91</v>
      </c>
      <c r="AV375" s="12" t="s">
        <v>91</v>
      </c>
      <c r="AW375" s="12" t="s">
        <v>7</v>
      </c>
      <c r="AX375" s="12" t="s">
        <v>75</v>
      </c>
      <c r="AY375" s="230" t="s">
        <v>169</v>
      </c>
    </row>
    <row r="376" spans="2:51" s="14" customFormat="1" ht="13.5">
      <c r="B376" s="245"/>
      <c r="D376" s="218" t="s">
        <v>179</v>
      </c>
      <c r="E376" s="246" t="s">
        <v>5</v>
      </c>
      <c r="F376" s="247" t="s">
        <v>184</v>
      </c>
      <c r="H376" s="248">
        <v>59</v>
      </c>
      <c r="I376" s="249"/>
      <c r="J376" s="249"/>
      <c r="M376" s="245"/>
      <c r="N376" s="250"/>
      <c r="O376" s="251"/>
      <c r="P376" s="251"/>
      <c r="Q376" s="251"/>
      <c r="R376" s="251"/>
      <c r="S376" s="251"/>
      <c r="T376" s="251"/>
      <c r="U376" s="251"/>
      <c r="V376" s="251"/>
      <c r="W376" s="251"/>
      <c r="X376" s="252"/>
      <c r="AT376" s="246" t="s">
        <v>179</v>
      </c>
      <c r="AU376" s="246" t="s">
        <v>91</v>
      </c>
      <c r="AV376" s="14" t="s">
        <v>175</v>
      </c>
      <c r="AW376" s="14" t="s">
        <v>7</v>
      </c>
      <c r="AX376" s="14" t="s">
        <v>80</v>
      </c>
      <c r="AY376" s="246" t="s">
        <v>169</v>
      </c>
    </row>
    <row r="377" spans="2:63" s="10" customFormat="1" ht="29.85" customHeight="1">
      <c r="B377" s="191"/>
      <c r="D377" s="192" t="s">
        <v>74</v>
      </c>
      <c r="E377" s="203" t="s">
        <v>91</v>
      </c>
      <c r="F377" s="203" t="s">
        <v>460</v>
      </c>
      <c r="I377" s="194"/>
      <c r="J377" s="194"/>
      <c r="K377" s="204">
        <f>BK377</f>
        <v>0</v>
      </c>
      <c r="M377" s="191"/>
      <c r="N377" s="196"/>
      <c r="O377" s="197"/>
      <c r="P377" s="197"/>
      <c r="Q377" s="198">
        <f>SUM(Q378:Q450)</f>
        <v>0</v>
      </c>
      <c r="R377" s="198">
        <f>SUM(R378:R450)</f>
        <v>0</v>
      </c>
      <c r="S377" s="197"/>
      <c r="T377" s="199">
        <f>SUM(T378:T450)</f>
        <v>0</v>
      </c>
      <c r="U377" s="197"/>
      <c r="V377" s="199">
        <f>SUM(V378:V450)</f>
        <v>464.5394576</v>
      </c>
      <c r="W377" s="197"/>
      <c r="X377" s="200">
        <f>SUM(X378:X450)</f>
        <v>0</v>
      </c>
      <c r="AR377" s="192" t="s">
        <v>80</v>
      </c>
      <c r="AT377" s="201" t="s">
        <v>74</v>
      </c>
      <c r="AU377" s="201" t="s">
        <v>80</v>
      </c>
      <c r="AY377" s="192" t="s">
        <v>169</v>
      </c>
      <c r="BK377" s="202">
        <f>SUM(BK378:BK450)</f>
        <v>0</v>
      </c>
    </row>
    <row r="378" spans="2:65" s="1" customFormat="1" ht="38.25" customHeight="1">
      <c r="B378" s="205"/>
      <c r="C378" s="206" t="s">
        <v>461</v>
      </c>
      <c r="D378" s="206" t="s">
        <v>171</v>
      </c>
      <c r="E378" s="207" t="s">
        <v>462</v>
      </c>
      <c r="F378" s="208" t="s">
        <v>463</v>
      </c>
      <c r="G378" s="209" t="s">
        <v>110</v>
      </c>
      <c r="H378" s="210">
        <v>46</v>
      </c>
      <c r="I378" s="211"/>
      <c r="J378" s="211"/>
      <c r="K378" s="212">
        <f>ROUND(P378*H378,2)</f>
        <v>0</v>
      </c>
      <c r="L378" s="208" t="s">
        <v>174</v>
      </c>
      <c r="M378" s="47"/>
      <c r="N378" s="213" t="s">
        <v>5</v>
      </c>
      <c r="O378" s="214" t="s">
        <v>44</v>
      </c>
      <c r="P378" s="143">
        <f>I378+J378</f>
        <v>0</v>
      </c>
      <c r="Q378" s="143">
        <f>ROUND(I378*H378,2)</f>
        <v>0</v>
      </c>
      <c r="R378" s="143">
        <f>ROUND(J378*H378,2)</f>
        <v>0</v>
      </c>
      <c r="S378" s="48"/>
      <c r="T378" s="215">
        <f>S378*H378</f>
        <v>0</v>
      </c>
      <c r="U378" s="215">
        <v>0.2265696</v>
      </c>
      <c r="V378" s="215">
        <f>U378*H378</f>
        <v>10.422201600000001</v>
      </c>
      <c r="W378" s="215">
        <v>0</v>
      </c>
      <c r="X378" s="216">
        <f>W378*H378</f>
        <v>0</v>
      </c>
      <c r="AR378" s="25" t="s">
        <v>175</v>
      </c>
      <c r="AT378" s="25" t="s">
        <v>171</v>
      </c>
      <c r="AU378" s="25" t="s">
        <v>91</v>
      </c>
      <c r="AY378" s="25" t="s">
        <v>169</v>
      </c>
      <c r="BE378" s="217">
        <f>IF(O378="základní",K378,0)</f>
        <v>0</v>
      </c>
      <c r="BF378" s="217">
        <f>IF(O378="snížená",K378,0)</f>
        <v>0</v>
      </c>
      <c r="BG378" s="217">
        <f>IF(O378="zákl. přenesená",K378,0)</f>
        <v>0</v>
      </c>
      <c r="BH378" s="217">
        <f>IF(O378="sníž. přenesená",K378,0)</f>
        <v>0</v>
      </c>
      <c r="BI378" s="217">
        <f>IF(O378="nulová",K378,0)</f>
        <v>0</v>
      </c>
      <c r="BJ378" s="25" t="s">
        <v>80</v>
      </c>
      <c r="BK378" s="217">
        <f>ROUND(P378*H378,2)</f>
        <v>0</v>
      </c>
      <c r="BL378" s="25" t="s">
        <v>175</v>
      </c>
      <c r="BM378" s="25" t="s">
        <v>464</v>
      </c>
    </row>
    <row r="379" spans="2:51" s="11" customFormat="1" ht="13.5">
      <c r="B379" s="222"/>
      <c r="D379" s="218" t="s">
        <v>179</v>
      </c>
      <c r="E379" s="223" t="s">
        <v>5</v>
      </c>
      <c r="F379" s="224" t="s">
        <v>328</v>
      </c>
      <c r="H379" s="223" t="s">
        <v>5</v>
      </c>
      <c r="I379" s="225"/>
      <c r="J379" s="225"/>
      <c r="M379" s="222"/>
      <c r="N379" s="226"/>
      <c r="O379" s="227"/>
      <c r="P379" s="227"/>
      <c r="Q379" s="227"/>
      <c r="R379" s="227"/>
      <c r="S379" s="227"/>
      <c r="T379" s="227"/>
      <c r="U379" s="227"/>
      <c r="V379" s="227"/>
      <c r="W379" s="227"/>
      <c r="X379" s="228"/>
      <c r="AT379" s="223" t="s">
        <v>179</v>
      </c>
      <c r="AU379" s="223" t="s">
        <v>91</v>
      </c>
      <c r="AV379" s="11" t="s">
        <v>80</v>
      </c>
      <c r="AW379" s="11" t="s">
        <v>7</v>
      </c>
      <c r="AX379" s="11" t="s">
        <v>75</v>
      </c>
      <c r="AY379" s="223" t="s">
        <v>169</v>
      </c>
    </row>
    <row r="380" spans="2:51" s="12" customFormat="1" ht="13.5">
      <c r="B380" s="229"/>
      <c r="D380" s="218" t="s">
        <v>179</v>
      </c>
      <c r="E380" s="230" t="s">
        <v>5</v>
      </c>
      <c r="F380" s="231" t="s">
        <v>329</v>
      </c>
      <c r="H380" s="232">
        <v>30</v>
      </c>
      <c r="I380" s="233"/>
      <c r="J380" s="233"/>
      <c r="M380" s="229"/>
      <c r="N380" s="234"/>
      <c r="O380" s="235"/>
      <c r="P380" s="235"/>
      <c r="Q380" s="235"/>
      <c r="R380" s="235"/>
      <c r="S380" s="235"/>
      <c r="T380" s="235"/>
      <c r="U380" s="235"/>
      <c r="V380" s="235"/>
      <c r="W380" s="235"/>
      <c r="X380" s="236"/>
      <c r="AT380" s="230" t="s">
        <v>179</v>
      </c>
      <c r="AU380" s="230" t="s">
        <v>91</v>
      </c>
      <c r="AV380" s="12" t="s">
        <v>91</v>
      </c>
      <c r="AW380" s="12" t="s">
        <v>7</v>
      </c>
      <c r="AX380" s="12" t="s">
        <v>75</v>
      </c>
      <c r="AY380" s="230" t="s">
        <v>169</v>
      </c>
    </row>
    <row r="381" spans="2:51" s="12" customFormat="1" ht="13.5">
      <c r="B381" s="229"/>
      <c r="D381" s="218" t="s">
        <v>179</v>
      </c>
      <c r="E381" s="230" t="s">
        <v>5</v>
      </c>
      <c r="F381" s="231" t="s">
        <v>330</v>
      </c>
      <c r="H381" s="232">
        <v>8</v>
      </c>
      <c r="I381" s="233"/>
      <c r="J381" s="233"/>
      <c r="M381" s="229"/>
      <c r="N381" s="234"/>
      <c r="O381" s="235"/>
      <c r="P381" s="235"/>
      <c r="Q381" s="235"/>
      <c r="R381" s="235"/>
      <c r="S381" s="235"/>
      <c r="T381" s="235"/>
      <c r="U381" s="235"/>
      <c r="V381" s="235"/>
      <c r="W381" s="235"/>
      <c r="X381" s="236"/>
      <c r="AT381" s="230" t="s">
        <v>179</v>
      </c>
      <c r="AU381" s="230" t="s">
        <v>91</v>
      </c>
      <c r="AV381" s="12" t="s">
        <v>91</v>
      </c>
      <c r="AW381" s="12" t="s">
        <v>7</v>
      </c>
      <c r="AX381" s="12" t="s">
        <v>75</v>
      </c>
      <c r="AY381" s="230" t="s">
        <v>169</v>
      </c>
    </row>
    <row r="382" spans="2:51" s="12" customFormat="1" ht="13.5">
      <c r="B382" s="229"/>
      <c r="D382" s="218" t="s">
        <v>179</v>
      </c>
      <c r="E382" s="230" t="s">
        <v>5</v>
      </c>
      <c r="F382" s="231" t="s">
        <v>331</v>
      </c>
      <c r="H382" s="232">
        <v>8</v>
      </c>
      <c r="I382" s="233"/>
      <c r="J382" s="233"/>
      <c r="M382" s="229"/>
      <c r="N382" s="234"/>
      <c r="O382" s="235"/>
      <c r="P382" s="235"/>
      <c r="Q382" s="235"/>
      <c r="R382" s="235"/>
      <c r="S382" s="235"/>
      <c r="T382" s="235"/>
      <c r="U382" s="235"/>
      <c r="V382" s="235"/>
      <c r="W382" s="235"/>
      <c r="X382" s="236"/>
      <c r="AT382" s="230" t="s">
        <v>179</v>
      </c>
      <c r="AU382" s="230" t="s">
        <v>91</v>
      </c>
      <c r="AV382" s="12" t="s">
        <v>91</v>
      </c>
      <c r="AW382" s="12" t="s">
        <v>7</v>
      </c>
      <c r="AX382" s="12" t="s">
        <v>75</v>
      </c>
      <c r="AY382" s="230" t="s">
        <v>169</v>
      </c>
    </row>
    <row r="383" spans="2:51" s="13" customFormat="1" ht="13.5">
      <c r="B383" s="237"/>
      <c r="D383" s="218" t="s">
        <v>179</v>
      </c>
      <c r="E383" s="238" t="s">
        <v>5</v>
      </c>
      <c r="F383" s="239" t="s">
        <v>182</v>
      </c>
      <c r="H383" s="240">
        <v>46</v>
      </c>
      <c r="I383" s="241"/>
      <c r="J383" s="241"/>
      <c r="M383" s="237"/>
      <c r="N383" s="242"/>
      <c r="O383" s="243"/>
      <c r="P383" s="243"/>
      <c r="Q383" s="243"/>
      <c r="R383" s="243"/>
      <c r="S383" s="243"/>
      <c r="T383" s="243"/>
      <c r="U383" s="243"/>
      <c r="V383" s="243"/>
      <c r="W383" s="243"/>
      <c r="X383" s="244"/>
      <c r="AT383" s="238" t="s">
        <v>179</v>
      </c>
      <c r="AU383" s="238" t="s">
        <v>91</v>
      </c>
      <c r="AV383" s="13" t="s">
        <v>183</v>
      </c>
      <c r="AW383" s="13" t="s">
        <v>7</v>
      </c>
      <c r="AX383" s="13" t="s">
        <v>75</v>
      </c>
      <c r="AY383" s="238" t="s">
        <v>169</v>
      </c>
    </row>
    <row r="384" spans="2:51" s="14" customFormat="1" ht="13.5">
      <c r="B384" s="245"/>
      <c r="D384" s="218" t="s">
        <v>179</v>
      </c>
      <c r="E384" s="246" t="s">
        <v>5</v>
      </c>
      <c r="F384" s="247" t="s">
        <v>184</v>
      </c>
      <c r="H384" s="248">
        <v>46</v>
      </c>
      <c r="I384" s="249"/>
      <c r="J384" s="249"/>
      <c r="M384" s="245"/>
      <c r="N384" s="250"/>
      <c r="O384" s="251"/>
      <c r="P384" s="251"/>
      <c r="Q384" s="251"/>
      <c r="R384" s="251"/>
      <c r="S384" s="251"/>
      <c r="T384" s="251"/>
      <c r="U384" s="251"/>
      <c r="V384" s="251"/>
      <c r="W384" s="251"/>
      <c r="X384" s="252"/>
      <c r="AT384" s="246" t="s">
        <v>179</v>
      </c>
      <c r="AU384" s="246" t="s">
        <v>91</v>
      </c>
      <c r="AV384" s="14" t="s">
        <v>175</v>
      </c>
      <c r="AW384" s="14" t="s">
        <v>7</v>
      </c>
      <c r="AX384" s="14" t="s">
        <v>80</v>
      </c>
      <c r="AY384" s="246" t="s">
        <v>169</v>
      </c>
    </row>
    <row r="385" spans="2:65" s="1" customFormat="1" ht="25.5" customHeight="1">
      <c r="B385" s="205"/>
      <c r="C385" s="206" t="s">
        <v>465</v>
      </c>
      <c r="D385" s="206" t="s">
        <v>171</v>
      </c>
      <c r="E385" s="207" t="s">
        <v>466</v>
      </c>
      <c r="F385" s="208" t="s">
        <v>467</v>
      </c>
      <c r="G385" s="209" t="s">
        <v>110</v>
      </c>
      <c r="H385" s="210">
        <v>92</v>
      </c>
      <c r="I385" s="211"/>
      <c r="J385" s="211"/>
      <c r="K385" s="212">
        <f>ROUND(P385*H385,2)</f>
        <v>0</v>
      </c>
      <c r="L385" s="208" t="s">
        <v>174</v>
      </c>
      <c r="M385" s="47"/>
      <c r="N385" s="213" t="s">
        <v>5</v>
      </c>
      <c r="O385" s="214" t="s">
        <v>44</v>
      </c>
      <c r="P385" s="143">
        <f>I385+J385</f>
        <v>0</v>
      </c>
      <c r="Q385" s="143">
        <f>ROUND(I385*H385,2)</f>
        <v>0</v>
      </c>
      <c r="R385" s="143">
        <f>ROUND(J385*H385,2)</f>
        <v>0</v>
      </c>
      <c r="S385" s="48"/>
      <c r="T385" s="215">
        <f>S385*H385</f>
        <v>0</v>
      </c>
      <c r="U385" s="215">
        <v>0</v>
      </c>
      <c r="V385" s="215">
        <f>U385*H385</f>
        <v>0</v>
      </c>
      <c r="W385" s="215">
        <v>0</v>
      </c>
      <c r="X385" s="216">
        <f>W385*H385</f>
        <v>0</v>
      </c>
      <c r="AR385" s="25" t="s">
        <v>175</v>
      </c>
      <c r="AT385" s="25" t="s">
        <v>171</v>
      </c>
      <c r="AU385" s="25" t="s">
        <v>91</v>
      </c>
      <c r="AY385" s="25" t="s">
        <v>169</v>
      </c>
      <c r="BE385" s="217">
        <f>IF(O385="základní",K385,0)</f>
        <v>0</v>
      </c>
      <c r="BF385" s="217">
        <f>IF(O385="snížená",K385,0)</f>
        <v>0</v>
      </c>
      <c r="BG385" s="217">
        <f>IF(O385="zákl. přenesená",K385,0)</f>
        <v>0</v>
      </c>
      <c r="BH385" s="217">
        <f>IF(O385="sníž. přenesená",K385,0)</f>
        <v>0</v>
      </c>
      <c r="BI385" s="217">
        <f>IF(O385="nulová",K385,0)</f>
        <v>0</v>
      </c>
      <c r="BJ385" s="25" t="s">
        <v>80</v>
      </c>
      <c r="BK385" s="217">
        <f>ROUND(P385*H385,2)</f>
        <v>0</v>
      </c>
      <c r="BL385" s="25" t="s">
        <v>175</v>
      </c>
      <c r="BM385" s="25" t="s">
        <v>468</v>
      </c>
    </row>
    <row r="386" spans="2:47" s="1" customFormat="1" ht="13.5">
      <c r="B386" s="47"/>
      <c r="D386" s="218" t="s">
        <v>177</v>
      </c>
      <c r="F386" s="219" t="s">
        <v>469</v>
      </c>
      <c r="I386" s="220"/>
      <c r="J386" s="220"/>
      <c r="M386" s="47"/>
      <c r="N386" s="221"/>
      <c r="O386" s="48"/>
      <c r="P386" s="48"/>
      <c r="Q386" s="48"/>
      <c r="R386" s="48"/>
      <c r="S386" s="48"/>
      <c r="T386" s="48"/>
      <c r="U386" s="48"/>
      <c r="V386" s="48"/>
      <c r="W386" s="48"/>
      <c r="X386" s="86"/>
      <c r="AT386" s="25" t="s">
        <v>177</v>
      </c>
      <c r="AU386" s="25" t="s">
        <v>91</v>
      </c>
    </row>
    <row r="387" spans="2:51" s="11" customFormat="1" ht="13.5">
      <c r="B387" s="222"/>
      <c r="D387" s="218" t="s">
        <v>179</v>
      </c>
      <c r="E387" s="223" t="s">
        <v>5</v>
      </c>
      <c r="F387" s="224" t="s">
        <v>328</v>
      </c>
      <c r="H387" s="223" t="s">
        <v>5</v>
      </c>
      <c r="I387" s="225"/>
      <c r="J387" s="225"/>
      <c r="M387" s="222"/>
      <c r="N387" s="226"/>
      <c r="O387" s="227"/>
      <c r="P387" s="227"/>
      <c r="Q387" s="227"/>
      <c r="R387" s="227"/>
      <c r="S387" s="227"/>
      <c r="T387" s="227"/>
      <c r="U387" s="227"/>
      <c r="V387" s="227"/>
      <c r="W387" s="227"/>
      <c r="X387" s="228"/>
      <c r="AT387" s="223" t="s">
        <v>179</v>
      </c>
      <c r="AU387" s="223" t="s">
        <v>91</v>
      </c>
      <c r="AV387" s="11" t="s">
        <v>80</v>
      </c>
      <c r="AW387" s="11" t="s">
        <v>7</v>
      </c>
      <c r="AX387" s="11" t="s">
        <v>75</v>
      </c>
      <c r="AY387" s="223" t="s">
        <v>169</v>
      </c>
    </row>
    <row r="388" spans="2:51" s="12" customFormat="1" ht="13.5">
      <c r="B388" s="229"/>
      <c r="D388" s="218" t="s">
        <v>179</v>
      </c>
      <c r="E388" s="230" t="s">
        <v>5</v>
      </c>
      <c r="F388" s="231" t="s">
        <v>470</v>
      </c>
      <c r="H388" s="232">
        <v>60</v>
      </c>
      <c r="I388" s="233"/>
      <c r="J388" s="233"/>
      <c r="M388" s="229"/>
      <c r="N388" s="234"/>
      <c r="O388" s="235"/>
      <c r="P388" s="235"/>
      <c r="Q388" s="235"/>
      <c r="R388" s="235"/>
      <c r="S388" s="235"/>
      <c r="T388" s="235"/>
      <c r="U388" s="235"/>
      <c r="V388" s="235"/>
      <c r="W388" s="235"/>
      <c r="X388" s="236"/>
      <c r="AT388" s="230" t="s">
        <v>179</v>
      </c>
      <c r="AU388" s="230" t="s">
        <v>91</v>
      </c>
      <c r="AV388" s="12" t="s">
        <v>91</v>
      </c>
      <c r="AW388" s="12" t="s">
        <v>7</v>
      </c>
      <c r="AX388" s="12" t="s">
        <v>75</v>
      </c>
      <c r="AY388" s="230" t="s">
        <v>169</v>
      </c>
    </row>
    <row r="389" spans="2:51" s="12" customFormat="1" ht="13.5">
      <c r="B389" s="229"/>
      <c r="D389" s="218" t="s">
        <v>179</v>
      </c>
      <c r="E389" s="230" t="s">
        <v>5</v>
      </c>
      <c r="F389" s="231" t="s">
        <v>471</v>
      </c>
      <c r="H389" s="232">
        <v>16</v>
      </c>
      <c r="I389" s="233"/>
      <c r="J389" s="233"/>
      <c r="M389" s="229"/>
      <c r="N389" s="234"/>
      <c r="O389" s="235"/>
      <c r="P389" s="235"/>
      <c r="Q389" s="235"/>
      <c r="R389" s="235"/>
      <c r="S389" s="235"/>
      <c r="T389" s="235"/>
      <c r="U389" s="235"/>
      <c r="V389" s="235"/>
      <c r="W389" s="235"/>
      <c r="X389" s="236"/>
      <c r="AT389" s="230" t="s">
        <v>179</v>
      </c>
      <c r="AU389" s="230" t="s">
        <v>91</v>
      </c>
      <c r="AV389" s="12" t="s">
        <v>91</v>
      </c>
      <c r="AW389" s="12" t="s">
        <v>7</v>
      </c>
      <c r="AX389" s="12" t="s">
        <v>75</v>
      </c>
      <c r="AY389" s="230" t="s">
        <v>169</v>
      </c>
    </row>
    <row r="390" spans="2:51" s="12" customFormat="1" ht="13.5">
      <c r="B390" s="229"/>
      <c r="D390" s="218" t="s">
        <v>179</v>
      </c>
      <c r="E390" s="230" t="s">
        <v>5</v>
      </c>
      <c r="F390" s="231" t="s">
        <v>472</v>
      </c>
      <c r="H390" s="232">
        <v>16</v>
      </c>
      <c r="I390" s="233"/>
      <c r="J390" s="233"/>
      <c r="M390" s="229"/>
      <c r="N390" s="234"/>
      <c r="O390" s="235"/>
      <c r="P390" s="235"/>
      <c r="Q390" s="235"/>
      <c r="R390" s="235"/>
      <c r="S390" s="235"/>
      <c r="T390" s="235"/>
      <c r="U390" s="235"/>
      <c r="V390" s="235"/>
      <c r="W390" s="235"/>
      <c r="X390" s="236"/>
      <c r="AT390" s="230" t="s">
        <v>179</v>
      </c>
      <c r="AU390" s="230" t="s">
        <v>91</v>
      </c>
      <c r="AV390" s="12" t="s">
        <v>91</v>
      </c>
      <c r="AW390" s="12" t="s">
        <v>7</v>
      </c>
      <c r="AX390" s="12" t="s">
        <v>75</v>
      </c>
      <c r="AY390" s="230" t="s">
        <v>169</v>
      </c>
    </row>
    <row r="391" spans="2:51" s="13" customFormat="1" ht="13.5">
      <c r="B391" s="237"/>
      <c r="D391" s="218" t="s">
        <v>179</v>
      </c>
      <c r="E391" s="238" t="s">
        <v>5</v>
      </c>
      <c r="F391" s="239" t="s">
        <v>182</v>
      </c>
      <c r="H391" s="240">
        <v>92</v>
      </c>
      <c r="I391" s="241"/>
      <c r="J391" s="241"/>
      <c r="M391" s="237"/>
      <c r="N391" s="242"/>
      <c r="O391" s="243"/>
      <c r="P391" s="243"/>
      <c r="Q391" s="243"/>
      <c r="R391" s="243"/>
      <c r="S391" s="243"/>
      <c r="T391" s="243"/>
      <c r="U391" s="243"/>
      <c r="V391" s="243"/>
      <c r="W391" s="243"/>
      <c r="X391" s="244"/>
      <c r="AT391" s="238" t="s">
        <v>179</v>
      </c>
      <c r="AU391" s="238" t="s">
        <v>91</v>
      </c>
      <c r="AV391" s="13" t="s">
        <v>183</v>
      </c>
      <c r="AW391" s="13" t="s">
        <v>7</v>
      </c>
      <c r="AX391" s="13" t="s">
        <v>75</v>
      </c>
      <c r="AY391" s="238" t="s">
        <v>169</v>
      </c>
    </row>
    <row r="392" spans="2:51" s="14" customFormat="1" ht="13.5">
      <c r="B392" s="245"/>
      <c r="D392" s="218" t="s">
        <v>179</v>
      </c>
      <c r="E392" s="246" t="s">
        <v>5</v>
      </c>
      <c r="F392" s="247" t="s">
        <v>184</v>
      </c>
      <c r="H392" s="248">
        <v>92</v>
      </c>
      <c r="I392" s="249"/>
      <c r="J392" s="249"/>
      <c r="M392" s="245"/>
      <c r="N392" s="250"/>
      <c r="O392" s="251"/>
      <c r="P392" s="251"/>
      <c r="Q392" s="251"/>
      <c r="R392" s="251"/>
      <c r="S392" s="251"/>
      <c r="T392" s="251"/>
      <c r="U392" s="251"/>
      <c r="V392" s="251"/>
      <c r="W392" s="251"/>
      <c r="X392" s="252"/>
      <c r="AT392" s="246" t="s">
        <v>179</v>
      </c>
      <c r="AU392" s="246" t="s">
        <v>91</v>
      </c>
      <c r="AV392" s="14" t="s">
        <v>175</v>
      </c>
      <c r="AW392" s="14" t="s">
        <v>7</v>
      </c>
      <c r="AX392" s="14" t="s">
        <v>80</v>
      </c>
      <c r="AY392" s="246" t="s">
        <v>169</v>
      </c>
    </row>
    <row r="393" spans="2:65" s="1" customFormat="1" ht="16.5" customHeight="1">
      <c r="B393" s="205"/>
      <c r="C393" s="253" t="s">
        <v>473</v>
      </c>
      <c r="D393" s="253" t="s">
        <v>474</v>
      </c>
      <c r="E393" s="254" t="s">
        <v>475</v>
      </c>
      <c r="F393" s="255" t="s">
        <v>476</v>
      </c>
      <c r="G393" s="256" t="s">
        <v>477</v>
      </c>
      <c r="H393" s="257">
        <v>35.834</v>
      </c>
      <c r="I393" s="258"/>
      <c r="J393" s="259"/>
      <c r="K393" s="260">
        <f>ROUND(P393*H393,2)</f>
        <v>0</v>
      </c>
      <c r="L393" s="255" t="s">
        <v>174</v>
      </c>
      <c r="M393" s="261"/>
      <c r="N393" s="262" t="s">
        <v>5</v>
      </c>
      <c r="O393" s="214" t="s">
        <v>44</v>
      </c>
      <c r="P393" s="143">
        <f>I393+J393</f>
        <v>0</v>
      </c>
      <c r="Q393" s="143">
        <f>ROUND(I393*H393,2)</f>
        <v>0</v>
      </c>
      <c r="R393" s="143">
        <f>ROUND(J393*H393,2)</f>
        <v>0</v>
      </c>
      <c r="S393" s="48"/>
      <c r="T393" s="215">
        <f>S393*H393</f>
        <v>0</v>
      </c>
      <c r="U393" s="215">
        <v>1</v>
      </c>
      <c r="V393" s="215">
        <f>U393*H393</f>
        <v>35.834</v>
      </c>
      <c r="W393" s="215">
        <v>0</v>
      </c>
      <c r="X393" s="216">
        <f>W393*H393</f>
        <v>0</v>
      </c>
      <c r="AR393" s="25" t="s">
        <v>235</v>
      </c>
      <c r="AT393" s="25" t="s">
        <v>474</v>
      </c>
      <c r="AU393" s="25" t="s">
        <v>91</v>
      </c>
      <c r="AY393" s="25" t="s">
        <v>169</v>
      </c>
      <c r="BE393" s="217">
        <f>IF(O393="základní",K393,0)</f>
        <v>0</v>
      </c>
      <c r="BF393" s="217">
        <f>IF(O393="snížená",K393,0)</f>
        <v>0</v>
      </c>
      <c r="BG393" s="217">
        <f>IF(O393="zákl. přenesená",K393,0)</f>
        <v>0</v>
      </c>
      <c r="BH393" s="217">
        <f>IF(O393="sníž. přenesená",K393,0)</f>
        <v>0</v>
      </c>
      <c r="BI393" s="217">
        <f>IF(O393="nulová",K393,0)</f>
        <v>0</v>
      </c>
      <c r="BJ393" s="25" t="s">
        <v>80</v>
      </c>
      <c r="BK393" s="217">
        <f>ROUND(P393*H393,2)</f>
        <v>0</v>
      </c>
      <c r="BL393" s="25" t="s">
        <v>175</v>
      </c>
      <c r="BM393" s="25" t="s">
        <v>478</v>
      </c>
    </row>
    <row r="394" spans="2:51" s="11" customFormat="1" ht="13.5">
      <c r="B394" s="222"/>
      <c r="D394" s="218" t="s">
        <v>179</v>
      </c>
      <c r="E394" s="223" t="s">
        <v>5</v>
      </c>
      <c r="F394" s="224" t="s">
        <v>328</v>
      </c>
      <c r="H394" s="223" t="s">
        <v>5</v>
      </c>
      <c r="I394" s="225"/>
      <c r="J394" s="225"/>
      <c r="M394" s="222"/>
      <c r="N394" s="226"/>
      <c r="O394" s="227"/>
      <c r="P394" s="227"/>
      <c r="Q394" s="227"/>
      <c r="R394" s="227"/>
      <c r="S394" s="227"/>
      <c r="T394" s="227"/>
      <c r="U394" s="227"/>
      <c r="V394" s="227"/>
      <c r="W394" s="227"/>
      <c r="X394" s="228"/>
      <c r="AT394" s="223" t="s">
        <v>179</v>
      </c>
      <c r="AU394" s="223" t="s">
        <v>91</v>
      </c>
      <c r="AV394" s="11" t="s">
        <v>80</v>
      </c>
      <c r="AW394" s="11" t="s">
        <v>7</v>
      </c>
      <c r="AX394" s="11" t="s">
        <v>75</v>
      </c>
      <c r="AY394" s="223" t="s">
        <v>169</v>
      </c>
    </row>
    <row r="395" spans="2:51" s="12" customFormat="1" ht="13.5">
      <c r="B395" s="229"/>
      <c r="D395" s="218" t="s">
        <v>179</v>
      </c>
      <c r="E395" s="230" t="s">
        <v>5</v>
      </c>
      <c r="F395" s="231" t="s">
        <v>479</v>
      </c>
      <c r="H395" s="232">
        <v>23.37</v>
      </c>
      <c r="I395" s="233"/>
      <c r="J395" s="233"/>
      <c r="M395" s="229"/>
      <c r="N395" s="234"/>
      <c r="O395" s="235"/>
      <c r="P395" s="235"/>
      <c r="Q395" s="235"/>
      <c r="R395" s="235"/>
      <c r="S395" s="235"/>
      <c r="T395" s="235"/>
      <c r="U395" s="235"/>
      <c r="V395" s="235"/>
      <c r="W395" s="235"/>
      <c r="X395" s="236"/>
      <c r="AT395" s="230" t="s">
        <v>179</v>
      </c>
      <c r="AU395" s="230" t="s">
        <v>91</v>
      </c>
      <c r="AV395" s="12" t="s">
        <v>91</v>
      </c>
      <c r="AW395" s="12" t="s">
        <v>7</v>
      </c>
      <c r="AX395" s="12" t="s">
        <v>75</v>
      </c>
      <c r="AY395" s="230" t="s">
        <v>169</v>
      </c>
    </row>
    <row r="396" spans="2:51" s="12" customFormat="1" ht="13.5">
      <c r="B396" s="229"/>
      <c r="D396" s="218" t="s">
        <v>179</v>
      </c>
      <c r="E396" s="230" t="s">
        <v>5</v>
      </c>
      <c r="F396" s="231" t="s">
        <v>480</v>
      </c>
      <c r="H396" s="232">
        <v>6.232</v>
      </c>
      <c r="I396" s="233"/>
      <c r="J396" s="233"/>
      <c r="M396" s="229"/>
      <c r="N396" s="234"/>
      <c r="O396" s="235"/>
      <c r="P396" s="235"/>
      <c r="Q396" s="235"/>
      <c r="R396" s="235"/>
      <c r="S396" s="235"/>
      <c r="T396" s="235"/>
      <c r="U396" s="235"/>
      <c r="V396" s="235"/>
      <c r="W396" s="235"/>
      <c r="X396" s="236"/>
      <c r="AT396" s="230" t="s">
        <v>179</v>
      </c>
      <c r="AU396" s="230" t="s">
        <v>91</v>
      </c>
      <c r="AV396" s="12" t="s">
        <v>91</v>
      </c>
      <c r="AW396" s="12" t="s">
        <v>7</v>
      </c>
      <c r="AX396" s="12" t="s">
        <v>75</v>
      </c>
      <c r="AY396" s="230" t="s">
        <v>169</v>
      </c>
    </row>
    <row r="397" spans="2:51" s="12" customFormat="1" ht="13.5">
      <c r="B397" s="229"/>
      <c r="D397" s="218" t="s">
        <v>179</v>
      </c>
      <c r="E397" s="230" t="s">
        <v>5</v>
      </c>
      <c r="F397" s="231" t="s">
        <v>481</v>
      </c>
      <c r="H397" s="232">
        <v>6.232</v>
      </c>
      <c r="I397" s="233"/>
      <c r="J397" s="233"/>
      <c r="M397" s="229"/>
      <c r="N397" s="234"/>
      <c r="O397" s="235"/>
      <c r="P397" s="235"/>
      <c r="Q397" s="235"/>
      <c r="R397" s="235"/>
      <c r="S397" s="235"/>
      <c r="T397" s="235"/>
      <c r="U397" s="235"/>
      <c r="V397" s="235"/>
      <c r="W397" s="235"/>
      <c r="X397" s="236"/>
      <c r="AT397" s="230" t="s">
        <v>179</v>
      </c>
      <c r="AU397" s="230" t="s">
        <v>91</v>
      </c>
      <c r="AV397" s="12" t="s">
        <v>91</v>
      </c>
      <c r="AW397" s="12" t="s">
        <v>7</v>
      </c>
      <c r="AX397" s="12" t="s">
        <v>75</v>
      </c>
      <c r="AY397" s="230" t="s">
        <v>169</v>
      </c>
    </row>
    <row r="398" spans="2:51" s="13" customFormat="1" ht="13.5">
      <c r="B398" s="237"/>
      <c r="D398" s="218" t="s">
        <v>179</v>
      </c>
      <c r="E398" s="238" t="s">
        <v>5</v>
      </c>
      <c r="F398" s="239" t="s">
        <v>182</v>
      </c>
      <c r="H398" s="240">
        <v>35.834</v>
      </c>
      <c r="I398" s="241"/>
      <c r="J398" s="241"/>
      <c r="M398" s="237"/>
      <c r="N398" s="242"/>
      <c r="O398" s="243"/>
      <c r="P398" s="243"/>
      <c r="Q398" s="243"/>
      <c r="R398" s="243"/>
      <c r="S398" s="243"/>
      <c r="T398" s="243"/>
      <c r="U398" s="243"/>
      <c r="V398" s="243"/>
      <c r="W398" s="243"/>
      <c r="X398" s="244"/>
      <c r="AT398" s="238" t="s">
        <v>179</v>
      </c>
      <c r="AU398" s="238" t="s">
        <v>91</v>
      </c>
      <c r="AV398" s="13" t="s">
        <v>183</v>
      </c>
      <c r="AW398" s="13" t="s">
        <v>7</v>
      </c>
      <c r="AX398" s="13" t="s">
        <v>75</v>
      </c>
      <c r="AY398" s="238" t="s">
        <v>169</v>
      </c>
    </row>
    <row r="399" spans="2:51" s="14" customFormat="1" ht="13.5">
      <c r="B399" s="245"/>
      <c r="D399" s="218" t="s">
        <v>179</v>
      </c>
      <c r="E399" s="246" t="s">
        <v>5</v>
      </c>
      <c r="F399" s="247" t="s">
        <v>184</v>
      </c>
      <c r="H399" s="248">
        <v>35.834</v>
      </c>
      <c r="I399" s="249"/>
      <c r="J399" s="249"/>
      <c r="M399" s="245"/>
      <c r="N399" s="250"/>
      <c r="O399" s="251"/>
      <c r="P399" s="251"/>
      <c r="Q399" s="251"/>
      <c r="R399" s="251"/>
      <c r="S399" s="251"/>
      <c r="T399" s="251"/>
      <c r="U399" s="251"/>
      <c r="V399" s="251"/>
      <c r="W399" s="251"/>
      <c r="X399" s="252"/>
      <c r="AT399" s="246" t="s">
        <v>179</v>
      </c>
      <c r="AU399" s="246" t="s">
        <v>91</v>
      </c>
      <c r="AV399" s="14" t="s">
        <v>175</v>
      </c>
      <c r="AW399" s="14" t="s">
        <v>7</v>
      </c>
      <c r="AX399" s="14" t="s">
        <v>80</v>
      </c>
      <c r="AY399" s="246" t="s">
        <v>169</v>
      </c>
    </row>
    <row r="400" spans="2:65" s="1" customFormat="1" ht="25.5" customHeight="1">
      <c r="B400" s="205"/>
      <c r="C400" s="206" t="s">
        <v>482</v>
      </c>
      <c r="D400" s="206" t="s">
        <v>171</v>
      </c>
      <c r="E400" s="207" t="s">
        <v>483</v>
      </c>
      <c r="F400" s="208" t="s">
        <v>484</v>
      </c>
      <c r="G400" s="209" t="s">
        <v>89</v>
      </c>
      <c r="H400" s="210">
        <v>20.132</v>
      </c>
      <c r="I400" s="211"/>
      <c r="J400" s="211"/>
      <c r="K400" s="212">
        <f>ROUND(P400*H400,2)</f>
        <v>0</v>
      </c>
      <c r="L400" s="208" t="s">
        <v>174</v>
      </c>
      <c r="M400" s="47"/>
      <c r="N400" s="213" t="s">
        <v>5</v>
      </c>
      <c r="O400" s="214" t="s">
        <v>44</v>
      </c>
      <c r="P400" s="143">
        <f>I400+J400</f>
        <v>0</v>
      </c>
      <c r="Q400" s="143">
        <f>ROUND(I400*H400,2)</f>
        <v>0</v>
      </c>
      <c r="R400" s="143">
        <f>ROUND(J400*H400,2)</f>
        <v>0</v>
      </c>
      <c r="S400" s="48"/>
      <c r="T400" s="215">
        <f>S400*H400</f>
        <v>0</v>
      </c>
      <c r="U400" s="215">
        <v>0</v>
      </c>
      <c r="V400" s="215">
        <f>U400*H400</f>
        <v>0</v>
      </c>
      <c r="W400" s="215">
        <v>0</v>
      </c>
      <c r="X400" s="216">
        <f>W400*H400</f>
        <v>0</v>
      </c>
      <c r="AR400" s="25" t="s">
        <v>175</v>
      </c>
      <c r="AT400" s="25" t="s">
        <v>171</v>
      </c>
      <c r="AU400" s="25" t="s">
        <v>91</v>
      </c>
      <c r="AY400" s="25" t="s">
        <v>169</v>
      </c>
      <c r="BE400" s="217">
        <f>IF(O400="základní",K400,0)</f>
        <v>0</v>
      </c>
      <c r="BF400" s="217">
        <f>IF(O400="snížená",K400,0)</f>
        <v>0</v>
      </c>
      <c r="BG400" s="217">
        <f>IF(O400="zákl. přenesená",K400,0)</f>
        <v>0</v>
      </c>
      <c r="BH400" s="217">
        <f>IF(O400="sníž. přenesená",K400,0)</f>
        <v>0</v>
      </c>
      <c r="BI400" s="217">
        <f>IF(O400="nulová",K400,0)</f>
        <v>0</v>
      </c>
      <c r="BJ400" s="25" t="s">
        <v>80</v>
      </c>
      <c r="BK400" s="217">
        <f>ROUND(P400*H400,2)</f>
        <v>0</v>
      </c>
      <c r="BL400" s="25" t="s">
        <v>175</v>
      </c>
      <c r="BM400" s="25" t="s">
        <v>485</v>
      </c>
    </row>
    <row r="401" spans="2:47" s="1" customFormat="1" ht="13.5">
      <c r="B401" s="47"/>
      <c r="D401" s="218" t="s">
        <v>177</v>
      </c>
      <c r="F401" s="219" t="s">
        <v>486</v>
      </c>
      <c r="I401" s="220"/>
      <c r="J401" s="220"/>
      <c r="M401" s="47"/>
      <c r="N401" s="221"/>
      <c r="O401" s="48"/>
      <c r="P401" s="48"/>
      <c r="Q401" s="48"/>
      <c r="R401" s="48"/>
      <c r="S401" s="48"/>
      <c r="T401" s="48"/>
      <c r="U401" s="48"/>
      <c r="V401" s="48"/>
      <c r="W401" s="48"/>
      <c r="X401" s="86"/>
      <c r="AT401" s="25" t="s">
        <v>177</v>
      </c>
      <c r="AU401" s="25" t="s">
        <v>91</v>
      </c>
    </row>
    <row r="402" spans="2:51" s="11" customFormat="1" ht="13.5">
      <c r="B402" s="222"/>
      <c r="D402" s="218" t="s">
        <v>179</v>
      </c>
      <c r="E402" s="223" t="s">
        <v>5</v>
      </c>
      <c r="F402" s="224" t="s">
        <v>487</v>
      </c>
      <c r="H402" s="223" t="s">
        <v>5</v>
      </c>
      <c r="I402" s="225"/>
      <c r="J402" s="225"/>
      <c r="M402" s="222"/>
      <c r="N402" s="226"/>
      <c r="O402" s="227"/>
      <c r="P402" s="227"/>
      <c r="Q402" s="227"/>
      <c r="R402" s="227"/>
      <c r="S402" s="227"/>
      <c r="T402" s="227"/>
      <c r="U402" s="227"/>
      <c r="V402" s="227"/>
      <c r="W402" s="227"/>
      <c r="X402" s="228"/>
      <c r="AT402" s="223" t="s">
        <v>179</v>
      </c>
      <c r="AU402" s="223" t="s">
        <v>91</v>
      </c>
      <c r="AV402" s="11" t="s">
        <v>80</v>
      </c>
      <c r="AW402" s="11" t="s">
        <v>7</v>
      </c>
      <c r="AX402" s="11" t="s">
        <v>75</v>
      </c>
      <c r="AY402" s="223" t="s">
        <v>169</v>
      </c>
    </row>
    <row r="403" spans="2:51" s="12" customFormat="1" ht="13.5">
      <c r="B403" s="229"/>
      <c r="D403" s="218" t="s">
        <v>179</v>
      </c>
      <c r="E403" s="230" t="s">
        <v>5</v>
      </c>
      <c r="F403" s="231" t="s">
        <v>488</v>
      </c>
      <c r="H403" s="232">
        <v>0.4</v>
      </c>
      <c r="I403" s="233"/>
      <c r="J403" s="233"/>
      <c r="M403" s="229"/>
      <c r="N403" s="234"/>
      <c r="O403" s="235"/>
      <c r="P403" s="235"/>
      <c r="Q403" s="235"/>
      <c r="R403" s="235"/>
      <c r="S403" s="235"/>
      <c r="T403" s="235"/>
      <c r="U403" s="235"/>
      <c r="V403" s="235"/>
      <c r="W403" s="235"/>
      <c r="X403" s="236"/>
      <c r="AT403" s="230" t="s">
        <v>179</v>
      </c>
      <c r="AU403" s="230" t="s">
        <v>91</v>
      </c>
      <c r="AV403" s="12" t="s">
        <v>91</v>
      </c>
      <c r="AW403" s="12" t="s">
        <v>7</v>
      </c>
      <c r="AX403" s="12" t="s">
        <v>75</v>
      </c>
      <c r="AY403" s="230" t="s">
        <v>169</v>
      </c>
    </row>
    <row r="404" spans="2:51" s="12" customFormat="1" ht="13.5">
      <c r="B404" s="229"/>
      <c r="D404" s="218" t="s">
        <v>179</v>
      </c>
      <c r="E404" s="230" t="s">
        <v>5</v>
      </c>
      <c r="F404" s="231" t="s">
        <v>489</v>
      </c>
      <c r="H404" s="232">
        <v>0.4</v>
      </c>
      <c r="I404" s="233"/>
      <c r="J404" s="233"/>
      <c r="M404" s="229"/>
      <c r="N404" s="234"/>
      <c r="O404" s="235"/>
      <c r="P404" s="235"/>
      <c r="Q404" s="235"/>
      <c r="R404" s="235"/>
      <c r="S404" s="235"/>
      <c r="T404" s="235"/>
      <c r="U404" s="235"/>
      <c r="V404" s="235"/>
      <c r="W404" s="235"/>
      <c r="X404" s="236"/>
      <c r="AT404" s="230" t="s">
        <v>179</v>
      </c>
      <c r="AU404" s="230" t="s">
        <v>91</v>
      </c>
      <c r="AV404" s="12" t="s">
        <v>91</v>
      </c>
      <c r="AW404" s="12" t="s">
        <v>7</v>
      </c>
      <c r="AX404" s="12" t="s">
        <v>75</v>
      </c>
      <c r="AY404" s="230" t="s">
        <v>169</v>
      </c>
    </row>
    <row r="405" spans="2:51" s="12" customFormat="1" ht="13.5">
      <c r="B405" s="229"/>
      <c r="D405" s="218" t="s">
        <v>179</v>
      </c>
      <c r="E405" s="230" t="s">
        <v>5</v>
      </c>
      <c r="F405" s="231" t="s">
        <v>490</v>
      </c>
      <c r="H405" s="232">
        <v>0.972</v>
      </c>
      <c r="I405" s="233"/>
      <c r="J405" s="233"/>
      <c r="M405" s="229"/>
      <c r="N405" s="234"/>
      <c r="O405" s="235"/>
      <c r="P405" s="235"/>
      <c r="Q405" s="235"/>
      <c r="R405" s="235"/>
      <c r="S405" s="235"/>
      <c r="T405" s="235"/>
      <c r="U405" s="235"/>
      <c r="V405" s="235"/>
      <c r="W405" s="235"/>
      <c r="X405" s="236"/>
      <c r="AT405" s="230" t="s">
        <v>179</v>
      </c>
      <c r="AU405" s="230" t="s">
        <v>91</v>
      </c>
      <c r="AV405" s="12" t="s">
        <v>91</v>
      </c>
      <c r="AW405" s="12" t="s">
        <v>7</v>
      </c>
      <c r="AX405" s="12" t="s">
        <v>75</v>
      </c>
      <c r="AY405" s="230" t="s">
        <v>169</v>
      </c>
    </row>
    <row r="406" spans="2:51" s="12" customFormat="1" ht="13.5">
      <c r="B406" s="229"/>
      <c r="D406" s="218" t="s">
        <v>179</v>
      </c>
      <c r="E406" s="230" t="s">
        <v>5</v>
      </c>
      <c r="F406" s="231" t="s">
        <v>491</v>
      </c>
      <c r="H406" s="232">
        <v>0.4</v>
      </c>
      <c r="I406" s="233"/>
      <c r="J406" s="233"/>
      <c r="M406" s="229"/>
      <c r="N406" s="234"/>
      <c r="O406" s="235"/>
      <c r="P406" s="235"/>
      <c r="Q406" s="235"/>
      <c r="R406" s="235"/>
      <c r="S406" s="235"/>
      <c r="T406" s="235"/>
      <c r="U406" s="235"/>
      <c r="V406" s="235"/>
      <c r="W406" s="235"/>
      <c r="X406" s="236"/>
      <c r="AT406" s="230" t="s">
        <v>179</v>
      </c>
      <c r="AU406" s="230" t="s">
        <v>91</v>
      </c>
      <c r="AV406" s="12" t="s">
        <v>91</v>
      </c>
      <c r="AW406" s="12" t="s">
        <v>7</v>
      </c>
      <c r="AX406" s="12" t="s">
        <v>75</v>
      </c>
      <c r="AY406" s="230" t="s">
        <v>169</v>
      </c>
    </row>
    <row r="407" spans="2:51" s="12" customFormat="1" ht="13.5">
      <c r="B407" s="229"/>
      <c r="D407" s="218" t="s">
        <v>179</v>
      </c>
      <c r="E407" s="230" t="s">
        <v>5</v>
      </c>
      <c r="F407" s="231" t="s">
        <v>492</v>
      </c>
      <c r="H407" s="232">
        <v>0.4</v>
      </c>
      <c r="I407" s="233"/>
      <c r="J407" s="233"/>
      <c r="M407" s="229"/>
      <c r="N407" s="234"/>
      <c r="O407" s="235"/>
      <c r="P407" s="235"/>
      <c r="Q407" s="235"/>
      <c r="R407" s="235"/>
      <c r="S407" s="235"/>
      <c r="T407" s="235"/>
      <c r="U407" s="235"/>
      <c r="V407" s="235"/>
      <c r="W407" s="235"/>
      <c r="X407" s="236"/>
      <c r="AT407" s="230" t="s">
        <v>179</v>
      </c>
      <c r="AU407" s="230" t="s">
        <v>91</v>
      </c>
      <c r="AV407" s="12" t="s">
        <v>91</v>
      </c>
      <c r="AW407" s="12" t="s">
        <v>7</v>
      </c>
      <c r="AX407" s="12" t="s">
        <v>75</v>
      </c>
      <c r="AY407" s="230" t="s">
        <v>169</v>
      </c>
    </row>
    <row r="408" spans="2:51" s="12" customFormat="1" ht="13.5">
      <c r="B408" s="229"/>
      <c r="D408" s="218" t="s">
        <v>179</v>
      </c>
      <c r="E408" s="230" t="s">
        <v>5</v>
      </c>
      <c r="F408" s="231" t="s">
        <v>493</v>
      </c>
      <c r="H408" s="232">
        <v>0.4</v>
      </c>
      <c r="I408" s="233"/>
      <c r="J408" s="233"/>
      <c r="M408" s="229"/>
      <c r="N408" s="234"/>
      <c r="O408" s="235"/>
      <c r="P408" s="235"/>
      <c r="Q408" s="235"/>
      <c r="R408" s="235"/>
      <c r="S408" s="235"/>
      <c r="T408" s="235"/>
      <c r="U408" s="235"/>
      <c r="V408" s="235"/>
      <c r="W408" s="235"/>
      <c r="X408" s="236"/>
      <c r="AT408" s="230" t="s">
        <v>179</v>
      </c>
      <c r="AU408" s="230" t="s">
        <v>91</v>
      </c>
      <c r="AV408" s="12" t="s">
        <v>91</v>
      </c>
      <c r="AW408" s="12" t="s">
        <v>7</v>
      </c>
      <c r="AX408" s="12" t="s">
        <v>75</v>
      </c>
      <c r="AY408" s="230" t="s">
        <v>169</v>
      </c>
    </row>
    <row r="409" spans="2:51" s="13" customFormat="1" ht="13.5">
      <c r="B409" s="237"/>
      <c r="D409" s="218" t="s">
        <v>179</v>
      </c>
      <c r="E409" s="238" t="s">
        <v>5</v>
      </c>
      <c r="F409" s="239" t="s">
        <v>182</v>
      </c>
      <c r="H409" s="240">
        <v>2.972</v>
      </c>
      <c r="I409" s="241"/>
      <c r="J409" s="241"/>
      <c r="M409" s="237"/>
      <c r="N409" s="242"/>
      <c r="O409" s="243"/>
      <c r="P409" s="243"/>
      <c r="Q409" s="243"/>
      <c r="R409" s="243"/>
      <c r="S409" s="243"/>
      <c r="T409" s="243"/>
      <c r="U409" s="243"/>
      <c r="V409" s="243"/>
      <c r="W409" s="243"/>
      <c r="X409" s="244"/>
      <c r="AT409" s="238" t="s">
        <v>179</v>
      </c>
      <c r="AU409" s="238" t="s">
        <v>91</v>
      </c>
      <c r="AV409" s="13" t="s">
        <v>183</v>
      </c>
      <c r="AW409" s="13" t="s">
        <v>7</v>
      </c>
      <c r="AX409" s="13" t="s">
        <v>75</v>
      </c>
      <c r="AY409" s="238" t="s">
        <v>169</v>
      </c>
    </row>
    <row r="410" spans="2:51" s="11" customFormat="1" ht="13.5">
      <c r="B410" s="222"/>
      <c r="D410" s="218" t="s">
        <v>179</v>
      </c>
      <c r="E410" s="223" t="s">
        <v>5</v>
      </c>
      <c r="F410" s="224" t="s">
        <v>494</v>
      </c>
      <c r="H410" s="223" t="s">
        <v>5</v>
      </c>
      <c r="I410" s="225"/>
      <c r="J410" s="225"/>
      <c r="M410" s="222"/>
      <c r="N410" s="226"/>
      <c r="O410" s="227"/>
      <c r="P410" s="227"/>
      <c r="Q410" s="227"/>
      <c r="R410" s="227"/>
      <c r="S410" s="227"/>
      <c r="T410" s="227"/>
      <c r="U410" s="227"/>
      <c r="V410" s="227"/>
      <c r="W410" s="227"/>
      <c r="X410" s="228"/>
      <c r="AT410" s="223" t="s">
        <v>179</v>
      </c>
      <c r="AU410" s="223" t="s">
        <v>91</v>
      </c>
      <c r="AV410" s="11" t="s">
        <v>80</v>
      </c>
      <c r="AW410" s="11" t="s">
        <v>7</v>
      </c>
      <c r="AX410" s="11" t="s">
        <v>75</v>
      </c>
      <c r="AY410" s="223" t="s">
        <v>169</v>
      </c>
    </row>
    <row r="411" spans="2:51" s="12" customFormat="1" ht="13.5">
      <c r="B411" s="229"/>
      <c r="D411" s="218" t="s">
        <v>179</v>
      </c>
      <c r="E411" s="230" t="s">
        <v>5</v>
      </c>
      <c r="F411" s="231" t="s">
        <v>495</v>
      </c>
      <c r="H411" s="232">
        <v>0.72</v>
      </c>
      <c r="I411" s="233"/>
      <c r="J411" s="233"/>
      <c r="M411" s="229"/>
      <c r="N411" s="234"/>
      <c r="O411" s="235"/>
      <c r="P411" s="235"/>
      <c r="Q411" s="235"/>
      <c r="R411" s="235"/>
      <c r="S411" s="235"/>
      <c r="T411" s="235"/>
      <c r="U411" s="235"/>
      <c r="V411" s="235"/>
      <c r="W411" s="235"/>
      <c r="X411" s="236"/>
      <c r="AT411" s="230" t="s">
        <v>179</v>
      </c>
      <c r="AU411" s="230" t="s">
        <v>91</v>
      </c>
      <c r="AV411" s="12" t="s">
        <v>91</v>
      </c>
      <c r="AW411" s="12" t="s">
        <v>7</v>
      </c>
      <c r="AX411" s="12" t="s">
        <v>75</v>
      </c>
      <c r="AY411" s="230" t="s">
        <v>169</v>
      </c>
    </row>
    <row r="412" spans="2:51" s="12" customFormat="1" ht="13.5">
      <c r="B412" s="229"/>
      <c r="D412" s="218" t="s">
        <v>179</v>
      </c>
      <c r="E412" s="230" t="s">
        <v>5</v>
      </c>
      <c r="F412" s="231" t="s">
        <v>496</v>
      </c>
      <c r="H412" s="232">
        <v>0.72</v>
      </c>
      <c r="I412" s="233"/>
      <c r="J412" s="233"/>
      <c r="M412" s="229"/>
      <c r="N412" s="234"/>
      <c r="O412" s="235"/>
      <c r="P412" s="235"/>
      <c r="Q412" s="235"/>
      <c r="R412" s="235"/>
      <c r="S412" s="235"/>
      <c r="T412" s="235"/>
      <c r="U412" s="235"/>
      <c r="V412" s="235"/>
      <c r="W412" s="235"/>
      <c r="X412" s="236"/>
      <c r="AT412" s="230" t="s">
        <v>179</v>
      </c>
      <c r="AU412" s="230" t="s">
        <v>91</v>
      </c>
      <c r="AV412" s="12" t="s">
        <v>91</v>
      </c>
      <c r="AW412" s="12" t="s">
        <v>7</v>
      </c>
      <c r="AX412" s="12" t="s">
        <v>75</v>
      </c>
      <c r="AY412" s="230" t="s">
        <v>169</v>
      </c>
    </row>
    <row r="413" spans="2:51" s="12" customFormat="1" ht="13.5">
      <c r="B413" s="229"/>
      <c r="D413" s="218" t="s">
        <v>179</v>
      </c>
      <c r="E413" s="230" t="s">
        <v>5</v>
      </c>
      <c r="F413" s="231" t="s">
        <v>497</v>
      </c>
      <c r="H413" s="232">
        <v>2.04</v>
      </c>
      <c r="I413" s="233"/>
      <c r="J413" s="233"/>
      <c r="M413" s="229"/>
      <c r="N413" s="234"/>
      <c r="O413" s="235"/>
      <c r="P413" s="235"/>
      <c r="Q413" s="235"/>
      <c r="R413" s="235"/>
      <c r="S413" s="235"/>
      <c r="T413" s="235"/>
      <c r="U413" s="235"/>
      <c r="V413" s="235"/>
      <c r="W413" s="235"/>
      <c r="X413" s="236"/>
      <c r="AT413" s="230" t="s">
        <v>179</v>
      </c>
      <c r="AU413" s="230" t="s">
        <v>91</v>
      </c>
      <c r="AV413" s="12" t="s">
        <v>91</v>
      </c>
      <c r="AW413" s="12" t="s">
        <v>7</v>
      </c>
      <c r="AX413" s="12" t="s">
        <v>75</v>
      </c>
      <c r="AY413" s="230" t="s">
        <v>169</v>
      </c>
    </row>
    <row r="414" spans="2:51" s="12" customFormat="1" ht="13.5">
      <c r="B414" s="229"/>
      <c r="D414" s="218" t="s">
        <v>179</v>
      </c>
      <c r="E414" s="230" t="s">
        <v>5</v>
      </c>
      <c r="F414" s="231" t="s">
        <v>498</v>
      </c>
      <c r="H414" s="232">
        <v>0.72</v>
      </c>
      <c r="I414" s="233"/>
      <c r="J414" s="233"/>
      <c r="M414" s="229"/>
      <c r="N414" s="234"/>
      <c r="O414" s="235"/>
      <c r="P414" s="235"/>
      <c r="Q414" s="235"/>
      <c r="R414" s="235"/>
      <c r="S414" s="235"/>
      <c r="T414" s="235"/>
      <c r="U414" s="235"/>
      <c r="V414" s="235"/>
      <c r="W414" s="235"/>
      <c r="X414" s="236"/>
      <c r="AT414" s="230" t="s">
        <v>179</v>
      </c>
      <c r="AU414" s="230" t="s">
        <v>91</v>
      </c>
      <c r="AV414" s="12" t="s">
        <v>91</v>
      </c>
      <c r="AW414" s="12" t="s">
        <v>7</v>
      </c>
      <c r="AX414" s="12" t="s">
        <v>75</v>
      </c>
      <c r="AY414" s="230" t="s">
        <v>169</v>
      </c>
    </row>
    <row r="415" spans="2:51" s="12" customFormat="1" ht="13.5">
      <c r="B415" s="229"/>
      <c r="D415" s="218" t="s">
        <v>179</v>
      </c>
      <c r="E415" s="230" t="s">
        <v>5</v>
      </c>
      <c r="F415" s="231" t="s">
        <v>499</v>
      </c>
      <c r="H415" s="232">
        <v>0.72</v>
      </c>
      <c r="I415" s="233"/>
      <c r="J415" s="233"/>
      <c r="M415" s="229"/>
      <c r="N415" s="234"/>
      <c r="O415" s="235"/>
      <c r="P415" s="235"/>
      <c r="Q415" s="235"/>
      <c r="R415" s="235"/>
      <c r="S415" s="235"/>
      <c r="T415" s="235"/>
      <c r="U415" s="235"/>
      <c r="V415" s="235"/>
      <c r="W415" s="235"/>
      <c r="X415" s="236"/>
      <c r="AT415" s="230" t="s">
        <v>179</v>
      </c>
      <c r="AU415" s="230" t="s">
        <v>91</v>
      </c>
      <c r="AV415" s="12" t="s">
        <v>91</v>
      </c>
      <c r="AW415" s="12" t="s">
        <v>7</v>
      </c>
      <c r="AX415" s="12" t="s">
        <v>75</v>
      </c>
      <c r="AY415" s="230" t="s">
        <v>169</v>
      </c>
    </row>
    <row r="416" spans="2:51" s="12" customFormat="1" ht="13.5">
      <c r="B416" s="229"/>
      <c r="D416" s="218" t="s">
        <v>179</v>
      </c>
      <c r="E416" s="230" t="s">
        <v>5</v>
      </c>
      <c r="F416" s="231" t="s">
        <v>500</v>
      </c>
      <c r="H416" s="232">
        <v>0.72</v>
      </c>
      <c r="I416" s="233"/>
      <c r="J416" s="233"/>
      <c r="M416" s="229"/>
      <c r="N416" s="234"/>
      <c r="O416" s="235"/>
      <c r="P416" s="235"/>
      <c r="Q416" s="235"/>
      <c r="R416" s="235"/>
      <c r="S416" s="235"/>
      <c r="T416" s="235"/>
      <c r="U416" s="235"/>
      <c r="V416" s="235"/>
      <c r="W416" s="235"/>
      <c r="X416" s="236"/>
      <c r="AT416" s="230" t="s">
        <v>179</v>
      </c>
      <c r="AU416" s="230" t="s">
        <v>91</v>
      </c>
      <c r="AV416" s="12" t="s">
        <v>91</v>
      </c>
      <c r="AW416" s="12" t="s">
        <v>7</v>
      </c>
      <c r="AX416" s="12" t="s">
        <v>75</v>
      </c>
      <c r="AY416" s="230" t="s">
        <v>169</v>
      </c>
    </row>
    <row r="417" spans="2:51" s="13" customFormat="1" ht="13.5">
      <c r="B417" s="237"/>
      <c r="D417" s="218" t="s">
        <v>179</v>
      </c>
      <c r="E417" s="238" t="s">
        <v>5</v>
      </c>
      <c r="F417" s="239" t="s">
        <v>182</v>
      </c>
      <c r="H417" s="240">
        <v>5.64</v>
      </c>
      <c r="I417" s="241"/>
      <c r="J417" s="241"/>
      <c r="M417" s="237"/>
      <c r="N417" s="242"/>
      <c r="O417" s="243"/>
      <c r="P417" s="243"/>
      <c r="Q417" s="243"/>
      <c r="R417" s="243"/>
      <c r="S417" s="243"/>
      <c r="T417" s="243"/>
      <c r="U417" s="243"/>
      <c r="V417" s="243"/>
      <c r="W417" s="243"/>
      <c r="X417" s="244"/>
      <c r="AT417" s="238" t="s">
        <v>179</v>
      </c>
      <c r="AU417" s="238" t="s">
        <v>91</v>
      </c>
      <c r="AV417" s="13" t="s">
        <v>183</v>
      </c>
      <c r="AW417" s="13" t="s">
        <v>7</v>
      </c>
      <c r="AX417" s="13" t="s">
        <v>75</v>
      </c>
      <c r="AY417" s="238" t="s">
        <v>169</v>
      </c>
    </row>
    <row r="418" spans="2:51" s="11" customFormat="1" ht="13.5">
      <c r="B418" s="222"/>
      <c r="D418" s="218" t="s">
        <v>179</v>
      </c>
      <c r="E418" s="223" t="s">
        <v>5</v>
      </c>
      <c r="F418" s="224" t="s">
        <v>501</v>
      </c>
      <c r="H418" s="223" t="s">
        <v>5</v>
      </c>
      <c r="I418" s="225"/>
      <c r="J418" s="225"/>
      <c r="M418" s="222"/>
      <c r="N418" s="226"/>
      <c r="O418" s="227"/>
      <c r="P418" s="227"/>
      <c r="Q418" s="227"/>
      <c r="R418" s="227"/>
      <c r="S418" s="227"/>
      <c r="T418" s="227"/>
      <c r="U418" s="227"/>
      <c r="V418" s="227"/>
      <c r="W418" s="227"/>
      <c r="X418" s="228"/>
      <c r="AT418" s="223" t="s">
        <v>179</v>
      </c>
      <c r="AU418" s="223" t="s">
        <v>91</v>
      </c>
      <c r="AV418" s="11" t="s">
        <v>80</v>
      </c>
      <c r="AW418" s="11" t="s">
        <v>7</v>
      </c>
      <c r="AX418" s="11" t="s">
        <v>75</v>
      </c>
      <c r="AY418" s="223" t="s">
        <v>169</v>
      </c>
    </row>
    <row r="419" spans="2:51" s="12" customFormat="1" ht="13.5">
      <c r="B419" s="229"/>
      <c r="D419" s="218" t="s">
        <v>179</v>
      </c>
      <c r="E419" s="230" t="s">
        <v>5</v>
      </c>
      <c r="F419" s="231" t="s">
        <v>502</v>
      </c>
      <c r="H419" s="232">
        <v>0.484</v>
      </c>
      <c r="I419" s="233"/>
      <c r="J419" s="233"/>
      <c r="M419" s="229"/>
      <c r="N419" s="234"/>
      <c r="O419" s="235"/>
      <c r="P419" s="235"/>
      <c r="Q419" s="235"/>
      <c r="R419" s="235"/>
      <c r="S419" s="235"/>
      <c r="T419" s="235"/>
      <c r="U419" s="235"/>
      <c r="V419" s="235"/>
      <c r="W419" s="235"/>
      <c r="X419" s="236"/>
      <c r="AT419" s="230" t="s">
        <v>179</v>
      </c>
      <c r="AU419" s="230" t="s">
        <v>91</v>
      </c>
      <c r="AV419" s="12" t="s">
        <v>91</v>
      </c>
      <c r="AW419" s="12" t="s">
        <v>7</v>
      </c>
      <c r="AX419" s="12" t="s">
        <v>75</v>
      </c>
      <c r="AY419" s="230" t="s">
        <v>169</v>
      </c>
    </row>
    <row r="420" spans="2:51" s="12" customFormat="1" ht="13.5">
      <c r="B420" s="229"/>
      <c r="D420" s="218" t="s">
        <v>179</v>
      </c>
      <c r="E420" s="230" t="s">
        <v>5</v>
      </c>
      <c r="F420" s="231" t="s">
        <v>503</v>
      </c>
      <c r="H420" s="232">
        <v>0.484</v>
      </c>
      <c r="I420" s="233"/>
      <c r="J420" s="233"/>
      <c r="M420" s="229"/>
      <c r="N420" s="234"/>
      <c r="O420" s="235"/>
      <c r="P420" s="235"/>
      <c r="Q420" s="235"/>
      <c r="R420" s="235"/>
      <c r="S420" s="235"/>
      <c r="T420" s="235"/>
      <c r="U420" s="235"/>
      <c r="V420" s="235"/>
      <c r="W420" s="235"/>
      <c r="X420" s="236"/>
      <c r="AT420" s="230" t="s">
        <v>179</v>
      </c>
      <c r="AU420" s="230" t="s">
        <v>91</v>
      </c>
      <c r="AV420" s="12" t="s">
        <v>91</v>
      </c>
      <c r="AW420" s="12" t="s">
        <v>7</v>
      </c>
      <c r="AX420" s="12" t="s">
        <v>75</v>
      </c>
      <c r="AY420" s="230" t="s">
        <v>169</v>
      </c>
    </row>
    <row r="421" spans="2:51" s="12" customFormat="1" ht="13.5">
      <c r="B421" s="229"/>
      <c r="D421" s="218" t="s">
        <v>179</v>
      </c>
      <c r="E421" s="230" t="s">
        <v>5</v>
      </c>
      <c r="F421" s="231" t="s">
        <v>504</v>
      </c>
      <c r="H421" s="232">
        <v>0.484</v>
      </c>
      <c r="I421" s="233"/>
      <c r="J421" s="233"/>
      <c r="M421" s="229"/>
      <c r="N421" s="234"/>
      <c r="O421" s="235"/>
      <c r="P421" s="235"/>
      <c r="Q421" s="235"/>
      <c r="R421" s="235"/>
      <c r="S421" s="235"/>
      <c r="T421" s="235"/>
      <c r="U421" s="235"/>
      <c r="V421" s="235"/>
      <c r="W421" s="235"/>
      <c r="X421" s="236"/>
      <c r="AT421" s="230" t="s">
        <v>179</v>
      </c>
      <c r="AU421" s="230" t="s">
        <v>91</v>
      </c>
      <c r="AV421" s="12" t="s">
        <v>91</v>
      </c>
      <c r="AW421" s="12" t="s">
        <v>7</v>
      </c>
      <c r="AX421" s="12" t="s">
        <v>75</v>
      </c>
      <c r="AY421" s="230" t="s">
        <v>169</v>
      </c>
    </row>
    <row r="422" spans="2:51" s="12" customFormat="1" ht="13.5">
      <c r="B422" s="229"/>
      <c r="D422" s="218" t="s">
        <v>179</v>
      </c>
      <c r="E422" s="230" t="s">
        <v>5</v>
      </c>
      <c r="F422" s="231" t="s">
        <v>505</v>
      </c>
      <c r="H422" s="232">
        <v>0.484</v>
      </c>
      <c r="I422" s="233"/>
      <c r="J422" s="233"/>
      <c r="M422" s="229"/>
      <c r="N422" s="234"/>
      <c r="O422" s="235"/>
      <c r="P422" s="235"/>
      <c r="Q422" s="235"/>
      <c r="R422" s="235"/>
      <c r="S422" s="235"/>
      <c r="T422" s="235"/>
      <c r="U422" s="235"/>
      <c r="V422" s="235"/>
      <c r="W422" s="235"/>
      <c r="X422" s="236"/>
      <c r="AT422" s="230" t="s">
        <v>179</v>
      </c>
      <c r="AU422" s="230" t="s">
        <v>91</v>
      </c>
      <c r="AV422" s="12" t="s">
        <v>91</v>
      </c>
      <c r="AW422" s="12" t="s">
        <v>7</v>
      </c>
      <c r="AX422" s="12" t="s">
        <v>75</v>
      </c>
      <c r="AY422" s="230" t="s">
        <v>169</v>
      </c>
    </row>
    <row r="423" spans="2:51" s="12" customFormat="1" ht="13.5">
      <c r="B423" s="229"/>
      <c r="D423" s="218" t="s">
        <v>179</v>
      </c>
      <c r="E423" s="230" t="s">
        <v>5</v>
      </c>
      <c r="F423" s="231" t="s">
        <v>506</v>
      </c>
      <c r="H423" s="232">
        <v>0.484</v>
      </c>
      <c r="I423" s="233"/>
      <c r="J423" s="233"/>
      <c r="M423" s="229"/>
      <c r="N423" s="234"/>
      <c r="O423" s="235"/>
      <c r="P423" s="235"/>
      <c r="Q423" s="235"/>
      <c r="R423" s="235"/>
      <c r="S423" s="235"/>
      <c r="T423" s="235"/>
      <c r="U423" s="235"/>
      <c r="V423" s="235"/>
      <c r="W423" s="235"/>
      <c r="X423" s="236"/>
      <c r="AT423" s="230" t="s">
        <v>179</v>
      </c>
      <c r="AU423" s="230" t="s">
        <v>91</v>
      </c>
      <c r="AV423" s="12" t="s">
        <v>91</v>
      </c>
      <c r="AW423" s="12" t="s">
        <v>7</v>
      </c>
      <c r="AX423" s="12" t="s">
        <v>75</v>
      </c>
      <c r="AY423" s="230" t="s">
        <v>169</v>
      </c>
    </row>
    <row r="424" spans="2:51" s="13" customFormat="1" ht="13.5">
      <c r="B424" s="237"/>
      <c r="D424" s="218" t="s">
        <v>179</v>
      </c>
      <c r="E424" s="238" t="s">
        <v>5</v>
      </c>
      <c r="F424" s="239" t="s">
        <v>182</v>
      </c>
      <c r="H424" s="240">
        <v>2.42</v>
      </c>
      <c r="I424" s="241"/>
      <c r="J424" s="241"/>
      <c r="M424" s="237"/>
      <c r="N424" s="242"/>
      <c r="O424" s="243"/>
      <c r="P424" s="243"/>
      <c r="Q424" s="243"/>
      <c r="R424" s="243"/>
      <c r="S424" s="243"/>
      <c r="T424" s="243"/>
      <c r="U424" s="243"/>
      <c r="V424" s="243"/>
      <c r="W424" s="243"/>
      <c r="X424" s="244"/>
      <c r="AT424" s="238" t="s">
        <v>179</v>
      </c>
      <c r="AU424" s="238" t="s">
        <v>91</v>
      </c>
      <c r="AV424" s="13" t="s">
        <v>183</v>
      </c>
      <c r="AW424" s="13" t="s">
        <v>7</v>
      </c>
      <c r="AX424" s="13" t="s">
        <v>75</v>
      </c>
      <c r="AY424" s="238" t="s">
        <v>169</v>
      </c>
    </row>
    <row r="425" spans="2:51" s="11" customFormat="1" ht="13.5">
      <c r="B425" s="222"/>
      <c r="D425" s="218" t="s">
        <v>179</v>
      </c>
      <c r="E425" s="223" t="s">
        <v>5</v>
      </c>
      <c r="F425" s="224" t="s">
        <v>507</v>
      </c>
      <c r="H425" s="223" t="s">
        <v>5</v>
      </c>
      <c r="I425" s="225"/>
      <c r="J425" s="225"/>
      <c r="M425" s="222"/>
      <c r="N425" s="226"/>
      <c r="O425" s="227"/>
      <c r="P425" s="227"/>
      <c r="Q425" s="227"/>
      <c r="R425" s="227"/>
      <c r="S425" s="227"/>
      <c r="T425" s="227"/>
      <c r="U425" s="227"/>
      <c r="V425" s="227"/>
      <c r="W425" s="227"/>
      <c r="X425" s="228"/>
      <c r="AT425" s="223" t="s">
        <v>179</v>
      </c>
      <c r="AU425" s="223" t="s">
        <v>91</v>
      </c>
      <c r="AV425" s="11" t="s">
        <v>80</v>
      </c>
      <c r="AW425" s="11" t="s">
        <v>7</v>
      </c>
      <c r="AX425" s="11" t="s">
        <v>75</v>
      </c>
      <c r="AY425" s="223" t="s">
        <v>169</v>
      </c>
    </row>
    <row r="426" spans="2:51" s="12" customFormat="1" ht="13.5">
      <c r="B426" s="229"/>
      <c r="D426" s="218" t="s">
        <v>179</v>
      </c>
      <c r="E426" s="230" t="s">
        <v>5</v>
      </c>
      <c r="F426" s="231" t="s">
        <v>508</v>
      </c>
      <c r="H426" s="232">
        <v>0.72</v>
      </c>
      <c r="I426" s="233"/>
      <c r="J426" s="233"/>
      <c r="M426" s="229"/>
      <c r="N426" s="234"/>
      <c r="O426" s="235"/>
      <c r="P426" s="235"/>
      <c r="Q426" s="235"/>
      <c r="R426" s="235"/>
      <c r="S426" s="235"/>
      <c r="T426" s="235"/>
      <c r="U426" s="235"/>
      <c r="V426" s="235"/>
      <c r="W426" s="235"/>
      <c r="X426" s="236"/>
      <c r="AT426" s="230" t="s">
        <v>179</v>
      </c>
      <c r="AU426" s="230" t="s">
        <v>91</v>
      </c>
      <c r="AV426" s="12" t="s">
        <v>91</v>
      </c>
      <c r="AW426" s="12" t="s">
        <v>7</v>
      </c>
      <c r="AX426" s="12" t="s">
        <v>75</v>
      </c>
      <c r="AY426" s="230" t="s">
        <v>169</v>
      </c>
    </row>
    <row r="427" spans="2:51" s="12" customFormat="1" ht="13.5">
      <c r="B427" s="229"/>
      <c r="D427" s="218" t="s">
        <v>179</v>
      </c>
      <c r="E427" s="230" t="s">
        <v>5</v>
      </c>
      <c r="F427" s="231" t="s">
        <v>509</v>
      </c>
      <c r="H427" s="232">
        <v>0.72</v>
      </c>
      <c r="I427" s="233"/>
      <c r="J427" s="233"/>
      <c r="M427" s="229"/>
      <c r="N427" s="234"/>
      <c r="O427" s="235"/>
      <c r="P427" s="235"/>
      <c r="Q427" s="235"/>
      <c r="R427" s="235"/>
      <c r="S427" s="235"/>
      <c r="T427" s="235"/>
      <c r="U427" s="235"/>
      <c r="V427" s="235"/>
      <c r="W427" s="235"/>
      <c r="X427" s="236"/>
      <c r="AT427" s="230" t="s">
        <v>179</v>
      </c>
      <c r="AU427" s="230" t="s">
        <v>91</v>
      </c>
      <c r="AV427" s="12" t="s">
        <v>91</v>
      </c>
      <c r="AW427" s="12" t="s">
        <v>7</v>
      </c>
      <c r="AX427" s="12" t="s">
        <v>75</v>
      </c>
      <c r="AY427" s="230" t="s">
        <v>169</v>
      </c>
    </row>
    <row r="428" spans="2:51" s="12" customFormat="1" ht="13.5">
      <c r="B428" s="229"/>
      <c r="D428" s="218" t="s">
        <v>179</v>
      </c>
      <c r="E428" s="230" t="s">
        <v>5</v>
      </c>
      <c r="F428" s="231" t="s">
        <v>510</v>
      </c>
      <c r="H428" s="232">
        <v>0.72</v>
      </c>
      <c r="I428" s="233"/>
      <c r="J428" s="233"/>
      <c r="M428" s="229"/>
      <c r="N428" s="234"/>
      <c r="O428" s="235"/>
      <c r="P428" s="235"/>
      <c r="Q428" s="235"/>
      <c r="R428" s="235"/>
      <c r="S428" s="235"/>
      <c r="T428" s="235"/>
      <c r="U428" s="235"/>
      <c r="V428" s="235"/>
      <c r="W428" s="235"/>
      <c r="X428" s="236"/>
      <c r="AT428" s="230" t="s">
        <v>179</v>
      </c>
      <c r="AU428" s="230" t="s">
        <v>91</v>
      </c>
      <c r="AV428" s="12" t="s">
        <v>91</v>
      </c>
      <c r="AW428" s="12" t="s">
        <v>7</v>
      </c>
      <c r="AX428" s="12" t="s">
        <v>75</v>
      </c>
      <c r="AY428" s="230" t="s">
        <v>169</v>
      </c>
    </row>
    <row r="429" spans="2:51" s="12" customFormat="1" ht="13.5">
      <c r="B429" s="229"/>
      <c r="D429" s="218" t="s">
        <v>179</v>
      </c>
      <c r="E429" s="230" t="s">
        <v>5</v>
      </c>
      <c r="F429" s="231" t="s">
        <v>511</v>
      </c>
      <c r="H429" s="232">
        <v>0.72</v>
      </c>
      <c r="I429" s="233"/>
      <c r="J429" s="233"/>
      <c r="M429" s="229"/>
      <c r="N429" s="234"/>
      <c r="O429" s="235"/>
      <c r="P429" s="235"/>
      <c r="Q429" s="235"/>
      <c r="R429" s="235"/>
      <c r="S429" s="235"/>
      <c r="T429" s="235"/>
      <c r="U429" s="235"/>
      <c r="V429" s="235"/>
      <c r="W429" s="235"/>
      <c r="X429" s="236"/>
      <c r="AT429" s="230" t="s">
        <v>179</v>
      </c>
      <c r="AU429" s="230" t="s">
        <v>91</v>
      </c>
      <c r="AV429" s="12" t="s">
        <v>91</v>
      </c>
      <c r="AW429" s="12" t="s">
        <v>7</v>
      </c>
      <c r="AX429" s="12" t="s">
        <v>75</v>
      </c>
      <c r="AY429" s="230" t="s">
        <v>169</v>
      </c>
    </row>
    <row r="430" spans="2:51" s="12" customFormat="1" ht="13.5">
      <c r="B430" s="229"/>
      <c r="D430" s="218" t="s">
        <v>179</v>
      </c>
      <c r="E430" s="230" t="s">
        <v>5</v>
      </c>
      <c r="F430" s="231" t="s">
        <v>512</v>
      </c>
      <c r="H430" s="232">
        <v>0.72</v>
      </c>
      <c r="I430" s="233"/>
      <c r="J430" s="233"/>
      <c r="M430" s="229"/>
      <c r="N430" s="234"/>
      <c r="O430" s="235"/>
      <c r="P430" s="235"/>
      <c r="Q430" s="235"/>
      <c r="R430" s="235"/>
      <c r="S430" s="235"/>
      <c r="T430" s="235"/>
      <c r="U430" s="235"/>
      <c r="V430" s="235"/>
      <c r="W430" s="235"/>
      <c r="X430" s="236"/>
      <c r="AT430" s="230" t="s">
        <v>179</v>
      </c>
      <c r="AU430" s="230" t="s">
        <v>91</v>
      </c>
      <c r="AV430" s="12" t="s">
        <v>91</v>
      </c>
      <c r="AW430" s="12" t="s">
        <v>7</v>
      </c>
      <c r="AX430" s="12" t="s">
        <v>75</v>
      </c>
      <c r="AY430" s="230" t="s">
        <v>169</v>
      </c>
    </row>
    <row r="431" spans="2:51" s="13" customFormat="1" ht="13.5">
      <c r="B431" s="237"/>
      <c r="D431" s="218" t="s">
        <v>179</v>
      </c>
      <c r="E431" s="238" t="s">
        <v>5</v>
      </c>
      <c r="F431" s="239" t="s">
        <v>182</v>
      </c>
      <c r="H431" s="240">
        <v>3.6</v>
      </c>
      <c r="I431" s="241"/>
      <c r="J431" s="241"/>
      <c r="M431" s="237"/>
      <c r="N431" s="242"/>
      <c r="O431" s="243"/>
      <c r="P431" s="243"/>
      <c r="Q431" s="243"/>
      <c r="R431" s="243"/>
      <c r="S431" s="243"/>
      <c r="T431" s="243"/>
      <c r="U431" s="243"/>
      <c r="V431" s="243"/>
      <c r="W431" s="243"/>
      <c r="X431" s="244"/>
      <c r="AT431" s="238" t="s">
        <v>179</v>
      </c>
      <c r="AU431" s="238" t="s">
        <v>91</v>
      </c>
      <c r="AV431" s="13" t="s">
        <v>183</v>
      </c>
      <c r="AW431" s="13" t="s">
        <v>7</v>
      </c>
      <c r="AX431" s="13" t="s">
        <v>75</v>
      </c>
      <c r="AY431" s="238" t="s">
        <v>169</v>
      </c>
    </row>
    <row r="432" spans="2:51" s="11" customFormat="1" ht="13.5">
      <c r="B432" s="222"/>
      <c r="D432" s="218" t="s">
        <v>179</v>
      </c>
      <c r="E432" s="223" t="s">
        <v>5</v>
      </c>
      <c r="F432" s="224" t="s">
        <v>513</v>
      </c>
      <c r="H432" s="223" t="s">
        <v>5</v>
      </c>
      <c r="I432" s="225"/>
      <c r="J432" s="225"/>
      <c r="M432" s="222"/>
      <c r="N432" s="226"/>
      <c r="O432" s="227"/>
      <c r="P432" s="227"/>
      <c r="Q432" s="227"/>
      <c r="R432" s="227"/>
      <c r="S432" s="227"/>
      <c r="T432" s="227"/>
      <c r="U432" s="227"/>
      <c r="V432" s="227"/>
      <c r="W432" s="227"/>
      <c r="X432" s="228"/>
      <c r="AT432" s="223" t="s">
        <v>179</v>
      </c>
      <c r="AU432" s="223" t="s">
        <v>91</v>
      </c>
      <c r="AV432" s="11" t="s">
        <v>80</v>
      </c>
      <c r="AW432" s="11" t="s">
        <v>7</v>
      </c>
      <c r="AX432" s="11" t="s">
        <v>75</v>
      </c>
      <c r="AY432" s="223" t="s">
        <v>169</v>
      </c>
    </row>
    <row r="433" spans="2:51" s="12" customFormat="1" ht="13.5">
      <c r="B433" s="229"/>
      <c r="D433" s="218" t="s">
        <v>179</v>
      </c>
      <c r="E433" s="230" t="s">
        <v>5</v>
      </c>
      <c r="F433" s="231" t="s">
        <v>514</v>
      </c>
      <c r="H433" s="232">
        <v>0.9</v>
      </c>
      <c r="I433" s="233"/>
      <c r="J433" s="233"/>
      <c r="M433" s="229"/>
      <c r="N433" s="234"/>
      <c r="O433" s="235"/>
      <c r="P433" s="235"/>
      <c r="Q433" s="235"/>
      <c r="R433" s="235"/>
      <c r="S433" s="235"/>
      <c r="T433" s="235"/>
      <c r="U433" s="235"/>
      <c r="V433" s="235"/>
      <c r="W433" s="235"/>
      <c r="X433" s="236"/>
      <c r="AT433" s="230" t="s">
        <v>179</v>
      </c>
      <c r="AU433" s="230" t="s">
        <v>91</v>
      </c>
      <c r="AV433" s="12" t="s">
        <v>91</v>
      </c>
      <c r="AW433" s="12" t="s">
        <v>7</v>
      </c>
      <c r="AX433" s="12" t="s">
        <v>75</v>
      </c>
      <c r="AY433" s="230" t="s">
        <v>169</v>
      </c>
    </row>
    <row r="434" spans="2:51" s="12" customFormat="1" ht="13.5">
      <c r="B434" s="229"/>
      <c r="D434" s="218" t="s">
        <v>179</v>
      </c>
      <c r="E434" s="230" t="s">
        <v>5</v>
      </c>
      <c r="F434" s="231" t="s">
        <v>515</v>
      </c>
      <c r="H434" s="232">
        <v>0.9</v>
      </c>
      <c r="I434" s="233"/>
      <c r="J434" s="233"/>
      <c r="M434" s="229"/>
      <c r="N434" s="234"/>
      <c r="O434" s="235"/>
      <c r="P434" s="235"/>
      <c r="Q434" s="235"/>
      <c r="R434" s="235"/>
      <c r="S434" s="235"/>
      <c r="T434" s="235"/>
      <c r="U434" s="235"/>
      <c r="V434" s="235"/>
      <c r="W434" s="235"/>
      <c r="X434" s="236"/>
      <c r="AT434" s="230" t="s">
        <v>179</v>
      </c>
      <c r="AU434" s="230" t="s">
        <v>91</v>
      </c>
      <c r="AV434" s="12" t="s">
        <v>91</v>
      </c>
      <c r="AW434" s="12" t="s">
        <v>7</v>
      </c>
      <c r="AX434" s="12" t="s">
        <v>75</v>
      </c>
      <c r="AY434" s="230" t="s">
        <v>169</v>
      </c>
    </row>
    <row r="435" spans="2:51" s="12" customFormat="1" ht="13.5">
      <c r="B435" s="229"/>
      <c r="D435" s="218" t="s">
        <v>179</v>
      </c>
      <c r="E435" s="230" t="s">
        <v>5</v>
      </c>
      <c r="F435" s="231" t="s">
        <v>516</v>
      </c>
      <c r="H435" s="232">
        <v>0.9</v>
      </c>
      <c r="I435" s="233"/>
      <c r="J435" s="233"/>
      <c r="M435" s="229"/>
      <c r="N435" s="234"/>
      <c r="O435" s="235"/>
      <c r="P435" s="235"/>
      <c r="Q435" s="235"/>
      <c r="R435" s="235"/>
      <c r="S435" s="235"/>
      <c r="T435" s="235"/>
      <c r="U435" s="235"/>
      <c r="V435" s="235"/>
      <c r="W435" s="235"/>
      <c r="X435" s="236"/>
      <c r="AT435" s="230" t="s">
        <v>179</v>
      </c>
      <c r="AU435" s="230" t="s">
        <v>91</v>
      </c>
      <c r="AV435" s="12" t="s">
        <v>91</v>
      </c>
      <c r="AW435" s="12" t="s">
        <v>7</v>
      </c>
      <c r="AX435" s="12" t="s">
        <v>75</v>
      </c>
      <c r="AY435" s="230" t="s">
        <v>169</v>
      </c>
    </row>
    <row r="436" spans="2:51" s="12" customFormat="1" ht="13.5">
      <c r="B436" s="229"/>
      <c r="D436" s="218" t="s">
        <v>179</v>
      </c>
      <c r="E436" s="230" t="s">
        <v>5</v>
      </c>
      <c r="F436" s="231" t="s">
        <v>517</v>
      </c>
      <c r="H436" s="232">
        <v>0.9</v>
      </c>
      <c r="I436" s="233"/>
      <c r="J436" s="233"/>
      <c r="M436" s="229"/>
      <c r="N436" s="234"/>
      <c r="O436" s="235"/>
      <c r="P436" s="235"/>
      <c r="Q436" s="235"/>
      <c r="R436" s="235"/>
      <c r="S436" s="235"/>
      <c r="T436" s="235"/>
      <c r="U436" s="235"/>
      <c r="V436" s="235"/>
      <c r="W436" s="235"/>
      <c r="X436" s="236"/>
      <c r="AT436" s="230" t="s">
        <v>179</v>
      </c>
      <c r="AU436" s="230" t="s">
        <v>91</v>
      </c>
      <c r="AV436" s="12" t="s">
        <v>91</v>
      </c>
      <c r="AW436" s="12" t="s">
        <v>7</v>
      </c>
      <c r="AX436" s="12" t="s">
        <v>75</v>
      </c>
      <c r="AY436" s="230" t="s">
        <v>169</v>
      </c>
    </row>
    <row r="437" spans="2:51" s="12" customFormat="1" ht="13.5">
      <c r="B437" s="229"/>
      <c r="D437" s="218" t="s">
        <v>179</v>
      </c>
      <c r="E437" s="230" t="s">
        <v>5</v>
      </c>
      <c r="F437" s="231" t="s">
        <v>518</v>
      </c>
      <c r="H437" s="232">
        <v>0.9</v>
      </c>
      <c r="I437" s="233"/>
      <c r="J437" s="233"/>
      <c r="M437" s="229"/>
      <c r="N437" s="234"/>
      <c r="O437" s="235"/>
      <c r="P437" s="235"/>
      <c r="Q437" s="235"/>
      <c r="R437" s="235"/>
      <c r="S437" s="235"/>
      <c r="T437" s="235"/>
      <c r="U437" s="235"/>
      <c r="V437" s="235"/>
      <c r="W437" s="235"/>
      <c r="X437" s="236"/>
      <c r="AT437" s="230" t="s">
        <v>179</v>
      </c>
      <c r="AU437" s="230" t="s">
        <v>91</v>
      </c>
      <c r="AV437" s="12" t="s">
        <v>91</v>
      </c>
      <c r="AW437" s="12" t="s">
        <v>7</v>
      </c>
      <c r="AX437" s="12" t="s">
        <v>75</v>
      </c>
      <c r="AY437" s="230" t="s">
        <v>169</v>
      </c>
    </row>
    <row r="438" spans="2:51" s="12" customFormat="1" ht="13.5">
      <c r="B438" s="229"/>
      <c r="D438" s="218" t="s">
        <v>179</v>
      </c>
      <c r="E438" s="230" t="s">
        <v>5</v>
      </c>
      <c r="F438" s="231" t="s">
        <v>519</v>
      </c>
      <c r="H438" s="232">
        <v>1</v>
      </c>
      <c r="I438" s="233"/>
      <c r="J438" s="233"/>
      <c r="M438" s="229"/>
      <c r="N438" s="234"/>
      <c r="O438" s="235"/>
      <c r="P438" s="235"/>
      <c r="Q438" s="235"/>
      <c r="R438" s="235"/>
      <c r="S438" s="235"/>
      <c r="T438" s="235"/>
      <c r="U438" s="235"/>
      <c r="V438" s="235"/>
      <c r="W438" s="235"/>
      <c r="X438" s="236"/>
      <c r="AT438" s="230" t="s">
        <v>179</v>
      </c>
      <c r="AU438" s="230" t="s">
        <v>91</v>
      </c>
      <c r="AV438" s="12" t="s">
        <v>91</v>
      </c>
      <c r="AW438" s="12" t="s">
        <v>7</v>
      </c>
      <c r="AX438" s="12" t="s">
        <v>75</v>
      </c>
      <c r="AY438" s="230" t="s">
        <v>169</v>
      </c>
    </row>
    <row r="439" spans="2:51" s="13" customFormat="1" ht="13.5">
      <c r="B439" s="237"/>
      <c r="D439" s="218" t="s">
        <v>179</v>
      </c>
      <c r="E439" s="238" t="s">
        <v>5</v>
      </c>
      <c r="F439" s="239" t="s">
        <v>182</v>
      </c>
      <c r="H439" s="240">
        <v>5.5</v>
      </c>
      <c r="I439" s="241"/>
      <c r="J439" s="241"/>
      <c r="M439" s="237"/>
      <c r="N439" s="242"/>
      <c r="O439" s="243"/>
      <c r="P439" s="243"/>
      <c r="Q439" s="243"/>
      <c r="R439" s="243"/>
      <c r="S439" s="243"/>
      <c r="T439" s="243"/>
      <c r="U439" s="243"/>
      <c r="V439" s="243"/>
      <c r="W439" s="243"/>
      <c r="X439" s="244"/>
      <c r="AT439" s="238" t="s">
        <v>179</v>
      </c>
      <c r="AU439" s="238" t="s">
        <v>91</v>
      </c>
      <c r="AV439" s="13" t="s">
        <v>183</v>
      </c>
      <c r="AW439" s="13" t="s">
        <v>7</v>
      </c>
      <c r="AX439" s="13" t="s">
        <v>75</v>
      </c>
      <c r="AY439" s="238" t="s">
        <v>169</v>
      </c>
    </row>
    <row r="440" spans="2:51" s="14" customFormat="1" ht="13.5">
      <c r="B440" s="245"/>
      <c r="D440" s="218" t="s">
        <v>179</v>
      </c>
      <c r="E440" s="246" t="s">
        <v>5</v>
      </c>
      <c r="F440" s="247" t="s">
        <v>184</v>
      </c>
      <c r="H440" s="248">
        <v>20.132</v>
      </c>
      <c r="I440" s="249"/>
      <c r="J440" s="249"/>
      <c r="M440" s="245"/>
      <c r="N440" s="250"/>
      <c r="O440" s="251"/>
      <c r="P440" s="251"/>
      <c r="Q440" s="251"/>
      <c r="R440" s="251"/>
      <c r="S440" s="251"/>
      <c r="T440" s="251"/>
      <c r="U440" s="251"/>
      <c r="V440" s="251"/>
      <c r="W440" s="251"/>
      <c r="X440" s="252"/>
      <c r="AT440" s="246" t="s">
        <v>179</v>
      </c>
      <c r="AU440" s="246" t="s">
        <v>91</v>
      </c>
      <c r="AV440" s="14" t="s">
        <v>175</v>
      </c>
      <c r="AW440" s="14" t="s">
        <v>7</v>
      </c>
      <c r="AX440" s="14" t="s">
        <v>80</v>
      </c>
      <c r="AY440" s="246" t="s">
        <v>169</v>
      </c>
    </row>
    <row r="441" spans="2:65" s="1" customFormat="1" ht="25.5" customHeight="1">
      <c r="B441" s="205"/>
      <c r="C441" s="206" t="s">
        <v>520</v>
      </c>
      <c r="D441" s="206" t="s">
        <v>171</v>
      </c>
      <c r="E441" s="207" t="s">
        <v>521</v>
      </c>
      <c r="F441" s="208" t="s">
        <v>522</v>
      </c>
      <c r="G441" s="209" t="s">
        <v>94</v>
      </c>
      <c r="H441" s="210">
        <v>716.632</v>
      </c>
      <c r="I441" s="211"/>
      <c r="J441" s="211"/>
      <c r="K441" s="212">
        <f>ROUND(P441*H441,2)</f>
        <v>0</v>
      </c>
      <c r="L441" s="208" t="s">
        <v>174</v>
      </c>
      <c r="M441" s="47"/>
      <c r="N441" s="213" t="s">
        <v>5</v>
      </c>
      <c r="O441" s="214" t="s">
        <v>44</v>
      </c>
      <c r="P441" s="143">
        <f>I441+J441</f>
        <v>0</v>
      </c>
      <c r="Q441" s="143">
        <f>ROUND(I441*H441,2)</f>
        <v>0</v>
      </c>
      <c r="R441" s="143">
        <f>ROUND(J441*H441,2)</f>
        <v>0</v>
      </c>
      <c r="S441" s="48"/>
      <c r="T441" s="215">
        <f>S441*H441</f>
        <v>0</v>
      </c>
      <c r="U441" s="215">
        <v>0.108</v>
      </c>
      <c r="V441" s="215">
        <f>U441*H441</f>
        <v>77.396256</v>
      </c>
      <c r="W441" s="215">
        <v>0</v>
      </c>
      <c r="X441" s="216">
        <f>W441*H441</f>
        <v>0</v>
      </c>
      <c r="AR441" s="25" t="s">
        <v>175</v>
      </c>
      <c r="AT441" s="25" t="s">
        <v>171</v>
      </c>
      <c r="AU441" s="25" t="s">
        <v>91</v>
      </c>
      <c r="AY441" s="25" t="s">
        <v>169</v>
      </c>
      <c r="BE441" s="217">
        <f>IF(O441="základní",K441,0)</f>
        <v>0</v>
      </c>
      <c r="BF441" s="217">
        <f>IF(O441="snížená",K441,0)</f>
        <v>0</v>
      </c>
      <c r="BG441" s="217">
        <f>IF(O441="zákl. přenesená",K441,0)</f>
        <v>0</v>
      </c>
      <c r="BH441" s="217">
        <f>IF(O441="sníž. přenesená",K441,0)</f>
        <v>0</v>
      </c>
      <c r="BI441" s="217">
        <f>IF(O441="nulová",K441,0)</f>
        <v>0</v>
      </c>
      <c r="BJ441" s="25" t="s">
        <v>80</v>
      </c>
      <c r="BK441" s="217">
        <f>ROUND(P441*H441,2)</f>
        <v>0</v>
      </c>
      <c r="BL441" s="25" t="s">
        <v>175</v>
      </c>
      <c r="BM441" s="25" t="s">
        <v>523</v>
      </c>
    </row>
    <row r="442" spans="2:47" s="1" customFormat="1" ht="13.5">
      <c r="B442" s="47"/>
      <c r="D442" s="218" t="s">
        <v>177</v>
      </c>
      <c r="F442" s="219" t="s">
        <v>524</v>
      </c>
      <c r="I442" s="220"/>
      <c r="J442" s="220"/>
      <c r="M442" s="47"/>
      <c r="N442" s="221"/>
      <c r="O442" s="48"/>
      <c r="P442" s="48"/>
      <c r="Q442" s="48"/>
      <c r="R442" s="48"/>
      <c r="S442" s="48"/>
      <c r="T442" s="48"/>
      <c r="U442" s="48"/>
      <c r="V442" s="48"/>
      <c r="W442" s="48"/>
      <c r="X442" s="86"/>
      <c r="AT442" s="25" t="s">
        <v>177</v>
      </c>
      <c r="AU442" s="25" t="s">
        <v>91</v>
      </c>
    </row>
    <row r="443" spans="2:65" s="1" customFormat="1" ht="25.5" customHeight="1">
      <c r="B443" s="205"/>
      <c r="C443" s="253" t="s">
        <v>525</v>
      </c>
      <c r="D443" s="253" t="s">
        <v>474</v>
      </c>
      <c r="E443" s="254" t="s">
        <v>526</v>
      </c>
      <c r="F443" s="255" t="s">
        <v>527</v>
      </c>
      <c r="G443" s="256" t="s">
        <v>454</v>
      </c>
      <c r="H443" s="257">
        <v>74</v>
      </c>
      <c r="I443" s="258"/>
      <c r="J443" s="259"/>
      <c r="K443" s="260">
        <f>ROUND(P443*H443,2)</f>
        <v>0</v>
      </c>
      <c r="L443" s="255" t="s">
        <v>528</v>
      </c>
      <c r="M443" s="261"/>
      <c r="N443" s="262" t="s">
        <v>5</v>
      </c>
      <c r="O443" s="214" t="s">
        <v>44</v>
      </c>
      <c r="P443" s="143">
        <f>I443+J443</f>
        <v>0</v>
      </c>
      <c r="Q443" s="143">
        <f>ROUND(I443*H443,2)</f>
        <v>0</v>
      </c>
      <c r="R443" s="143">
        <f>ROUND(J443*H443,2)</f>
        <v>0</v>
      </c>
      <c r="S443" s="48"/>
      <c r="T443" s="215">
        <f>S443*H443</f>
        <v>0</v>
      </c>
      <c r="U443" s="215">
        <v>3.225</v>
      </c>
      <c r="V443" s="215">
        <f>U443*H443</f>
        <v>238.65</v>
      </c>
      <c r="W443" s="215">
        <v>0</v>
      </c>
      <c r="X443" s="216">
        <f>W443*H443</f>
        <v>0</v>
      </c>
      <c r="AR443" s="25" t="s">
        <v>235</v>
      </c>
      <c r="AT443" s="25" t="s">
        <v>474</v>
      </c>
      <c r="AU443" s="25" t="s">
        <v>91</v>
      </c>
      <c r="AY443" s="25" t="s">
        <v>169</v>
      </c>
      <c r="BE443" s="217">
        <f>IF(O443="základní",K443,0)</f>
        <v>0</v>
      </c>
      <c r="BF443" s="217">
        <f>IF(O443="snížená",K443,0)</f>
        <v>0</v>
      </c>
      <c r="BG443" s="217">
        <f>IF(O443="zákl. přenesená",K443,0)</f>
        <v>0</v>
      </c>
      <c r="BH443" s="217">
        <f>IF(O443="sníž. přenesená",K443,0)</f>
        <v>0</v>
      </c>
      <c r="BI443" s="217">
        <f>IF(O443="nulová",K443,0)</f>
        <v>0</v>
      </c>
      <c r="BJ443" s="25" t="s">
        <v>80</v>
      </c>
      <c r="BK443" s="217">
        <f>ROUND(P443*H443,2)</f>
        <v>0</v>
      </c>
      <c r="BL443" s="25" t="s">
        <v>175</v>
      </c>
      <c r="BM443" s="25" t="s">
        <v>529</v>
      </c>
    </row>
    <row r="444" spans="2:51" s="11" customFormat="1" ht="13.5">
      <c r="B444" s="222"/>
      <c r="D444" s="218" t="s">
        <v>179</v>
      </c>
      <c r="E444" s="223" t="s">
        <v>5</v>
      </c>
      <c r="F444" s="224" t="s">
        <v>530</v>
      </c>
      <c r="H444" s="223" t="s">
        <v>5</v>
      </c>
      <c r="I444" s="225"/>
      <c r="J444" s="225"/>
      <c r="M444" s="222"/>
      <c r="N444" s="226"/>
      <c r="O444" s="227"/>
      <c r="P444" s="227"/>
      <c r="Q444" s="227"/>
      <c r="R444" s="227"/>
      <c r="S444" s="227"/>
      <c r="T444" s="227"/>
      <c r="U444" s="227"/>
      <c r="V444" s="227"/>
      <c r="W444" s="227"/>
      <c r="X444" s="228"/>
      <c r="AT444" s="223" t="s">
        <v>179</v>
      </c>
      <c r="AU444" s="223" t="s">
        <v>91</v>
      </c>
      <c r="AV444" s="11" t="s">
        <v>80</v>
      </c>
      <c r="AW444" s="11" t="s">
        <v>7</v>
      </c>
      <c r="AX444" s="11" t="s">
        <v>75</v>
      </c>
      <c r="AY444" s="223" t="s">
        <v>169</v>
      </c>
    </row>
    <row r="445" spans="2:51" s="12" customFormat="1" ht="13.5">
      <c r="B445" s="229"/>
      <c r="D445" s="218" t="s">
        <v>179</v>
      </c>
      <c r="E445" s="230" t="s">
        <v>5</v>
      </c>
      <c r="F445" s="231" t="s">
        <v>531</v>
      </c>
      <c r="H445" s="232">
        <v>22</v>
      </c>
      <c r="I445" s="233"/>
      <c r="J445" s="233"/>
      <c r="M445" s="229"/>
      <c r="N445" s="234"/>
      <c r="O445" s="235"/>
      <c r="P445" s="235"/>
      <c r="Q445" s="235"/>
      <c r="R445" s="235"/>
      <c r="S445" s="235"/>
      <c r="T445" s="235"/>
      <c r="U445" s="235"/>
      <c r="V445" s="235"/>
      <c r="W445" s="235"/>
      <c r="X445" s="236"/>
      <c r="AT445" s="230" t="s">
        <v>179</v>
      </c>
      <c r="AU445" s="230" t="s">
        <v>91</v>
      </c>
      <c r="AV445" s="12" t="s">
        <v>91</v>
      </c>
      <c r="AW445" s="12" t="s">
        <v>7</v>
      </c>
      <c r="AX445" s="12" t="s">
        <v>75</v>
      </c>
      <c r="AY445" s="230" t="s">
        <v>169</v>
      </c>
    </row>
    <row r="446" spans="2:51" s="12" customFormat="1" ht="13.5">
      <c r="B446" s="229"/>
      <c r="D446" s="218" t="s">
        <v>179</v>
      </c>
      <c r="E446" s="230" t="s">
        <v>5</v>
      </c>
      <c r="F446" s="231" t="s">
        <v>532</v>
      </c>
      <c r="H446" s="232">
        <v>14</v>
      </c>
      <c r="I446" s="233"/>
      <c r="J446" s="233"/>
      <c r="M446" s="229"/>
      <c r="N446" s="234"/>
      <c r="O446" s="235"/>
      <c r="P446" s="235"/>
      <c r="Q446" s="235"/>
      <c r="R446" s="235"/>
      <c r="S446" s="235"/>
      <c r="T446" s="235"/>
      <c r="U446" s="235"/>
      <c r="V446" s="235"/>
      <c r="W446" s="235"/>
      <c r="X446" s="236"/>
      <c r="AT446" s="230" t="s">
        <v>179</v>
      </c>
      <c r="AU446" s="230" t="s">
        <v>91</v>
      </c>
      <c r="AV446" s="12" t="s">
        <v>91</v>
      </c>
      <c r="AW446" s="12" t="s">
        <v>7</v>
      </c>
      <c r="AX446" s="12" t="s">
        <v>75</v>
      </c>
      <c r="AY446" s="230" t="s">
        <v>169</v>
      </c>
    </row>
    <row r="447" spans="2:51" s="12" customFormat="1" ht="13.5">
      <c r="B447" s="229"/>
      <c r="D447" s="218" t="s">
        <v>179</v>
      </c>
      <c r="E447" s="230" t="s">
        <v>5</v>
      </c>
      <c r="F447" s="231" t="s">
        <v>533</v>
      </c>
      <c r="H447" s="232">
        <v>38</v>
      </c>
      <c r="I447" s="233"/>
      <c r="J447" s="233"/>
      <c r="M447" s="229"/>
      <c r="N447" s="234"/>
      <c r="O447" s="235"/>
      <c r="P447" s="235"/>
      <c r="Q447" s="235"/>
      <c r="R447" s="235"/>
      <c r="S447" s="235"/>
      <c r="T447" s="235"/>
      <c r="U447" s="235"/>
      <c r="V447" s="235"/>
      <c r="W447" s="235"/>
      <c r="X447" s="236"/>
      <c r="AT447" s="230" t="s">
        <v>179</v>
      </c>
      <c r="AU447" s="230" t="s">
        <v>91</v>
      </c>
      <c r="AV447" s="12" t="s">
        <v>91</v>
      </c>
      <c r="AW447" s="12" t="s">
        <v>7</v>
      </c>
      <c r="AX447" s="12" t="s">
        <v>75</v>
      </c>
      <c r="AY447" s="230" t="s">
        <v>169</v>
      </c>
    </row>
    <row r="448" spans="2:51" s="13" customFormat="1" ht="13.5">
      <c r="B448" s="237"/>
      <c r="D448" s="218" t="s">
        <v>179</v>
      </c>
      <c r="E448" s="238" t="s">
        <v>5</v>
      </c>
      <c r="F448" s="239" t="s">
        <v>182</v>
      </c>
      <c r="H448" s="240">
        <v>74</v>
      </c>
      <c r="I448" s="241"/>
      <c r="J448" s="241"/>
      <c r="M448" s="237"/>
      <c r="N448" s="242"/>
      <c r="O448" s="243"/>
      <c r="P448" s="243"/>
      <c r="Q448" s="243"/>
      <c r="R448" s="243"/>
      <c r="S448" s="243"/>
      <c r="T448" s="243"/>
      <c r="U448" s="243"/>
      <c r="V448" s="243"/>
      <c r="W448" s="243"/>
      <c r="X448" s="244"/>
      <c r="AT448" s="238" t="s">
        <v>179</v>
      </c>
      <c r="AU448" s="238" t="s">
        <v>91</v>
      </c>
      <c r="AV448" s="13" t="s">
        <v>183</v>
      </c>
      <c r="AW448" s="13" t="s">
        <v>7</v>
      </c>
      <c r="AX448" s="13" t="s">
        <v>75</v>
      </c>
      <c r="AY448" s="238" t="s">
        <v>169</v>
      </c>
    </row>
    <row r="449" spans="2:51" s="14" customFormat="1" ht="13.5">
      <c r="B449" s="245"/>
      <c r="D449" s="218" t="s">
        <v>179</v>
      </c>
      <c r="E449" s="246" t="s">
        <v>5</v>
      </c>
      <c r="F449" s="247" t="s">
        <v>184</v>
      </c>
      <c r="H449" s="248">
        <v>74</v>
      </c>
      <c r="I449" s="249"/>
      <c r="J449" s="249"/>
      <c r="M449" s="245"/>
      <c r="N449" s="250"/>
      <c r="O449" s="251"/>
      <c r="P449" s="251"/>
      <c r="Q449" s="251"/>
      <c r="R449" s="251"/>
      <c r="S449" s="251"/>
      <c r="T449" s="251"/>
      <c r="U449" s="251"/>
      <c r="V449" s="251"/>
      <c r="W449" s="251"/>
      <c r="X449" s="252"/>
      <c r="AT449" s="246" t="s">
        <v>179</v>
      </c>
      <c r="AU449" s="246" t="s">
        <v>91</v>
      </c>
      <c r="AV449" s="14" t="s">
        <v>175</v>
      </c>
      <c r="AW449" s="14" t="s">
        <v>7</v>
      </c>
      <c r="AX449" s="14" t="s">
        <v>80</v>
      </c>
      <c r="AY449" s="246" t="s">
        <v>169</v>
      </c>
    </row>
    <row r="450" spans="2:65" s="1" customFormat="1" ht="16.5" customHeight="1">
      <c r="B450" s="205"/>
      <c r="C450" s="253" t="s">
        <v>534</v>
      </c>
      <c r="D450" s="253" t="s">
        <v>474</v>
      </c>
      <c r="E450" s="254" t="s">
        <v>535</v>
      </c>
      <c r="F450" s="255" t="s">
        <v>536</v>
      </c>
      <c r="G450" s="256" t="s">
        <v>454</v>
      </c>
      <c r="H450" s="257">
        <v>136.316</v>
      </c>
      <c r="I450" s="258"/>
      <c r="J450" s="259"/>
      <c r="K450" s="260">
        <f>ROUND(P450*H450,2)</f>
        <v>0</v>
      </c>
      <c r="L450" s="255" t="s">
        <v>174</v>
      </c>
      <c r="M450" s="261"/>
      <c r="N450" s="262" t="s">
        <v>5</v>
      </c>
      <c r="O450" s="214" t="s">
        <v>44</v>
      </c>
      <c r="P450" s="143">
        <f>I450+J450</f>
        <v>0</v>
      </c>
      <c r="Q450" s="143">
        <f>ROUND(I450*H450,2)</f>
        <v>0</v>
      </c>
      <c r="R450" s="143">
        <f>ROUND(J450*H450,2)</f>
        <v>0</v>
      </c>
      <c r="S450" s="48"/>
      <c r="T450" s="215">
        <f>S450*H450</f>
        <v>0</v>
      </c>
      <c r="U450" s="215">
        <v>0.75</v>
      </c>
      <c r="V450" s="215">
        <f>U450*H450</f>
        <v>102.237</v>
      </c>
      <c r="W450" s="215">
        <v>0</v>
      </c>
      <c r="X450" s="216">
        <f>W450*H450</f>
        <v>0</v>
      </c>
      <c r="AR450" s="25" t="s">
        <v>235</v>
      </c>
      <c r="AT450" s="25" t="s">
        <v>474</v>
      </c>
      <c r="AU450" s="25" t="s">
        <v>91</v>
      </c>
      <c r="AY450" s="25" t="s">
        <v>169</v>
      </c>
      <c r="BE450" s="217">
        <f>IF(O450="základní",K450,0)</f>
        <v>0</v>
      </c>
      <c r="BF450" s="217">
        <f>IF(O450="snížená",K450,0)</f>
        <v>0</v>
      </c>
      <c r="BG450" s="217">
        <f>IF(O450="zákl. přenesená",K450,0)</f>
        <v>0</v>
      </c>
      <c r="BH450" s="217">
        <f>IF(O450="sníž. přenesená",K450,0)</f>
        <v>0</v>
      </c>
      <c r="BI450" s="217">
        <f>IF(O450="nulová",K450,0)</f>
        <v>0</v>
      </c>
      <c r="BJ450" s="25" t="s">
        <v>80</v>
      </c>
      <c r="BK450" s="217">
        <f>ROUND(P450*H450,2)</f>
        <v>0</v>
      </c>
      <c r="BL450" s="25" t="s">
        <v>175</v>
      </c>
      <c r="BM450" s="25" t="s">
        <v>537</v>
      </c>
    </row>
    <row r="451" spans="2:63" s="10" customFormat="1" ht="29.85" customHeight="1">
      <c r="B451" s="191"/>
      <c r="D451" s="192" t="s">
        <v>74</v>
      </c>
      <c r="E451" s="203" t="s">
        <v>175</v>
      </c>
      <c r="F451" s="203" t="s">
        <v>538</v>
      </c>
      <c r="I451" s="194"/>
      <c r="J451" s="194"/>
      <c r="K451" s="204">
        <f>BK451</f>
        <v>0</v>
      </c>
      <c r="M451" s="191"/>
      <c r="N451" s="196"/>
      <c r="O451" s="197"/>
      <c r="P451" s="197"/>
      <c r="Q451" s="198">
        <f>SUM(Q452:Q524)</f>
        <v>0</v>
      </c>
      <c r="R451" s="198">
        <f>SUM(R452:R524)</f>
        <v>0</v>
      </c>
      <c r="S451" s="197"/>
      <c r="T451" s="199">
        <f>SUM(T452:T524)</f>
        <v>0</v>
      </c>
      <c r="U451" s="197"/>
      <c r="V451" s="199">
        <f>SUM(V452:V524)</f>
        <v>207.962209</v>
      </c>
      <c r="W451" s="197"/>
      <c r="X451" s="200">
        <f>SUM(X452:X524)</f>
        <v>0</v>
      </c>
      <c r="AR451" s="192" t="s">
        <v>80</v>
      </c>
      <c r="AT451" s="201" t="s">
        <v>74</v>
      </c>
      <c r="AU451" s="201" t="s">
        <v>80</v>
      </c>
      <c r="AY451" s="192" t="s">
        <v>169</v>
      </c>
      <c r="BK451" s="202">
        <f>SUM(BK452:BK524)</f>
        <v>0</v>
      </c>
    </row>
    <row r="452" spans="2:65" s="1" customFormat="1" ht="25.5" customHeight="1">
      <c r="B452" s="205"/>
      <c r="C452" s="206" t="s">
        <v>539</v>
      </c>
      <c r="D452" s="206" t="s">
        <v>171</v>
      </c>
      <c r="E452" s="207" t="s">
        <v>540</v>
      </c>
      <c r="F452" s="208" t="s">
        <v>541</v>
      </c>
      <c r="G452" s="209" t="s">
        <v>94</v>
      </c>
      <c r="H452" s="210">
        <v>20</v>
      </c>
      <c r="I452" s="211"/>
      <c r="J452" s="211"/>
      <c r="K452" s="212">
        <f>ROUND(P452*H452,2)</f>
        <v>0</v>
      </c>
      <c r="L452" s="208" t="s">
        <v>174</v>
      </c>
      <c r="M452" s="47"/>
      <c r="N452" s="213" t="s">
        <v>5</v>
      </c>
      <c r="O452" s="214" t="s">
        <v>44</v>
      </c>
      <c r="P452" s="143">
        <f>I452+J452</f>
        <v>0</v>
      </c>
      <c r="Q452" s="143">
        <f>ROUND(I452*H452,2)</f>
        <v>0</v>
      </c>
      <c r="R452" s="143">
        <f>ROUND(J452*H452,2)</f>
        <v>0</v>
      </c>
      <c r="S452" s="48"/>
      <c r="T452" s="215">
        <f>S452*H452</f>
        <v>0</v>
      </c>
      <c r="U452" s="215">
        <v>0.490658</v>
      </c>
      <c r="V452" s="215">
        <f>U452*H452</f>
        <v>9.81316</v>
      </c>
      <c r="W452" s="215">
        <v>0</v>
      </c>
      <c r="X452" s="216">
        <f>W452*H452</f>
        <v>0</v>
      </c>
      <c r="AR452" s="25" t="s">
        <v>175</v>
      </c>
      <c r="AT452" s="25" t="s">
        <v>171</v>
      </c>
      <c r="AU452" s="25" t="s">
        <v>91</v>
      </c>
      <c r="AY452" s="25" t="s">
        <v>169</v>
      </c>
      <c r="BE452" s="217">
        <f>IF(O452="základní",K452,0)</f>
        <v>0</v>
      </c>
      <c r="BF452" s="217">
        <f>IF(O452="snížená",K452,0)</f>
        <v>0</v>
      </c>
      <c r="BG452" s="217">
        <f>IF(O452="zákl. přenesená",K452,0)</f>
        <v>0</v>
      </c>
      <c r="BH452" s="217">
        <f>IF(O452="sníž. přenesená",K452,0)</f>
        <v>0</v>
      </c>
      <c r="BI452" s="217">
        <f>IF(O452="nulová",K452,0)</f>
        <v>0</v>
      </c>
      <c r="BJ452" s="25" t="s">
        <v>80</v>
      </c>
      <c r="BK452" s="217">
        <f>ROUND(P452*H452,2)</f>
        <v>0</v>
      </c>
      <c r="BL452" s="25" t="s">
        <v>175</v>
      </c>
      <c r="BM452" s="25" t="s">
        <v>542</v>
      </c>
    </row>
    <row r="453" spans="2:47" s="1" customFormat="1" ht="13.5">
      <c r="B453" s="47"/>
      <c r="D453" s="218" t="s">
        <v>177</v>
      </c>
      <c r="F453" s="219" t="s">
        <v>543</v>
      </c>
      <c r="I453" s="220"/>
      <c r="J453" s="220"/>
      <c r="M453" s="47"/>
      <c r="N453" s="221"/>
      <c r="O453" s="48"/>
      <c r="P453" s="48"/>
      <c r="Q453" s="48"/>
      <c r="R453" s="48"/>
      <c r="S453" s="48"/>
      <c r="T453" s="48"/>
      <c r="U453" s="48"/>
      <c r="V453" s="48"/>
      <c r="W453" s="48"/>
      <c r="X453" s="86"/>
      <c r="AT453" s="25" t="s">
        <v>177</v>
      </c>
      <c r="AU453" s="25" t="s">
        <v>91</v>
      </c>
    </row>
    <row r="454" spans="2:51" s="11" customFormat="1" ht="13.5">
      <c r="B454" s="222"/>
      <c r="D454" s="218" t="s">
        <v>179</v>
      </c>
      <c r="E454" s="223" t="s">
        <v>5</v>
      </c>
      <c r="F454" s="224" t="s">
        <v>251</v>
      </c>
      <c r="H454" s="223" t="s">
        <v>5</v>
      </c>
      <c r="I454" s="225"/>
      <c r="J454" s="225"/>
      <c r="M454" s="222"/>
      <c r="N454" s="226"/>
      <c r="O454" s="227"/>
      <c r="P454" s="227"/>
      <c r="Q454" s="227"/>
      <c r="R454" s="227"/>
      <c r="S454" s="227"/>
      <c r="T454" s="227"/>
      <c r="U454" s="227"/>
      <c r="V454" s="227"/>
      <c r="W454" s="227"/>
      <c r="X454" s="228"/>
      <c r="AT454" s="223" t="s">
        <v>179</v>
      </c>
      <c r="AU454" s="223" t="s">
        <v>91</v>
      </c>
      <c r="AV454" s="11" t="s">
        <v>80</v>
      </c>
      <c r="AW454" s="11" t="s">
        <v>7</v>
      </c>
      <c r="AX454" s="11" t="s">
        <v>75</v>
      </c>
      <c r="AY454" s="223" t="s">
        <v>169</v>
      </c>
    </row>
    <row r="455" spans="2:51" s="12" customFormat="1" ht="13.5">
      <c r="B455" s="229"/>
      <c r="D455" s="218" t="s">
        <v>179</v>
      </c>
      <c r="E455" s="230" t="s">
        <v>5</v>
      </c>
      <c r="F455" s="231" t="s">
        <v>544</v>
      </c>
      <c r="H455" s="232">
        <v>20</v>
      </c>
      <c r="I455" s="233"/>
      <c r="J455" s="233"/>
      <c r="M455" s="229"/>
      <c r="N455" s="234"/>
      <c r="O455" s="235"/>
      <c r="P455" s="235"/>
      <c r="Q455" s="235"/>
      <c r="R455" s="235"/>
      <c r="S455" s="235"/>
      <c r="T455" s="235"/>
      <c r="U455" s="235"/>
      <c r="V455" s="235"/>
      <c r="W455" s="235"/>
      <c r="X455" s="236"/>
      <c r="AT455" s="230" t="s">
        <v>179</v>
      </c>
      <c r="AU455" s="230" t="s">
        <v>91</v>
      </c>
      <c r="AV455" s="12" t="s">
        <v>91</v>
      </c>
      <c r="AW455" s="12" t="s">
        <v>7</v>
      </c>
      <c r="AX455" s="12" t="s">
        <v>75</v>
      </c>
      <c r="AY455" s="230" t="s">
        <v>169</v>
      </c>
    </row>
    <row r="456" spans="2:51" s="14" customFormat="1" ht="13.5">
      <c r="B456" s="245"/>
      <c r="D456" s="218" t="s">
        <v>179</v>
      </c>
      <c r="E456" s="246" t="s">
        <v>5</v>
      </c>
      <c r="F456" s="247" t="s">
        <v>184</v>
      </c>
      <c r="H456" s="248">
        <v>20</v>
      </c>
      <c r="I456" s="249"/>
      <c r="J456" s="249"/>
      <c r="M456" s="245"/>
      <c r="N456" s="250"/>
      <c r="O456" s="251"/>
      <c r="P456" s="251"/>
      <c r="Q456" s="251"/>
      <c r="R456" s="251"/>
      <c r="S456" s="251"/>
      <c r="T456" s="251"/>
      <c r="U456" s="251"/>
      <c r="V456" s="251"/>
      <c r="W456" s="251"/>
      <c r="X456" s="252"/>
      <c r="AT456" s="246" t="s">
        <v>179</v>
      </c>
      <c r="AU456" s="246" t="s">
        <v>91</v>
      </c>
      <c r="AV456" s="14" t="s">
        <v>175</v>
      </c>
      <c r="AW456" s="14" t="s">
        <v>7</v>
      </c>
      <c r="AX456" s="14" t="s">
        <v>80</v>
      </c>
      <c r="AY456" s="246" t="s">
        <v>169</v>
      </c>
    </row>
    <row r="457" spans="2:65" s="1" customFormat="1" ht="38.25" customHeight="1">
      <c r="B457" s="205"/>
      <c r="C457" s="206" t="s">
        <v>545</v>
      </c>
      <c r="D457" s="206" t="s">
        <v>171</v>
      </c>
      <c r="E457" s="207" t="s">
        <v>546</v>
      </c>
      <c r="F457" s="208" t="s">
        <v>547</v>
      </c>
      <c r="G457" s="209" t="s">
        <v>89</v>
      </c>
      <c r="H457" s="210">
        <v>23</v>
      </c>
      <c r="I457" s="211"/>
      <c r="J457" s="211"/>
      <c r="K457" s="212">
        <f>ROUND(P457*H457,2)</f>
        <v>0</v>
      </c>
      <c r="L457" s="208" t="s">
        <v>174</v>
      </c>
      <c r="M457" s="47"/>
      <c r="N457" s="213" t="s">
        <v>5</v>
      </c>
      <c r="O457" s="214" t="s">
        <v>44</v>
      </c>
      <c r="P457" s="143">
        <f>I457+J457</f>
        <v>0</v>
      </c>
      <c r="Q457" s="143">
        <f>ROUND(I457*H457,2)</f>
        <v>0</v>
      </c>
      <c r="R457" s="143">
        <f>ROUND(J457*H457,2)</f>
        <v>0</v>
      </c>
      <c r="S457" s="48"/>
      <c r="T457" s="215">
        <f>S457*H457</f>
        <v>0</v>
      </c>
      <c r="U457" s="215">
        <v>1.87</v>
      </c>
      <c r="V457" s="215">
        <f>U457*H457</f>
        <v>43.010000000000005</v>
      </c>
      <c r="W457" s="215">
        <v>0</v>
      </c>
      <c r="X457" s="216">
        <f>W457*H457</f>
        <v>0</v>
      </c>
      <c r="AR457" s="25" t="s">
        <v>175</v>
      </c>
      <c r="AT457" s="25" t="s">
        <v>171</v>
      </c>
      <c r="AU457" s="25" t="s">
        <v>91</v>
      </c>
      <c r="AY457" s="25" t="s">
        <v>169</v>
      </c>
      <c r="BE457" s="217">
        <f>IF(O457="základní",K457,0)</f>
        <v>0</v>
      </c>
      <c r="BF457" s="217">
        <f>IF(O457="snížená",K457,0)</f>
        <v>0</v>
      </c>
      <c r="BG457" s="217">
        <f>IF(O457="zákl. přenesená",K457,0)</f>
        <v>0</v>
      </c>
      <c r="BH457" s="217">
        <f>IF(O457="sníž. přenesená",K457,0)</f>
        <v>0</v>
      </c>
      <c r="BI457" s="217">
        <f>IF(O457="nulová",K457,0)</f>
        <v>0</v>
      </c>
      <c r="BJ457" s="25" t="s">
        <v>80</v>
      </c>
      <c r="BK457" s="217">
        <f>ROUND(P457*H457,2)</f>
        <v>0</v>
      </c>
      <c r="BL457" s="25" t="s">
        <v>175</v>
      </c>
      <c r="BM457" s="25" t="s">
        <v>548</v>
      </c>
    </row>
    <row r="458" spans="2:47" s="1" customFormat="1" ht="13.5">
      <c r="B458" s="47"/>
      <c r="D458" s="218" t="s">
        <v>177</v>
      </c>
      <c r="F458" s="219" t="s">
        <v>549</v>
      </c>
      <c r="I458" s="220"/>
      <c r="J458" s="220"/>
      <c r="M458" s="47"/>
      <c r="N458" s="221"/>
      <c r="O458" s="48"/>
      <c r="P458" s="48"/>
      <c r="Q458" s="48"/>
      <c r="R458" s="48"/>
      <c r="S458" s="48"/>
      <c r="T458" s="48"/>
      <c r="U458" s="48"/>
      <c r="V458" s="48"/>
      <c r="W458" s="48"/>
      <c r="X458" s="86"/>
      <c r="AT458" s="25" t="s">
        <v>177</v>
      </c>
      <c r="AU458" s="25" t="s">
        <v>91</v>
      </c>
    </row>
    <row r="459" spans="2:51" s="11" customFormat="1" ht="13.5">
      <c r="B459" s="222"/>
      <c r="D459" s="218" t="s">
        <v>179</v>
      </c>
      <c r="E459" s="223" t="s">
        <v>5</v>
      </c>
      <c r="F459" s="224" t="s">
        <v>550</v>
      </c>
      <c r="H459" s="223" t="s">
        <v>5</v>
      </c>
      <c r="I459" s="225"/>
      <c r="J459" s="225"/>
      <c r="M459" s="222"/>
      <c r="N459" s="226"/>
      <c r="O459" s="227"/>
      <c r="P459" s="227"/>
      <c r="Q459" s="227"/>
      <c r="R459" s="227"/>
      <c r="S459" s="227"/>
      <c r="T459" s="227"/>
      <c r="U459" s="227"/>
      <c r="V459" s="227"/>
      <c r="W459" s="227"/>
      <c r="X459" s="228"/>
      <c r="AT459" s="223" t="s">
        <v>179</v>
      </c>
      <c r="AU459" s="223" t="s">
        <v>91</v>
      </c>
      <c r="AV459" s="11" t="s">
        <v>80</v>
      </c>
      <c r="AW459" s="11" t="s">
        <v>7</v>
      </c>
      <c r="AX459" s="11" t="s">
        <v>75</v>
      </c>
      <c r="AY459" s="223" t="s">
        <v>169</v>
      </c>
    </row>
    <row r="460" spans="2:51" s="12" customFormat="1" ht="13.5">
      <c r="B460" s="229"/>
      <c r="D460" s="218" t="s">
        <v>179</v>
      </c>
      <c r="E460" s="230" t="s">
        <v>5</v>
      </c>
      <c r="F460" s="231" t="s">
        <v>551</v>
      </c>
      <c r="H460" s="232">
        <v>15</v>
      </c>
      <c r="I460" s="233"/>
      <c r="J460" s="233"/>
      <c r="M460" s="229"/>
      <c r="N460" s="234"/>
      <c r="O460" s="235"/>
      <c r="P460" s="235"/>
      <c r="Q460" s="235"/>
      <c r="R460" s="235"/>
      <c r="S460" s="235"/>
      <c r="T460" s="235"/>
      <c r="U460" s="235"/>
      <c r="V460" s="235"/>
      <c r="W460" s="235"/>
      <c r="X460" s="236"/>
      <c r="AT460" s="230" t="s">
        <v>179</v>
      </c>
      <c r="AU460" s="230" t="s">
        <v>91</v>
      </c>
      <c r="AV460" s="12" t="s">
        <v>91</v>
      </c>
      <c r="AW460" s="12" t="s">
        <v>7</v>
      </c>
      <c r="AX460" s="12" t="s">
        <v>75</v>
      </c>
      <c r="AY460" s="230" t="s">
        <v>169</v>
      </c>
    </row>
    <row r="461" spans="2:51" s="13" customFormat="1" ht="13.5">
      <c r="B461" s="237"/>
      <c r="D461" s="218" t="s">
        <v>179</v>
      </c>
      <c r="E461" s="238" t="s">
        <v>5</v>
      </c>
      <c r="F461" s="239" t="s">
        <v>182</v>
      </c>
      <c r="H461" s="240">
        <v>15</v>
      </c>
      <c r="I461" s="241"/>
      <c r="J461" s="241"/>
      <c r="M461" s="237"/>
      <c r="N461" s="242"/>
      <c r="O461" s="243"/>
      <c r="P461" s="243"/>
      <c r="Q461" s="243"/>
      <c r="R461" s="243"/>
      <c r="S461" s="243"/>
      <c r="T461" s="243"/>
      <c r="U461" s="243"/>
      <c r="V461" s="243"/>
      <c r="W461" s="243"/>
      <c r="X461" s="244"/>
      <c r="AT461" s="238" t="s">
        <v>179</v>
      </c>
      <c r="AU461" s="238" t="s">
        <v>91</v>
      </c>
      <c r="AV461" s="13" t="s">
        <v>183</v>
      </c>
      <c r="AW461" s="13" t="s">
        <v>7</v>
      </c>
      <c r="AX461" s="13" t="s">
        <v>75</v>
      </c>
      <c r="AY461" s="238" t="s">
        <v>169</v>
      </c>
    </row>
    <row r="462" spans="2:51" s="11" customFormat="1" ht="13.5">
      <c r="B462" s="222"/>
      <c r="D462" s="218" t="s">
        <v>179</v>
      </c>
      <c r="E462" s="223" t="s">
        <v>5</v>
      </c>
      <c r="F462" s="224" t="s">
        <v>552</v>
      </c>
      <c r="H462" s="223" t="s">
        <v>5</v>
      </c>
      <c r="I462" s="225"/>
      <c r="J462" s="225"/>
      <c r="M462" s="222"/>
      <c r="N462" s="226"/>
      <c r="O462" s="227"/>
      <c r="P462" s="227"/>
      <c r="Q462" s="227"/>
      <c r="R462" s="227"/>
      <c r="S462" s="227"/>
      <c r="T462" s="227"/>
      <c r="U462" s="227"/>
      <c r="V462" s="227"/>
      <c r="W462" s="227"/>
      <c r="X462" s="228"/>
      <c r="AT462" s="223" t="s">
        <v>179</v>
      </c>
      <c r="AU462" s="223" t="s">
        <v>91</v>
      </c>
      <c r="AV462" s="11" t="s">
        <v>80</v>
      </c>
      <c r="AW462" s="11" t="s">
        <v>7</v>
      </c>
      <c r="AX462" s="11" t="s">
        <v>75</v>
      </c>
      <c r="AY462" s="223" t="s">
        <v>169</v>
      </c>
    </row>
    <row r="463" spans="2:51" s="12" customFormat="1" ht="13.5">
      <c r="B463" s="229"/>
      <c r="D463" s="218" t="s">
        <v>179</v>
      </c>
      <c r="E463" s="230" t="s">
        <v>5</v>
      </c>
      <c r="F463" s="231" t="s">
        <v>553</v>
      </c>
      <c r="H463" s="232">
        <v>4</v>
      </c>
      <c r="I463" s="233"/>
      <c r="J463" s="233"/>
      <c r="M463" s="229"/>
      <c r="N463" s="234"/>
      <c r="O463" s="235"/>
      <c r="P463" s="235"/>
      <c r="Q463" s="235"/>
      <c r="R463" s="235"/>
      <c r="S463" s="235"/>
      <c r="T463" s="235"/>
      <c r="U463" s="235"/>
      <c r="V463" s="235"/>
      <c r="W463" s="235"/>
      <c r="X463" s="236"/>
      <c r="AT463" s="230" t="s">
        <v>179</v>
      </c>
      <c r="AU463" s="230" t="s">
        <v>91</v>
      </c>
      <c r="AV463" s="12" t="s">
        <v>91</v>
      </c>
      <c r="AW463" s="12" t="s">
        <v>7</v>
      </c>
      <c r="AX463" s="12" t="s">
        <v>75</v>
      </c>
      <c r="AY463" s="230" t="s">
        <v>169</v>
      </c>
    </row>
    <row r="464" spans="2:51" s="12" customFormat="1" ht="13.5">
      <c r="B464" s="229"/>
      <c r="D464" s="218" t="s">
        <v>179</v>
      </c>
      <c r="E464" s="230" t="s">
        <v>5</v>
      </c>
      <c r="F464" s="231" t="s">
        <v>554</v>
      </c>
      <c r="H464" s="232">
        <v>4</v>
      </c>
      <c r="I464" s="233"/>
      <c r="J464" s="233"/>
      <c r="M464" s="229"/>
      <c r="N464" s="234"/>
      <c r="O464" s="235"/>
      <c r="P464" s="235"/>
      <c r="Q464" s="235"/>
      <c r="R464" s="235"/>
      <c r="S464" s="235"/>
      <c r="T464" s="235"/>
      <c r="U464" s="235"/>
      <c r="V464" s="235"/>
      <c r="W464" s="235"/>
      <c r="X464" s="236"/>
      <c r="AT464" s="230" t="s">
        <v>179</v>
      </c>
      <c r="AU464" s="230" t="s">
        <v>91</v>
      </c>
      <c r="AV464" s="12" t="s">
        <v>91</v>
      </c>
      <c r="AW464" s="12" t="s">
        <v>7</v>
      </c>
      <c r="AX464" s="12" t="s">
        <v>75</v>
      </c>
      <c r="AY464" s="230" t="s">
        <v>169</v>
      </c>
    </row>
    <row r="465" spans="2:51" s="13" customFormat="1" ht="13.5">
      <c r="B465" s="237"/>
      <c r="D465" s="218" t="s">
        <v>179</v>
      </c>
      <c r="E465" s="238" t="s">
        <v>5</v>
      </c>
      <c r="F465" s="239" t="s">
        <v>182</v>
      </c>
      <c r="H465" s="240">
        <v>8</v>
      </c>
      <c r="I465" s="241"/>
      <c r="J465" s="241"/>
      <c r="M465" s="237"/>
      <c r="N465" s="242"/>
      <c r="O465" s="243"/>
      <c r="P465" s="243"/>
      <c r="Q465" s="243"/>
      <c r="R465" s="243"/>
      <c r="S465" s="243"/>
      <c r="T465" s="243"/>
      <c r="U465" s="243"/>
      <c r="V465" s="243"/>
      <c r="W465" s="243"/>
      <c r="X465" s="244"/>
      <c r="AT465" s="238" t="s">
        <v>179</v>
      </c>
      <c r="AU465" s="238" t="s">
        <v>91</v>
      </c>
      <c r="AV465" s="13" t="s">
        <v>183</v>
      </c>
      <c r="AW465" s="13" t="s">
        <v>7</v>
      </c>
      <c r="AX465" s="13" t="s">
        <v>75</v>
      </c>
      <c r="AY465" s="238" t="s">
        <v>169</v>
      </c>
    </row>
    <row r="466" spans="2:51" s="14" customFormat="1" ht="13.5">
      <c r="B466" s="245"/>
      <c r="D466" s="218" t="s">
        <v>179</v>
      </c>
      <c r="E466" s="246" t="s">
        <v>5</v>
      </c>
      <c r="F466" s="247" t="s">
        <v>184</v>
      </c>
      <c r="H466" s="248">
        <v>23</v>
      </c>
      <c r="I466" s="249"/>
      <c r="J466" s="249"/>
      <c r="M466" s="245"/>
      <c r="N466" s="250"/>
      <c r="O466" s="251"/>
      <c r="P466" s="251"/>
      <c r="Q466" s="251"/>
      <c r="R466" s="251"/>
      <c r="S466" s="251"/>
      <c r="T466" s="251"/>
      <c r="U466" s="251"/>
      <c r="V466" s="251"/>
      <c r="W466" s="251"/>
      <c r="X466" s="252"/>
      <c r="AT466" s="246" t="s">
        <v>179</v>
      </c>
      <c r="AU466" s="246" t="s">
        <v>91</v>
      </c>
      <c r="AV466" s="14" t="s">
        <v>175</v>
      </c>
      <c r="AW466" s="14" t="s">
        <v>7</v>
      </c>
      <c r="AX466" s="14" t="s">
        <v>80</v>
      </c>
      <c r="AY466" s="246" t="s">
        <v>169</v>
      </c>
    </row>
    <row r="467" spans="2:65" s="1" customFormat="1" ht="38.25" customHeight="1">
      <c r="B467" s="205"/>
      <c r="C467" s="206" t="s">
        <v>555</v>
      </c>
      <c r="D467" s="206" t="s">
        <v>171</v>
      </c>
      <c r="E467" s="207" t="s">
        <v>556</v>
      </c>
      <c r="F467" s="208" t="s">
        <v>557</v>
      </c>
      <c r="G467" s="209" t="s">
        <v>94</v>
      </c>
      <c r="H467" s="210">
        <v>50</v>
      </c>
      <c r="I467" s="211"/>
      <c r="J467" s="211"/>
      <c r="K467" s="212">
        <f>ROUND(P467*H467,2)</f>
        <v>0</v>
      </c>
      <c r="L467" s="208" t="s">
        <v>174</v>
      </c>
      <c r="M467" s="47"/>
      <c r="N467" s="213" t="s">
        <v>5</v>
      </c>
      <c r="O467" s="214" t="s">
        <v>44</v>
      </c>
      <c r="P467" s="143">
        <f>I467+J467</f>
        <v>0</v>
      </c>
      <c r="Q467" s="143">
        <f>ROUND(I467*H467,2)</f>
        <v>0</v>
      </c>
      <c r="R467" s="143">
        <f>ROUND(J467*H467,2)</f>
        <v>0</v>
      </c>
      <c r="S467" s="48"/>
      <c r="T467" s="215">
        <f>S467*H467</f>
        <v>0</v>
      </c>
      <c r="U467" s="215">
        <v>0</v>
      </c>
      <c r="V467" s="215">
        <f>U467*H467</f>
        <v>0</v>
      </c>
      <c r="W467" s="215">
        <v>0</v>
      </c>
      <c r="X467" s="216">
        <f>W467*H467</f>
        <v>0</v>
      </c>
      <c r="AR467" s="25" t="s">
        <v>175</v>
      </c>
      <c r="AT467" s="25" t="s">
        <v>171</v>
      </c>
      <c r="AU467" s="25" t="s">
        <v>91</v>
      </c>
      <c r="AY467" s="25" t="s">
        <v>169</v>
      </c>
      <c r="BE467" s="217">
        <f>IF(O467="základní",K467,0)</f>
        <v>0</v>
      </c>
      <c r="BF467" s="217">
        <f>IF(O467="snížená",K467,0)</f>
        <v>0</v>
      </c>
      <c r="BG467" s="217">
        <f>IF(O467="zákl. přenesená",K467,0)</f>
        <v>0</v>
      </c>
      <c r="BH467" s="217">
        <f>IF(O467="sníž. přenesená",K467,0)</f>
        <v>0</v>
      </c>
      <c r="BI467" s="217">
        <f>IF(O467="nulová",K467,0)</f>
        <v>0</v>
      </c>
      <c r="BJ467" s="25" t="s">
        <v>80</v>
      </c>
      <c r="BK467" s="217">
        <f>ROUND(P467*H467,2)</f>
        <v>0</v>
      </c>
      <c r="BL467" s="25" t="s">
        <v>175</v>
      </c>
      <c r="BM467" s="25" t="s">
        <v>558</v>
      </c>
    </row>
    <row r="468" spans="2:47" s="1" customFormat="1" ht="13.5">
      <c r="B468" s="47"/>
      <c r="D468" s="218" t="s">
        <v>177</v>
      </c>
      <c r="F468" s="219" t="s">
        <v>549</v>
      </c>
      <c r="I468" s="220"/>
      <c r="J468" s="220"/>
      <c r="M468" s="47"/>
      <c r="N468" s="221"/>
      <c r="O468" s="48"/>
      <c r="P468" s="48"/>
      <c r="Q468" s="48"/>
      <c r="R468" s="48"/>
      <c r="S468" s="48"/>
      <c r="T468" s="48"/>
      <c r="U468" s="48"/>
      <c r="V468" s="48"/>
      <c r="W468" s="48"/>
      <c r="X468" s="86"/>
      <c r="AT468" s="25" t="s">
        <v>177</v>
      </c>
      <c r="AU468" s="25" t="s">
        <v>91</v>
      </c>
    </row>
    <row r="469" spans="2:65" s="1" customFormat="1" ht="38.25" customHeight="1">
      <c r="B469" s="205"/>
      <c r="C469" s="206" t="s">
        <v>559</v>
      </c>
      <c r="D469" s="206" t="s">
        <v>171</v>
      </c>
      <c r="E469" s="207" t="s">
        <v>560</v>
      </c>
      <c r="F469" s="208" t="s">
        <v>561</v>
      </c>
      <c r="G469" s="209" t="s">
        <v>89</v>
      </c>
      <c r="H469" s="210">
        <v>7.9</v>
      </c>
      <c r="I469" s="211"/>
      <c r="J469" s="211"/>
      <c r="K469" s="212">
        <f>ROUND(P469*H469,2)</f>
        <v>0</v>
      </c>
      <c r="L469" s="208" t="s">
        <v>174</v>
      </c>
      <c r="M469" s="47"/>
      <c r="N469" s="213" t="s">
        <v>5</v>
      </c>
      <c r="O469" s="214" t="s">
        <v>44</v>
      </c>
      <c r="P469" s="143">
        <f>I469+J469</f>
        <v>0</v>
      </c>
      <c r="Q469" s="143">
        <f>ROUND(I469*H469,2)</f>
        <v>0</v>
      </c>
      <c r="R469" s="143">
        <f>ROUND(J469*H469,2)</f>
        <v>0</v>
      </c>
      <c r="S469" s="48"/>
      <c r="T469" s="215">
        <f>S469*H469</f>
        <v>0</v>
      </c>
      <c r="U469" s="215">
        <v>2.00322</v>
      </c>
      <c r="V469" s="215">
        <f>U469*H469</f>
        <v>15.825437999999998</v>
      </c>
      <c r="W469" s="215">
        <v>0</v>
      </c>
      <c r="X469" s="216">
        <f>W469*H469</f>
        <v>0</v>
      </c>
      <c r="AR469" s="25" t="s">
        <v>175</v>
      </c>
      <c r="AT469" s="25" t="s">
        <v>171</v>
      </c>
      <c r="AU469" s="25" t="s">
        <v>91</v>
      </c>
      <c r="AY469" s="25" t="s">
        <v>169</v>
      </c>
      <c r="BE469" s="217">
        <f>IF(O469="základní",K469,0)</f>
        <v>0</v>
      </c>
      <c r="BF469" s="217">
        <f>IF(O469="snížená",K469,0)</f>
        <v>0</v>
      </c>
      <c r="BG469" s="217">
        <f>IF(O469="zákl. přenesená",K469,0)</f>
        <v>0</v>
      </c>
      <c r="BH469" s="217">
        <f>IF(O469="sníž. přenesená",K469,0)</f>
        <v>0</v>
      </c>
      <c r="BI469" s="217">
        <f>IF(O469="nulová",K469,0)</f>
        <v>0</v>
      </c>
      <c r="BJ469" s="25" t="s">
        <v>80</v>
      </c>
      <c r="BK469" s="217">
        <f>ROUND(P469*H469,2)</f>
        <v>0</v>
      </c>
      <c r="BL469" s="25" t="s">
        <v>175</v>
      </c>
      <c r="BM469" s="25" t="s">
        <v>562</v>
      </c>
    </row>
    <row r="470" spans="2:47" s="1" customFormat="1" ht="13.5">
      <c r="B470" s="47"/>
      <c r="D470" s="218" t="s">
        <v>177</v>
      </c>
      <c r="F470" s="219" t="s">
        <v>549</v>
      </c>
      <c r="I470" s="220"/>
      <c r="J470" s="220"/>
      <c r="M470" s="47"/>
      <c r="N470" s="221"/>
      <c r="O470" s="48"/>
      <c r="P470" s="48"/>
      <c r="Q470" s="48"/>
      <c r="R470" s="48"/>
      <c r="S470" s="48"/>
      <c r="T470" s="48"/>
      <c r="U470" s="48"/>
      <c r="V470" s="48"/>
      <c r="W470" s="48"/>
      <c r="X470" s="86"/>
      <c r="AT470" s="25" t="s">
        <v>177</v>
      </c>
      <c r="AU470" s="25" t="s">
        <v>91</v>
      </c>
    </row>
    <row r="471" spans="2:51" s="11" customFormat="1" ht="13.5">
      <c r="B471" s="222"/>
      <c r="D471" s="218" t="s">
        <v>179</v>
      </c>
      <c r="E471" s="223" t="s">
        <v>5</v>
      </c>
      <c r="F471" s="224" t="s">
        <v>563</v>
      </c>
      <c r="H471" s="223" t="s">
        <v>5</v>
      </c>
      <c r="I471" s="225"/>
      <c r="J471" s="225"/>
      <c r="M471" s="222"/>
      <c r="N471" s="226"/>
      <c r="O471" s="227"/>
      <c r="P471" s="227"/>
      <c r="Q471" s="227"/>
      <c r="R471" s="227"/>
      <c r="S471" s="227"/>
      <c r="T471" s="227"/>
      <c r="U471" s="227"/>
      <c r="V471" s="227"/>
      <c r="W471" s="227"/>
      <c r="X471" s="228"/>
      <c r="AT471" s="223" t="s">
        <v>179</v>
      </c>
      <c r="AU471" s="223" t="s">
        <v>91</v>
      </c>
      <c r="AV471" s="11" t="s">
        <v>80</v>
      </c>
      <c r="AW471" s="11" t="s">
        <v>7</v>
      </c>
      <c r="AX471" s="11" t="s">
        <v>75</v>
      </c>
      <c r="AY471" s="223" t="s">
        <v>169</v>
      </c>
    </row>
    <row r="472" spans="2:51" s="12" customFormat="1" ht="13.5">
      <c r="B472" s="229"/>
      <c r="D472" s="218" t="s">
        <v>179</v>
      </c>
      <c r="E472" s="230" t="s">
        <v>5</v>
      </c>
      <c r="F472" s="231" t="s">
        <v>564</v>
      </c>
      <c r="H472" s="232">
        <v>2.1</v>
      </c>
      <c r="I472" s="233"/>
      <c r="J472" s="233"/>
      <c r="M472" s="229"/>
      <c r="N472" s="234"/>
      <c r="O472" s="235"/>
      <c r="P472" s="235"/>
      <c r="Q472" s="235"/>
      <c r="R472" s="235"/>
      <c r="S472" s="235"/>
      <c r="T472" s="235"/>
      <c r="U472" s="235"/>
      <c r="V472" s="235"/>
      <c r="W472" s="235"/>
      <c r="X472" s="236"/>
      <c r="AT472" s="230" t="s">
        <v>179</v>
      </c>
      <c r="AU472" s="230" t="s">
        <v>91</v>
      </c>
      <c r="AV472" s="12" t="s">
        <v>91</v>
      </c>
      <c r="AW472" s="12" t="s">
        <v>7</v>
      </c>
      <c r="AX472" s="12" t="s">
        <v>75</v>
      </c>
      <c r="AY472" s="230" t="s">
        <v>169</v>
      </c>
    </row>
    <row r="473" spans="2:51" s="12" customFormat="1" ht="13.5">
      <c r="B473" s="229"/>
      <c r="D473" s="218" t="s">
        <v>179</v>
      </c>
      <c r="E473" s="230" t="s">
        <v>5</v>
      </c>
      <c r="F473" s="231" t="s">
        <v>565</v>
      </c>
      <c r="H473" s="232">
        <v>5.8</v>
      </c>
      <c r="I473" s="233"/>
      <c r="J473" s="233"/>
      <c r="M473" s="229"/>
      <c r="N473" s="234"/>
      <c r="O473" s="235"/>
      <c r="P473" s="235"/>
      <c r="Q473" s="235"/>
      <c r="R473" s="235"/>
      <c r="S473" s="235"/>
      <c r="T473" s="235"/>
      <c r="U473" s="235"/>
      <c r="V473" s="235"/>
      <c r="W473" s="235"/>
      <c r="X473" s="236"/>
      <c r="AT473" s="230" t="s">
        <v>179</v>
      </c>
      <c r="AU473" s="230" t="s">
        <v>91</v>
      </c>
      <c r="AV473" s="12" t="s">
        <v>91</v>
      </c>
      <c r="AW473" s="12" t="s">
        <v>7</v>
      </c>
      <c r="AX473" s="12" t="s">
        <v>75</v>
      </c>
      <c r="AY473" s="230" t="s">
        <v>169</v>
      </c>
    </row>
    <row r="474" spans="2:51" s="13" customFormat="1" ht="13.5">
      <c r="B474" s="237"/>
      <c r="D474" s="218" t="s">
        <v>179</v>
      </c>
      <c r="E474" s="238" t="s">
        <v>5</v>
      </c>
      <c r="F474" s="239" t="s">
        <v>182</v>
      </c>
      <c r="H474" s="240">
        <v>7.9</v>
      </c>
      <c r="I474" s="241"/>
      <c r="J474" s="241"/>
      <c r="M474" s="237"/>
      <c r="N474" s="242"/>
      <c r="O474" s="243"/>
      <c r="P474" s="243"/>
      <c r="Q474" s="243"/>
      <c r="R474" s="243"/>
      <c r="S474" s="243"/>
      <c r="T474" s="243"/>
      <c r="U474" s="243"/>
      <c r="V474" s="243"/>
      <c r="W474" s="243"/>
      <c r="X474" s="244"/>
      <c r="AT474" s="238" t="s">
        <v>179</v>
      </c>
      <c r="AU474" s="238" t="s">
        <v>91</v>
      </c>
      <c r="AV474" s="13" t="s">
        <v>183</v>
      </c>
      <c r="AW474" s="13" t="s">
        <v>7</v>
      </c>
      <c r="AX474" s="13" t="s">
        <v>75</v>
      </c>
      <c r="AY474" s="238" t="s">
        <v>169</v>
      </c>
    </row>
    <row r="475" spans="2:51" s="14" customFormat="1" ht="13.5">
      <c r="B475" s="245"/>
      <c r="D475" s="218" t="s">
        <v>179</v>
      </c>
      <c r="E475" s="246" t="s">
        <v>5</v>
      </c>
      <c r="F475" s="247" t="s">
        <v>184</v>
      </c>
      <c r="H475" s="248">
        <v>7.9</v>
      </c>
      <c r="I475" s="249"/>
      <c r="J475" s="249"/>
      <c r="M475" s="245"/>
      <c r="N475" s="250"/>
      <c r="O475" s="251"/>
      <c r="P475" s="251"/>
      <c r="Q475" s="251"/>
      <c r="R475" s="251"/>
      <c r="S475" s="251"/>
      <c r="T475" s="251"/>
      <c r="U475" s="251"/>
      <c r="V475" s="251"/>
      <c r="W475" s="251"/>
      <c r="X475" s="252"/>
      <c r="AT475" s="246" t="s">
        <v>179</v>
      </c>
      <c r="AU475" s="246" t="s">
        <v>91</v>
      </c>
      <c r="AV475" s="14" t="s">
        <v>175</v>
      </c>
      <c r="AW475" s="14" t="s">
        <v>7</v>
      </c>
      <c r="AX475" s="14" t="s">
        <v>80</v>
      </c>
      <c r="AY475" s="246" t="s">
        <v>169</v>
      </c>
    </row>
    <row r="476" spans="2:65" s="1" customFormat="1" ht="38.25" customHeight="1">
      <c r="B476" s="205"/>
      <c r="C476" s="206" t="s">
        <v>566</v>
      </c>
      <c r="D476" s="206" t="s">
        <v>171</v>
      </c>
      <c r="E476" s="207" t="s">
        <v>567</v>
      </c>
      <c r="F476" s="208" t="s">
        <v>568</v>
      </c>
      <c r="G476" s="209" t="s">
        <v>89</v>
      </c>
      <c r="H476" s="210">
        <v>6.2</v>
      </c>
      <c r="I476" s="211"/>
      <c r="J476" s="211"/>
      <c r="K476" s="212">
        <f>ROUND(P476*H476,2)</f>
        <v>0</v>
      </c>
      <c r="L476" s="208" t="s">
        <v>174</v>
      </c>
      <c r="M476" s="47"/>
      <c r="N476" s="213" t="s">
        <v>5</v>
      </c>
      <c r="O476" s="214" t="s">
        <v>44</v>
      </c>
      <c r="P476" s="143">
        <f>I476+J476</f>
        <v>0</v>
      </c>
      <c r="Q476" s="143">
        <f>ROUND(I476*H476,2)</f>
        <v>0</v>
      </c>
      <c r="R476" s="143">
        <f>ROUND(J476*H476,2)</f>
        <v>0</v>
      </c>
      <c r="S476" s="48"/>
      <c r="T476" s="215">
        <f>S476*H476</f>
        <v>0</v>
      </c>
      <c r="U476" s="215">
        <v>1.848</v>
      </c>
      <c r="V476" s="215">
        <f>U476*H476</f>
        <v>11.457600000000001</v>
      </c>
      <c r="W476" s="215">
        <v>0</v>
      </c>
      <c r="X476" s="216">
        <f>W476*H476</f>
        <v>0</v>
      </c>
      <c r="AR476" s="25" t="s">
        <v>175</v>
      </c>
      <c r="AT476" s="25" t="s">
        <v>171</v>
      </c>
      <c r="AU476" s="25" t="s">
        <v>91</v>
      </c>
      <c r="AY476" s="25" t="s">
        <v>169</v>
      </c>
      <c r="BE476" s="217">
        <f>IF(O476="základní",K476,0)</f>
        <v>0</v>
      </c>
      <c r="BF476" s="217">
        <f>IF(O476="snížená",K476,0)</f>
        <v>0</v>
      </c>
      <c r="BG476" s="217">
        <f>IF(O476="zákl. přenesená",K476,0)</f>
        <v>0</v>
      </c>
      <c r="BH476" s="217">
        <f>IF(O476="sníž. přenesená",K476,0)</f>
        <v>0</v>
      </c>
      <c r="BI476" s="217">
        <f>IF(O476="nulová",K476,0)</f>
        <v>0</v>
      </c>
      <c r="BJ476" s="25" t="s">
        <v>80</v>
      </c>
      <c r="BK476" s="217">
        <f>ROUND(P476*H476,2)</f>
        <v>0</v>
      </c>
      <c r="BL476" s="25" t="s">
        <v>175</v>
      </c>
      <c r="BM476" s="25" t="s">
        <v>569</v>
      </c>
    </row>
    <row r="477" spans="2:47" s="1" customFormat="1" ht="13.5">
      <c r="B477" s="47"/>
      <c r="D477" s="218" t="s">
        <v>177</v>
      </c>
      <c r="F477" s="219" t="s">
        <v>570</v>
      </c>
      <c r="I477" s="220"/>
      <c r="J477" s="220"/>
      <c r="M477" s="47"/>
      <c r="N477" s="221"/>
      <c r="O477" s="48"/>
      <c r="P477" s="48"/>
      <c r="Q477" s="48"/>
      <c r="R477" s="48"/>
      <c r="S477" s="48"/>
      <c r="T477" s="48"/>
      <c r="U477" s="48"/>
      <c r="V477" s="48"/>
      <c r="W477" s="48"/>
      <c r="X477" s="86"/>
      <c r="AT477" s="25" t="s">
        <v>177</v>
      </c>
      <c r="AU477" s="25" t="s">
        <v>91</v>
      </c>
    </row>
    <row r="478" spans="2:51" s="11" customFormat="1" ht="13.5">
      <c r="B478" s="222"/>
      <c r="D478" s="218" t="s">
        <v>179</v>
      </c>
      <c r="E478" s="223" t="s">
        <v>5</v>
      </c>
      <c r="F478" s="224" t="s">
        <v>571</v>
      </c>
      <c r="H478" s="223" t="s">
        <v>5</v>
      </c>
      <c r="I478" s="225"/>
      <c r="J478" s="225"/>
      <c r="M478" s="222"/>
      <c r="N478" s="226"/>
      <c r="O478" s="227"/>
      <c r="P478" s="227"/>
      <c r="Q478" s="227"/>
      <c r="R478" s="227"/>
      <c r="S478" s="227"/>
      <c r="T478" s="227"/>
      <c r="U478" s="227"/>
      <c r="V478" s="227"/>
      <c r="W478" s="227"/>
      <c r="X478" s="228"/>
      <c r="AT478" s="223" t="s">
        <v>179</v>
      </c>
      <c r="AU478" s="223" t="s">
        <v>91</v>
      </c>
      <c r="AV478" s="11" t="s">
        <v>80</v>
      </c>
      <c r="AW478" s="11" t="s">
        <v>7</v>
      </c>
      <c r="AX478" s="11" t="s">
        <v>75</v>
      </c>
      <c r="AY478" s="223" t="s">
        <v>169</v>
      </c>
    </row>
    <row r="479" spans="2:51" s="12" customFormat="1" ht="13.5">
      <c r="B479" s="229"/>
      <c r="D479" s="218" t="s">
        <v>179</v>
      </c>
      <c r="E479" s="230" t="s">
        <v>5</v>
      </c>
      <c r="F479" s="231" t="s">
        <v>572</v>
      </c>
      <c r="H479" s="232">
        <v>5</v>
      </c>
      <c r="I479" s="233"/>
      <c r="J479" s="233"/>
      <c r="M479" s="229"/>
      <c r="N479" s="234"/>
      <c r="O479" s="235"/>
      <c r="P479" s="235"/>
      <c r="Q479" s="235"/>
      <c r="R479" s="235"/>
      <c r="S479" s="235"/>
      <c r="T479" s="235"/>
      <c r="U479" s="235"/>
      <c r="V479" s="235"/>
      <c r="W479" s="235"/>
      <c r="X479" s="236"/>
      <c r="AT479" s="230" t="s">
        <v>179</v>
      </c>
      <c r="AU479" s="230" t="s">
        <v>91</v>
      </c>
      <c r="AV479" s="12" t="s">
        <v>91</v>
      </c>
      <c r="AW479" s="12" t="s">
        <v>7</v>
      </c>
      <c r="AX479" s="12" t="s">
        <v>75</v>
      </c>
      <c r="AY479" s="230" t="s">
        <v>169</v>
      </c>
    </row>
    <row r="480" spans="2:51" s="12" customFormat="1" ht="13.5">
      <c r="B480" s="229"/>
      <c r="D480" s="218" t="s">
        <v>179</v>
      </c>
      <c r="E480" s="230" t="s">
        <v>5</v>
      </c>
      <c r="F480" s="231" t="s">
        <v>573</v>
      </c>
      <c r="H480" s="232">
        <v>1.2</v>
      </c>
      <c r="I480" s="233"/>
      <c r="J480" s="233"/>
      <c r="M480" s="229"/>
      <c r="N480" s="234"/>
      <c r="O480" s="235"/>
      <c r="P480" s="235"/>
      <c r="Q480" s="235"/>
      <c r="R480" s="235"/>
      <c r="S480" s="235"/>
      <c r="T480" s="235"/>
      <c r="U480" s="235"/>
      <c r="V480" s="235"/>
      <c r="W480" s="235"/>
      <c r="X480" s="236"/>
      <c r="AT480" s="230" t="s">
        <v>179</v>
      </c>
      <c r="AU480" s="230" t="s">
        <v>91</v>
      </c>
      <c r="AV480" s="12" t="s">
        <v>91</v>
      </c>
      <c r="AW480" s="12" t="s">
        <v>7</v>
      </c>
      <c r="AX480" s="12" t="s">
        <v>75</v>
      </c>
      <c r="AY480" s="230" t="s">
        <v>169</v>
      </c>
    </row>
    <row r="481" spans="2:51" s="13" customFormat="1" ht="13.5">
      <c r="B481" s="237"/>
      <c r="D481" s="218" t="s">
        <v>179</v>
      </c>
      <c r="E481" s="238" t="s">
        <v>5</v>
      </c>
      <c r="F481" s="239" t="s">
        <v>182</v>
      </c>
      <c r="H481" s="240">
        <v>6.2</v>
      </c>
      <c r="I481" s="241"/>
      <c r="J481" s="241"/>
      <c r="M481" s="237"/>
      <c r="N481" s="242"/>
      <c r="O481" s="243"/>
      <c r="P481" s="243"/>
      <c r="Q481" s="243"/>
      <c r="R481" s="243"/>
      <c r="S481" s="243"/>
      <c r="T481" s="243"/>
      <c r="U481" s="243"/>
      <c r="V481" s="243"/>
      <c r="W481" s="243"/>
      <c r="X481" s="244"/>
      <c r="AT481" s="238" t="s">
        <v>179</v>
      </c>
      <c r="AU481" s="238" t="s">
        <v>91</v>
      </c>
      <c r="AV481" s="13" t="s">
        <v>183</v>
      </c>
      <c r="AW481" s="13" t="s">
        <v>7</v>
      </c>
      <c r="AX481" s="13" t="s">
        <v>75</v>
      </c>
      <c r="AY481" s="238" t="s">
        <v>169</v>
      </c>
    </row>
    <row r="482" spans="2:51" s="14" customFormat="1" ht="13.5">
      <c r="B482" s="245"/>
      <c r="D482" s="218" t="s">
        <v>179</v>
      </c>
      <c r="E482" s="246" t="s">
        <v>5</v>
      </c>
      <c r="F482" s="247" t="s">
        <v>184</v>
      </c>
      <c r="H482" s="248">
        <v>6.2</v>
      </c>
      <c r="I482" s="249"/>
      <c r="J482" s="249"/>
      <c r="M482" s="245"/>
      <c r="N482" s="250"/>
      <c r="O482" s="251"/>
      <c r="P482" s="251"/>
      <c r="Q482" s="251"/>
      <c r="R482" s="251"/>
      <c r="S482" s="251"/>
      <c r="T482" s="251"/>
      <c r="U482" s="251"/>
      <c r="V482" s="251"/>
      <c r="W482" s="251"/>
      <c r="X482" s="252"/>
      <c r="AT482" s="246" t="s">
        <v>179</v>
      </c>
      <c r="AU482" s="246" t="s">
        <v>91</v>
      </c>
      <c r="AV482" s="14" t="s">
        <v>175</v>
      </c>
      <c r="AW482" s="14" t="s">
        <v>7</v>
      </c>
      <c r="AX482" s="14" t="s">
        <v>80</v>
      </c>
      <c r="AY482" s="246" t="s">
        <v>169</v>
      </c>
    </row>
    <row r="483" spans="2:65" s="1" customFormat="1" ht="38.25" customHeight="1">
      <c r="B483" s="205"/>
      <c r="C483" s="206" t="s">
        <v>574</v>
      </c>
      <c r="D483" s="206" t="s">
        <v>171</v>
      </c>
      <c r="E483" s="207" t="s">
        <v>575</v>
      </c>
      <c r="F483" s="208" t="s">
        <v>576</v>
      </c>
      <c r="G483" s="209" t="s">
        <v>89</v>
      </c>
      <c r="H483" s="210">
        <v>53.45</v>
      </c>
      <c r="I483" s="211"/>
      <c r="J483" s="211"/>
      <c r="K483" s="212">
        <f>ROUND(P483*H483,2)</f>
        <v>0</v>
      </c>
      <c r="L483" s="208" t="s">
        <v>174</v>
      </c>
      <c r="M483" s="47"/>
      <c r="N483" s="213" t="s">
        <v>5</v>
      </c>
      <c r="O483" s="214" t="s">
        <v>44</v>
      </c>
      <c r="P483" s="143">
        <f>I483+J483</f>
        <v>0</v>
      </c>
      <c r="Q483" s="143">
        <f>ROUND(I483*H483,2)</f>
        <v>0</v>
      </c>
      <c r="R483" s="143">
        <f>ROUND(J483*H483,2)</f>
        <v>0</v>
      </c>
      <c r="S483" s="48"/>
      <c r="T483" s="215">
        <f>S483*H483</f>
        <v>0</v>
      </c>
      <c r="U483" s="215">
        <v>1.848</v>
      </c>
      <c r="V483" s="215">
        <f>U483*H483</f>
        <v>98.77560000000001</v>
      </c>
      <c r="W483" s="215">
        <v>0</v>
      </c>
      <c r="X483" s="216">
        <f>W483*H483</f>
        <v>0</v>
      </c>
      <c r="AR483" s="25" t="s">
        <v>175</v>
      </c>
      <c r="AT483" s="25" t="s">
        <v>171</v>
      </c>
      <c r="AU483" s="25" t="s">
        <v>91</v>
      </c>
      <c r="AY483" s="25" t="s">
        <v>169</v>
      </c>
      <c r="BE483" s="217">
        <f>IF(O483="základní",K483,0)</f>
        <v>0</v>
      </c>
      <c r="BF483" s="217">
        <f>IF(O483="snížená",K483,0)</f>
        <v>0</v>
      </c>
      <c r="BG483" s="217">
        <f>IF(O483="zákl. přenesená",K483,0)</f>
        <v>0</v>
      </c>
      <c r="BH483" s="217">
        <f>IF(O483="sníž. přenesená",K483,0)</f>
        <v>0</v>
      </c>
      <c r="BI483" s="217">
        <f>IF(O483="nulová",K483,0)</f>
        <v>0</v>
      </c>
      <c r="BJ483" s="25" t="s">
        <v>80</v>
      </c>
      <c r="BK483" s="217">
        <f>ROUND(P483*H483,2)</f>
        <v>0</v>
      </c>
      <c r="BL483" s="25" t="s">
        <v>175</v>
      </c>
      <c r="BM483" s="25" t="s">
        <v>577</v>
      </c>
    </row>
    <row r="484" spans="2:47" s="1" customFormat="1" ht="13.5">
      <c r="B484" s="47"/>
      <c r="D484" s="218" t="s">
        <v>177</v>
      </c>
      <c r="F484" s="219" t="s">
        <v>570</v>
      </c>
      <c r="I484" s="220"/>
      <c r="J484" s="220"/>
      <c r="M484" s="47"/>
      <c r="N484" s="221"/>
      <c r="O484" s="48"/>
      <c r="P484" s="48"/>
      <c r="Q484" s="48"/>
      <c r="R484" s="48"/>
      <c r="S484" s="48"/>
      <c r="T484" s="48"/>
      <c r="U484" s="48"/>
      <c r="V484" s="48"/>
      <c r="W484" s="48"/>
      <c r="X484" s="86"/>
      <c r="AT484" s="25" t="s">
        <v>177</v>
      </c>
      <c r="AU484" s="25" t="s">
        <v>91</v>
      </c>
    </row>
    <row r="485" spans="2:51" s="11" customFormat="1" ht="13.5">
      <c r="B485" s="222"/>
      <c r="D485" s="218" t="s">
        <v>179</v>
      </c>
      <c r="E485" s="223" t="s">
        <v>5</v>
      </c>
      <c r="F485" s="224" t="s">
        <v>578</v>
      </c>
      <c r="H485" s="223" t="s">
        <v>5</v>
      </c>
      <c r="I485" s="225"/>
      <c r="J485" s="225"/>
      <c r="M485" s="222"/>
      <c r="N485" s="226"/>
      <c r="O485" s="227"/>
      <c r="P485" s="227"/>
      <c r="Q485" s="227"/>
      <c r="R485" s="227"/>
      <c r="S485" s="227"/>
      <c r="T485" s="227"/>
      <c r="U485" s="227"/>
      <c r="V485" s="227"/>
      <c r="W485" s="227"/>
      <c r="X485" s="228"/>
      <c r="AT485" s="223" t="s">
        <v>179</v>
      </c>
      <c r="AU485" s="223" t="s">
        <v>91</v>
      </c>
      <c r="AV485" s="11" t="s">
        <v>80</v>
      </c>
      <c r="AW485" s="11" t="s">
        <v>7</v>
      </c>
      <c r="AX485" s="11" t="s">
        <v>75</v>
      </c>
      <c r="AY485" s="223" t="s">
        <v>169</v>
      </c>
    </row>
    <row r="486" spans="2:51" s="12" customFormat="1" ht="13.5">
      <c r="B486" s="229"/>
      <c r="D486" s="218" t="s">
        <v>179</v>
      </c>
      <c r="E486" s="230" t="s">
        <v>5</v>
      </c>
      <c r="F486" s="231" t="s">
        <v>579</v>
      </c>
      <c r="H486" s="232">
        <v>7.5</v>
      </c>
      <c r="I486" s="233"/>
      <c r="J486" s="233"/>
      <c r="M486" s="229"/>
      <c r="N486" s="234"/>
      <c r="O486" s="235"/>
      <c r="P486" s="235"/>
      <c r="Q486" s="235"/>
      <c r="R486" s="235"/>
      <c r="S486" s="235"/>
      <c r="T486" s="235"/>
      <c r="U486" s="235"/>
      <c r="V486" s="235"/>
      <c r="W486" s="235"/>
      <c r="X486" s="236"/>
      <c r="AT486" s="230" t="s">
        <v>179</v>
      </c>
      <c r="AU486" s="230" t="s">
        <v>91</v>
      </c>
      <c r="AV486" s="12" t="s">
        <v>91</v>
      </c>
      <c r="AW486" s="12" t="s">
        <v>7</v>
      </c>
      <c r="AX486" s="12" t="s">
        <v>75</v>
      </c>
      <c r="AY486" s="230" t="s">
        <v>169</v>
      </c>
    </row>
    <row r="487" spans="2:51" s="12" customFormat="1" ht="13.5">
      <c r="B487" s="229"/>
      <c r="D487" s="218" t="s">
        <v>179</v>
      </c>
      <c r="E487" s="230" t="s">
        <v>5</v>
      </c>
      <c r="F487" s="231" t="s">
        <v>580</v>
      </c>
      <c r="H487" s="232">
        <v>7.5</v>
      </c>
      <c r="I487" s="233"/>
      <c r="J487" s="233"/>
      <c r="M487" s="229"/>
      <c r="N487" s="234"/>
      <c r="O487" s="235"/>
      <c r="P487" s="235"/>
      <c r="Q487" s="235"/>
      <c r="R487" s="235"/>
      <c r="S487" s="235"/>
      <c r="T487" s="235"/>
      <c r="U487" s="235"/>
      <c r="V487" s="235"/>
      <c r="W487" s="235"/>
      <c r="X487" s="236"/>
      <c r="AT487" s="230" t="s">
        <v>179</v>
      </c>
      <c r="AU487" s="230" t="s">
        <v>91</v>
      </c>
      <c r="AV487" s="12" t="s">
        <v>91</v>
      </c>
      <c r="AW487" s="12" t="s">
        <v>7</v>
      </c>
      <c r="AX487" s="12" t="s">
        <v>75</v>
      </c>
      <c r="AY487" s="230" t="s">
        <v>169</v>
      </c>
    </row>
    <row r="488" spans="2:51" s="12" customFormat="1" ht="13.5">
      <c r="B488" s="229"/>
      <c r="D488" s="218" t="s">
        <v>179</v>
      </c>
      <c r="E488" s="230" t="s">
        <v>5</v>
      </c>
      <c r="F488" s="231" t="s">
        <v>581</v>
      </c>
      <c r="H488" s="232">
        <v>7.5</v>
      </c>
      <c r="I488" s="233"/>
      <c r="J488" s="233"/>
      <c r="M488" s="229"/>
      <c r="N488" s="234"/>
      <c r="O488" s="235"/>
      <c r="P488" s="235"/>
      <c r="Q488" s="235"/>
      <c r="R488" s="235"/>
      <c r="S488" s="235"/>
      <c r="T488" s="235"/>
      <c r="U488" s="235"/>
      <c r="V488" s="235"/>
      <c r="W488" s="235"/>
      <c r="X488" s="236"/>
      <c r="AT488" s="230" t="s">
        <v>179</v>
      </c>
      <c r="AU488" s="230" t="s">
        <v>91</v>
      </c>
      <c r="AV488" s="12" t="s">
        <v>91</v>
      </c>
      <c r="AW488" s="12" t="s">
        <v>7</v>
      </c>
      <c r="AX488" s="12" t="s">
        <v>75</v>
      </c>
      <c r="AY488" s="230" t="s">
        <v>169</v>
      </c>
    </row>
    <row r="489" spans="2:51" s="12" customFormat="1" ht="13.5">
      <c r="B489" s="229"/>
      <c r="D489" s="218" t="s">
        <v>179</v>
      </c>
      <c r="E489" s="230" t="s">
        <v>5</v>
      </c>
      <c r="F489" s="231" t="s">
        <v>582</v>
      </c>
      <c r="H489" s="232">
        <v>7.5</v>
      </c>
      <c r="I489" s="233"/>
      <c r="J489" s="233"/>
      <c r="M489" s="229"/>
      <c r="N489" s="234"/>
      <c r="O489" s="235"/>
      <c r="P489" s="235"/>
      <c r="Q489" s="235"/>
      <c r="R489" s="235"/>
      <c r="S489" s="235"/>
      <c r="T489" s="235"/>
      <c r="U489" s="235"/>
      <c r="V489" s="235"/>
      <c r="W489" s="235"/>
      <c r="X489" s="236"/>
      <c r="AT489" s="230" t="s">
        <v>179</v>
      </c>
      <c r="AU489" s="230" t="s">
        <v>91</v>
      </c>
      <c r="AV489" s="12" t="s">
        <v>91</v>
      </c>
      <c r="AW489" s="12" t="s">
        <v>7</v>
      </c>
      <c r="AX489" s="12" t="s">
        <v>75</v>
      </c>
      <c r="AY489" s="230" t="s">
        <v>169</v>
      </c>
    </row>
    <row r="490" spans="2:51" s="12" customFormat="1" ht="13.5">
      <c r="B490" s="229"/>
      <c r="D490" s="218" t="s">
        <v>179</v>
      </c>
      <c r="E490" s="230" t="s">
        <v>5</v>
      </c>
      <c r="F490" s="231" t="s">
        <v>583</v>
      </c>
      <c r="H490" s="232">
        <v>7.5</v>
      </c>
      <c r="I490" s="233"/>
      <c r="J490" s="233"/>
      <c r="M490" s="229"/>
      <c r="N490" s="234"/>
      <c r="O490" s="235"/>
      <c r="P490" s="235"/>
      <c r="Q490" s="235"/>
      <c r="R490" s="235"/>
      <c r="S490" s="235"/>
      <c r="T490" s="235"/>
      <c r="U490" s="235"/>
      <c r="V490" s="235"/>
      <c r="W490" s="235"/>
      <c r="X490" s="236"/>
      <c r="AT490" s="230" t="s">
        <v>179</v>
      </c>
      <c r="AU490" s="230" t="s">
        <v>91</v>
      </c>
      <c r="AV490" s="12" t="s">
        <v>91</v>
      </c>
      <c r="AW490" s="12" t="s">
        <v>7</v>
      </c>
      <c r="AX490" s="12" t="s">
        <v>75</v>
      </c>
      <c r="AY490" s="230" t="s">
        <v>169</v>
      </c>
    </row>
    <row r="491" spans="2:51" s="13" customFormat="1" ht="13.5">
      <c r="B491" s="237"/>
      <c r="D491" s="218" t="s">
        <v>179</v>
      </c>
      <c r="E491" s="238" t="s">
        <v>5</v>
      </c>
      <c r="F491" s="239" t="s">
        <v>182</v>
      </c>
      <c r="H491" s="240">
        <v>37.5</v>
      </c>
      <c r="I491" s="241"/>
      <c r="J491" s="241"/>
      <c r="M491" s="237"/>
      <c r="N491" s="242"/>
      <c r="O491" s="243"/>
      <c r="P491" s="243"/>
      <c r="Q491" s="243"/>
      <c r="R491" s="243"/>
      <c r="S491" s="243"/>
      <c r="T491" s="243"/>
      <c r="U491" s="243"/>
      <c r="V491" s="243"/>
      <c r="W491" s="243"/>
      <c r="X491" s="244"/>
      <c r="AT491" s="238" t="s">
        <v>179</v>
      </c>
      <c r="AU491" s="238" t="s">
        <v>91</v>
      </c>
      <c r="AV491" s="13" t="s">
        <v>183</v>
      </c>
      <c r="AW491" s="13" t="s">
        <v>7</v>
      </c>
      <c r="AX491" s="13" t="s">
        <v>75</v>
      </c>
      <c r="AY491" s="238" t="s">
        <v>169</v>
      </c>
    </row>
    <row r="492" spans="2:51" s="11" customFormat="1" ht="13.5">
      <c r="B492" s="222"/>
      <c r="D492" s="218" t="s">
        <v>179</v>
      </c>
      <c r="E492" s="223" t="s">
        <v>5</v>
      </c>
      <c r="F492" s="224" t="s">
        <v>584</v>
      </c>
      <c r="H492" s="223" t="s">
        <v>5</v>
      </c>
      <c r="I492" s="225"/>
      <c r="J492" s="225"/>
      <c r="M492" s="222"/>
      <c r="N492" s="226"/>
      <c r="O492" s="227"/>
      <c r="P492" s="227"/>
      <c r="Q492" s="227"/>
      <c r="R492" s="227"/>
      <c r="S492" s="227"/>
      <c r="T492" s="227"/>
      <c r="U492" s="227"/>
      <c r="V492" s="227"/>
      <c r="W492" s="227"/>
      <c r="X492" s="228"/>
      <c r="AT492" s="223" t="s">
        <v>179</v>
      </c>
      <c r="AU492" s="223" t="s">
        <v>91</v>
      </c>
      <c r="AV492" s="11" t="s">
        <v>80</v>
      </c>
      <c r="AW492" s="11" t="s">
        <v>7</v>
      </c>
      <c r="AX492" s="11" t="s">
        <v>75</v>
      </c>
      <c r="AY492" s="223" t="s">
        <v>169</v>
      </c>
    </row>
    <row r="493" spans="2:51" s="12" customFormat="1" ht="13.5">
      <c r="B493" s="229"/>
      <c r="D493" s="218" t="s">
        <v>179</v>
      </c>
      <c r="E493" s="230" t="s">
        <v>5</v>
      </c>
      <c r="F493" s="231" t="s">
        <v>585</v>
      </c>
      <c r="H493" s="232">
        <v>15.95</v>
      </c>
      <c r="I493" s="233"/>
      <c r="J493" s="233"/>
      <c r="M493" s="229"/>
      <c r="N493" s="234"/>
      <c r="O493" s="235"/>
      <c r="P493" s="235"/>
      <c r="Q493" s="235"/>
      <c r="R493" s="235"/>
      <c r="S493" s="235"/>
      <c r="T493" s="235"/>
      <c r="U493" s="235"/>
      <c r="V493" s="235"/>
      <c r="W493" s="235"/>
      <c r="X493" s="236"/>
      <c r="AT493" s="230" t="s">
        <v>179</v>
      </c>
      <c r="AU493" s="230" t="s">
        <v>91</v>
      </c>
      <c r="AV493" s="12" t="s">
        <v>91</v>
      </c>
      <c r="AW493" s="12" t="s">
        <v>7</v>
      </c>
      <c r="AX493" s="12" t="s">
        <v>75</v>
      </c>
      <c r="AY493" s="230" t="s">
        <v>169</v>
      </c>
    </row>
    <row r="494" spans="2:51" s="13" customFormat="1" ht="13.5">
      <c r="B494" s="237"/>
      <c r="D494" s="218" t="s">
        <v>179</v>
      </c>
      <c r="E494" s="238" t="s">
        <v>5</v>
      </c>
      <c r="F494" s="239" t="s">
        <v>182</v>
      </c>
      <c r="H494" s="240">
        <v>15.95</v>
      </c>
      <c r="I494" s="241"/>
      <c r="J494" s="241"/>
      <c r="M494" s="237"/>
      <c r="N494" s="242"/>
      <c r="O494" s="243"/>
      <c r="P494" s="243"/>
      <c r="Q494" s="243"/>
      <c r="R494" s="243"/>
      <c r="S494" s="243"/>
      <c r="T494" s="243"/>
      <c r="U494" s="243"/>
      <c r="V494" s="243"/>
      <c r="W494" s="243"/>
      <c r="X494" s="244"/>
      <c r="AT494" s="238" t="s">
        <v>179</v>
      </c>
      <c r="AU494" s="238" t="s">
        <v>91</v>
      </c>
      <c r="AV494" s="13" t="s">
        <v>183</v>
      </c>
      <c r="AW494" s="13" t="s">
        <v>7</v>
      </c>
      <c r="AX494" s="13" t="s">
        <v>75</v>
      </c>
      <c r="AY494" s="238" t="s">
        <v>169</v>
      </c>
    </row>
    <row r="495" spans="2:51" s="14" customFormat="1" ht="13.5">
      <c r="B495" s="245"/>
      <c r="D495" s="218" t="s">
        <v>179</v>
      </c>
      <c r="E495" s="246" t="s">
        <v>115</v>
      </c>
      <c r="F495" s="247" t="s">
        <v>184</v>
      </c>
      <c r="H495" s="248">
        <v>53.45</v>
      </c>
      <c r="I495" s="249"/>
      <c r="J495" s="249"/>
      <c r="M495" s="245"/>
      <c r="N495" s="250"/>
      <c r="O495" s="251"/>
      <c r="P495" s="251"/>
      <c r="Q495" s="251"/>
      <c r="R495" s="251"/>
      <c r="S495" s="251"/>
      <c r="T495" s="251"/>
      <c r="U495" s="251"/>
      <c r="V495" s="251"/>
      <c r="W495" s="251"/>
      <c r="X495" s="252"/>
      <c r="AT495" s="246" t="s">
        <v>179</v>
      </c>
      <c r="AU495" s="246" t="s">
        <v>91</v>
      </c>
      <c r="AV495" s="14" t="s">
        <v>175</v>
      </c>
      <c r="AW495" s="14" t="s">
        <v>7</v>
      </c>
      <c r="AX495" s="14" t="s">
        <v>80</v>
      </c>
      <c r="AY495" s="246" t="s">
        <v>169</v>
      </c>
    </row>
    <row r="496" spans="2:65" s="1" customFormat="1" ht="38.25" customHeight="1">
      <c r="B496" s="205"/>
      <c r="C496" s="206" t="s">
        <v>586</v>
      </c>
      <c r="D496" s="206" t="s">
        <v>171</v>
      </c>
      <c r="E496" s="207" t="s">
        <v>587</v>
      </c>
      <c r="F496" s="208" t="s">
        <v>588</v>
      </c>
      <c r="G496" s="209" t="s">
        <v>94</v>
      </c>
      <c r="H496" s="210">
        <v>20</v>
      </c>
      <c r="I496" s="211"/>
      <c r="J496" s="211"/>
      <c r="K496" s="212">
        <f>ROUND(P496*H496,2)</f>
        <v>0</v>
      </c>
      <c r="L496" s="208" t="s">
        <v>174</v>
      </c>
      <c r="M496" s="47"/>
      <c r="N496" s="213" t="s">
        <v>5</v>
      </c>
      <c r="O496" s="214" t="s">
        <v>44</v>
      </c>
      <c r="P496" s="143">
        <f>I496+J496</f>
        <v>0</v>
      </c>
      <c r="Q496" s="143">
        <f>ROUND(I496*H496,2)</f>
        <v>0</v>
      </c>
      <c r="R496" s="143">
        <f>ROUND(J496*H496,2)</f>
        <v>0</v>
      </c>
      <c r="S496" s="48"/>
      <c r="T496" s="215">
        <f>S496*H496</f>
        <v>0</v>
      </c>
      <c r="U496" s="215">
        <v>0.936768</v>
      </c>
      <c r="V496" s="215">
        <f>U496*H496</f>
        <v>18.73536</v>
      </c>
      <c r="W496" s="215">
        <v>0</v>
      </c>
      <c r="X496" s="216">
        <f>W496*H496</f>
        <v>0</v>
      </c>
      <c r="AR496" s="25" t="s">
        <v>175</v>
      </c>
      <c r="AT496" s="25" t="s">
        <v>171</v>
      </c>
      <c r="AU496" s="25" t="s">
        <v>91</v>
      </c>
      <c r="AY496" s="25" t="s">
        <v>169</v>
      </c>
      <c r="BE496" s="217">
        <f>IF(O496="základní",K496,0)</f>
        <v>0</v>
      </c>
      <c r="BF496" s="217">
        <f>IF(O496="snížená",K496,0)</f>
        <v>0</v>
      </c>
      <c r="BG496" s="217">
        <f>IF(O496="zákl. přenesená",K496,0)</f>
        <v>0</v>
      </c>
      <c r="BH496" s="217">
        <f>IF(O496="sníž. přenesená",K496,0)</f>
        <v>0</v>
      </c>
      <c r="BI496" s="217">
        <f>IF(O496="nulová",K496,0)</f>
        <v>0</v>
      </c>
      <c r="BJ496" s="25" t="s">
        <v>80</v>
      </c>
      <c r="BK496" s="217">
        <f>ROUND(P496*H496,2)</f>
        <v>0</v>
      </c>
      <c r="BL496" s="25" t="s">
        <v>175</v>
      </c>
      <c r="BM496" s="25" t="s">
        <v>589</v>
      </c>
    </row>
    <row r="497" spans="2:51" s="11" customFormat="1" ht="13.5">
      <c r="B497" s="222"/>
      <c r="D497" s="218" t="s">
        <v>179</v>
      </c>
      <c r="E497" s="223" t="s">
        <v>5</v>
      </c>
      <c r="F497" s="224" t="s">
        <v>590</v>
      </c>
      <c r="H497" s="223" t="s">
        <v>5</v>
      </c>
      <c r="I497" s="225"/>
      <c r="J497" s="225"/>
      <c r="M497" s="222"/>
      <c r="N497" s="226"/>
      <c r="O497" s="227"/>
      <c r="P497" s="227"/>
      <c r="Q497" s="227"/>
      <c r="R497" s="227"/>
      <c r="S497" s="227"/>
      <c r="T497" s="227"/>
      <c r="U497" s="227"/>
      <c r="V497" s="227"/>
      <c r="W497" s="227"/>
      <c r="X497" s="228"/>
      <c r="AT497" s="223" t="s">
        <v>179</v>
      </c>
      <c r="AU497" s="223" t="s">
        <v>91</v>
      </c>
      <c r="AV497" s="11" t="s">
        <v>80</v>
      </c>
      <c r="AW497" s="11" t="s">
        <v>7</v>
      </c>
      <c r="AX497" s="11" t="s">
        <v>75</v>
      </c>
      <c r="AY497" s="223" t="s">
        <v>169</v>
      </c>
    </row>
    <row r="498" spans="2:51" s="12" customFormat="1" ht="13.5">
      <c r="B498" s="229"/>
      <c r="D498" s="218" t="s">
        <v>179</v>
      </c>
      <c r="E498" s="230" t="s">
        <v>5</v>
      </c>
      <c r="F498" s="231" t="s">
        <v>591</v>
      </c>
      <c r="H498" s="232">
        <v>20</v>
      </c>
      <c r="I498" s="233"/>
      <c r="J498" s="233"/>
      <c r="M498" s="229"/>
      <c r="N498" s="234"/>
      <c r="O498" s="235"/>
      <c r="P498" s="235"/>
      <c r="Q498" s="235"/>
      <c r="R498" s="235"/>
      <c r="S498" s="235"/>
      <c r="T498" s="235"/>
      <c r="U498" s="235"/>
      <c r="V498" s="235"/>
      <c r="W498" s="235"/>
      <c r="X498" s="236"/>
      <c r="AT498" s="230" t="s">
        <v>179</v>
      </c>
      <c r="AU498" s="230" t="s">
        <v>91</v>
      </c>
      <c r="AV498" s="12" t="s">
        <v>91</v>
      </c>
      <c r="AW498" s="12" t="s">
        <v>7</v>
      </c>
      <c r="AX498" s="12" t="s">
        <v>75</v>
      </c>
      <c r="AY498" s="230" t="s">
        <v>169</v>
      </c>
    </row>
    <row r="499" spans="2:51" s="13" customFormat="1" ht="13.5">
      <c r="B499" s="237"/>
      <c r="D499" s="218" t="s">
        <v>179</v>
      </c>
      <c r="E499" s="238" t="s">
        <v>5</v>
      </c>
      <c r="F499" s="239" t="s">
        <v>182</v>
      </c>
      <c r="H499" s="240">
        <v>20</v>
      </c>
      <c r="I499" s="241"/>
      <c r="J499" s="241"/>
      <c r="M499" s="237"/>
      <c r="N499" s="242"/>
      <c r="O499" s="243"/>
      <c r="P499" s="243"/>
      <c r="Q499" s="243"/>
      <c r="R499" s="243"/>
      <c r="S499" s="243"/>
      <c r="T499" s="243"/>
      <c r="U499" s="243"/>
      <c r="V499" s="243"/>
      <c r="W499" s="243"/>
      <c r="X499" s="244"/>
      <c r="AT499" s="238" t="s">
        <v>179</v>
      </c>
      <c r="AU499" s="238" t="s">
        <v>91</v>
      </c>
      <c r="AV499" s="13" t="s">
        <v>183</v>
      </c>
      <c r="AW499" s="13" t="s">
        <v>7</v>
      </c>
      <c r="AX499" s="13" t="s">
        <v>75</v>
      </c>
      <c r="AY499" s="238" t="s">
        <v>169</v>
      </c>
    </row>
    <row r="500" spans="2:51" s="14" customFormat="1" ht="13.5">
      <c r="B500" s="245"/>
      <c r="D500" s="218" t="s">
        <v>179</v>
      </c>
      <c r="E500" s="246" t="s">
        <v>5</v>
      </c>
      <c r="F500" s="247" t="s">
        <v>184</v>
      </c>
      <c r="H500" s="248">
        <v>20</v>
      </c>
      <c r="I500" s="249"/>
      <c r="J500" s="249"/>
      <c r="M500" s="245"/>
      <c r="N500" s="250"/>
      <c r="O500" s="251"/>
      <c r="P500" s="251"/>
      <c r="Q500" s="251"/>
      <c r="R500" s="251"/>
      <c r="S500" s="251"/>
      <c r="T500" s="251"/>
      <c r="U500" s="251"/>
      <c r="V500" s="251"/>
      <c r="W500" s="251"/>
      <c r="X500" s="252"/>
      <c r="AT500" s="246" t="s">
        <v>179</v>
      </c>
      <c r="AU500" s="246" t="s">
        <v>91</v>
      </c>
      <c r="AV500" s="14" t="s">
        <v>175</v>
      </c>
      <c r="AW500" s="14" t="s">
        <v>7</v>
      </c>
      <c r="AX500" s="14" t="s">
        <v>80</v>
      </c>
      <c r="AY500" s="246" t="s">
        <v>169</v>
      </c>
    </row>
    <row r="501" spans="2:65" s="1" customFormat="1" ht="38.25" customHeight="1">
      <c r="B501" s="205"/>
      <c r="C501" s="206" t="s">
        <v>592</v>
      </c>
      <c r="D501" s="206" t="s">
        <v>171</v>
      </c>
      <c r="E501" s="207" t="s">
        <v>593</v>
      </c>
      <c r="F501" s="208" t="s">
        <v>594</v>
      </c>
      <c r="G501" s="209" t="s">
        <v>110</v>
      </c>
      <c r="H501" s="210">
        <v>51.5</v>
      </c>
      <c r="I501" s="211"/>
      <c r="J501" s="211"/>
      <c r="K501" s="212">
        <f>ROUND(P501*H501,2)</f>
        <v>0</v>
      </c>
      <c r="L501" s="208" t="s">
        <v>174</v>
      </c>
      <c r="M501" s="47"/>
      <c r="N501" s="213" t="s">
        <v>5</v>
      </c>
      <c r="O501" s="214" t="s">
        <v>44</v>
      </c>
      <c r="P501" s="143">
        <f>I501+J501</f>
        <v>0</v>
      </c>
      <c r="Q501" s="143">
        <f>ROUND(I501*H501,2)</f>
        <v>0</v>
      </c>
      <c r="R501" s="143">
        <f>ROUND(J501*H501,2)</f>
        <v>0</v>
      </c>
      <c r="S501" s="48"/>
      <c r="T501" s="215">
        <f>S501*H501</f>
        <v>0</v>
      </c>
      <c r="U501" s="215">
        <v>0.14311</v>
      </c>
      <c r="V501" s="215">
        <f>U501*H501</f>
        <v>7.370164999999999</v>
      </c>
      <c r="W501" s="215">
        <v>0</v>
      </c>
      <c r="X501" s="216">
        <f>W501*H501</f>
        <v>0</v>
      </c>
      <c r="AR501" s="25" t="s">
        <v>175</v>
      </c>
      <c r="AT501" s="25" t="s">
        <v>171</v>
      </c>
      <c r="AU501" s="25" t="s">
        <v>91</v>
      </c>
      <c r="AY501" s="25" t="s">
        <v>169</v>
      </c>
      <c r="BE501" s="217">
        <f>IF(O501="základní",K501,0)</f>
        <v>0</v>
      </c>
      <c r="BF501" s="217">
        <f>IF(O501="snížená",K501,0)</f>
        <v>0</v>
      </c>
      <c r="BG501" s="217">
        <f>IF(O501="zákl. přenesená",K501,0)</f>
        <v>0</v>
      </c>
      <c r="BH501" s="217">
        <f>IF(O501="sníž. přenesená",K501,0)</f>
        <v>0</v>
      </c>
      <c r="BI501" s="217">
        <f>IF(O501="nulová",K501,0)</f>
        <v>0</v>
      </c>
      <c r="BJ501" s="25" t="s">
        <v>80</v>
      </c>
      <c r="BK501" s="217">
        <f>ROUND(P501*H501,2)</f>
        <v>0</v>
      </c>
      <c r="BL501" s="25" t="s">
        <v>175</v>
      </c>
      <c r="BM501" s="25" t="s">
        <v>595</v>
      </c>
    </row>
    <row r="502" spans="2:47" s="1" customFormat="1" ht="13.5">
      <c r="B502" s="47"/>
      <c r="D502" s="218" t="s">
        <v>177</v>
      </c>
      <c r="F502" s="219" t="s">
        <v>596</v>
      </c>
      <c r="I502" s="220"/>
      <c r="J502" s="220"/>
      <c r="M502" s="47"/>
      <c r="N502" s="221"/>
      <c r="O502" s="48"/>
      <c r="P502" s="48"/>
      <c r="Q502" s="48"/>
      <c r="R502" s="48"/>
      <c r="S502" s="48"/>
      <c r="T502" s="48"/>
      <c r="U502" s="48"/>
      <c r="V502" s="48"/>
      <c r="W502" s="48"/>
      <c r="X502" s="86"/>
      <c r="AT502" s="25" t="s">
        <v>177</v>
      </c>
      <c r="AU502" s="25" t="s">
        <v>91</v>
      </c>
    </row>
    <row r="503" spans="2:51" s="11" customFormat="1" ht="13.5">
      <c r="B503" s="222"/>
      <c r="D503" s="218" t="s">
        <v>179</v>
      </c>
      <c r="E503" s="223" t="s">
        <v>5</v>
      </c>
      <c r="F503" s="224" t="s">
        <v>584</v>
      </c>
      <c r="H503" s="223" t="s">
        <v>5</v>
      </c>
      <c r="I503" s="225"/>
      <c r="J503" s="225"/>
      <c r="M503" s="222"/>
      <c r="N503" s="226"/>
      <c r="O503" s="227"/>
      <c r="P503" s="227"/>
      <c r="Q503" s="227"/>
      <c r="R503" s="227"/>
      <c r="S503" s="227"/>
      <c r="T503" s="227"/>
      <c r="U503" s="227"/>
      <c r="V503" s="227"/>
      <c r="W503" s="227"/>
      <c r="X503" s="228"/>
      <c r="AT503" s="223" t="s">
        <v>179</v>
      </c>
      <c r="AU503" s="223" t="s">
        <v>91</v>
      </c>
      <c r="AV503" s="11" t="s">
        <v>80</v>
      </c>
      <c r="AW503" s="11" t="s">
        <v>7</v>
      </c>
      <c r="AX503" s="11" t="s">
        <v>75</v>
      </c>
      <c r="AY503" s="223" t="s">
        <v>169</v>
      </c>
    </row>
    <row r="504" spans="2:51" s="12" customFormat="1" ht="13.5">
      <c r="B504" s="229"/>
      <c r="D504" s="218" t="s">
        <v>179</v>
      </c>
      <c r="E504" s="230" t="s">
        <v>5</v>
      </c>
      <c r="F504" s="231" t="s">
        <v>597</v>
      </c>
      <c r="H504" s="232">
        <v>5</v>
      </c>
      <c r="I504" s="233"/>
      <c r="J504" s="233"/>
      <c r="M504" s="229"/>
      <c r="N504" s="234"/>
      <c r="O504" s="235"/>
      <c r="P504" s="235"/>
      <c r="Q504" s="235"/>
      <c r="R504" s="235"/>
      <c r="S504" s="235"/>
      <c r="T504" s="235"/>
      <c r="U504" s="235"/>
      <c r="V504" s="235"/>
      <c r="W504" s="235"/>
      <c r="X504" s="236"/>
      <c r="AT504" s="230" t="s">
        <v>179</v>
      </c>
      <c r="AU504" s="230" t="s">
        <v>91</v>
      </c>
      <c r="AV504" s="12" t="s">
        <v>91</v>
      </c>
      <c r="AW504" s="12" t="s">
        <v>7</v>
      </c>
      <c r="AX504" s="12" t="s">
        <v>75</v>
      </c>
      <c r="AY504" s="230" t="s">
        <v>169</v>
      </c>
    </row>
    <row r="505" spans="2:51" s="11" customFormat="1" ht="13.5">
      <c r="B505" s="222"/>
      <c r="D505" s="218" t="s">
        <v>179</v>
      </c>
      <c r="E505" s="223" t="s">
        <v>5</v>
      </c>
      <c r="F505" s="224" t="s">
        <v>578</v>
      </c>
      <c r="H505" s="223" t="s">
        <v>5</v>
      </c>
      <c r="I505" s="225"/>
      <c r="J505" s="225"/>
      <c r="M505" s="222"/>
      <c r="N505" s="226"/>
      <c r="O505" s="227"/>
      <c r="P505" s="227"/>
      <c r="Q505" s="227"/>
      <c r="R505" s="227"/>
      <c r="S505" s="227"/>
      <c r="T505" s="227"/>
      <c r="U505" s="227"/>
      <c r="V505" s="227"/>
      <c r="W505" s="227"/>
      <c r="X505" s="228"/>
      <c r="AT505" s="223" t="s">
        <v>179</v>
      </c>
      <c r="AU505" s="223" t="s">
        <v>91</v>
      </c>
      <c r="AV505" s="11" t="s">
        <v>80</v>
      </c>
      <c r="AW505" s="11" t="s">
        <v>7</v>
      </c>
      <c r="AX505" s="11" t="s">
        <v>75</v>
      </c>
      <c r="AY505" s="223" t="s">
        <v>169</v>
      </c>
    </row>
    <row r="506" spans="2:51" s="12" customFormat="1" ht="13.5">
      <c r="B506" s="229"/>
      <c r="D506" s="218" t="s">
        <v>179</v>
      </c>
      <c r="E506" s="230" t="s">
        <v>5</v>
      </c>
      <c r="F506" s="231" t="s">
        <v>598</v>
      </c>
      <c r="H506" s="232">
        <v>5</v>
      </c>
      <c r="I506" s="233"/>
      <c r="J506" s="233"/>
      <c r="M506" s="229"/>
      <c r="N506" s="234"/>
      <c r="O506" s="235"/>
      <c r="P506" s="235"/>
      <c r="Q506" s="235"/>
      <c r="R506" s="235"/>
      <c r="S506" s="235"/>
      <c r="T506" s="235"/>
      <c r="U506" s="235"/>
      <c r="V506" s="235"/>
      <c r="W506" s="235"/>
      <c r="X506" s="236"/>
      <c r="AT506" s="230" t="s">
        <v>179</v>
      </c>
      <c r="AU506" s="230" t="s">
        <v>91</v>
      </c>
      <c r="AV506" s="12" t="s">
        <v>91</v>
      </c>
      <c r="AW506" s="12" t="s">
        <v>7</v>
      </c>
      <c r="AX506" s="12" t="s">
        <v>75</v>
      </c>
      <c r="AY506" s="230" t="s">
        <v>169</v>
      </c>
    </row>
    <row r="507" spans="2:51" s="12" customFormat="1" ht="13.5">
      <c r="B507" s="229"/>
      <c r="D507" s="218" t="s">
        <v>179</v>
      </c>
      <c r="E507" s="230" t="s">
        <v>5</v>
      </c>
      <c r="F507" s="231" t="s">
        <v>599</v>
      </c>
      <c r="H507" s="232">
        <v>5</v>
      </c>
      <c r="I507" s="233"/>
      <c r="J507" s="233"/>
      <c r="M507" s="229"/>
      <c r="N507" s="234"/>
      <c r="O507" s="235"/>
      <c r="P507" s="235"/>
      <c r="Q507" s="235"/>
      <c r="R507" s="235"/>
      <c r="S507" s="235"/>
      <c r="T507" s="235"/>
      <c r="U507" s="235"/>
      <c r="V507" s="235"/>
      <c r="W507" s="235"/>
      <c r="X507" s="236"/>
      <c r="AT507" s="230" t="s">
        <v>179</v>
      </c>
      <c r="AU507" s="230" t="s">
        <v>91</v>
      </c>
      <c r="AV507" s="12" t="s">
        <v>91</v>
      </c>
      <c r="AW507" s="12" t="s">
        <v>7</v>
      </c>
      <c r="AX507" s="12" t="s">
        <v>75</v>
      </c>
      <c r="AY507" s="230" t="s">
        <v>169</v>
      </c>
    </row>
    <row r="508" spans="2:51" s="12" customFormat="1" ht="13.5">
      <c r="B508" s="229"/>
      <c r="D508" s="218" t="s">
        <v>179</v>
      </c>
      <c r="E508" s="230" t="s">
        <v>5</v>
      </c>
      <c r="F508" s="231" t="s">
        <v>600</v>
      </c>
      <c r="H508" s="232">
        <v>5</v>
      </c>
      <c r="I508" s="233"/>
      <c r="J508" s="233"/>
      <c r="M508" s="229"/>
      <c r="N508" s="234"/>
      <c r="O508" s="235"/>
      <c r="P508" s="235"/>
      <c r="Q508" s="235"/>
      <c r="R508" s="235"/>
      <c r="S508" s="235"/>
      <c r="T508" s="235"/>
      <c r="U508" s="235"/>
      <c r="V508" s="235"/>
      <c r="W508" s="235"/>
      <c r="X508" s="236"/>
      <c r="AT508" s="230" t="s">
        <v>179</v>
      </c>
      <c r="AU508" s="230" t="s">
        <v>91</v>
      </c>
      <c r="AV508" s="12" t="s">
        <v>91</v>
      </c>
      <c r="AW508" s="12" t="s">
        <v>7</v>
      </c>
      <c r="AX508" s="12" t="s">
        <v>75</v>
      </c>
      <c r="AY508" s="230" t="s">
        <v>169</v>
      </c>
    </row>
    <row r="509" spans="2:51" s="12" customFormat="1" ht="13.5">
      <c r="B509" s="229"/>
      <c r="D509" s="218" t="s">
        <v>179</v>
      </c>
      <c r="E509" s="230" t="s">
        <v>5</v>
      </c>
      <c r="F509" s="231" t="s">
        <v>601</v>
      </c>
      <c r="H509" s="232">
        <v>5</v>
      </c>
      <c r="I509" s="233"/>
      <c r="J509" s="233"/>
      <c r="M509" s="229"/>
      <c r="N509" s="234"/>
      <c r="O509" s="235"/>
      <c r="P509" s="235"/>
      <c r="Q509" s="235"/>
      <c r="R509" s="235"/>
      <c r="S509" s="235"/>
      <c r="T509" s="235"/>
      <c r="U509" s="235"/>
      <c r="V509" s="235"/>
      <c r="W509" s="235"/>
      <c r="X509" s="236"/>
      <c r="AT509" s="230" t="s">
        <v>179</v>
      </c>
      <c r="AU509" s="230" t="s">
        <v>91</v>
      </c>
      <c r="AV509" s="12" t="s">
        <v>91</v>
      </c>
      <c r="AW509" s="12" t="s">
        <v>7</v>
      </c>
      <c r="AX509" s="12" t="s">
        <v>75</v>
      </c>
      <c r="AY509" s="230" t="s">
        <v>169</v>
      </c>
    </row>
    <row r="510" spans="2:51" s="12" customFormat="1" ht="13.5">
      <c r="B510" s="229"/>
      <c r="D510" s="218" t="s">
        <v>179</v>
      </c>
      <c r="E510" s="230" t="s">
        <v>5</v>
      </c>
      <c r="F510" s="231" t="s">
        <v>602</v>
      </c>
      <c r="H510" s="232">
        <v>5</v>
      </c>
      <c r="I510" s="233"/>
      <c r="J510" s="233"/>
      <c r="M510" s="229"/>
      <c r="N510" s="234"/>
      <c r="O510" s="235"/>
      <c r="P510" s="235"/>
      <c r="Q510" s="235"/>
      <c r="R510" s="235"/>
      <c r="S510" s="235"/>
      <c r="T510" s="235"/>
      <c r="U510" s="235"/>
      <c r="V510" s="235"/>
      <c r="W510" s="235"/>
      <c r="X510" s="236"/>
      <c r="AT510" s="230" t="s">
        <v>179</v>
      </c>
      <c r="AU510" s="230" t="s">
        <v>91</v>
      </c>
      <c r="AV510" s="12" t="s">
        <v>91</v>
      </c>
      <c r="AW510" s="12" t="s">
        <v>7</v>
      </c>
      <c r="AX510" s="12" t="s">
        <v>75</v>
      </c>
      <c r="AY510" s="230" t="s">
        <v>169</v>
      </c>
    </row>
    <row r="511" spans="2:51" s="13" customFormat="1" ht="13.5">
      <c r="B511" s="237"/>
      <c r="D511" s="218" t="s">
        <v>179</v>
      </c>
      <c r="E511" s="238" t="s">
        <v>5</v>
      </c>
      <c r="F511" s="239" t="s">
        <v>182</v>
      </c>
      <c r="H511" s="240">
        <v>30</v>
      </c>
      <c r="I511" s="241"/>
      <c r="J511" s="241"/>
      <c r="M511" s="237"/>
      <c r="N511" s="242"/>
      <c r="O511" s="243"/>
      <c r="P511" s="243"/>
      <c r="Q511" s="243"/>
      <c r="R511" s="243"/>
      <c r="S511" s="243"/>
      <c r="T511" s="243"/>
      <c r="U511" s="243"/>
      <c r="V511" s="243"/>
      <c r="W511" s="243"/>
      <c r="X511" s="244"/>
      <c r="AT511" s="238" t="s">
        <v>179</v>
      </c>
      <c r="AU511" s="238" t="s">
        <v>91</v>
      </c>
      <c r="AV511" s="13" t="s">
        <v>183</v>
      </c>
      <c r="AW511" s="13" t="s">
        <v>7</v>
      </c>
      <c r="AX511" s="13" t="s">
        <v>75</v>
      </c>
      <c r="AY511" s="238" t="s">
        <v>169</v>
      </c>
    </row>
    <row r="512" spans="2:51" s="11" customFormat="1" ht="13.5">
      <c r="B512" s="222"/>
      <c r="D512" s="218" t="s">
        <v>179</v>
      </c>
      <c r="E512" s="223" t="s">
        <v>5</v>
      </c>
      <c r="F512" s="224" t="s">
        <v>251</v>
      </c>
      <c r="H512" s="223" t="s">
        <v>5</v>
      </c>
      <c r="I512" s="225"/>
      <c r="J512" s="225"/>
      <c r="M512" s="222"/>
      <c r="N512" s="226"/>
      <c r="O512" s="227"/>
      <c r="P512" s="227"/>
      <c r="Q512" s="227"/>
      <c r="R512" s="227"/>
      <c r="S512" s="227"/>
      <c r="T512" s="227"/>
      <c r="U512" s="227"/>
      <c r="V512" s="227"/>
      <c r="W512" s="227"/>
      <c r="X512" s="228"/>
      <c r="AT512" s="223" t="s">
        <v>179</v>
      </c>
      <c r="AU512" s="223" t="s">
        <v>91</v>
      </c>
      <c r="AV512" s="11" t="s">
        <v>80</v>
      </c>
      <c r="AW512" s="11" t="s">
        <v>7</v>
      </c>
      <c r="AX512" s="11" t="s">
        <v>75</v>
      </c>
      <c r="AY512" s="223" t="s">
        <v>169</v>
      </c>
    </row>
    <row r="513" spans="2:51" s="12" customFormat="1" ht="13.5">
      <c r="B513" s="229"/>
      <c r="D513" s="218" t="s">
        <v>179</v>
      </c>
      <c r="E513" s="230" t="s">
        <v>5</v>
      </c>
      <c r="F513" s="231" t="s">
        <v>603</v>
      </c>
      <c r="H513" s="232">
        <v>16.5</v>
      </c>
      <c r="I513" s="233"/>
      <c r="J513" s="233"/>
      <c r="M513" s="229"/>
      <c r="N513" s="234"/>
      <c r="O513" s="235"/>
      <c r="P513" s="235"/>
      <c r="Q513" s="235"/>
      <c r="R513" s="235"/>
      <c r="S513" s="235"/>
      <c r="T513" s="235"/>
      <c r="U513" s="235"/>
      <c r="V513" s="235"/>
      <c r="W513" s="235"/>
      <c r="X513" s="236"/>
      <c r="AT513" s="230" t="s">
        <v>179</v>
      </c>
      <c r="AU513" s="230" t="s">
        <v>91</v>
      </c>
      <c r="AV513" s="12" t="s">
        <v>91</v>
      </c>
      <c r="AW513" s="12" t="s">
        <v>7</v>
      </c>
      <c r="AX513" s="12" t="s">
        <v>75</v>
      </c>
      <c r="AY513" s="230" t="s">
        <v>169</v>
      </c>
    </row>
    <row r="514" spans="2:51" s="13" customFormat="1" ht="13.5">
      <c r="B514" s="237"/>
      <c r="D514" s="218" t="s">
        <v>179</v>
      </c>
      <c r="E514" s="238" t="s">
        <v>5</v>
      </c>
      <c r="F514" s="239" t="s">
        <v>182</v>
      </c>
      <c r="H514" s="240">
        <v>16.5</v>
      </c>
      <c r="I514" s="241"/>
      <c r="J514" s="241"/>
      <c r="M514" s="237"/>
      <c r="N514" s="242"/>
      <c r="O514" s="243"/>
      <c r="P514" s="243"/>
      <c r="Q514" s="243"/>
      <c r="R514" s="243"/>
      <c r="S514" s="243"/>
      <c r="T514" s="243"/>
      <c r="U514" s="243"/>
      <c r="V514" s="243"/>
      <c r="W514" s="243"/>
      <c r="X514" s="244"/>
      <c r="AT514" s="238" t="s">
        <v>179</v>
      </c>
      <c r="AU514" s="238" t="s">
        <v>91</v>
      </c>
      <c r="AV514" s="13" t="s">
        <v>183</v>
      </c>
      <c r="AW514" s="13" t="s">
        <v>7</v>
      </c>
      <c r="AX514" s="13" t="s">
        <v>75</v>
      </c>
      <c r="AY514" s="238" t="s">
        <v>169</v>
      </c>
    </row>
    <row r="515" spans="2:51" s="11" customFormat="1" ht="13.5">
      <c r="B515" s="222"/>
      <c r="D515" s="218" t="s">
        <v>179</v>
      </c>
      <c r="E515" s="223" t="s">
        <v>5</v>
      </c>
      <c r="F515" s="224" t="s">
        <v>604</v>
      </c>
      <c r="H515" s="223" t="s">
        <v>5</v>
      </c>
      <c r="I515" s="225"/>
      <c r="J515" s="225"/>
      <c r="M515" s="222"/>
      <c r="N515" s="226"/>
      <c r="O515" s="227"/>
      <c r="P515" s="227"/>
      <c r="Q515" s="227"/>
      <c r="R515" s="227"/>
      <c r="S515" s="227"/>
      <c r="T515" s="227"/>
      <c r="U515" s="227"/>
      <c r="V515" s="227"/>
      <c r="W515" s="227"/>
      <c r="X515" s="228"/>
      <c r="AT515" s="223" t="s">
        <v>179</v>
      </c>
      <c r="AU515" s="223" t="s">
        <v>91</v>
      </c>
      <c r="AV515" s="11" t="s">
        <v>80</v>
      </c>
      <c r="AW515" s="11" t="s">
        <v>7</v>
      </c>
      <c r="AX515" s="11" t="s">
        <v>75</v>
      </c>
      <c r="AY515" s="223" t="s">
        <v>169</v>
      </c>
    </row>
    <row r="516" spans="2:51" s="12" customFormat="1" ht="13.5">
      <c r="B516" s="229"/>
      <c r="D516" s="218" t="s">
        <v>179</v>
      </c>
      <c r="E516" s="230" t="s">
        <v>5</v>
      </c>
      <c r="F516" s="231" t="s">
        <v>605</v>
      </c>
      <c r="H516" s="232">
        <v>5</v>
      </c>
      <c r="I516" s="233"/>
      <c r="J516" s="233"/>
      <c r="M516" s="229"/>
      <c r="N516" s="234"/>
      <c r="O516" s="235"/>
      <c r="P516" s="235"/>
      <c r="Q516" s="235"/>
      <c r="R516" s="235"/>
      <c r="S516" s="235"/>
      <c r="T516" s="235"/>
      <c r="U516" s="235"/>
      <c r="V516" s="235"/>
      <c r="W516" s="235"/>
      <c r="X516" s="236"/>
      <c r="AT516" s="230" t="s">
        <v>179</v>
      </c>
      <c r="AU516" s="230" t="s">
        <v>91</v>
      </c>
      <c r="AV516" s="12" t="s">
        <v>91</v>
      </c>
      <c r="AW516" s="12" t="s">
        <v>7</v>
      </c>
      <c r="AX516" s="12" t="s">
        <v>75</v>
      </c>
      <c r="AY516" s="230" t="s">
        <v>169</v>
      </c>
    </row>
    <row r="517" spans="2:51" s="13" customFormat="1" ht="13.5">
      <c r="B517" s="237"/>
      <c r="D517" s="218" t="s">
        <v>179</v>
      </c>
      <c r="E517" s="238" t="s">
        <v>5</v>
      </c>
      <c r="F517" s="239" t="s">
        <v>182</v>
      </c>
      <c r="H517" s="240">
        <v>5</v>
      </c>
      <c r="I517" s="241"/>
      <c r="J517" s="241"/>
      <c r="M517" s="237"/>
      <c r="N517" s="242"/>
      <c r="O517" s="243"/>
      <c r="P517" s="243"/>
      <c r="Q517" s="243"/>
      <c r="R517" s="243"/>
      <c r="S517" s="243"/>
      <c r="T517" s="243"/>
      <c r="U517" s="243"/>
      <c r="V517" s="243"/>
      <c r="W517" s="243"/>
      <c r="X517" s="244"/>
      <c r="AT517" s="238" t="s">
        <v>179</v>
      </c>
      <c r="AU517" s="238" t="s">
        <v>91</v>
      </c>
      <c r="AV517" s="13" t="s">
        <v>183</v>
      </c>
      <c r="AW517" s="13" t="s">
        <v>7</v>
      </c>
      <c r="AX517" s="13" t="s">
        <v>75</v>
      </c>
      <c r="AY517" s="238" t="s">
        <v>169</v>
      </c>
    </row>
    <row r="518" spans="2:51" s="14" customFormat="1" ht="13.5">
      <c r="B518" s="245"/>
      <c r="D518" s="218" t="s">
        <v>179</v>
      </c>
      <c r="E518" s="246" t="s">
        <v>5</v>
      </c>
      <c r="F518" s="247" t="s">
        <v>184</v>
      </c>
      <c r="H518" s="248">
        <v>51.5</v>
      </c>
      <c r="I518" s="249"/>
      <c r="J518" s="249"/>
      <c r="M518" s="245"/>
      <c r="N518" s="250"/>
      <c r="O518" s="251"/>
      <c r="P518" s="251"/>
      <c r="Q518" s="251"/>
      <c r="R518" s="251"/>
      <c r="S518" s="251"/>
      <c r="T518" s="251"/>
      <c r="U518" s="251"/>
      <c r="V518" s="251"/>
      <c r="W518" s="251"/>
      <c r="X518" s="252"/>
      <c r="AT518" s="246" t="s">
        <v>179</v>
      </c>
      <c r="AU518" s="246" t="s">
        <v>91</v>
      </c>
      <c r="AV518" s="14" t="s">
        <v>175</v>
      </c>
      <c r="AW518" s="14" t="s">
        <v>7</v>
      </c>
      <c r="AX518" s="14" t="s">
        <v>80</v>
      </c>
      <c r="AY518" s="246" t="s">
        <v>169</v>
      </c>
    </row>
    <row r="519" spans="2:65" s="1" customFormat="1" ht="38.25" customHeight="1">
      <c r="B519" s="205"/>
      <c r="C519" s="206" t="s">
        <v>606</v>
      </c>
      <c r="D519" s="206" t="s">
        <v>171</v>
      </c>
      <c r="E519" s="207" t="s">
        <v>607</v>
      </c>
      <c r="F519" s="208" t="s">
        <v>608</v>
      </c>
      <c r="G519" s="209" t="s">
        <v>94</v>
      </c>
      <c r="H519" s="210">
        <v>16.6</v>
      </c>
      <c r="I519" s="211"/>
      <c r="J519" s="211"/>
      <c r="K519" s="212">
        <f>ROUND(P519*H519,2)</f>
        <v>0</v>
      </c>
      <c r="L519" s="208" t="s">
        <v>174</v>
      </c>
      <c r="M519" s="47"/>
      <c r="N519" s="213" t="s">
        <v>5</v>
      </c>
      <c r="O519" s="214" t="s">
        <v>44</v>
      </c>
      <c r="P519" s="143">
        <f>I519+J519</f>
        <v>0</v>
      </c>
      <c r="Q519" s="143">
        <f>ROUND(I519*H519,2)</f>
        <v>0</v>
      </c>
      <c r="R519" s="143">
        <f>ROUND(J519*H519,2)</f>
        <v>0</v>
      </c>
      <c r="S519" s="48"/>
      <c r="T519" s="215">
        <f>S519*H519</f>
        <v>0</v>
      </c>
      <c r="U519" s="215">
        <v>0.17921</v>
      </c>
      <c r="V519" s="215">
        <f>U519*H519</f>
        <v>2.9748860000000006</v>
      </c>
      <c r="W519" s="215">
        <v>0</v>
      </c>
      <c r="X519" s="216">
        <f>W519*H519</f>
        <v>0</v>
      </c>
      <c r="AR519" s="25" t="s">
        <v>175</v>
      </c>
      <c r="AT519" s="25" t="s">
        <v>171</v>
      </c>
      <c r="AU519" s="25" t="s">
        <v>91</v>
      </c>
      <c r="AY519" s="25" t="s">
        <v>169</v>
      </c>
      <c r="BE519" s="217">
        <f>IF(O519="základní",K519,0)</f>
        <v>0</v>
      </c>
      <c r="BF519" s="217">
        <f>IF(O519="snížená",K519,0)</f>
        <v>0</v>
      </c>
      <c r="BG519" s="217">
        <f>IF(O519="zákl. přenesená",K519,0)</f>
        <v>0</v>
      </c>
      <c r="BH519" s="217">
        <f>IF(O519="sníž. přenesená",K519,0)</f>
        <v>0</v>
      </c>
      <c r="BI519" s="217">
        <f>IF(O519="nulová",K519,0)</f>
        <v>0</v>
      </c>
      <c r="BJ519" s="25" t="s">
        <v>80</v>
      </c>
      <c r="BK519" s="217">
        <f>ROUND(P519*H519,2)</f>
        <v>0</v>
      </c>
      <c r="BL519" s="25" t="s">
        <v>175</v>
      </c>
      <c r="BM519" s="25" t="s">
        <v>609</v>
      </c>
    </row>
    <row r="520" spans="2:47" s="1" customFormat="1" ht="13.5">
      <c r="B520" s="47"/>
      <c r="D520" s="218" t="s">
        <v>177</v>
      </c>
      <c r="F520" s="219" t="s">
        <v>610</v>
      </c>
      <c r="I520" s="220"/>
      <c r="J520" s="220"/>
      <c r="M520" s="47"/>
      <c r="N520" s="221"/>
      <c r="O520" s="48"/>
      <c r="P520" s="48"/>
      <c r="Q520" s="48"/>
      <c r="R520" s="48"/>
      <c r="S520" s="48"/>
      <c r="T520" s="48"/>
      <c r="U520" s="48"/>
      <c r="V520" s="48"/>
      <c r="W520" s="48"/>
      <c r="X520" s="86"/>
      <c r="AT520" s="25" t="s">
        <v>177</v>
      </c>
      <c r="AU520" s="25" t="s">
        <v>91</v>
      </c>
    </row>
    <row r="521" spans="2:51" s="11" customFormat="1" ht="13.5">
      <c r="B521" s="222"/>
      <c r="D521" s="218" t="s">
        <v>179</v>
      </c>
      <c r="E521" s="223" t="s">
        <v>5</v>
      </c>
      <c r="F521" s="224" t="s">
        <v>571</v>
      </c>
      <c r="H521" s="223" t="s">
        <v>5</v>
      </c>
      <c r="I521" s="225"/>
      <c r="J521" s="225"/>
      <c r="M521" s="222"/>
      <c r="N521" s="226"/>
      <c r="O521" s="227"/>
      <c r="P521" s="227"/>
      <c r="Q521" s="227"/>
      <c r="R521" s="227"/>
      <c r="S521" s="227"/>
      <c r="T521" s="227"/>
      <c r="U521" s="227"/>
      <c r="V521" s="227"/>
      <c r="W521" s="227"/>
      <c r="X521" s="228"/>
      <c r="AT521" s="223" t="s">
        <v>179</v>
      </c>
      <c r="AU521" s="223" t="s">
        <v>91</v>
      </c>
      <c r="AV521" s="11" t="s">
        <v>80</v>
      </c>
      <c r="AW521" s="11" t="s">
        <v>7</v>
      </c>
      <c r="AX521" s="11" t="s">
        <v>75</v>
      </c>
      <c r="AY521" s="223" t="s">
        <v>169</v>
      </c>
    </row>
    <row r="522" spans="2:51" s="12" customFormat="1" ht="13.5">
      <c r="B522" s="229"/>
      <c r="D522" s="218" t="s">
        <v>179</v>
      </c>
      <c r="E522" s="230" t="s">
        <v>5</v>
      </c>
      <c r="F522" s="231" t="s">
        <v>611</v>
      </c>
      <c r="H522" s="232">
        <v>16.6</v>
      </c>
      <c r="I522" s="233"/>
      <c r="J522" s="233"/>
      <c r="M522" s="229"/>
      <c r="N522" s="234"/>
      <c r="O522" s="235"/>
      <c r="P522" s="235"/>
      <c r="Q522" s="235"/>
      <c r="R522" s="235"/>
      <c r="S522" s="235"/>
      <c r="T522" s="235"/>
      <c r="U522" s="235"/>
      <c r="V522" s="235"/>
      <c r="W522" s="235"/>
      <c r="X522" s="236"/>
      <c r="AT522" s="230" t="s">
        <v>179</v>
      </c>
      <c r="AU522" s="230" t="s">
        <v>91</v>
      </c>
      <c r="AV522" s="12" t="s">
        <v>91</v>
      </c>
      <c r="AW522" s="12" t="s">
        <v>7</v>
      </c>
      <c r="AX522" s="12" t="s">
        <v>75</v>
      </c>
      <c r="AY522" s="230" t="s">
        <v>169</v>
      </c>
    </row>
    <row r="523" spans="2:51" s="13" customFormat="1" ht="13.5">
      <c r="B523" s="237"/>
      <c r="D523" s="218" t="s">
        <v>179</v>
      </c>
      <c r="E523" s="238" t="s">
        <v>5</v>
      </c>
      <c r="F523" s="239" t="s">
        <v>182</v>
      </c>
      <c r="H523" s="240">
        <v>16.6</v>
      </c>
      <c r="I523" s="241"/>
      <c r="J523" s="241"/>
      <c r="M523" s="237"/>
      <c r="N523" s="242"/>
      <c r="O523" s="243"/>
      <c r="P523" s="243"/>
      <c r="Q523" s="243"/>
      <c r="R523" s="243"/>
      <c r="S523" s="243"/>
      <c r="T523" s="243"/>
      <c r="U523" s="243"/>
      <c r="V523" s="243"/>
      <c r="W523" s="243"/>
      <c r="X523" s="244"/>
      <c r="AT523" s="238" t="s">
        <v>179</v>
      </c>
      <c r="AU523" s="238" t="s">
        <v>91</v>
      </c>
      <c r="AV523" s="13" t="s">
        <v>183</v>
      </c>
      <c r="AW523" s="13" t="s">
        <v>7</v>
      </c>
      <c r="AX523" s="13" t="s">
        <v>75</v>
      </c>
      <c r="AY523" s="238" t="s">
        <v>169</v>
      </c>
    </row>
    <row r="524" spans="2:51" s="14" customFormat="1" ht="13.5">
      <c r="B524" s="245"/>
      <c r="D524" s="218" t="s">
        <v>179</v>
      </c>
      <c r="E524" s="246" t="s">
        <v>124</v>
      </c>
      <c r="F524" s="247" t="s">
        <v>184</v>
      </c>
      <c r="H524" s="248">
        <v>16.6</v>
      </c>
      <c r="I524" s="249"/>
      <c r="J524" s="249"/>
      <c r="M524" s="245"/>
      <c r="N524" s="250"/>
      <c r="O524" s="251"/>
      <c r="P524" s="251"/>
      <c r="Q524" s="251"/>
      <c r="R524" s="251"/>
      <c r="S524" s="251"/>
      <c r="T524" s="251"/>
      <c r="U524" s="251"/>
      <c r="V524" s="251"/>
      <c r="W524" s="251"/>
      <c r="X524" s="252"/>
      <c r="AT524" s="246" t="s">
        <v>179</v>
      </c>
      <c r="AU524" s="246" t="s">
        <v>91</v>
      </c>
      <c r="AV524" s="14" t="s">
        <v>175</v>
      </c>
      <c r="AW524" s="14" t="s">
        <v>7</v>
      </c>
      <c r="AX524" s="14" t="s">
        <v>80</v>
      </c>
      <c r="AY524" s="246" t="s">
        <v>169</v>
      </c>
    </row>
    <row r="525" spans="2:63" s="10" customFormat="1" ht="29.85" customHeight="1">
      <c r="B525" s="191"/>
      <c r="D525" s="192" t="s">
        <v>74</v>
      </c>
      <c r="E525" s="203" t="s">
        <v>208</v>
      </c>
      <c r="F525" s="203" t="s">
        <v>612</v>
      </c>
      <c r="I525" s="194"/>
      <c r="J525" s="194"/>
      <c r="K525" s="204">
        <f>BK525</f>
        <v>0</v>
      </c>
      <c r="M525" s="191"/>
      <c r="N525" s="196"/>
      <c r="O525" s="197"/>
      <c r="P525" s="197"/>
      <c r="Q525" s="198">
        <f>SUM(Q526:Q605)</f>
        <v>0</v>
      </c>
      <c r="R525" s="198">
        <f>SUM(R526:R605)</f>
        <v>0</v>
      </c>
      <c r="S525" s="197"/>
      <c r="T525" s="199">
        <f>SUM(T526:T605)</f>
        <v>0</v>
      </c>
      <c r="U525" s="197"/>
      <c r="V525" s="199">
        <f>SUM(V526:V605)</f>
        <v>1116.5950476</v>
      </c>
      <c r="W525" s="197"/>
      <c r="X525" s="200">
        <f>SUM(X526:X605)</f>
        <v>0</v>
      </c>
      <c r="AR525" s="192" t="s">
        <v>80</v>
      </c>
      <c r="AT525" s="201" t="s">
        <v>74</v>
      </c>
      <c r="AU525" s="201" t="s">
        <v>80</v>
      </c>
      <c r="AY525" s="192" t="s">
        <v>169</v>
      </c>
      <c r="BK525" s="202">
        <f>SUM(BK526:BK605)</f>
        <v>0</v>
      </c>
    </row>
    <row r="526" spans="2:65" s="1" customFormat="1" ht="25.5" customHeight="1">
      <c r="B526" s="205"/>
      <c r="C526" s="206" t="s">
        <v>613</v>
      </c>
      <c r="D526" s="206" t="s">
        <v>171</v>
      </c>
      <c r="E526" s="207" t="s">
        <v>614</v>
      </c>
      <c r="F526" s="208" t="s">
        <v>615</v>
      </c>
      <c r="G526" s="209" t="s">
        <v>94</v>
      </c>
      <c r="H526" s="210">
        <v>2610</v>
      </c>
      <c r="I526" s="211"/>
      <c r="J526" s="211"/>
      <c r="K526" s="212">
        <f>ROUND(P526*H526,2)</f>
        <v>0</v>
      </c>
      <c r="L526" s="208" t="s">
        <v>174</v>
      </c>
      <c r="M526" s="47"/>
      <c r="N526" s="213" t="s">
        <v>5</v>
      </c>
      <c r="O526" s="214" t="s">
        <v>44</v>
      </c>
      <c r="P526" s="143">
        <f>I526+J526</f>
        <v>0</v>
      </c>
      <c r="Q526" s="143">
        <f>ROUND(I526*H526,2)</f>
        <v>0</v>
      </c>
      <c r="R526" s="143">
        <f>ROUND(J526*H526,2)</f>
        <v>0</v>
      </c>
      <c r="S526" s="48"/>
      <c r="T526" s="215">
        <f>S526*H526</f>
        <v>0</v>
      </c>
      <c r="U526" s="215">
        <v>0</v>
      </c>
      <c r="V526" s="215">
        <f>U526*H526</f>
        <v>0</v>
      </c>
      <c r="W526" s="215">
        <v>0</v>
      </c>
      <c r="X526" s="216">
        <f>W526*H526</f>
        <v>0</v>
      </c>
      <c r="AR526" s="25" t="s">
        <v>175</v>
      </c>
      <c r="AT526" s="25" t="s">
        <v>171</v>
      </c>
      <c r="AU526" s="25" t="s">
        <v>91</v>
      </c>
      <c r="AY526" s="25" t="s">
        <v>169</v>
      </c>
      <c r="BE526" s="217">
        <f>IF(O526="základní",K526,0)</f>
        <v>0</v>
      </c>
      <c r="BF526" s="217">
        <f>IF(O526="snížená",K526,0)</f>
        <v>0</v>
      </c>
      <c r="BG526" s="217">
        <f>IF(O526="zákl. přenesená",K526,0)</f>
        <v>0</v>
      </c>
      <c r="BH526" s="217">
        <f>IF(O526="sníž. přenesená",K526,0)</f>
        <v>0</v>
      </c>
      <c r="BI526" s="217">
        <f>IF(O526="nulová",K526,0)</f>
        <v>0</v>
      </c>
      <c r="BJ526" s="25" t="s">
        <v>80</v>
      </c>
      <c r="BK526" s="217">
        <f>ROUND(P526*H526,2)</f>
        <v>0</v>
      </c>
      <c r="BL526" s="25" t="s">
        <v>175</v>
      </c>
      <c r="BM526" s="25" t="s">
        <v>616</v>
      </c>
    </row>
    <row r="527" spans="2:51" s="11" customFormat="1" ht="13.5">
      <c r="B527" s="222"/>
      <c r="D527" s="218" t="s">
        <v>179</v>
      </c>
      <c r="E527" s="223" t="s">
        <v>5</v>
      </c>
      <c r="F527" s="224" t="s">
        <v>617</v>
      </c>
      <c r="H527" s="223" t="s">
        <v>5</v>
      </c>
      <c r="I527" s="225"/>
      <c r="J527" s="225"/>
      <c r="M527" s="222"/>
      <c r="N527" s="226"/>
      <c r="O527" s="227"/>
      <c r="P527" s="227"/>
      <c r="Q527" s="227"/>
      <c r="R527" s="227"/>
      <c r="S527" s="227"/>
      <c r="T527" s="227"/>
      <c r="U527" s="227"/>
      <c r="V527" s="227"/>
      <c r="W527" s="227"/>
      <c r="X527" s="228"/>
      <c r="AT527" s="223" t="s">
        <v>179</v>
      </c>
      <c r="AU527" s="223" t="s">
        <v>91</v>
      </c>
      <c r="AV527" s="11" t="s">
        <v>80</v>
      </c>
      <c r="AW527" s="11" t="s">
        <v>7</v>
      </c>
      <c r="AX527" s="11" t="s">
        <v>75</v>
      </c>
      <c r="AY527" s="223" t="s">
        <v>169</v>
      </c>
    </row>
    <row r="528" spans="2:51" s="12" customFormat="1" ht="13.5">
      <c r="B528" s="229"/>
      <c r="D528" s="218" t="s">
        <v>179</v>
      </c>
      <c r="E528" s="230" t="s">
        <v>5</v>
      </c>
      <c r="F528" s="231" t="s">
        <v>428</v>
      </c>
      <c r="H528" s="232">
        <v>200</v>
      </c>
      <c r="I528" s="233"/>
      <c r="J528" s="233"/>
      <c r="M528" s="229"/>
      <c r="N528" s="234"/>
      <c r="O528" s="235"/>
      <c r="P528" s="235"/>
      <c r="Q528" s="235"/>
      <c r="R528" s="235"/>
      <c r="S528" s="235"/>
      <c r="T528" s="235"/>
      <c r="U528" s="235"/>
      <c r="V528" s="235"/>
      <c r="W528" s="235"/>
      <c r="X528" s="236"/>
      <c r="AT528" s="230" t="s">
        <v>179</v>
      </c>
      <c r="AU528" s="230" t="s">
        <v>91</v>
      </c>
      <c r="AV528" s="12" t="s">
        <v>91</v>
      </c>
      <c r="AW528" s="12" t="s">
        <v>7</v>
      </c>
      <c r="AX528" s="12" t="s">
        <v>75</v>
      </c>
      <c r="AY528" s="230" t="s">
        <v>169</v>
      </c>
    </row>
    <row r="529" spans="2:51" s="12" customFormat="1" ht="13.5">
      <c r="B529" s="229"/>
      <c r="D529" s="218" t="s">
        <v>179</v>
      </c>
      <c r="E529" s="230" t="s">
        <v>5</v>
      </c>
      <c r="F529" s="231" t="s">
        <v>429</v>
      </c>
      <c r="H529" s="232">
        <v>240</v>
      </c>
      <c r="I529" s="233"/>
      <c r="J529" s="233"/>
      <c r="M529" s="229"/>
      <c r="N529" s="234"/>
      <c r="O529" s="235"/>
      <c r="P529" s="235"/>
      <c r="Q529" s="235"/>
      <c r="R529" s="235"/>
      <c r="S529" s="235"/>
      <c r="T529" s="235"/>
      <c r="U529" s="235"/>
      <c r="V529" s="235"/>
      <c r="W529" s="235"/>
      <c r="X529" s="236"/>
      <c r="AT529" s="230" t="s">
        <v>179</v>
      </c>
      <c r="AU529" s="230" t="s">
        <v>91</v>
      </c>
      <c r="AV529" s="12" t="s">
        <v>91</v>
      </c>
      <c r="AW529" s="12" t="s">
        <v>7</v>
      </c>
      <c r="AX529" s="12" t="s">
        <v>75</v>
      </c>
      <c r="AY529" s="230" t="s">
        <v>169</v>
      </c>
    </row>
    <row r="530" spans="2:51" s="12" customFormat="1" ht="13.5">
      <c r="B530" s="229"/>
      <c r="D530" s="218" t="s">
        <v>179</v>
      </c>
      <c r="E530" s="230" t="s">
        <v>5</v>
      </c>
      <c r="F530" s="231" t="s">
        <v>430</v>
      </c>
      <c r="H530" s="232">
        <v>240</v>
      </c>
      <c r="I530" s="233"/>
      <c r="J530" s="233"/>
      <c r="M530" s="229"/>
      <c r="N530" s="234"/>
      <c r="O530" s="235"/>
      <c r="P530" s="235"/>
      <c r="Q530" s="235"/>
      <c r="R530" s="235"/>
      <c r="S530" s="235"/>
      <c r="T530" s="235"/>
      <c r="U530" s="235"/>
      <c r="V530" s="235"/>
      <c r="W530" s="235"/>
      <c r="X530" s="236"/>
      <c r="AT530" s="230" t="s">
        <v>179</v>
      </c>
      <c r="AU530" s="230" t="s">
        <v>91</v>
      </c>
      <c r="AV530" s="12" t="s">
        <v>91</v>
      </c>
      <c r="AW530" s="12" t="s">
        <v>7</v>
      </c>
      <c r="AX530" s="12" t="s">
        <v>75</v>
      </c>
      <c r="AY530" s="230" t="s">
        <v>169</v>
      </c>
    </row>
    <row r="531" spans="2:51" s="12" customFormat="1" ht="13.5">
      <c r="B531" s="229"/>
      <c r="D531" s="218" t="s">
        <v>179</v>
      </c>
      <c r="E531" s="230" t="s">
        <v>5</v>
      </c>
      <c r="F531" s="231" t="s">
        <v>431</v>
      </c>
      <c r="H531" s="232">
        <v>240</v>
      </c>
      <c r="I531" s="233"/>
      <c r="J531" s="233"/>
      <c r="M531" s="229"/>
      <c r="N531" s="234"/>
      <c r="O531" s="235"/>
      <c r="P531" s="235"/>
      <c r="Q531" s="235"/>
      <c r="R531" s="235"/>
      <c r="S531" s="235"/>
      <c r="T531" s="235"/>
      <c r="U531" s="235"/>
      <c r="V531" s="235"/>
      <c r="W531" s="235"/>
      <c r="X531" s="236"/>
      <c r="AT531" s="230" t="s">
        <v>179</v>
      </c>
      <c r="AU531" s="230" t="s">
        <v>91</v>
      </c>
      <c r="AV531" s="12" t="s">
        <v>91</v>
      </c>
      <c r="AW531" s="12" t="s">
        <v>7</v>
      </c>
      <c r="AX531" s="12" t="s">
        <v>75</v>
      </c>
      <c r="AY531" s="230" t="s">
        <v>169</v>
      </c>
    </row>
    <row r="532" spans="2:51" s="12" customFormat="1" ht="13.5">
      <c r="B532" s="229"/>
      <c r="D532" s="218" t="s">
        <v>179</v>
      </c>
      <c r="E532" s="230" t="s">
        <v>5</v>
      </c>
      <c r="F532" s="231" t="s">
        <v>432</v>
      </c>
      <c r="H532" s="232">
        <v>240</v>
      </c>
      <c r="I532" s="233"/>
      <c r="J532" s="233"/>
      <c r="M532" s="229"/>
      <c r="N532" s="234"/>
      <c r="O532" s="235"/>
      <c r="P532" s="235"/>
      <c r="Q532" s="235"/>
      <c r="R532" s="235"/>
      <c r="S532" s="235"/>
      <c r="T532" s="235"/>
      <c r="U532" s="235"/>
      <c r="V532" s="235"/>
      <c r="W532" s="235"/>
      <c r="X532" s="236"/>
      <c r="AT532" s="230" t="s">
        <v>179</v>
      </c>
      <c r="AU532" s="230" t="s">
        <v>91</v>
      </c>
      <c r="AV532" s="12" t="s">
        <v>91</v>
      </c>
      <c r="AW532" s="12" t="s">
        <v>7</v>
      </c>
      <c r="AX532" s="12" t="s">
        <v>75</v>
      </c>
      <c r="AY532" s="230" t="s">
        <v>169</v>
      </c>
    </row>
    <row r="533" spans="2:51" s="12" customFormat="1" ht="13.5">
      <c r="B533" s="229"/>
      <c r="D533" s="218" t="s">
        <v>179</v>
      </c>
      <c r="E533" s="230" t="s">
        <v>5</v>
      </c>
      <c r="F533" s="231" t="s">
        <v>433</v>
      </c>
      <c r="H533" s="232">
        <v>240</v>
      </c>
      <c r="I533" s="233"/>
      <c r="J533" s="233"/>
      <c r="M533" s="229"/>
      <c r="N533" s="234"/>
      <c r="O533" s="235"/>
      <c r="P533" s="235"/>
      <c r="Q533" s="235"/>
      <c r="R533" s="235"/>
      <c r="S533" s="235"/>
      <c r="T533" s="235"/>
      <c r="U533" s="235"/>
      <c r="V533" s="235"/>
      <c r="W533" s="235"/>
      <c r="X533" s="236"/>
      <c r="AT533" s="230" t="s">
        <v>179</v>
      </c>
      <c r="AU533" s="230" t="s">
        <v>91</v>
      </c>
      <c r="AV533" s="12" t="s">
        <v>91</v>
      </c>
      <c r="AW533" s="12" t="s">
        <v>7</v>
      </c>
      <c r="AX533" s="12" t="s">
        <v>75</v>
      </c>
      <c r="AY533" s="230" t="s">
        <v>169</v>
      </c>
    </row>
    <row r="534" spans="2:51" s="12" customFormat="1" ht="13.5">
      <c r="B534" s="229"/>
      <c r="D534" s="218" t="s">
        <v>179</v>
      </c>
      <c r="E534" s="230" t="s">
        <v>5</v>
      </c>
      <c r="F534" s="231" t="s">
        <v>434</v>
      </c>
      <c r="H534" s="232">
        <v>480</v>
      </c>
      <c r="I534" s="233"/>
      <c r="J534" s="233"/>
      <c r="M534" s="229"/>
      <c r="N534" s="234"/>
      <c r="O534" s="235"/>
      <c r="P534" s="235"/>
      <c r="Q534" s="235"/>
      <c r="R534" s="235"/>
      <c r="S534" s="235"/>
      <c r="T534" s="235"/>
      <c r="U534" s="235"/>
      <c r="V534" s="235"/>
      <c r="W534" s="235"/>
      <c r="X534" s="236"/>
      <c r="AT534" s="230" t="s">
        <v>179</v>
      </c>
      <c r="AU534" s="230" t="s">
        <v>91</v>
      </c>
      <c r="AV534" s="12" t="s">
        <v>91</v>
      </c>
      <c r="AW534" s="12" t="s">
        <v>7</v>
      </c>
      <c r="AX534" s="12" t="s">
        <v>75</v>
      </c>
      <c r="AY534" s="230" t="s">
        <v>169</v>
      </c>
    </row>
    <row r="535" spans="2:51" s="12" customFormat="1" ht="13.5">
      <c r="B535" s="229"/>
      <c r="D535" s="218" t="s">
        <v>179</v>
      </c>
      <c r="E535" s="230" t="s">
        <v>5</v>
      </c>
      <c r="F535" s="231" t="s">
        <v>435</v>
      </c>
      <c r="H535" s="232">
        <v>100</v>
      </c>
      <c r="I535" s="233"/>
      <c r="J535" s="233"/>
      <c r="M535" s="229"/>
      <c r="N535" s="234"/>
      <c r="O535" s="235"/>
      <c r="P535" s="235"/>
      <c r="Q535" s="235"/>
      <c r="R535" s="235"/>
      <c r="S535" s="235"/>
      <c r="T535" s="235"/>
      <c r="U535" s="235"/>
      <c r="V535" s="235"/>
      <c r="W535" s="235"/>
      <c r="X535" s="236"/>
      <c r="AT535" s="230" t="s">
        <v>179</v>
      </c>
      <c r="AU535" s="230" t="s">
        <v>91</v>
      </c>
      <c r="AV535" s="12" t="s">
        <v>91</v>
      </c>
      <c r="AW535" s="12" t="s">
        <v>7</v>
      </c>
      <c r="AX535" s="12" t="s">
        <v>75</v>
      </c>
      <c r="AY535" s="230" t="s">
        <v>169</v>
      </c>
    </row>
    <row r="536" spans="2:51" s="12" customFormat="1" ht="13.5">
      <c r="B536" s="229"/>
      <c r="D536" s="218" t="s">
        <v>179</v>
      </c>
      <c r="E536" s="230" t="s">
        <v>5</v>
      </c>
      <c r="F536" s="231" t="s">
        <v>436</v>
      </c>
      <c r="H536" s="232">
        <v>210</v>
      </c>
      <c r="I536" s="233"/>
      <c r="J536" s="233"/>
      <c r="M536" s="229"/>
      <c r="N536" s="234"/>
      <c r="O536" s="235"/>
      <c r="P536" s="235"/>
      <c r="Q536" s="235"/>
      <c r="R536" s="235"/>
      <c r="S536" s="235"/>
      <c r="T536" s="235"/>
      <c r="U536" s="235"/>
      <c r="V536" s="235"/>
      <c r="W536" s="235"/>
      <c r="X536" s="236"/>
      <c r="AT536" s="230" t="s">
        <v>179</v>
      </c>
      <c r="AU536" s="230" t="s">
        <v>91</v>
      </c>
      <c r="AV536" s="12" t="s">
        <v>91</v>
      </c>
      <c r="AW536" s="12" t="s">
        <v>7</v>
      </c>
      <c r="AX536" s="12" t="s">
        <v>75</v>
      </c>
      <c r="AY536" s="230" t="s">
        <v>169</v>
      </c>
    </row>
    <row r="537" spans="2:51" s="12" customFormat="1" ht="13.5">
      <c r="B537" s="229"/>
      <c r="D537" s="218" t="s">
        <v>179</v>
      </c>
      <c r="E537" s="230" t="s">
        <v>5</v>
      </c>
      <c r="F537" s="231" t="s">
        <v>437</v>
      </c>
      <c r="H537" s="232">
        <v>210</v>
      </c>
      <c r="I537" s="233"/>
      <c r="J537" s="233"/>
      <c r="M537" s="229"/>
      <c r="N537" s="234"/>
      <c r="O537" s="235"/>
      <c r="P537" s="235"/>
      <c r="Q537" s="235"/>
      <c r="R537" s="235"/>
      <c r="S537" s="235"/>
      <c r="T537" s="235"/>
      <c r="U537" s="235"/>
      <c r="V537" s="235"/>
      <c r="W537" s="235"/>
      <c r="X537" s="236"/>
      <c r="AT537" s="230" t="s">
        <v>179</v>
      </c>
      <c r="AU537" s="230" t="s">
        <v>91</v>
      </c>
      <c r="AV537" s="12" t="s">
        <v>91</v>
      </c>
      <c r="AW537" s="12" t="s">
        <v>7</v>
      </c>
      <c r="AX537" s="12" t="s">
        <v>75</v>
      </c>
      <c r="AY537" s="230" t="s">
        <v>169</v>
      </c>
    </row>
    <row r="538" spans="2:51" s="12" customFormat="1" ht="13.5">
      <c r="B538" s="229"/>
      <c r="D538" s="218" t="s">
        <v>179</v>
      </c>
      <c r="E538" s="230" t="s">
        <v>5</v>
      </c>
      <c r="F538" s="231" t="s">
        <v>438</v>
      </c>
      <c r="H538" s="232">
        <v>210</v>
      </c>
      <c r="I538" s="233"/>
      <c r="J538" s="233"/>
      <c r="M538" s="229"/>
      <c r="N538" s="234"/>
      <c r="O538" s="235"/>
      <c r="P538" s="235"/>
      <c r="Q538" s="235"/>
      <c r="R538" s="235"/>
      <c r="S538" s="235"/>
      <c r="T538" s="235"/>
      <c r="U538" s="235"/>
      <c r="V538" s="235"/>
      <c r="W538" s="235"/>
      <c r="X538" s="236"/>
      <c r="AT538" s="230" t="s">
        <v>179</v>
      </c>
      <c r="AU538" s="230" t="s">
        <v>91</v>
      </c>
      <c r="AV538" s="12" t="s">
        <v>91</v>
      </c>
      <c r="AW538" s="12" t="s">
        <v>7</v>
      </c>
      <c r="AX538" s="12" t="s">
        <v>75</v>
      </c>
      <c r="AY538" s="230" t="s">
        <v>169</v>
      </c>
    </row>
    <row r="539" spans="2:51" s="13" customFormat="1" ht="13.5">
      <c r="B539" s="237"/>
      <c r="D539" s="218" t="s">
        <v>179</v>
      </c>
      <c r="E539" s="238" t="s">
        <v>5</v>
      </c>
      <c r="F539" s="239" t="s">
        <v>182</v>
      </c>
      <c r="H539" s="240">
        <v>2610</v>
      </c>
      <c r="I539" s="241"/>
      <c r="J539" s="241"/>
      <c r="M539" s="237"/>
      <c r="N539" s="242"/>
      <c r="O539" s="243"/>
      <c r="P539" s="243"/>
      <c r="Q539" s="243"/>
      <c r="R539" s="243"/>
      <c r="S539" s="243"/>
      <c r="T539" s="243"/>
      <c r="U539" s="243"/>
      <c r="V539" s="243"/>
      <c r="W539" s="243"/>
      <c r="X539" s="244"/>
      <c r="AT539" s="238" t="s">
        <v>179</v>
      </c>
      <c r="AU539" s="238" t="s">
        <v>91</v>
      </c>
      <c r="AV539" s="13" t="s">
        <v>183</v>
      </c>
      <c r="AW539" s="13" t="s">
        <v>7</v>
      </c>
      <c r="AX539" s="13" t="s">
        <v>75</v>
      </c>
      <c r="AY539" s="238" t="s">
        <v>169</v>
      </c>
    </row>
    <row r="540" spans="2:51" s="14" customFormat="1" ht="13.5">
      <c r="B540" s="245"/>
      <c r="D540" s="218" t="s">
        <v>179</v>
      </c>
      <c r="E540" s="246" t="s">
        <v>5</v>
      </c>
      <c r="F540" s="247" t="s">
        <v>184</v>
      </c>
      <c r="H540" s="248">
        <v>2610</v>
      </c>
      <c r="I540" s="249"/>
      <c r="J540" s="249"/>
      <c r="M540" s="245"/>
      <c r="N540" s="250"/>
      <c r="O540" s="251"/>
      <c r="P540" s="251"/>
      <c r="Q540" s="251"/>
      <c r="R540" s="251"/>
      <c r="S540" s="251"/>
      <c r="T540" s="251"/>
      <c r="U540" s="251"/>
      <c r="V540" s="251"/>
      <c r="W540" s="251"/>
      <c r="X540" s="252"/>
      <c r="AT540" s="246" t="s">
        <v>179</v>
      </c>
      <c r="AU540" s="246" t="s">
        <v>91</v>
      </c>
      <c r="AV540" s="14" t="s">
        <v>175</v>
      </c>
      <c r="AW540" s="14" t="s">
        <v>7</v>
      </c>
      <c r="AX540" s="14" t="s">
        <v>80</v>
      </c>
      <c r="AY540" s="246" t="s">
        <v>169</v>
      </c>
    </row>
    <row r="541" spans="2:65" s="1" customFormat="1" ht="25.5" customHeight="1">
      <c r="B541" s="205"/>
      <c r="C541" s="206" t="s">
        <v>618</v>
      </c>
      <c r="D541" s="206" t="s">
        <v>171</v>
      </c>
      <c r="E541" s="207" t="s">
        <v>619</v>
      </c>
      <c r="F541" s="208" t="s">
        <v>620</v>
      </c>
      <c r="G541" s="209" t="s">
        <v>94</v>
      </c>
      <c r="H541" s="210">
        <v>1812</v>
      </c>
      <c r="I541" s="211"/>
      <c r="J541" s="211"/>
      <c r="K541" s="212">
        <f>ROUND(P541*H541,2)</f>
        <v>0</v>
      </c>
      <c r="L541" s="208" t="s">
        <v>174</v>
      </c>
      <c r="M541" s="47"/>
      <c r="N541" s="213" t="s">
        <v>5</v>
      </c>
      <c r="O541" s="214" t="s">
        <v>44</v>
      </c>
      <c r="P541" s="143">
        <f>I541+J541</f>
        <v>0</v>
      </c>
      <c r="Q541" s="143">
        <f>ROUND(I541*H541,2)</f>
        <v>0</v>
      </c>
      <c r="R541" s="143">
        <f>ROUND(J541*H541,2)</f>
        <v>0</v>
      </c>
      <c r="S541" s="48"/>
      <c r="T541" s="215">
        <f>S541*H541</f>
        <v>0</v>
      </c>
      <c r="U541" s="215">
        <v>0</v>
      </c>
      <c r="V541" s="215">
        <f>U541*H541</f>
        <v>0</v>
      </c>
      <c r="W541" s="215">
        <v>0</v>
      </c>
      <c r="X541" s="216">
        <f>W541*H541</f>
        <v>0</v>
      </c>
      <c r="AR541" s="25" t="s">
        <v>175</v>
      </c>
      <c r="AT541" s="25" t="s">
        <v>171</v>
      </c>
      <c r="AU541" s="25" t="s">
        <v>91</v>
      </c>
      <c r="AY541" s="25" t="s">
        <v>169</v>
      </c>
      <c r="BE541" s="217">
        <f>IF(O541="základní",K541,0)</f>
        <v>0</v>
      </c>
      <c r="BF541" s="217">
        <f>IF(O541="snížená",K541,0)</f>
        <v>0</v>
      </c>
      <c r="BG541" s="217">
        <f>IF(O541="zákl. přenesená",K541,0)</f>
        <v>0</v>
      </c>
      <c r="BH541" s="217">
        <f>IF(O541="sníž. přenesená",K541,0)</f>
        <v>0</v>
      </c>
      <c r="BI541" s="217">
        <f>IF(O541="nulová",K541,0)</f>
        <v>0</v>
      </c>
      <c r="BJ541" s="25" t="s">
        <v>80</v>
      </c>
      <c r="BK541" s="217">
        <f>ROUND(P541*H541,2)</f>
        <v>0</v>
      </c>
      <c r="BL541" s="25" t="s">
        <v>175</v>
      </c>
      <c r="BM541" s="25" t="s">
        <v>621</v>
      </c>
    </row>
    <row r="542" spans="2:51" s="11" customFormat="1" ht="13.5">
      <c r="B542" s="222"/>
      <c r="D542" s="218" t="s">
        <v>179</v>
      </c>
      <c r="E542" s="223" t="s">
        <v>5</v>
      </c>
      <c r="F542" s="224" t="s">
        <v>622</v>
      </c>
      <c r="H542" s="223" t="s">
        <v>5</v>
      </c>
      <c r="I542" s="225"/>
      <c r="J542" s="225"/>
      <c r="M542" s="222"/>
      <c r="N542" s="226"/>
      <c r="O542" s="227"/>
      <c r="P542" s="227"/>
      <c r="Q542" s="227"/>
      <c r="R542" s="227"/>
      <c r="S542" s="227"/>
      <c r="T542" s="227"/>
      <c r="U542" s="227"/>
      <c r="V542" s="227"/>
      <c r="W542" s="227"/>
      <c r="X542" s="228"/>
      <c r="AT542" s="223" t="s">
        <v>179</v>
      </c>
      <c r="AU542" s="223" t="s">
        <v>91</v>
      </c>
      <c r="AV542" s="11" t="s">
        <v>80</v>
      </c>
      <c r="AW542" s="11" t="s">
        <v>7</v>
      </c>
      <c r="AX542" s="11" t="s">
        <v>75</v>
      </c>
      <c r="AY542" s="223" t="s">
        <v>169</v>
      </c>
    </row>
    <row r="543" spans="2:51" s="12" customFormat="1" ht="13.5">
      <c r="B543" s="229"/>
      <c r="D543" s="218" t="s">
        <v>179</v>
      </c>
      <c r="E543" s="230" t="s">
        <v>5</v>
      </c>
      <c r="F543" s="231" t="s">
        <v>440</v>
      </c>
      <c r="H543" s="232">
        <v>1812</v>
      </c>
      <c r="I543" s="233"/>
      <c r="J543" s="233"/>
      <c r="M543" s="229"/>
      <c r="N543" s="234"/>
      <c r="O543" s="235"/>
      <c r="P543" s="235"/>
      <c r="Q543" s="235"/>
      <c r="R543" s="235"/>
      <c r="S543" s="235"/>
      <c r="T543" s="235"/>
      <c r="U543" s="235"/>
      <c r="V543" s="235"/>
      <c r="W543" s="235"/>
      <c r="X543" s="236"/>
      <c r="AT543" s="230" t="s">
        <v>179</v>
      </c>
      <c r="AU543" s="230" t="s">
        <v>91</v>
      </c>
      <c r="AV543" s="12" t="s">
        <v>91</v>
      </c>
      <c r="AW543" s="12" t="s">
        <v>7</v>
      </c>
      <c r="AX543" s="12" t="s">
        <v>75</v>
      </c>
      <c r="AY543" s="230" t="s">
        <v>169</v>
      </c>
    </row>
    <row r="544" spans="2:51" s="13" customFormat="1" ht="13.5">
      <c r="B544" s="237"/>
      <c r="D544" s="218" t="s">
        <v>179</v>
      </c>
      <c r="E544" s="238" t="s">
        <v>5</v>
      </c>
      <c r="F544" s="239" t="s">
        <v>182</v>
      </c>
      <c r="H544" s="240">
        <v>1812</v>
      </c>
      <c r="I544" s="241"/>
      <c r="J544" s="241"/>
      <c r="M544" s="237"/>
      <c r="N544" s="242"/>
      <c r="O544" s="243"/>
      <c r="P544" s="243"/>
      <c r="Q544" s="243"/>
      <c r="R544" s="243"/>
      <c r="S544" s="243"/>
      <c r="T544" s="243"/>
      <c r="U544" s="243"/>
      <c r="V544" s="243"/>
      <c r="W544" s="243"/>
      <c r="X544" s="244"/>
      <c r="AT544" s="238" t="s">
        <v>179</v>
      </c>
      <c r="AU544" s="238" t="s">
        <v>91</v>
      </c>
      <c r="AV544" s="13" t="s">
        <v>183</v>
      </c>
      <c r="AW544" s="13" t="s">
        <v>7</v>
      </c>
      <c r="AX544" s="13" t="s">
        <v>75</v>
      </c>
      <c r="AY544" s="238" t="s">
        <v>169</v>
      </c>
    </row>
    <row r="545" spans="2:51" s="14" customFormat="1" ht="13.5">
      <c r="B545" s="245"/>
      <c r="D545" s="218" t="s">
        <v>179</v>
      </c>
      <c r="E545" s="246" t="s">
        <v>5</v>
      </c>
      <c r="F545" s="247" t="s">
        <v>184</v>
      </c>
      <c r="H545" s="248">
        <v>1812</v>
      </c>
      <c r="I545" s="249"/>
      <c r="J545" s="249"/>
      <c r="M545" s="245"/>
      <c r="N545" s="250"/>
      <c r="O545" s="251"/>
      <c r="P545" s="251"/>
      <c r="Q545" s="251"/>
      <c r="R545" s="251"/>
      <c r="S545" s="251"/>
      <c r="T545" s="251"/>
      <c r="U545" s="251"/>
      <c r="V545" s="251"/>
      <c r="W545" s="251"/>
      <c r="X545" s="252"/>
      <c r="AT545" s="246" t="s">
        <v>179</v>
      </c>
      <c r="AU545" s="246" t="s">
        <v>91</v>
      </c>
      <c r="AV545" s="14" t="s">
        <v>175</v>
      </c>
      <c r="AW545" s="14" t="s">
        <v>7</v>
      </c>
      <c r="AX545" s="14" t="s">
        <v>80</v>
      </c>
      <c r="AY545" s="246" t="s">
        <v>169</v>
      </c>
    </row>
    <row r="546" spans="2:65" s="1" customFormat="1" ht="25.5" customHeight="1">
      <c r="B546" s="205"/>
      <c r="C546" s="206" t="s">
        <v>623</v>
      </c>
      <c r="D546" s="206" t="s">
        <v>171</v>
      </c>
      <c r="E546" s="207" t="s">
        <v>624</v>
      </c>
      <c r="F546" s="208" t="s">
        <v>625</v>
      </c>
      <c r="G546" s="209" t="s">
        <v>94</v>
      </c>
      <c r="H546" s="210">
        <v>3624</v>
      </c>
      <c r="I546" s="211"/>
      <c r="J546" s="211"/>
      <c r="K546" s="212">
        <f>ROUND(P546*H546,2)</f>
        <v>0</v>
      </c>
      <c r="L546" s="208" t="s">
        <v>174</v>
      </c>
      <c r="M546" s="47"/>
      <c r="N546" s="213" t="s">
        <v>5</v>
      </c>
      <c r="O546" s="214" t="s">
        <v>44</v>
      </c>
      <c r="P546" s="143">
        <f>I546+J546</f>
        <v>0</v>
      </c>
      <c r="Q546" s="143">
        <f>ROUND(I546*H546,2)</f>
        <v>0</v>
      </c>
      <c r="R546" s="143">
        <f>ROUND(J546*H546,2)</f>
        <v>0</v>
      </c>
      <c r="S546" s="48"/>
      <c r="T546" s="215">
        <f>S546*H546</f>
        <v>0</v>
      </c>
      <c r="U546" s="215">
        <v>0</v>
      </c>
      <c r="V546" s="215">
        <f>U546*H546</f>
        <v>0</v>
      </c>
      <c r="W546" s="215">
        <v>0</v>
      </c>
      <c r="X546" s="216">
        <f>W546*H546</f>
        <v>0</v>
      </c>
      <c r="AR546" s="25" t="s">
        <v>175</v>
      </c>
      <c r="AT546" s="25" t="s">
        <v>171</v>
      </c>
      <c r="AU546" s="25" t="s">
        <v>91</v>
      </c>
      <c r="AY546" s="25" t="s">
        <v>169</v>
      </c>
      <c r="BE546" s="217">
        <f>IF(O546="základní",K546,0)</f>
        <v>0</v>
      </c>
      <c r="BF546" s="217">
        <f>IF(O546="snížená",K546,0)</f>
        <v>0</v>
      </c>
      <c r="BG546" s="217">
        <f>IF(O546="zákl. přenesená",K546,0)</f>
        <v>0</v>
      </c>
      <c r="BH546" s="217">
        <f>IF(O546="sníž. přenesená",K546,0)</f>
        <v>0</v>
      </c>
      <c r="BI546" s="217">
        <f>IF(O546="nulová",K546,0)</f>
        <v>0</v>
      </c>
      <c r="BJ546" s="25" t="s">
        <v>80</v>
      </c>
      <c r="BK546" s="217">
        <f>ROUND(P546*H546,2)</f>
        <v>0</v>
      </c>
      <c r="BL546" s="25" t="s">
        <v>175</v>
      </c>
      <c r="BM546" s="25" t="s">
        <v>626</v>
      </c>
    </row>
    <row r="547" spans="2:51" s="11" customFormat="1" ht="13.5">
      <c r="B547" s="222"/>
      <c r="D547" s="218" t="s">
        <v>179</v>
      </c>
      <c r="E547" s="223" t="s">
        <v>5</v>
      </c>
      <c r="F547" s="224" t="s">
        <v>627</v>
      </c>
      <c r="H547" s="223" t="s">
        <v>5</v>
      </c>
      <c r="I547" s="225"/>
      <c r="J547" s="225"/>
      <c r="M547" s="222"/>
      <c r="N547" s="226"/>
      <c r="O547" s="227"/>
      <c r="P547" s="227"/>
      <c r="Q547" s="227"/>
      <c r="R547" s="227"/>
      <c r="S547" s="227"/>
      <c r="T547" s="227"/>
      <c r="U547" s="227"/>
      <c r="V547" s="227"/>
      <c r="W547" s="227"/>
      <c r="X547" s="228"/>
      <c r="AT547" s="223" t="s">
        <v>179</v>
      </c>
      <c r="AU547" s="223" t="s">
        <v>91</v>
      </c>
      <c r="AV547" s="11" t="s">
        <v>80</v>
      </c>
      <c r="AW547" s="11" t="s">
        <v>7</v>
      </c>
      <c r="AX547" s="11" t="s">
        <v>75</v>
      </c>
      <c r="AY547" s="223" t="s">
        <v>169</v>
      </c>
    </row>
    <row r="548" spans="2:51" s="12" customFormat="1" ht="13.5">
      <c r="B548" s="229"/>
      <c r="D548" s="218" t="s">
        <v>179</v>
      </c>
      <c r="E548" s="230" t="s">
        <v>5</v>
      </c>
      <c r="F548" s="231" t="s">
        <v>628</v>
      </c>
      <c r="H548" s="232">
        <v>3624</v>
      </c>
      <c r="I548" s="233"/>
      <c r="J548" s="233"/>
      <c r="M548" s="229"/>
      <c r="N548" s="234"/>
      <c r="O548" s="235"/>
      <c r="P548" s="235"/>
      <c r="Q548" s="235"/>
      <c r="R548" s="235"/>
      <c r="S548" s="235"/>
      <c r="T548" s="235"/>
      <c r="U548" s="235"/>
      <c r="V548" s="235"/>
      <c r="W548" s="235"/>
      <c r="X548" s="236"/>
      <c r="AT548" s="230" t="s">
        <v>179</v>
      </c>
      <c r="AU548" s="230" t="s">
        <v>91</v>
      </c>
      <c r="AV548" s="12" t="s">
        <v>91</v>
      </c>
      <c r="AW548" s="12" t="s">
        <v>7</v>
      </c>
      <c r="AX548" s="12" t="s">
        <v>75</v>
      </c>
      <c r="AY548" s="230" t="s">
        <v>169</v>
      </c>
    </row>
    <row r="549" spans="2:51" s="13" customFormat="1" ht="13.5">
      <c r="B549" s="237"/>
      <c r="D549" s="218" t="s">
        <v>179</v>
      </c>
      <c r="E549" s="238" t="s">
        <v>5</v>
      </c>
      <c r="F549" s="239" t="s">
        <v>182</v>
      </c>
      <c r="H549" s="240">
        <v>3624</v>
      </c>
      <c r="I549" s="241"/>
      <c r="J549" s="241"/>
      <c r="M549" s="237"/>
      <c r="N549" s="242"/>
      <c r="O549" s="243"/>
      <c r="P549" s="243"/>
      <c r="Q549" s="243"/>
      <c r="R549" s="243"/>
      <c r="S549" s="243"/>
      <c r="T549" s="243"/>
      <c r="U549" s="243"/>
      <c r="V549" s="243"/>
      <c r="W549" s="243"/>
      <c r="X549" s="244"/>
      <c r="AT549" s="238" t="s">
        <v>179</v>
      </c>
      <c r="AU549" s="238" t="s">
        <v>91</v>
      </c>
      <c r="AV549" s="13" t="s">
        <v>183</v>
      </c>
      <c r="AW549" s="13" t="s">
        <v>7</v>
      </c>
      <c r="AX549" s="13" t="s">
        <v>75</v>
      </c>
      <c r="AY549" s="238" t="s">
        <v>169</v>
      </c>
    </row>
    <row r="550" spans="2:51" s="14" customFormat="1" ht="13.5">
      <c r="B550" s="245"/>
      <c r="D550" s="218" t="s">
        <v>179</v>
      </c>
      <c r="E550" s="246" t="s">
        <v>5</v>
      </c>
      <c r="F550" s="247" t="s">
        <v>184</v>
      </c>
      <c r="H550" s="248">
        <v>3624</v>
      </c>
      <c r="I550" s="249"/>
      <c r="J550" s="249"/>
      <c r="M550" s="245"/>
      <c r="N550" s="250"/>
      <c r="O550" s="251"/>
      <c r="P550" s="251"/>
      <c r="Q550" s="251"/>
      <c r="R550" s="251"/>
      <c r="S550" s="251"/>
      <c r="T550" s="251"/>
      <c r="U550" s="251"/>
      <c r="V550" s="251"/>
      <c r="W550" s="251"/>
      <c r="X550" s="252"/>
      <c r="AT550" s="246" t="s">
        <v>179</v>
      </c>
      <c r="AU550" s="246" t="s">
        <v>91</v>
      </c>
      <c r="AV550" s="14" t="s">
        <v>175</v>
      </c>
      <c r="AW550" s="14" t="s">
        <v>7</v>
      </c>
      <c r="AX550" s="14" t="s">
        <v>80</v>
      </c>
      <c r="AY550" s="246" t="s">
        <v>169</v>
      </c>
    </row>
    <row r="551" spans="2:65" s="1" customFormat="1" ht="25.5" customHeight="1">
      <c r="B551" s="205"/>
      <c r="C551" s="206" t="s">
        <v>629</v>
      </c>
      <c r="D551" s="206" t="s">
        <v>171</v>
      </c>
      <c r="E551" s="207" t="s">
        <v>630</v>
      </c>
      <c r="F551" s="208" t="s">
        <v>631</v>
      </c>
      <c r="G551" s="209" t="s">
        <v>94</v>
      </c>
      <c r="H551" s="210">
        <v>1445.25</v>
      </c>
      <c r="I551" s="211"/>
      <c r="J551" s="211"/>
      <c r="K551" s="212">
        <f>ROUND(P551*H551,2)</f>
        <v>0</v>
      </c>
      <c r="L551" s="208" t="s">
        <v>174</v>
      </c>
      <c r="M551" s="47"/>
      <c r="N551" s="213" t="s">
        <v>5</v>
      </c>
      <c r="O551" s="214" t="s">
        <v>44</v>
      </c>
      <c r="P551" s="143">
        <f>I551+J551</f>
        <v>0</v>
      </c>
      <c r="Q551" s="143">
        <f>ROUND(I551*H551,2)</f>
        <v>0</v>
      </c>
      <c r="R551" s="143">
        <f>ROUND(J551*H551,2)</f>
        <v>0</v>
      </c>
      <c r="S551" s="48"/>
      <c r="T551" s="215">
        <f>S551*H551</f>
        <v>0</v>
      </c>
      <c r="U551" s="215">
        <v>0</v>
      </c>
      <c r="V551" s="215">
        <f>U551*H551</f>
        <v>0</v>
      </c>
      <c r="W551" s="215">
        <v>0</v>
      </c>
      <c r="X551" s="216">
        <f>W551*H551</f>
        <v>0</v>
      </c>
      <c r="AR551" s="25" t="s">
        <v>175</v>
      </c>
      <c r="AT551" s="25" t="s">
        <v>171</v>
      </c>
      <c r="AU551" s="25" t="s">
        <v>91</v>
      </c>
      <c r="AY551" s="25" t="s">
        <v>169</v>
      </c>
      <c r="BE551" s="217">
        <f>IF(O551="základní",K551,0)</f>
        <v>0</v>
      </c>
      <c r="BF551" s="217">
        <f>IF(O551="snížená",K551,0)</f>
        <v>0</v>
      </c>
      <c r="BG551" s="217">
        <f>IF(O551="zákl. přenesená",K551,0)</f>
        <v>0</v>
      </c>
      <c r="BH551" s="217">
        <f>IF(O551="sníž. přenesená",K551,0)</f>
        <v>0</v>
      </c>
      <c r="BI551" s="217">
        <f>IF(O551="nulová",K551,0)</f>
        <v>0</v>
      </c>
      <c r="BJ551" s="25" t="s">
        <v>80</v>
      </c>
      <c r="BK551" s="217">
        <f>ROUND(P551*H551,2)</f>
        <v>0</v>
      </c>
      <c r="BL551" s="25" t="s">
        <v>175</v>
      </c>
      <c r="BM551" s="25" t="s">
        <v>632</v>
      </c>
    </row>
    <row r="552" spans="2:51" s="11" customFormat="1" ht="13.5">
      <c r="B552" s="222"/>
      <c r="D552" s="218" t="s">
        <v>179</v>
      </c>
      <c r="E552" s="223" t="s">
        <v>5</v>
      </c>
      <c r="F552" s="224" t="s">
        <v>633</v>
      </c>
      <c r="H552" s="223" t="s">
        <v>5</v>
      </c>
      <c r="I552" s="225"/>
      <c r="J552" s="225"/>
      <c r="M552" s="222"/>
      <c r="N552" s="226"/>
      <c r="O552" s="227"/>
      <c r="P552" s="227"/>
      <c r="Q552" s="227"/>
      <c r="R552" s="227"/>
      <c r="S552" s="227"/>
      <c r="T552" s="227"/>
      <c r="U552" s="227"/>
      <c r="V552" s="227"/>
      <c r="W552" s="227"/>
      <c r="X552" s="228"/>
      <c r="AT552" s="223" t="s">
        <v>179</v>
      </c>
      <c r="AU552" s="223" t="s">
        <v>91</v>
      </c>
      <c r="AV552" s="11" t="s">
        <v>80</v>
      </c>
      <c r="AW552" s="11" t="s">
        <v>7</v>
      </c>
      <c r="AX552" s="11" t="s">
        <v>75</v>
      </c>
      <c r="AY552" s="223" t="s">
        <v>169</v>
      </c>
    </row>
    <row r="553" spans="2:51" s="12" customFormat="1" ht="13.5">
      <c r="B553" s="229"/>
      <c r="D553" s="218" t="s">
        <v>179</v>
      </c>
      <c r="E553" s="230" t="s">
        <v>5</v>
      </c>
      <c r="F553" s="231" t="s">
        <v>414</v>
      </c>
      <c r="H553" s="232">
        <v>55</v>
      </c>
      <c r="I553" s="233"/>
      <c r="J553" s="233"/>
      <c r="M553" s="229"/>
      <c r="N553" s="234"/>
      <c r="O553" s="235"/>
      <c r="P553" s="235"/>
      <c r="Q553" s="235"/>
      <c r="R553" s="235"/>
      <c r="S553" s="235"/>
      <c r="T553" s="235"/>
      <c r="U553" s="235"/>
      <c r="V553" s="235"/>
      <c r="W553" s="235"/>
      <c r="X553" s="236"/>
      <c r="AT553" s="230" t="s">
        <v>179</v>
      </c>
      <c r="AU553" s="230" t="s">
        <v>91</v>
      </c>
      <c r="AV553" s="12" t="s">
        <v>91</v>
      </c>
      <c r="AW553" s="12" t="s">
        <v>7</v>
      </c>
      <c r="AX553" s="12" t="s">
        <v>75</v>
      </c>
      <c r="AY553" s="230" t="s">
        <v>169</v>
      </c>
    </row>
    <row r="554" spans="2:51" s="12" customFormat="1" ht="13.5">
      <c r="B554" s="229"/>
      <c r="D554" s="218" t="s">
        <v>179</v>
      </c>
      <c r="E554" s="230" t="s">
        <v>5</v>
      </c>
      <c r="F554" s="231" t="s">
        <v>415</v>
      </c>
      <c r="H554" s="232">
        <v>55</v>
      </c>
      <c r="I554" s="233"/>
      <c r="J554" s="233"/>
      <c r="M554" s="229"/>
      <c r="N554" s="234"/>
      <c r="O554" s="235"/>
      <c r="P554" s="235"/>
      <c r="Q554" s="235"/>
      <c r="R554" s="235"/>
      <c r="S554" s="235"/>
      <c r="T554" s="235"/>
      <c r="U554" s="235"/>
      <c r="V554" s="235"/>
      <c r="W554" s="235"/>
      <c r="X554" s="236"/>
      <c r="AT554" s="230" t="s">
        <v>179</v>
      </c>
      <c r="AU554" s="230" t="s">
        <v>91</v>
      </c>
      <c r="AV554" s="12" t="s">
        <v>91</v>
      </c>
      <c r="AW554" s="12" t="s">
        <v>7</v>
      </c>
      <c r="AX554" s="12" t="s">
        <v>75</v>
      </c>
      <c r="AY554" s="230" t="s">
        <v>169</v>
      </c>
    </row>
    <row r="555" spans="2:51" s="12" customFormat="1" ht="13.5">
      <c r="B555" s="229"/>
      <c r="D555" s="218" t="s">
        <v>179</v>
      </c>
      <c r="E555" s="230" t="s">
        <v>5</v>
      </c>
      <c r="F555" s="231" t="s">
        <v>416</v>
      </c>
      <c r="H555" s="232">
        <v>55</v>
      </c>
      <c r="I555" s="233"/>
      <c r="J555" s="233"/>
      <c r="M555" s="229"/>
      <c r="N555" s="234"/>
      <c r="O555" s="235"/>
      <c r="P555" s="235"/>
      <c r="Q555" s="235"/>
      <c r="R555" s="235"/>
      <c r="S555" s="235"/>
      <c r="T555" s="235"/>
      <c r="U555" s="235"/>
      <c r="V555" s="235"/>
      <c r="W555" s="235"/>
      <c r="X555" s="236"/>
      <c r="AT555" s="230" t="s">
        <v>179</v>
      </c>
      <c r="AU555" s="230" t="s">
        <v>91</v>
      </c>
      <c r="AV555" s="12" t="s">
        <v>91</v>
      </c>
      <c r="AW555" s="12" t="s">
        <v>7</v>
      </c>
      <c r="AX555" s="12" t="s">
        <v>75</v>
      </c>
      <c r="AY555" s="230" t="s">
        <v>169</v>
      </c>
    </row>
    <row r="556" spans="2:51" s="12" customFormat="1" ht="13.5">
      <c r="B556" s="229"/>
      <c r="D556" s="218" t="s">
        <v>179</v>
      </c>
      <c r="E556" s="230" t="s">
        <v>5</v>
      </c>
      <c r="F556" s="231" t="s">
        <v>417</v>
      </c>
      <c r="H556" s="232">
        <v>55</v>
      </c>
      <c r="I556" s="233"/>
      <c r="J556" s="233"/>
      <c r="M556" s="229"/>
      <c r="N556" s="234"/>
      <c r="O556" s="235"/>
      <c r="P556" s="235"/>
      <c r="Q556" s="235"/>
      <c r="R556" s="235"/>
      <c r="S556" s="235"/>
      <c r="T556" s="235"/>
      <c r="U556" s="235"/>
      <c r="V556" s="235"/>
      <c r="W556" s="235"/>
      <c r="X556" s="236"/>
      <c r="AT556" s="230" t="s">
        <v>179</v>
      </c>
      <c r="AU556" s="230" t="s">
        <v>91</v>
      </c>
      <c r="AV556" s="12" t="s">
        <v>91</v>
      </c>
      <c r="AW556" s="12" t="s">
        <v>7</v>
      </c>
      <c r="AX556" s="12" t="s">
        <v>75</v>
      </c>
      <c r="AY556" s="230" t="s">
        <v>169</v>
      </c>
    </row>
    <row r="557" spans="2:51" s="12" customFormat="1" ht="13.5">
      <c r="B557" s="229"/>
      <c r="D557" s="218" t="s">
        <v>179</v>
      </c>
      <c r="E557" s="230" t="s">
        <v>5</v>
      </c>
      <c r="F557" s="231" t="s">
        <v>418</v>
      </c>
      <c r="H557" s="232">
        <v>65</v>
      </c>
      <c r="I557" s="233"/>
      <c r="J557" s="233"/>
      <c r="M557" s="229"/>
      <c r="N557" s="234"/>
      <c r="O557" s="235"/>
      <c r="P557" s="235"/>
      <c r="Q557" s="235"/>
      <c r="R557" s="235"/>
      <c r="S557" s="235"/>
      <c r="T557" s="235"/>
      <c r="U557" s="235"/>
      <c r="V557" s="235"/>
      <c r="W557" s="235"/>
      <c r="X557" s="236"/>
      <c r="AT557" s="230" t="s">
        <v>179</v>
      </c>
      <c r="AU557" s="230" t="s">
        <v>91</v>
      </c>
      <c r="AV557" s="12" t="s">
        <v>91</v>
      </c>
      <c r="AW557" s="12" t="s">
        <v>7</v>
      </c>
      <c r="AX557" s="12" t="s">
        <v>75</v>
      </c>
      <c r="AY557" s="230" t="s">
        <v>169</v>
      </c>
    </row>
    <row r="558" spans="2:51" s="12" customFormat="1" ht="13.5">
      <c r="B558" s="229"/>
      <c r="D558" s="218" t="s">
        <v>179</v>
      </c>
      <c r="E558" s="230" t="s">
        <v>5</v>
      </c>
      <c r="F558" s="231" t="s">
        <v>419</v>
      </c>
      <c r="H558" s="232">
        <v>65</v>
      </c>
      <c r="I558" s="233"/>
      <c r="J558" s="233"/>
      <c r="M558" s="229"/>
      <c r="N558" s="234"/>
      <c r="O558" s="235"/>
      <c r="P558" s="235"/>
      <c r="Q558" s="235"/>
      <c r="R558" s="235"/>
      <c r="S558" s="235"/>
      <c r="T558" s="235"/>
      <c r="U558" s="235"/>
      <c r="V558" s="235"/>
      <c r="W558" s="235"/>
      <c r="X558" s="236"/>
      <c r="AT558" s="230" t="s">
        <v>179</v>
      </c>
      <c r="AU558" s="230" t="s">
        <v>91</v>
      </c>
      <c r="AV558" s="12" t="s">
        <v>91</v>
      </c>
      <c r="AW558" s="12" t="s">
        <v>7</v>
      </c>
      <c r="AX558" s="12" t="s">
        <v>75</v>
      </c>
      <c r="AY558" s="230" t="s">
        <v>169</v>
      </c>
    </row>
    <row r="559" spans="2:51" s="12" customFormat="1" ht="13.5">
      <c r="B559" s="229"/>
      <c r="D559" s="218" t="s">
        <v>179</v>
      </c>
      <c r="E559" s="230" t="s">
        <v>5</v>
      </c>
      <c r="F559" s="231" t="s">
        <v>420</v>
      </c>
      <c r="H559" s="232">
        <v>130</v>
      </c>
      <c r="I559" s="233"/>
      <c r="J559" s="233"/>
      <c r="M559" s="229"/>
      <c r="N559" s="234"/>
      <c r="O559" s="235"/>
      <c r="P559" s="235"/>
      <c r="Q559" s="235"/>
      <c r="R559" s="235"/>
      <c r="S559" s="235"/>
      <c r="T559" s="235"/>
      <c r="U559" s="235"/>
      <c r="V559" s="235"/>
      <c r="W559" s="235"/>
      <c r="X559" s="236"/>
      <c r="AT559" s="230" t="s">
        <v>179</v>
      </c>
      <c r="AU559" s="230" t="s">
        <v>91</v>
      </c>
      <c r="AV559" s="12" t="s">
        <v>91</v>
      </c>
      <c r="AW559" s="12" t="s">
        <v>7</v>
      </c>
      <c r="AX559" s="12" t="s">
        <v>75</v>
      </c>
      <c r="AY559" s="230" t="s">
        <v>169</v>
      </c>
    </row>
    <row r="560" spans="2:51" s="12" customFormat="1" ht="13.5">
      <c r="B560" s="229"/>
      <c r="D560" s="218" t="s">
        <v>179</v>
      </c>
      <c r="E560" s="230" t="s">
        <v>5</v>
      </c>
      <c r="F560" s="231" t="s">
        <v>421</v>
      </c>
      <c r="H560" s="232">
        <v>55</v>
      </c>
      <c r="I560" s="233"/>
      <c r="J560" s="233"/>
      <c r="M560" s="229"/>
      <c r="N560" s="234"/>
      <c r="O560" s="235"/>
      <c r="P560" s="235"/>
      <c r="Q560" s="235"/>
      <c r="R560" s="235"/>
      <c r="S560" s="235"/>
      <c r="T560" s="235"/>
      <c r="U560" s="235"/>
      <c r="V560" s="235"/>
      <c r="W560" s="235"/>
      <c r="X560" s="236"/>
      <c r="AT560" s="230" t="s">
        <v>179</v>
      </c>
      <c r="AU560" s="230" t="s">
        <v>91</v>
      </c>
      <c r="AV560" s="12" t="s">
        <v>91</v>
      </c>
      <c r="AW560" s="12" t="s">
        <v>7</v>
      </c>
      <c r="AX560" s="12" t="s">
        <v>75</v>
      </c>
      <c r="AY560" s="230" t="s">
        <v>169</v>
      </c>
    </row>
    <row r="561" spans="2:51" s="12" customFormat="1" ht="13.5">
      <c r="B561" s="229"/>
      <c r="D561" s="218" t="s">
        <v>179</v>
      </c>
      <c r="E561" s="230" t="s">
        <v>5</v>
      </c>
      <c r="F561" s="231" t="s">
        <v>422</v>
      </c>
      <c r="H561" s="232">
        <v>71.25</v>
      </c>
      <c r="I561" s="233"/>
      <c r="J561" s="233"/>
      <c r="M561" s="229"/>
      <c r="N561" s="234"/>
      <c r="O561" s="235"/>
      <c r="P561" s="235"/>
      <c r="Q561" s="235"/>
      <c r="R561" s="235"/>
      <c r="S561" s="235"/>
      <c r="T561" s="235"/>
      <c r="U561" s="235"/>
      <c r="V561" s="235"/>
      <c r="W561" s="235"/>
      <c r="X561" s="236"/>
      <c r="AT561" s="230" t="s">
        <v>179</v>
      </c>
      <c r="AU561" s="230" t="s">
        <v>91</v>
      </c>
      <c r="AV561" s="12" t="s">
        <v>91</v>
      </c>
      <c r="AW561" s="12" t="s">
        <v>7</v>
      </c>
      <c r="AX561" s="12" t="s">
        <v>75</v>
      </c>
      <c r="AY561" s="230" t="s">
        <v>169</v>
      </c>
    </row>
    <row r="562" spans="2:51" s="12" customFormat="1" ht="13.5">
      <c r="B562" s="229"/>
      <c r="D562" s="218" t="s">
        <v>179</v>
      </c>
      <c r="E562" s="230" t="s">
        <v>5</v>
      </c>
      <c r="F562" s="231" t="s">
        <v>423</v>
      </c>
      <c r="H562" s="232">
        <v>65</v>
      </c>
      <c r="I562" s="233"/>
      <c r="J562" s="233"/>
      <c r="M562" s="229"/>
      <c r="N562" s="234"/>
      <c r="O562" s="235"/>
      <c r="P562" s="235"/>
      <c r="Q562" s="235"/>
      <c r="R562" s="235"/>
      <c r="S562" s="235"/>
      <c r="T562" s="235"/>
      <c r="U562" s="235"/>
      <c r="V562" s="235"/>
      <c r="W562" s="235"/>
      <c r="X562" s="236"/>
      <c r="AT562" s="230" t="s">
        <v>179</v>
      </c>
      <c r="AU562" s="230" t="s">
        <v>91</v>
      </c>
      <c r="AV562" s="12" t="s">
        <v>91</v>
      </c>
      <c r="AW562" s="12" t="s">
        <v>7</v>
      </c>
      <c r="AX562" s="12" t="s">
        <v>75</v>
      </c>
      <c r="AY562" s="230" t="s">
        <v>169</v>
      </c>
    </row>
    <row r="563" spans="2:51" s="12" customFormat="1" ht="13.5">
      <c r="B563" s="229"/>
      <c r="D563" s="218" t="s">
        <v>179</v>
      </c>
      <c r="E563" s="230" t="s">
        <v>5</v>
      </c>
      <c r="F563" s="231" t="s">
        <v>424</v>
      </c>
      <c r="H563" s="232">
        <v>65</v>
      </c>
      <c r="I563" s="233"/>
      <c r="J563" s="233"/>
      <c r="M563" s="229"/>
      <c r="N563" s="234"/>
      <c r="O563" s="235"/>
      <c r="P563" s="235"/>
      <c r="Q563" s="235"/>
      <c r="R563" s="235"/>
      <c r="S563" s="235"/>
      <c r="T563" s="235"/>
      <c r="U563" s="235"/>
      <c r="V563" s="235"/>
      <c r="W563" s="235"/>
      <c r="X563" s="236"/>
      <c r="AT563" s="230" t="s">
        <v>179</v>
      </c>
      <c r="AU563" s="230" t="s">
        <v>91</v>
      </c>
      <c r="AV563" s="12" t="s">
        <v>91</v>
      </c>
      <c r="AW563" s="12" t="s">
        <v>7</v>
      </c>
      <c r="AX563" s="12" t="s">
        <v>75</v>
      </c>
      <c r="AY563" s="230" t="s">
        <v>169</v>
      </c>
    </row>
    <row r="564" spans="2:51" s="12" customFormat="1" ht="13.5">
      <c r="B564" s="229"/>
      <c r="D564" s="218" t="s">
        <v>179</v>
      </c>
      <c r="E564" s="230" t="s">
        <v>5</v>
      </c>
      <c r="F564" s="231" t="s">
        <v>425</v>
      </c>
      <c r="H564" s="232">
        <v>85</v>
      </c>
      <c r="I564" s="233"/>
      <c r="J564" s="233"/>
      <c r="M564" s="229"/>
      <c r="N564" s="234"/>
      <c r="O564" s="235"/>
      <c r="P564" s="235"/>
      <c r="Q564" s="235"/>
      <c r="R564" s="235"/>
      <c r="S564" s="235"/>
      <c r="T564" s="235"/>
      <c r="U564" s="235"/>
      <c r="V564" s="235"/>
      <c r="W564" s="235"/>
      <c r="X564" s="236"/>
      <c r="AT564" s="230" t="s">
        <v>179</v>
      </c>
      <c r="AU564" s="230" t="s">
        <v>91</v>
      </c>
      <c r="AV564" s="12" t="s">
        <v>91</v>
      </c>
      <c r="AW564" s="12" t="s">
        <v>7</v>
      </c>
      <c r="AX564" s="12" t="s">
        <v>75</v>
      </c>
      <c r="AY564" s="230" t="s">
        <v>169</v>
      </c>
    </row>
    <row r="565" spans="2:51" s="12" customFormat="1" ht="13.5">
      <c r="B565" s="229"/>
      <c r="D565" s="218" t="s">
        <v>179</v>
      </c>
      <c r="E565" s="230" t="s">
        <v>5</v>
      </c>
      <c r="F565" s="231" t="s">
        <v>426</v>
      </c>
      <c r="H565" s="232">
        <v>180</v>
      </c>
      <c r="I565" s="233"/>
      <c r="J565" s="233"/>
      <c r="M565" s="229"/>
      <c r="N565" s="234"/>
      <c r="O565" s="235"/>
      <c r="P565" s="235"/>
      <c r="Q565" s="235"/>
      <c r="R565" s="235"/>
      <c r="S565" s="235"/>
      <c r="T565" s="235"/>
      <c r="U565" s="235"/>
      <c r="V565" s="235"/>
      <c r="W565" s="235"/>
      <c r="X565" s="236"/>
      <c r="AT565" s="230" t="s">
        <v>179</v>
      </c>
      <c r="AU565" s="230" t="s">
        <v>91</v>
      </c>
      <c r="AV565" s="12" t="s">
        <v>91</v>
      </c>
      <c r="AW565" s="12" t="s">
        <v>7</v>
      </c>
      <c r="AX565" s="12" t="s">
        <v>75</v>
      </c>
      <c r="AY565" s="230" t="s">
        <v>169</v>
      </c>
    </row>
    <row r="566" spans="2:51" s="13" customFormat="1" ht="13.5">
      <c r="B566" s="237"/>
      <c r="D566" s="218" t="s">
        <v>179</v>
      </c>
      <c r="E566" s="238" t="s">
        <v>5</v>
      </c>
      <c r="F566" s="239" t="s">
        <v>182</v>
      </c>
      <c r="H566" s="240">
        <v>1001.25</v>
      </c>
      <c r="I566" s="241"/>
      <c r="J566" s="241"/>
      <c r="M566" s="237"/>
      <c r="N566" s="242"/>
      <c r="O566" s="243"/>
      <c r="P566" s="243"/>
      <c r="Q566" s="243"/>
      <c r="R566" s="243"/>
      <c r="S566" s="243"/>
      <c r="T566" s="243"/>
      <c r="U566" s="243"/>
      <c r="V566" s="243"/>
      <c r="W566" s="243"/>
      <c r="X566" s="244"/>
      <c r="AT566" s="238" t="s">
        <v>179</v>
      </c>
      <c r="AU566" s="238" t="s">
        <v>91</v>
      </c>
      <c r="AV566" s="13" t="s">
        <v>183</v>
      </c>
      <c r="AW566" s="13" t="s">
        <v>7</v>
      </c>
      <c r="AX566" s="13" t="s">
        <v>75</v>
      </c>
      <c r="AY566" s="238" t="s">
        <v>169</v>
      </c>
    </row>
    <row r="567" spans="2:51" s="12" customFormat="1" ht="13.5">
      <c r="B567" s="229"/>
      <c r="D567" s="218" t="s">
        <v>179</v>
      </c>
      <c r="E567" s="230" t="s">
        <v>5</v>
      </c>
      <c r="F567" s="231" t="s">
        <v>634</v>
      </c>
      <c r="H567" s="232">
        <v>132</v>
      </c>
      <c r="I567" s="233"/>
      <c r="J567" s="233"/>
      <c r="M567" s="229"/>
      <c r="N567" s="234"/>
      <c r="O567" s="235"/>
      <c r="P567" s="235"/>
      <c r="Q567" s="235"/>
      <c r="R567" s="235"/>
      <c r="S567" s="235"/>
      <c r="T567" s="235"/>
      <c r="U567" s="235"/>
      <c r="V567" s="235"/>
      <c r="W567" s="235"/>
      <c r="X567" s="236"/>
      <c r="AT567" s="230" t="s">
        <v>179</v>
      </c>
      <c r="AU567" s="230" t="s">
        <v>91</v>
      </c>
      <c r="AV567" s="12" t="s">
        <v>91</v>
      </c>
      <c r="AW567" s="12" t="s">
        <v>7</v>
      </c>
      <c r="AX567" s="12" t="s">
        <v>75</v>
      </c>
      <c r="AY567" s="230" t="s">
        <v>169</v>
      </c>
    </row>
    <row r="568" spans="2:51" s="12" customFormat="1" ht="13.5">
      <c r="B568" s="229"/>
      <c r="D568" s="218" t="s">
        <v>179</v>
      </c>
      <c r="E568" s="230" t="s">
        <v>5</v>
      </c>
      <c r="F568" s="231" t="s">
        <v>206</v>
      </c>
      <c r="H568" s="232">
        <v>84</v>
      </c>
      <c r="I568" s="233"/>
      <c r="J568" s="233"/>
      <c r="M568" s="229"/>
      <c r="N568" s="234"/>
      <c r="O568" s="235"/>
      <c r="P568" s="235"/>
      <c r="Q568" s="235"/>
      <c r="R568" s="235"/>
      <c r="S568" s="235"/>
      <c r="T568" s="235"/>
      <c r="U568" s="235"/>
      <c r="V568" s="235"/>
      <c r="W568" s="235"/>
      <c r="X568" s="236"/>
      <c r="AT568" s="230" t="s">
        <v>179</v>
      </c>
      <c r="AU568" s="230" t="s">
        <v>91</v>
      </c>
      <c r="AV568" s="12" t="s">
        <v>91</v>
      </c>
      <c r="AW568" s="12" t="s">
        <v>7</v>
      </c>
      <c r="AX568" s="12" t="s">
        <v>75</v>
      </c>
      <c r="AY568" s="230" t="s">
        <v>169</v>
      </c>
    </row>
    <row r="569" spans="2:51" s="12" customFormat="1" ht="13.5">
      <c r="B569" s="229"/>
      <c r="D569" s="218" t="s">
        <v>179</v>
      </c>
      <c r="E569" s="230" t="s">
        <v>5</v>
      </c>
      <c r="F569" s="231" t="s">
        <v>207</v>
      </c>
      <c r="H569" s="232">
        <v>228</v>
      </c>
      <c r="I569" s="233"/>
      <c r="J569" s="233"/>
      <c r="M569" s="229"/>
      <c r="N569" s="234"/>
      <c r="O569" s="235"/>
      <c r="P569" s="235"/>
      <c r="Q569" s="235"/>
      <c r="R569" s="235"/>
      <c r="S569" s="235"/>
      <c r="T569" s="235"/>
      <c r="U569" s="235"/>
      <c r="V569" s="235"/>
      <c r="W569" s="235"/>
      <c r="X569" s="236"/>
      <c r="AT569" s="230" t="s">
        <v>179</v>
      </c>
      <c r="AU569" s="230" t="s">
        <v>91</v>
      </c>
      <c r="AV569" s="12" t="s">
        <v>91</v>
      </c>
      <c r="AW569" s="12" t="s">
        <v>7</v>
      </c>
      <c r="AX569" s="12" t="s">
        <v>75</v>
      </c>
      <c r="AY569" s="230" t="s">
        <v>169</v>
      </c>
    </row>
    <row r="570" spans="2:51" s="13" customFormat="1" ht="13.5">
      <c r="B570" s="237"/>
      <c r="D570" s="218" t="s">
        <v>179</v>
      </c>
      <c r="E570" s="238" t="s">
        <v>5</v>
      </c>
      <c r="F570" s="239" t="s">
        <v>182</v>
      </c>
      <c r="H570" s="240">
        <v>444</v>
      </c>
      <c r="I570" s="241"/>
      <c r="J570" s="241"/>
      <c r="M570" s="237"/>
      <c r="N570" s="242"/>
      <c r="O570" s="243"/>
      <c r="P570" s="243"/>
      <c r="Q570" s="243"/>
      <c r="R570" s="243"/>
      <c r="S570" s="243"/>
      <c r="T570" s="243"/>
      <c r="U570" s="243"/>
      <c r="V570" s="243"/>
      <c r="W570" s="243"/>
      <c r="X570" s="244"/>
      <c r="AT570" s="238" t="s">
        <v>179</v>
      </c>
      <c r="AU570" s="238" t="s">
        <v>91</v>
      </c>
      <c r="AV570" s="13" t="s">
        <v>183</v>
      </c>
      <c r="AW570" s="13" t="s">
        <v>7</v>
      </c>
      <c r="AX570" s="13" t="s">
        <v>75</v>
      </c>
      <c r="AY570" s="238" t="s">
        <v>169</v>
      </c>
    </row>
    <row r="571" spans="2:51" s="14" customFormat="1" ht="13.5">
      <c r="B571" s="245"/>
      <c r="D571" s="218" t="s">
        <v>179</v>
      </c>
      <c r="E571" s="246" t="s">
        <v>5</v>
      </c>
      <c r="F571" s="247" t="s">
        <v>184</v>
      </c>
      <c r="H571" s="248">
        <v>1445.25</v>
      </c>
      <c r="I571" s="249"/>
      <c r="J571" s="249"/>
      <c r="M571" s="245"/>
      <c r="N571" s="250"/>
      <c r="O571" s="251"/>
      <c r="P571" s="251"/>
      <c r="Q571" s="251"/>
      <c r="R571" s="251"/>
      <c r="S571" s="251"/>
      <c r="T571" s="251"/>
      <c r="U571" s="251"/>
      <c r="V571" s="251"/>
      <c r="W571" s="251"/>
      <c r="X571" s="252"/>
      <c r="AT571" s="246" t="s">
        <v>179</v>
      </c>
      <c r="AU571" s="246" t="s">
        <v>91</v>
      </c>
      <c r="AV571" s="14" t="s">
        <v>175</v>
      </c>
      <c r="AW571" s="14" t="s">
        <v>7</v>
      </c>
      <c r="AX571" s="14" t="s">
        <v>80</v>
      </c>
      <c r="AY571" s="246" t="s">
        <v>169</v>
      </c>
    </row>
    <row r="572" spans="2:65" s="1" customFormat="1" ht="25.5" customHeight="1">
      <c r="B572" s="205"/>
      <c r="C572" s="206" t="s">
        <v>635</v>
      </c>
      <c r="D572" s="206" t="s">
        <v>171</v>
      </c>
      <c r="E572" s="207" t="s">
        <v>636</v>
      </c>
      <c r="F572" s="208" t="s">
        <v>637</v>
      </c>
      <c r="G572" s="209" t="s">
        <v>94</v>
      </c>
      <c r="H572" s="210">
        <v>724.8</v>
      </c>
      <c r="I572" s="211"/>
      <c r="J572" s="211"/>
      <c r="K572" s="212">
        <f>ROUND(P572*H572,2)</f>
        <v>0</v>
      </c>
      <c r="L572" s="208" t="s">
        <v>174</v>
      </c>
      <c r="M572" s="47"/>
      <c r="N572" s="213" t="s">
        <v>5</v>
      </c>
      <c r="O572" s="214" t="s">
        <v>44</v>
      </c>
      <c r="P572" s="143">
        <f>I572+J572</f>
        <v>0</v>
      </c>
      <c r="Q572" s="143">
        <f>ROUND(I572*H572,2)</f>
        <v>0</v>
      </c>
      <c r="R572" s="143">
        <f>ROUND(J572*H572,2)</f>
        <v>0</v>
      </c>
      <c r="S572" s="48"/>
      <c r="T572" s="215">
        <f>S572*H572</f>
        <v>0</v>
      </c>
      <c r="U572" s="215">
        <v>0.18776</v>
      </c>
      <c r="V572" s="215">
        <f>U572*H572</f>
        <v>136.088448</v>
      </c>
      <c r="W572" s="215">
        <v>0</v>
      </c>
      <c r="X572" s="216">
        <f>W572*H572</f>
        <v>0</v>
      </c>
      <c r="AR572" s="25" t="s">
        <v>175</v>
      </c>
      <c r="AT572" s="25" t="s">
        <v>171</v>
      </c>
      <c r="AU572" s="25" t="s">
        <v>91</v>
      </c>
      <c r="AY572" s="25" t="s">
        <v>169</v>
      </c>
      <c r="BE572" s="217">
        <f>IF(O572="základní",K572,0)</f>
        <v>0</v>
      </c>
      <c r="BF572" s="217">
        <f>IF(O572="snížená",K572,0)</f>
        <v>0</v>
      </c>
      <c r="BG572" s="217">
        <f>IF(O572="zákl. přenesená",K572,0)</f>
        <v>0</v>
      </c>
      <c r="BH572" s="217">
        <f>IF(O572="sníž. přenesená",K572,0)</f>
        <v>0</v>
      </c>
      <c r="BI572" s="217">
        <f>IF(O572="nulová",K572,0)</f>
        <v>0</v>
      </c>
      <c r="BJ572" s="25" t="s">
        <v>80</v>
      </c>
      <c r="BK572" s="217">
        <f>ROUND(P572*H572,2)</f>
        <v>0</v>
      </c>
      <c r="BL572" s="25" t="s">
        <v>175</v>
      </c>
      <c r="BM572" s="25" t="s">
        <v>638</v>
      </c>
    </row>
    <row r="573" spans="2:47" s="1" customFormat="1" ht="13.5">
      <c r="B573" s="47"/>
      <c r="D573" s="218" t="s">
        <v>177</v>
      </c>
      <c r="F573" s="219" t="s">
        <v>639</v>
      </c>
      <c r="I573" s="220"/>
      <c r="J573" s="220"/>
      <c r="M573" s="47"/>
      <c r="N573" s="221"/>
      <c r="O573" s="48"/>
      <c r="P573" s="48"/>
      <c r="Q573" s="48"/>
      <c r="R573" s="48"/>
      <c r="S573" s="48"/>
      <c r="T573" s="48"/>
      <c r="U573" s="48"/>
      <c r="V573" s="48"/>
      <c r="W573" s="48"/>
      <c r="X573" s="86"/>
      <c r="AT573" s="25" t="s">
        <v>177</v>
      </c>
      <c r="AU573" s="25" t="s">
        <v>91</v>
      </c>
    </row>
    <row r="574" spans="2:51" s="11" customFormat="1" ht="13.5">
      <c r="B574" s="222"/>
      <c r="D574" s="218" t="s">
        <v>179</v>
      </c>
      <c r="E574" s="223" t="s">
        <v>5</v>
      </c>
      <c r="F574" s="224" t="s">
        <v>640</v>
      </c>
      <c r="H574" s="223" t="s">
        <v>5</v>
      </c>
      <c r="I574" s="225"/>
      <c r="J574" s="225"/>
      <c r="M574" s="222"/>
      <c r="N574" s="226"/>
      <c r="O574" s="227"/>
      <c r="P574" s="227"/>
      <c r="Q574" s="227"/>
      <c r="R574" s="227"/>
      <c r="S574" s="227"/>
      <c r="T574" s="227"/>
      <c r="U574" s="227"/>
      <c r="V574" s="227"/>
      <c r="W574" s="227"/>
      <c r="X574" s="228"/>
      <c r="AT574" s="223" t="s">
        <v>179</v>
      </c>
      <c r="AU574" s="223" t="s">
        <v>91</v>
      </c>
      <c r="AV574" s="11" t="s">
        <v>80</v>
      </c>
      <c r="AW574" s="11" t="s">
        <v>7</v>
      </c>
      <c r="AX574" s="11" t="s">
        <v>75</v>
      </c>
      <c r="AY574" s="223" t="s">
        <v>169</v>
      </c>
    </row>
    <row r="575" spans="2:51" s="12" customFormat="1" ht="13.5">
      <c r="B575" s="229"/>
      <c r="D575" s="218" t="s">
        <v>179</v>
      </c>
      <c r="E575" s="230" t="s">
        <v>5</v>
      </c>
      <c r="F575" s="231" t="s">
        <v>641</v>
      </c>
      <c r="H575" s="232">
        <v>724.8</v>
      </c>
      <c r="I575" s="233"/>
      <c r="J575" s="233"/>
      <c r="M575" s="229"/>
      <c r="N575" s="234"/>
      <c r="O575" s="235"/>
      <c r="P575" s="235"/>
      <c r="Q575" s="235"/>
      <c r="R575" s="235"/>
      <c r="S575" s="235"/>
      <c r="T575" s="235"/>
      <c r="U575" s="235"/>
      <c r="V575" s="235"/>
      <c r="W575" s="235"/>
      <c r="X575" s="236"/>
      <c r="AT575" s="230" t="s">
        <v>179</v>
      </c>
      <c r="AU575" s="230" t="s">
        <v>91</v>
      </c>
      <c r="AV575" s="12" t="s">
        <v>91</v>
      </c>
      <c r="AW575" s="12" t="s">
        <v>7</v>
      </c>
      <c r="AX575" s="12" t="s">
        <v>75</v>
      </c>
      <c r="AY575" s="230" t="s">
        <v>169</v>
      </c>
    </row>
    <row r="576" spans="2:51" s="13" customFormat="1" ht="13.5">
      <c r="B576" s="237"/>
      <c r="D576" s="218" t="s">
        <v>179</v>
      </c>
      <c r="E576" s="238" t="s">
        <v>5</v>
      </c>
      <c r="F576" s="239" t="s">
        <v>182</v>
      </c>
      <c r="H576" s="240">
        <v>724.8</v>
      </c>
      <c r="I576" s="241"/>
      <c r="J576" s="241"/>
      <c r="M576" s="237"/>
      <c r="N576" s="242"/>
      <c r="O576" s="243"/>
      <c r="P576" s="243"/>
      <c r="Q576" s="243"/>
      <c r="R576" s="243"/>
      <c r="S576" s="243"/>
      <c r="T576" s="243"/>
      <c r="U576" s="243"/>
      <c r="V576" s="243"/>
      <c r="W576" s="243"/>
      <c r="X576" s="244"/>
      <c r="AT576" s="238" t="s">
        <v>179</v>
      </c>
      <c r="AU576" s="238" t="s">
        <v>91</v>
      </c>
      <c r="AV576" s="13" t="s">
        <v>183</v>
      </c>
      <c r="AW576" s="13" t="s">
        <v>7</v>
      </c>
      <c r="AX576" s="13" t="s">
        <v>75</v>
      </c>
      <c r="AY576" s="238" t="s">
        <v>169</v>
      </c>
    </row>
    <row r="577" spans="2:51" s="14" customFormat="1" ht="13.5">
      <c r="B577" s="245"/>
      <c r="D577" s="218" t="s">
        <v>179</v>
      </c>
      <c r="E577" s="246" t="s">
        <v>5</v>
      </c>
      <c r="F577" s="247" t="s">
        <v>184</v>
      </c>
      <c r="H577" s="248">
        <v>724.8</v>
      </c>
      <c r="I577" s="249"/>
      <c r="J577" s="249"/>
      <c r="M577" s="245"/>
      <c r="N577" s="250"/>
      <c r="O577" s="251"/>
      <c r="P577" s="251"/>
      <c r="Q577" s="251"/>
      <c r="R577" s="251"/>
      <c r="S577" s="251"/>
      <c r="T577" s="251"/>
      <c r="U577" s="251"/>
      <c r="V577" s="251"/>
      <c r="W577" s="251"/>
      <c r="X577" s="252"/>
      <c r="AT577" s="246" t="s">
        <v>179</v>
      </c>
      <c r="AU577" s="246" t="s">
        <v>91</v>
      </c>
      <c r="AV577" s="14" t="s">
        <v>175</v>
      </c>
      <c r="AW577" s="14" t="s">
        <v>7</v>
      </c>
      <c r="AX577" s="14" t="s">
        <v>80</v>
      </c>
      <c r="AY577" s="246" t="s">
        <v>169</v>
      </c>
    </row>
    <row r="578" spans="2:65" s="1" customFormat="1" ht="25.5" customHeight="1">
      <c r="B578" s="205"/>
      <c r="C578" s="206" t="s">
        <v>642</v>
      </c>
      <c r="D578" s="206" t="s">
        <v>171</v>
      </c>
      <c r="E578" s="207" t="s">
        <v>643</v>
      </c>
      <c r="F578" s="208" t="s">
        <v>644</v>
      </c>
      <c r="G578" s="209" t="s">
        <v>94</v>
      </c>
      <c r="H578" s="210">
        <v>6537.3</v>
      </c>
      <c r="I578" s="211"/>
      <c r="J578" s="211"/>
      <c r="K578" s="212">
        <f>ROUND(P578*H578,2)</f>
        <v>0</v>
      </c>
      <c r="L578" s="208" t="s">
        <v>645</v>
      </c>
      <c r="M578" s="47"/>
      <c r="N578" s="213" t="s">
        <v>5</v>
      </c>
      <c r="O578" s="214" t="s">
        <v>44</v>
      </c>
      <c r="P578" s="143">
        <f>I578+J578</f>
        <v>0</v>
      </c>
      <c r="Q578" s="143">
        <f>ROUND(I578*H578,2)</f>
        <v>0</v>
      </c>
      <c r="R578" s="143">
        <f>ROUND(J578*H578,2)</f>
        <v>0</v>
      </c>
      <c r="S578" s="48"/>
      <c r="T578" s="215">
        <f>S578*H578</f>
        <v>0</v>
      </c>
      <c r="U578" s="215">
        <v>0</v>
      </c>
      <c r="V578" s="215">
        <f>U578*H578</f>
        <v>0</v>
      </c>
      <c r="W578" s="215">
        <v>0</v>
      </c>
      <c r="X578" s="216">
        <f>W578*H578</f>
        <v>0</v>
      </c>
      <c r="AR578" s="25" t="s">
        <v>175</v>
      </c>
      <c r="AT578" s="25" t="s">
        <v>171</v>
      </c>
      <c r="AU578" s="25" t="s">
        <v>91</v>
      </c>
      <c r="AY578" s="25" t="s">
        <v>169</v>
      </c>
      <c r="BE578" s="217">
        <f>IF(O578="základní",K578,0)</f>
        <v>0</v>
      </c>
      <c r="BF578" s="217">
        <f>IF(O578="snížená",K578,0)</f>
        <v>0</v>
      </c>
      <c r="BG578" s="217">
        <f>IF(O578="zákl. přenesená",K578,0)</f>
        <v>0</v>
      </c>
      <c r="BH578" s="217">
        <f>IF(O578="sníž. přenesená",K578,0)</f>
        <v>0</v>
      </c>
      <c r="BI578" s="217">
        <f>IF(O578="nulová",K578,0)</f>
        <v>0</v>
      </c>
      <c r="BJ578" s="25" t="s">
        <v>80</v>
      </c>
      <c r="BK578" s="217">
        <f>ROUND(P578*H578,2)</f>
        <v>0</v>
      </c>
      <c r="BL578" s="25" t="s">
        <v>175</v>
      </c>
      <c r="BM578" s="25" t="s">
        <v>646</v>
      </c>
    </row>
    <row r="579" spans="2:51" s="11" customFormat="1" ht="13.5">
      <c r="B579" s="222"/>
      <c r="D579" s="218" t="s">
        <v>179</v>
      </c>
      <c r="E579" s="223" t="s">
        <v>5</v>
      </c>
      <c r="F579" s="224" t="s">
        <v>647</v>
      </c>
      <c r="H579" s="223" t="s">
        <v>5</v>
      </c>
      <c r="I579" s="225"/>
      <c r="J579" s="225"/>
      <c r="M579" s="222"/>
      <c r="N579" s="226"/>
      <c r="O579" s="227"/>
      <c r="P579" s="227"/>
      <c r="Q579" s="227"/>
      <c r="R579" s="227"/>
      <c r="S579" s="227"/>
      <c r="T579" s="227"/>
      <c r="U579" s="227"/>
      <c r="V579" s="227"/>
      <c r="W579" s="227"/>
      <c r="X579" s="228"/>
      <c r="AT579" s="223" t="s">
        <v>179</v>
      </c>
      <c r="AU579" s="223" t="s">
        <v>91</v>
      </c>
      <c r="AV579" s="11" t="s">
        <v>80</v>
      </c>
      <c r="AW579" s="11" t="s">
        <v>7</v>
      </c>
      <c r="AX579" s="11" t="s">
        <v>75</v>
      </c>
      <c r="AY579" s="223" t="s">
        <v>169</v>
      </c>
    </row>
    <row r="580" spans="2:51" s="12" customFormat="1" ht="13.5">
      <c r="B580" s="229"/>
      <c r="D580" s="218" t="s">
        <v>179</v>
      </c>
      <c r="E580" s="230" t="s">
        <v>5</v>
      </c>
      <c r="F580" s="231" t="s">
        <v>648</v>
      </c>
      <c r="H580" s="232">
        <v>2310</v>
      </c>
      <c r="I580" s="233"/>
      <c r="J580" s="233"/>
      <c r="M580" s="229"/>
      <c r="N580" s="234"/>
      <c r="O580" s="235"/>
      <c r="P580" s="235"/>
      <c r="Q580" s="235"/>
      <c r="R580" s="235"/>
      <c r="S580" s="235"/>
      <c r="T580" s="235"/>
      <c r="U580" s="235"/>
      <c r="V580" s="235"/>
      <c r="W580" s="235"/>
      <c r="X580" s="236"/>
      <c r="AT580" s="230" t="s">
        <v>179</v>
      </c>
      <c r="AU580" s="230" t="s">
        <v>91</v>
      </c>
      <c r="AV580" s="12" t="s">
        <v>91</v>
      </c>
      <c r="AW580" s="12" t="s">
        <v>7</v>
      </c>
      <c r="AX580" s="12" t="s">
        <v>75</v>
      </c>
      <c r="AY580" s="230" t="s">
        <v>169</v>
      </c>
    </row>
    <row r="581" spans="2:51" s="12" customFormat="1" ht="13.5">
      <c r="B581" s="229"/>
      <c r="D581" s="218" t="s">
        <v>179</v>
      </c>
      <c r="E581" s="230" t="s">
        <v>5</v>
      </c>
      <c r="F581" s="231" t="s">
        <v>649</v>
      </c>
      <c r="H581" s="232">
        <v>1208.9</v>
      </c>
      <c r="I581" s="233"/>
      <c r="J581" s="233"/>
      <c r="M581" s="229"/>
      <c r="N581" s="234"/>
      <c r="O581" s="235"/>
      <c r="P581" s="235"/>
      <c r="Q581" s="235"/>
      <c r="R581" s="235"/>
      <c r="S581" s="235"/>
      <c r="T581" s="235"/>
      <c r="U581" s="235"/>
      <c r="V581" s="235"/>
      <c r="W581" s="235"/>
      <c r="X581" s="236"/>
      <c r="AT581" s="230" t="s">
        <v>179</v>
      </c>
      <c r="AU581" s="230" t="s">
        <v>91</v>
      </c>
      <c r="AV581" s="12" t="s">
        <v>91</v>
      </c>
      <c r="AW581" s="12" t="s">
        <v>7</v>
      </c>
      <c r="AX581" s="12" t="s">
        <v>75</v>
      </c>
      <c r="AY581" s="230" t="s">
        <v>169</v>
      </c>
    </row>
    <row r="582" spans="2:51" s="12" customFormat="1" ht="13.5">
      <c r="B582" s="229"/>
      <c r="D582" s="218" t="s">
        <v>179</v>
      </c>
      <c r="E582" s="230" t="s">
        <v>5</v>
      </c>
      <c r="F582" s="231" t="s">
        <v>650</v>
      </c>
      <c r="H582" s="232">
        <v>2306.15</v>
      </c>
      <c r="I582" s="233"/>
      <c r="J582" s="233"/>
      <c r="M582" s="229"/>
      <c r="N582" s="234"/>
      <c r="O582" s="235"/>
      <c r="P582" s="235"/>
      <c r="Q582" s="235"/>
      <c r="R582" s="235"/>
      <c r="S582" s="235"/>
      <c r="T582" s="235"/>
      <c r="U582" s="235"/>
      <c r="V582" s="235"/>
      <c r="W582" s="235"/>
      <c r="X582" s="236"/>
      <c r="AT582" s="230" t="s">
        <v>179</v>
      </c>
      <c r="AU582" s="230" t="s">
        <v>91</v>
      </c>
      <c r="AV582" s="12" t="s">
        <v>91</v>
      </c>
      <c r="AW582" s="12" t="s">
        <v>7</v>
      </c>
      <c r="AX582" s="12" t="s">
        <v>75</v>
      </c>
      <c r="AY582" s="230" t="s">
        <v>169</v>
      </c>
    </row>
    <row r="583" spans="2:51" s="12" customFormat="1" ht="13.5">
      <c r="B583" s="229"/>
      <c r="D583" s="218" t="s">
        <v>179</v>
      </c>
      <c r="E583" s="230" t="s">
        <v>5</v>
      </c>
      <c r="F583" s="231" t="s">
        <v>651</v>
      </c>
      <c r="H583" s="232">
        <v>712.25</v>
      </c>
      <c r="I583" s="233"/>
      <c r="J583" s="233"/>
      <c r="M583" s="229"/>
      <c r="N583" s="234"/>
      <c r="O583" s="235"/>
      <c r="P583" s="235"/>
      <c r="Q583" s="235"/>
      <c r="R583" s="235"/>
      <c r="S583" s="235"/>
      <c r="T583" s="235"/>
      <c r="U583" s="235"/>
      <c r="V583" s="235"/>
      <c r="W583" s="235"/>
      <c r="X583" s="236"/>
      <c r="AT583" s="230" t="s">
        <v>179</v>
      </c>
      <c r="AU583" s="230" t="s">
        <v>91</v>
      </c>
      <c r="AV583" s="12" t="s">
        <v>91</v>
      </c>
      <c r="AW583" s="12" t="s">
        <v>7</v>
      </c>
      <c r="AX583" s="12" t="s">
        <v>75</v>
      </c>
      <c r="AY583" s="230" t="s">
        <v>169</v>
      </c>
    </row>
    <row r="584" spans="2:51" s="13" customFormat="1" ht="13.5">
      <c r="B584" s="237"/>
      <c r="D584" s="218" t="s">
        <v>179</v>
      </c>
      <c r="E584" s="238" t="s">
        <v>5</v>
      </c>
      <c r="F584" s="239" t="s">
        <v>182</v>
      </c>
      <c r="H584" s="240">
        <v>6537.3</v>
      </c>
      <c r="I584" s="241"/>
      <c r="J584" s="241"/>
      <c r="M584" s="237"/>
      <c r="N584" s="242"/>
      <c r="O584" s="243"/>
      <c r="P584" s="243"/>
      <c r="Q584" s="243"/>
      <c r="R584" s="243"/>
      <c r="S584" s="243"/>
      <c r="T584" s="243"/>
      <c r="U584" s="243"/>
      <c r="V584" s="243"/>
      <c r="W584" s="243"/>
      <c r="X584" s="244"/>
      <c r="AT584" s="238" t="s">
        <v>179</v>
      </c>
      <c r="AU584" s="238" t="s">
        <v>91</v>
      </c>
      <c r="AV584" s="13" t="s">
        <v>183</v>
      </c>
      <c r="AW584" s="13" t="s">
        <v>7</v>
      </c>
      <c r="AX584" s="13" t="s">
        <v>75</v>
      </c>
      <c r="AY584" s="238" t="s">
        <v>169</v>
      </c>
    </row>
    <row r="585" spans="2:51" s="14" customFormat="1" ht="13.5">
      <c r="B585" s="245"/>
      <c r="D585" s="218" t="s">
        <v>179</v>
      </c>
      <c r="E585" s="246" t="s">
        <v>5</v>
      </c>
      <c r="F585" s="247" t="s">
        <v>184</v>
      </c>
      <c r="H585" s="248">
        <v>6537.3</v>
      </c>
      <c r="I585" s="249"/>
      <c r="J585" s="249"/>
      <c r="M585" s="245"/>
      <c r="N585" s="250"/>
      <c r="O585" s="251"/>
      <c r="P585" s="251"/>
      <c r="Q585" s="251"/>
      <c r="R585" s="251"/>
      <c r="S585" s="251"/>
      <c r="T585" s="251"/>
      <c r="U585" s="251"/>
      <c r="V585" s="251"/>
      <c r="W585" s="251"/>
      <c r="X585" s="252"/>
      <c r="AT585" s="246" t="s">
        <v>179</v>
      </c>
      <c r="AU585" s="246" t="s">
        <v>91</v>
      </c>
      <c r="AV585" s="14" t="s">
        <v>175</v>
      </c>
      <c r="AW585" s="14" t="s">
        <v>7</v>
      </c>
      <c r="AX585" s="14" t="s">
        <v>80</v>
      </c>
      <c r="AY585" s="246" t="s">
        <v>169</v>
      </c>
    </row>
    <row r="586" spans="2:65" s="1" customFormat="1" ht="25.5" customHeight="1">
      <c r="B586" s="205"/>
      <c r="C586" s="206" t="s">
        <v>652</v>
      </c>
      <c r="D586" s="206" t="s">
        <v>171</v>
      </c>
      <c r="E586" s="207" t="s">
        <v>653</v>
      </c>
      <c r="F586" s="208" t="s">
        <v>654</v>
      </c>
      <c r="G586" s="209" t="s">
        <v>94</v>
      </c>
      <c r="H586" s="210">
        <v>6537.3</v>
      </c>
      <c r="I586" s="211"/>
      <c r="J586" s="211"/>
      <c r="K586" s="212">
        <f>ROUND(P586*H586,2)</f>
        <v>0</v>
      </c>
      <c r="L586" s="208" t="s">
        <v>645</v>
      </c>
      <c r="M586" s="47"/>
      <c r="N586" s="213" t="s">
        <v>5</v>
      </c>
      <c r="O586" s="214" t="s">
        <v>44</v>
      </c>
      <c r="P586" s="143">
        <f>I586+J586</f>
        <v>0</v>
      </c>
      <c r="Q586" s="143">
        <f>ROUND(I586*H586,2)</f>
        <v>0</v>
      </c>
      <c r="R586" s="143">
        <f>ROUND(J586*H586,2)</f>
        <v>0</v>
      </c>
      <c r="S586" s="48"/>
      <c r="T586" s="215">
        <f>S586*H586</f>
        <v>0</v>
      </c>
      <c r="U586" s="215">
        <v>0</v>
      </c>
      <c r="V586" s="215">
        <f>U586*H586</f>
        <v>0</v>
      </c>
      <c r="W586" s="215">
        <v>0</v>
      </c>
      <c r="X586" s="216">
        <f>W586*H586</f>
        <v>0</v>
      </c>
      <c r="AR586" s="25" t="s">
        <v>175</v>
      </c>
      <c r="AT586" s="25" t="s">
        <v>171</v>
      </c>
      <c r="AU586" s="25" t="s">
        <v>91</v>
      </c>
      <c r="AY586" s="25" t="s">
        <v>169</v>
      </c>
      <c r="BE586" s="217">
        <f>IF(O586="základní",K586,0)</f>
        <v>0</v>
      </c>
      <c r="BF586" s="217">
        <f>IF(O586="snížená",K586,0)</f>
        <v>0</v>
      </c>
      <c r="BG586" s="217">
        <f>IF(O586="zákl. přenesená",K586,0)</f>
        <v>0</v>
      </c>
      <c r="BH586" s="217">
        <f>IF(O586="sníž. přenesená",K586,0)</f>
        <v>0</v>
      </c>
      <c r="BI586" s="217">
        <f>IF(O586="nulová",K586,0)</f>
        <v>0</v>
      </c>
      <c r="BJ586" s="25" t="s">
        <v>80</v>
      </c>
      <c r="BK586" s="217">
        <f>ROUND(P586*H586,2)</f>
        <v>0</v>
      </c>
      <c r="BL586" s="25" t="s">
        <v>175</v>
      </c>
      <c r="BM586" s="25" t="s">
        <v>655</v>
      </c>
    </row>
    <row r="587" spans="2:51" s="11" customFormat="1" ht="13.5">
      <c r="B587" s="222"/>
      <c r="D587" s="218" t="s">
        <v>179</v>
      </c>
      <c r="E587" s="223" t="s">
        <v>5</v>
      </c>
      <c r="F587" s="224" t="s">
        <v>647</v>
      </c>
      <c r="H587" s="223" t="s">
        <v>5</v>
      </c>
      <c r="I587" s="225"/>
      <c r="J587" s="225"/>
      <c r="M587" s="222"/>
      <c r="N587" s="226"/>
      <c r="O587" s="227"/>
      <c r="P587" s="227"/>
      <c r="Q587" s="227"/>
      <c r="R587" s="227"/>
      <c r="S587" s="227"/>
      <c r="T587" s="227"/>
      <c r="U587" s="227"/>
      <c r="V587" s="227"/>
      <c r="W587" s="227"/>
      <c r="X587" s="228"/>
      <c r="AT587" s="223" t="s">
        <v>179</v>
      </c>
      <c r="AU587" s="223" t="s">
        <v>91</v>
      </c>
      <c r="AV587" s="11" t="s">
        <v>80</v>
      </c>
      <c r="AW587" s="11" t="s">
        <v>7</v>
      </c>
      <c r="AX587" s="11" t="s">
        <v>75</v>
      </c>
      <c r="AY587" s="223" t="s">
        <v>169</v>
      </c>
    </row>
    <row r="588" spans="2:51" s="12" customFormat="1" ht="13.5">
      <c r="B588" s="229"/>
      <c r="D588" s="218" t="s">
        <v>179</v>
      </c>
      <c r="E588" s="230" t="s">
        <v>5</v>
      </c>
      <c r="F588" s="231" t="s">
        <v>648</v>
      </c>
      <c r="H588" s="232">
        <v>2310</v>
      </c>
      <c r="I588" s="233"/>
      <c r="J588" s="233"/>
      <c r="M588" s="229"/>
      <c r="N588" s="234"/>
      <c r="O588" s="235"/>
      <c r="P588" s="235"/>
      <c r="Q588" s="235"/>
      <c r="R588" s="235"/>
      <c r="S588" s="235"/>
      <c r="T588" s="235"/>
      <c r="U588" s="235"/>
      <c r="V588" s="235"/>
      <c r="W588" s="235"/>
      <c r="X588" s="236"/>
      <c r="AT588" s="230" t="s">
        <v>179</v>
      </c>
      <c r="AU588" s="230" t="s">
        <v>91</v>
      </c>
      <c r="AV588" s="12" t="s">
        <v>91</v>
      </c>
      <c r="AW588" s="12" t="s">
        <v>7</v>
      </c>
      <c r="AX588" s="12" t="s">
        <v>75</v>
      </c>
      <c r="AY588" s="230" t="s">
        <v>169</v>
      </c>
    </row>
    <row r="589" spans="2:51" s="12" customFormat="1" ht="13.5">
      <c r="B589" s="229"/>
      <c r="D589" s="218" t="s">
        <v>179</v>
      </c>
      <c r="E589" s="230" t="s">
        <v>5</v>
      </c>
      <c r="F589" s="231" t="s">
        <v>649</v>
      </c>
      <c r="H589" s="232">
        <v>1208.9</v>
      </c>
      <c r="I589" s="233"/>
      <c r="J589" s="233"/>
      <c r="M589" s="229"/>
      <c r="N589" s="234"/>
      <c r="O589" s="235"/>
      <c r="P589" s="235"/>
      <c r="Q589" s="235"/>
      <c r="R589" s="235"/>
      <c r="S589" s="235"/>
      <c r="T589" s="235"/>
      <c r="U589" s="235"/>
      <c r="V589" s="235"/>
      <c r="W589" s="235"/>
      <c r="X589" s="236"/>
      <c r="AT589" s="230" t="s">
        <v>179</v>
      </c>
      <c r="AU589" s="230" t="s">
        <v>91</v>
      </c>
      <c r="AV589" s="12" t="s">
        <v>91</v>
      </c>
      <c r="AW589" s="12" t="s">
        <v>7</v>
      </c>
      <c r="AX589" s="12" t="s">
        <v>75</v>
      </c>
      <c r="AY589" s="230" t="s">
        <v>169</v>
      </c>
    </row>
    <row r="590" spans="2:51" s="12" customFormat="1" ht="13.5">
      <c r="B590" s="229"/>
      <c r="D590" s="218" t="s">
        <v>179</v>
      </c>
      <c r="E590" s="230" t="s">
        <v>5</v>
      </c>
      <c r="F590" s="231" t="s">
        <v>650</v>
      </c>
      <c r="H590" s="232">
        <v>2306.15</v>
      </c>
      <c r="I590" s="233"/>
      <c r="J590" s="233"/>
      <c r="M590" s="229"/>
      <c r="N590" s="234"/>
      <c r="O590" s="235"/>
      <c r="P590" s="235"/>
      <c r="Q590" s="235"/>
      <c r="R590" s="235"/>
      <c r="S590" s="235"/>
      <c r="T590" s="235"/>
      <c r="U590" s="235"/>
      <c r="V590" s="235"/>
      <c r="W590" s="235"/>
      <c r="X590" s="236"/>
      <c r="AT590" s="230" t="s">
        <v>179</v>
      </c>
      <c r="AU590" s="230" t="s">
        <v>91</v>
      </c>
      <c r="AV590" s="12" t="s">
        <v>91</v>
      </c>
      <c r="AW590" s="12" t="s">
        <v>7</v>
      </c>
      <c r="AX590" s="12" t="s">
        <v>75</v>
      </c>
      <c r="AY590" s="230" t="s">
        <v>169</v>
      </c>
    </row>
    <row r="591" spans="2:51" s="12" customFormat="1" ht="13.5">
      <c r="B591" s="229"/>
      <c r="D591" s="218" t="s">
        <v>179</v>
      </c>
      <c r="E591" s="230" t="s">
        <v>5</v>
      </c>
      <c r="F591" s="231" t="s">
        <v>651</v>
      </c>
      <c r="H591" s="232">
        <v>712.25</v>
      </c>
      <c r="I591" s="233"/>
      <c r="J591" s="233"/>
      <c r="M591" s="229"/>
      <c r="N591" s="234"/>
      <c r="O591" s="235"/>
      <c r="P591" s="235"/>
      <c r="Q591" s="235"/>
      <c r="R591" s="235"/>
      <c r="S591" s="235"/>
      <c r="T591" s="235"/>
      <c r="U591" s="235"/>
      <c r="V591" s="235"/>
      <c r="W591" s="235"/>
      <c r="X591" s="236"/>
      <c r="AT591" s="230" t="s">
        <v>179</v>
      </c>
      <c r="AU591" s="230" t="s">
        <v>91</v>
      </c>
      <c r="AV591" s="12" t="s">
        <v>91</v>
      </c>
      <c r="AW591" s="12" t="s">
        <v>7</v>
      </c>
      <c r="AX591" s="12" t="s">
        <v>75</v>
      </c>
      <c r="AY591" s="230" t="s">
        <v>169</v>
      </c>
    </row>
    <row r="592" spans="2:51" s="13" customFormat="1" ht="13.5">
      <c r="B592" s="237"/>
      <c r="D592" s="218" t="s">
        <v>179</v>
      </c>
      <c r="E592" s="238" t="s">
        <v>5</v>
      </c>
      <c r="F592" s="239" t="s">
        <v>182</v>
      </c>
      <c r="H592" s="240">
        <v>6537.3</v>
      </c>
      <c r="I592" s="241"/>
      <c r="J592" s="241"/>
      <c r="M592" s="237"/>
      <c r="N592" s="242"/>
      <c r="O592" s="243"/>
      <c r="P592" s="243"/>
      <c r="Q592" s="243"/>
      <c r="R592" s="243"/>
      <c r="S592" s="243"/>
      <c r="T592" s="243"/>
      <c r="U592" s="243"/>
      <c r="V592" s="243"/>
      <c r="W592" s="243"/>
      <c r="X592" s="244"/>
      <c r="AT592" s="238" t="s">
        <v>179</v>
      </c>
      <c r="AU592" s="238" t="s">
        <v>91</v>
      </c>
      <c r="AV592" s="13" t="s">
        <v>183</v>
      </c>
      <c r="AW592" s="13" t="s">
        <v>7</v>
      </c>
      <c r="AX592" s="13" t="s">
        <v>75</v>
      </c>
      <c r="AY592" s="238" t="s">
        <v>169</v>
      </c>
    </row>
    <row r="593" spans="2:51" s="14" customFormat="1" ht="13.5">
      <c r="B593" s="245"/>
      <c r="D593" s="218" t="s">
        <v>179</v>
      </c>
      <c r="E593" s="246" t="s">
        <v>5</v>
      </c>
      <c r="F593" s="247" t="s">
        <v>184</v>
      </c>
      <c r="H593" s="248">
        <v>6537.3</v>
      </c>
      <c r="I593" s="249"/>
      <c r="J593" s="249"/>
      <c r="M593" s="245"/>
      <c r="N593" s="250"/>
      <c r="O593" s="251"/>
      <c r="P593" s="251"/>
      <c r="Q593" s="251"/>
      <c r="R593" s="251"/>
      <c r="S593" s="251"/>
      <c r="T593" s="251"/>
      <c r="U593" s="251"/>
      <c r="V593" s="251"/>
      <c r="W593" s="251"/>
      <c r="X593" s="252"/>
      <c r="AT593" s="246" t="s">
        <v>179</v>
      </c>
      <c r="AU593" s="246" t="s">
        <v>91</v>
      </c>
      <c r="AV593" s="14" t="s">
        <v>175</v>
      </c>
      <c r="AW593" s="14" t="s">
        <v>7</v>
      </c>
      <c r="AX593" s="14" t="s">
        <v>80</v>
      </c>
      <c r="AY593" s="246" t="s">
        <v>169</v>
      </c>
    </row>
    <row r="594" spans="2:65" s="1" customFormat="1" ht="38.25" customHeight="1">
      <c r="B594" s="205"/>
      <c r="C594" s="206" t="s">
        <v>656</v>
      </c>
      <c r="D594" s="206" t="s">
        <v>171</v>
      </c>
      <c r="E594" s="207" t="s">
        <v>657</v>
      </c>
      <c r="F594" s="208" t="s">
        <v>658</v>
      </c>
      <c r="G594" s="209" t="s">
        <v>94</v>
      </c>
      <c r="H594" s="210">
        <v>6724.08</v>
      </c>
      <c r="I594" s="211"/>
      <c r="J594" s="211"/>
      <c r="K594" s="212">
        <f>ROUND(P594*H594,2)</f>
        <v>0</v>
      </c>
      <c r="L594" s="208" t="s">
        <v>174</v>
      </c>
      <c r="M594" s="47"/>
      <c r="N594" s="213" t="s">
        <v>5</v>
      </c>
      <c r="O594" s="214" t="s">
        <v>44</v>
      </c>
      <c r="P594" s="143">
        <f>I594+J594</f>
        <v>0</v>
      </c>
      <c r="Q594" s="143">
        <f>ROUND(I594*H594,2)</f>
        <v>0</v>
      </c>
      <c r="R594" s="143">
        <f>ROUND(J594*H594,2)</f>
        <v>0</v>
      </c>
      <c r="S594" s="48"/>
      <c r="T594" s="215">
        <f>S594*H594</f>
        <v>0</v>
      </c>
      <c r="U594" s="215">
        <v>0</v>
      </c>
      <c r="V594" s="215">
        <f>U594*H594</f>
        <v>0</v>
      </c>
      <c r="W594" s="215">
        <v>0</v>
      </c>
      <c r="X594" s="216">
        <f>W594*H594</f>
        <v>0</v>
      </c>
      <c r="AR594" s="25" t="s">
        <v>175</v>
      </c>
      <c r="AT594" s="25" t="s">
        <v>171</v>
      </c>
      <c r="AU594" s="25" t="s">
        <v>91</v>
      </c>
      <c r="AY594" s="25" t="s">
        <v>169</v>
      </c>
      <c r="BE594" s="217">
        <f>IF(O594="základní",K594,0)</f>
        <v>0</v>
      </c>
      <c r="BF594" s="217">
        <f>IF(O594="snížená",K594,0)</f>
        <v>0</v>
      </c>
      <c r="BG594" s="217">
        <f>IF(O594="zákl. přenesená",K594,0)</f>
        <v>0</v>
      </c>
      <c r="BH594" s="217">
        <f>IF(O594="sníž. přenesená",K594,0)</f>
        <v>0</v>
      </c>
      <c r="BI594" s="217">
        <f>IF(O594="nulová",K594,0)</f>
        <v>0</v>
      </c>
      <c r="BJ594" s="25" t="s">
        <v>80</v>
      </c>
      <c r="BK594" s="217">
        <f>ROUND(P594*H594,2)</f>
        <v>0</v>
      </c>
      <c r="BL594" s="25" t="s">
        <v>175</v>
      </c>
      <c r="BM594" s="25" t="s">
        <v>659</v>
      </c>
    </row>
    <row r="595" spans="2:47" s="1" customFormat="1" ht="13.5">
      <c r="B595" s="47"/>
      <c r="D595" s="218" t="s">
        <v>177</v>
      </c>
      <c r="F595" s="219" t="s">
        <v>660</v>
      </c>
      <c r="I595" s="220"/>
      <c r="J595" s="220"/>
      <c r="M595" s="47"/>
      <c r="N595" s="221"/>
      <c r="O595" s="48"/>
      <c r="P595" s="48"/>
      <c r="Q595" s="48"/>
      <c r="R595" s="48"/>
      <c r="S595" s="48"/>
      <c r="T595" s="48"/>
      <c r="U595" s="48"/>
      <c r="V595" s="48"/>
      <c r="W595" s="48"/>
      <c r="X595" s="86"/>
      <c r="AT595" s="25" t="s">
        <v>177</v>
      </c>
      <c r="AU595" s="25" t="s">
        <v>91</v>
      </c>
    </row>
    <row r="596" spans="2:51" s="11" customFormat="1" ht="13.5">
      <c r="B596" s="222"/>
      <c r="D596" s="218" t="s">
        <v>179</v>
      </c>
      <c r="E596" s="223" t="s">
        <v>5</v>
      </c>
      <c r="F596" s="224" t="s">
        <v>661</v>
      </c>
      <c r="H596" s="223" t="s">
        <v>5</v>
      </c>
      <c r="I596" s="225"/>
      <c r="J596" s="225"/>
      <c r="M596" s="222"/>
      <c r="N596" s="226"/>
      <c r="O596" s="227"/>
      <c r="P596" s="227"/>
      <c r="Q596" s="227"/>
      <c r="R596" s="227"/>
      <c r="S596" s="227"/>
      <c r="T596" s="227"/>
      <c r="U596" s="227"/>
      <c r="V596" s="227"/>
      <c r="W596" s="227"/>
      <c r="X596" s="228"/>
      <c r="AT596" s="223" t="s">
        <v>179</v>
      </c>
      <c r="AU596" s="223" t="s">
        <v>91</v>
      </c>
      <c r="AV596" s="11" t="s">
        <v>80</v>
      </c>
      <c r="AW596" s="11" t="s">
        <v>7</v>
      </c>
      <c r="AX596" s="11" t="s">
        <v>75</v>
      </c>
      <c r="AY596" s="223" t="s">
        <v>169</v>
      </c>
    </row>
    <row r="597" spans="2:51" s="12" customFormat="1" ht="13.5">
      <c r="B597" s="229"/>
      <c r="D597" s="218" t="s">
        <v>179</v>
      </c>
      <c r="E597" s="230" t="s">
        <v>5</v>
      </c>
      <c r="F597" s="231" t="s">
        <v>662</v>
      </c>
      <c r="H597" s="232">
        <v>2376</v>
      </c>
      <c r="I597" s="233"/>
      <c r="J597" s="233"/>
      <c r="M597" s="229"/>
      <c r="N597" s="234"/>
      <c r="O597" s="235"/>
      <c r="P597" s="235"/>
      <c r="Q597" s="235"/>
      <c r="R597" s="235"/>
      <c r="S597" s="235"/>
      <c r="T597" s="235"/>
      <c r="U597" s="235"/>
      <c r="V597" s="235"/>
      <c r="W597" s="235"/>
      <c r="X597" s="236"/>
      <c r="AT597" s="230" t="s">
        <v>179</v>
      </c>
      <c r="AU597" s="230" t="s">
        <v>91</v>
      </c>
      <c r="AV597" s="12" t="s">
        <v>91</v>
      </c>
      <c r="AW597" s="12" t="s">
        <v>7</v>
      </c>
      <c r="AX597" s="12" t="s">
        <v>75</v>
      </c>
      <c r="AY597" s="230" t="s">
        <v>169</v>
      </c>
    </row>
    <row r="598" spans="2:51" s="12" customFormat="1" ht="13.5">
      <c r="B598" s="229"/>
      <c r="D598" s="218" t="s">
        <v>179</v>
      </c>
      <c r="E598" s="230" t="s">
        <v>5</v>
      </c>
      <c r="F598" s="231" t="s">
        <v>663</v>
      </c>
      <c r="H598" s="232">
        <v>1243.44</v>
      </c>
      <c r="I598" s="233"/>
      <c r="J598" s="233"/>
      <c r="M598" s="229"/>
      <c r="N598" s="234"/>
      <c r="O598" s="235"/>
      <c r="P598" s="235"/>
      <c r="Q598" s="235"/>
      <c r="R598" s="235"/>
      <c r="S598" s="235"/>
      <c r="T598" s="235"/>
      <c r="U598" s="235"/>
      <c r="V598" s="235"/>
      <c r="W598" s="235"/>
      <c r="X598" s="236"/>
      <c r="AT598" s="230" t="s">
        <v>179</v>
      </c>
      <c r="AU598" s="230" t="s">
        <v>91</v>
      </c>
      <c r="AV598" s="12" t="s">
        <v>91</v>
      </c>
      <c r="AW598" s="12" t="s">
        <v>7</v>
      </c>
      <c r="AX598" s="12" t="s">
        <v>75</v>
      </c>
      <c r="AY598" s="230" t="s">
        <v>169</v>
      </c>
    </row>
    <row r="599" spans="2:51" s="12" customFormat="1" ht="13.5">
      <c r="B599" s="229"/>
      <c r="D599" s="218" t="s">
        <v>179</v>
      </c>
      <c r="E599" s="230" t="s">
        <v>5</v>
      </c>
      <c r="F599" s="231" t="s">
        <v>664</v>
      </c>
      <c r="H599" s="232">
        <v>2372.04</v>
      </c>
      <c r="I599" s="233"/>
      <c r="J599" s="233"/>
      <c r="M599" s="229"/>
      <c r="N599" s="234"/>
      <c r="O599" s="235"/>
      <c r="P599" s="235"/>
      <c r="Q599" s="235"/>
      <c r="R599" s="235"/>
      <c r="S599" s="235"/>
      <c r="T599" s="235"/>
      <c r="U599" s="235"/>
      <c r="V599" s="235"/>
      <c r="W599" s="235"/>
      <c r="X599" s="236"/>
      <c r="AT599" s="230" t="s">
        <v>179</v>
      </c>
      <c r="AU599" s="230" t="s">
        <v>91</v>
      </c>
      <c r="AV599" s="12" t="s">
        <v>91</v>
      </c>
      <c r="AW599" s="12" t="s">
        <v>7</v>
      </c>
      <c r="AX599" s="12" t="s">
        <v>75</v>
      </c>
      <c r="AY599" s="230" t="s">
        <v>169</v>
      </c>
    </row>
    <row r="600" spans="2:51" s="12" customFormat="1" ht="13.5">
      <c r="B600" s="229"/>
      <c r="D600" s="218" t="s">
        <v>179</v>
      </c>
      <c r="E600" s="230" t="s">
        <v>5</v>
      </c>
      <c r="F600" s="231" t="s">
        <v>665</v>
      </c>
      <c r="H600" s="232">
        <v>732.6</v>
      </c>
      <c r="I600" s="233"/>
      <c r="J600" s="233"/>
      <c r="M600" s="229"/>
      <c r="N600" s="234"/>
      <c r="O600" s="235"/>
      <c r="P600" s="235"/>
      <c r="Q600" s="235"/>
      <c r="R600" s="235"/>
      <c r="S600" s="235"/>
      <c r="T600" s="235"/>
      <c r="U600" s="235"/>
      <c r="V600" s="235"/>
      <c r="W600" s="235"/>
      <c r="X600" s="236"/>
      <c r="AT600" s="230" t="s">
        <v>179</v>
      </c>
      <c r="AU600" s="230" t="s">
        <v>91</v>
      </c>
      <c r="AV600" s="12" t="s">
        <v>91</v>
      </c>
      <c r="AW600" s="12" t="s">
        <v>7</v>
      </c>
      <c r="AX600" s="12" t="s">
        <v>75</v>
      </c>
      <c r="AY600" s="230" t="s">
        <v>169</v>
      </c>
    </row>
    <row r="601" spans="2:51" s="13" customFormat="1" ht="13.5">
      <c r="B601" s="237"/>
      <c r="D601" s="218" t="s">
        <v>179</v>
      </c>
      <c r="E601" s="238" t="s">
        <v>5</v>
      </c>
      <c r="F601" s="239" t="s">
        <v>182</v>
      </c>
      <c r="H601" s="240">
        <v>6724.08</v>
      </c>
      <c r="I601" s="241"/>
      <c r="J601" s="241"/>
      <c r="M601" s="237"/>
      <c r="N601" s="242"/>
      <c r="O601" s="243"/>
      <c r="P601" s="243"/>
      <c r="Q601" s="243"/>
      <c r="R601" s="243"/>
      <c r="S601" s="243"/>
      <c r="T601" s="243"/>
      <c r="U601" s="243"/>
      <c r="V601" s="243"/>
      <c r="W601" s="243"/>
      <c r="X601" s="244"/>
      <c r="AT601" s="238" t="s">
        <v>179</v>
      </c>
      <c r="AU601" s="238" t="s">
        <v>91</v>
      </c>
      <c r="AV601" s="13" t="s">
        <v>183</v>
      </c>
      <c r="AW601" s="13" t="s">
        <v>7</v>
      </c>
      <c r="AX601" s="13" t="s">
        <v>75</v>
      </c>
      <c r="AY601" s="238" t="s">
        <v>169</v>
      </c>
    </row>
    <row r="602" spans="2:51" s="14" customFormat="1" ht="13.5">
      <c r="B602" s="245"/>
      <c r="D602" s="218" t="s">
        <v>179</v>
      </c>
      <c r="E602" s="246" t="s">
        <v>5</v>
      </c>
      <c r="F602" s="247" t="s">
        <v>184</v>
      </c>
      <c r="H602" s="248">
        <v>6724.08</v>
      </c>
      <c r="I602" s="249"/>
      <c r="J602" s="249"/>
      <c r="M602" s="245"/>
      <c r="N602" s="250"/>
      <c r="O602" s="251"/>
      <c r="P602" s="251"/>
      <c r="Q602" s="251"/>
      <c r="R602" s="251"/>
      <c r="S602" s="251"/>
      <c r="T602" s="251"/>
      <c r="U602" s="251"/>
      <c r="V602" s="251"/>
      <c r="W602" s="251"/>
      <c r="X602" s="252"/>
      <c r="AT602" s="246" t="s">
        <v>179</v>
      </c>
      <c r="AU602" s="246" t="s">
        <v>91</v>
      </c>
      <c r="AV602" s="14" t="s">
        <v>175</v>
      </c>
      <c r="AW602" s="14" t="s">
        <v>7</v>
      </c>
      <c r="AX602" s="14" t="s">
        <v>80</v>
      </c>
      <c r="AY602" s="246" t="s">
        <v>169</v>
      </c>
    </row>
    <row r="603" spans="2:65" s="1" customFormat="1" ht="51" customHeight="1">
      <c r="B603" s="205"/>
      <c r="C603" s="206" t="s">
        <v>666</v>
      </c>
      <c r="D603" s="206" t="s">
        <v>171</v>
      </c>
      <c r="E603" s="207" t="s">
        <v>667</v>
      </c>
      <c r="F603" s="208" t="s">
        <v>668</v>
      </c>
      <c r="G603" s="209" t="s">
        <v>94</v>
      </c>
      <c r="H603" s="210">
        <v>5531.46</v>
      </c>
      <c r="I603" s="211"/>
      <c r="J603" s="211"/>
      <c r="K603" s="212">
        <f>ROUND(P603*H603,2)</f>
        <v>0</v>
      </c>
      <c r="L603" s="208" t="s">
        <v>5</v>
      </c>
      <c r="M603" s="47"/>
      <c r="N603" s="213" t="s">
        <v>5</v>
      </c>
      <c r="O603" s="214" t="s">
        <v>44</v>
      </c>
      <c r="P603" s="143">
        <f>I603+J603</f>
        <v>0</v>
      </c>
      <c r="Q603" s="143">
        <f>ROUND(I603*H603,2)</f>
        <v>0</v>
      </c>
      <c r="R603" s="143">
        <f>ROUND(J603*H603,2)</f>
        <v>0</v>
      </c>
      <c r="S603" s="48"/>
      <c r="T603" s="215">
        <f>S603*H603</f>
        <v>0</v>
      </c>
      <c r="U603" s="215">
        <v>0.17726</v>
      </c>
      <c r="V603" s="215">
        <f>U603*H603</f>
        <v>980.5065996</v>
      </c>
      <c r="W603" s="215">
        <v>0</v>
      </c>
      <c r="X603" s="216">
        <f>W603*H603</f>
        <v>0</v>
      </c>
      <c r="AR603" s="25" t="s">
        <v>175</v>
      </c>
      <c r="AT603" s="25" t="s">
        <v>171</v>
      </c>
      <c r="AU603" s="25" t="s">
        <v>91</v>
      </c>
      <c r="AY603" s="25" t="s">
        <v>169</v>
      </c>
      <c r="BE603" s="217">
        <f>IF(O603="základní",K603,0)</f>
        <v>0</v>
      </c>
      <c r="BF603" s="217">
        <f>IF(O603="snížená",K603,0)</f>
        <v>0</v>
      </c>
      <c r="BG603" s="217">
        <f>IF(O603="zákl. přenesená",K603,0)</f>
        <v>0</v>
      </c>
      <c r="BH603" s="217">
        <f>IF(O603="sníž. přenesená",K603,0)</f>
        <v>0</v>
      </c>
      <c r="BI603" s="217">
        <f>IF(O603="nulová",K603,0)</f>
        <v>0</v>
      </c>
      <c r="BJ603" s="25" t="s">
        <v>80</v>
      </c>
      <c r="BK603" s="217">
        <f>ROUND(P603*H603,2)</f>
        <v>0</v>
      </c>
      <c r="BL603" s="25" t="s">
        <v>175</v>
      </c>
      <c r="BM603" s="25" t="s">
        <v>669</v>
      </c>
    </row>
    <row r="604" spans="2:51" s="12" customFormat="1" ht="13.5">
      <c r="B604" s="229"/>
      <c r="D604" s="218" t="s">
        <v>179</v>
      </c>
      <c r="E604" s="230" t="s">
        <v>5</v>
      </c>
      <c r="F604" s="231" t="s">
        <v>103</v>
      </c>
      <c r="H604" s="232">
        <v>5531.46</v>
      </c>
      <c r="I604" s="233"/>
      <c r="J604" s="233"/>
      <c r="M604" s="229"/>
      <c r="N604" s="234"/>
      <c r="O604" s="235"/>
      <c r="P604" s="235"/>
      <c r="Q604" s="235"/>
      <c r="R604" s="235"/>
      <c r="S604" s="235"/>
      <c r="T604" s="235"/>
      <c r="U604" s="235"/>
      <c r="V604" s="235"/>
      <c r="W604" s="235"/>
      <c r="X604" s="236"/>
      <c r="AT604" s="230" t="s">
        <v>179</v>
      </c>
      <c r="AU604" s="230" t="s">
        <v>91</v>
      </c>
      <c r="AV604" s="12" t="s">
        <v>91</v>
      </c>
      <c r="AW604" s="12" t="s">
        <v>7</v>
      </c>
      <c r="AX604" s="12" t="s">
        <v>75</v>
      </c>
      <c r="AY604" s="230" t="s">
        <v>169</v>
      </c>
    </row>
    <row r="605" spans="2:51" s="14" customFormat="1" ht="13.5">
      <c r="B605" s="245"/>
      <c r="D605" s="218" t="s">
        <v>179</v>
      </c>
      <c r="E605" s="246" t="s">
        <v>5</v>
      </c>
      <c r="F605" s="247" t="s">
        <v>184</v>
      </c>
      <c r="H605" s="248">
        <v>5531.46</v>
      </c>
      <c r="I605" s="249"/>
      <c r="J605" s="249"/>
      <c r="M605" s="245"/>
      <c r="N605" s="250"/>
      <c r="O605" s="251"/>
      <c r="P605" s="251"/>
      <c r="Q605" s="251"/>
      <c r="R605" s="251"/>
      <c r="S605" s="251"/>
      <c r="T605" s="251"/>
      <c r="U605" s="251"/>
      <c r="V605" s="251"/>
      <c r="W605" s="251"/>
      <c r="X605" s="252"/>
      <c r="AT605" s="246" t="s">
        <v>179</v>
      </c>
      <c r="AU605" s="246" t="s">
        <v>91</v>
      </c>
      <c r="AV605" s="14" t="s">
        <v>175</v>
      </c>
      <c r="AW605" s="14" t="s">
        <v>7</v>
      </c>
      <c r="AX605" s="14" t="s">
        <v>80</v>
      </c>
      <c r="AY605" s="246" t="s">
        <v>169</v>
      </c>
    </row>
    <row r="606" spans="2:63" s="10" customFormat="1" ht="29.85" customHeight="1">
      <c r="B606" s="191"/>
      <c r="D606" s="192" t="s">
        <v>74</v>
      </c>
      <c r="E606" s="203" t="s">
        <v>254</v>
      </c>
      <c r="F606" s="203" t="s">
        <v>670</v>
      </c>
      <c r="I606" s="194"/>
      <c r="J606" s="194"/>
      <c r="K606" s="204">
        <f>BK606</f>
        <v>0</v>
      </c>
      <c r="M606" s="191"/>
      <c r="N606" s="196"/>
      <c r="O606" s="197"/>
      <c r="P606" s="197"/>
      <c r="Q606" s="198">
        <f>SUM(Q607:Q807)</f>
        <v>0</v>
      </c>
      <c r="R606" s="198">
        <f>SUM(R607:R807)</f>
        <v>0</v>
      </c>
      <c r="S606" s="197"/>
      <c r="T606" s="199">
        <f>SUM(T607:T807)</f>
        <v>0</v>
      </c>
      <c r="U606" s="197"/>
      <c r="V606" s="199">
        <f>SUM(V607:V807)</f>
        <v>776.1883243668801</v>
      </c>
      <c r="W606" s="197"/>
      <c r="X606" s="200">
        <f>SUM(X607:X807)</f>
        <v>735.0527999999999</v>
      </c>
      <c r="AR606" s="192" t="s">
        <v>80</v>
      </c>
      <c r="AT606" s="201" t="s">
        <v>74</v>
      </c>
      <c r="AU606" s="201" t="s">
        <v>80</v>
      </c>
      <c r="AY606" s="192" t="s">
        <v>169</v>
      </c>
      <c r="BK606" s="202">
        <f>SUM(BK607:BK807)</f>
        <v>0</v>
      </c>
    </row>
    <row r="607" spans="2:65" s="1" customFormat="1" ht="25.5" customHeight="1">
      <c r="B607" s="205"/>
      <c r="C607" s="206" t="s">
        <v>671</v>
      </c>
      <c r="D607" s="206" t="s">
        <v>171</v>
      </c>
      <c r="E607" s="207" t="s">
        <v>672</v>
      </c>
      <c r="F607" s="208" t="s">
        <v>673</v>
      </c>
      <c r="G607" s="209" t="s">
        <v>454</v>
      </c>
      <c r="H607" s="210">
        <v>12</v>
      </c>
      <c r="I607" s="211"/>
      <c r="J607" s="211"/>
      <c r="K607" s="212">
        <f>ROUND(P607*H607,2)</f>
        <v>0</v>
      </c>
      <c r="L607" s="208" t="s">
        <v>174</v>
      </c>
      <c r="M607" s="47"/>
      <c r="N607" s="213" t="s">
        <v>5</v>
      </c>
      <c r="O607" s="214" t="s">
        <v>44</v>
      </c>
      <c r="P607" s="143">
        <f>I607+J607</f>
        <v>0</v>
      </c>
      <c r="Q607" s="143">
        <f>ROUND(I607*H607,2)</f>
        <v>0</v>
      </c>
      <c r="R607" s="143">
        <f>ROUND(J607*H607,2)</f>
        <v>0</v>
      </c>
      <c r="S607" s="48"/>
      <c r="T607" s="215">
        <f>S607*H607</f>
        <v>0</v>
      </c>
      <c r="U607" s="215">
        <v>7.005658135</v>
      </c>
      <c r="V607" s="215">
        <f>U607*H607</f>
        <v>84.06789762</v>
      </c>
      <c r="W607" s="215">
        <v>0</v>
      </c>
      <c r="X607" s="216">
        <f>W607*H607</f>
        <v>0</v>
      </c>
      <c r="AR607" s="25" t="s">
        <v>175</v>
      </c>
      <c r="AT607" s="25" t="s">
        <v>171</v>
      </c>
      <c r="AU607" s="25" t="s">
        <v>91</v>
      </c>
      <c r="AY607" s="25" t="s">
        <v>169</v>
      </c>
      <c r="BE607" s="217">
        <f>IF(O607="základní",K607,0)</f>
        <v>0</v>
      </c>
      <c r="BF607" s="217">
        <f>IF(O607="snížená",K607,0)</f>
        <v>0</v>
      </c>
      <c r="BG607" s="217">
        <f>IF(O607="zákl. přenesená",K607,0)</f>
        <v>0</v>
      </c>
      <c r="BH607" s="217">
        <f>IF(O607="sníž. přenesená",K607,0)</f>
        <v>0</v>
      </c>
      <c r="BI607" s="217">
        <f>IF(O607="nulová",K607,0)</f>
        <v>0</v>
      </c>
      <c r="BJ607" s="25" t="s">
        <v>80</v>
      </c>
      <c r="BK607" s="217">
        <f>ROUND(P607*H607,2)</f>
        <v>0</v>
      </c>
      <c r="BL607" s="25" t="s">
        <v>175</v>
      </c>
      <c r="BM607" s="25" t="s">
        <v>674</v>
      </c>
    </row>
    <row r="608" spans="2:47" s="1" customFormat="1" ht="13.5">
      <c r="B608" s="47"/>
      <c r="D608" s="218" t="s">
        <v>177</v>
      </c>
      <c r="F608" s="219" t="s">
        <v>675</v>
      </c>
      <c r="I608" s="220"/>
      <c r="J608" s="220"/>
      <c r="M608" s="47"/>
      <c r="N608" s="221"/>
      <c r="O608" s="48"/>
      <c r="P608" s="48"/>
      <c r="Q608" s="48"/>
      <c r="R608" s="48"/>
      <c r="S608" s="48"/>
      <c r="T608" s="48"/>
      <c r="U608" s="48"/>
      <c r="V608" s="48"/>
      <c r="W608" s="48"/>
      <c r="X608" s="86"/>
      <c r="AT608" s="25" t="s">
        <v>177</v>
      </c>
      <c r="AU608" s="25" t="s">
        <v>91</v>
      </c>
    </row>
    <row r="609" spans="2:51" s="11" customFormat="1" ht="13.5">
      <c r="B609" s="222"/>
      <c r="D609" s="218" t="s">
        <v>179</v>
      </c>
      <c r="E609" s="223" t="s">
        <v>5</v>
      </c>
      <c r="F609" s="224" t="s">
        <v>676</v>
      </c>
      <c r="H609" s="223" t="s">
        <v>5</v>
      </c>
      <c r="I609" s="225"/>
      <c r="J609" s="225"/>
      <c r="M609" s="222"/>
      <c r="N609" s="226"/>
      <c r="O609" s="227"/>
      <c r="P609" s="227"/>
      <c r="Q609" s="227"/>
      <c r="R609" s="227"/>
      <c r="S609" s="227"/>
      <c r="T609" s="227"/>
      <c r="U609" s="227"/>
      <c r="V609" s="227"/>
      <c r="W609" s="227"/>
      <c r="X609" s="228"/>
      <c r="AT609" s="223" t="s">
        <v>179</v>
      </c>
      <c r="AU609" s="223" t="s">
        <v>91</v>
      </c>
      <c r="AV609" s="11" t="s">
        <v>80</v>
      </c>
      <c r="AW609" s="11" t="s">
        <v>7</v>
      </c>
      <c r="AX609" s="11" t="s">
        <v>75</v>
      </c>
      <c r="AY609" s="223" t="s">
        <v>169</v>
      </c>
    </row>
    <row r="610" spans="2:51" s="12" customFormat="1" ht="13.5">
      <c r="B610" s="229"/>
      <c r="D610" s="218" t="s">
        <v>179</v>
      </c>
      <c r="E610" s="230" t="s">
        <v>5</v>
      </c>
      <c r="F610" s="231" t="s">
        <v>677</v>
      </c>
      <c r="H610" s="232">
        <v>2</v>
      </c>
      <c r="I610" s="233"/>
      <c r="J610" s="233"/>
      <c r="M610" s="229"/>
      <c r="N610" s="234"/>
      <c r="O610" s="235"/>
      <c r="P610" s="235"/>
      <c r="Q610" s="235"/>
      <c r="R610" s="235"/>
      <c r="S610" s="235"/>
      <c r="T610" s="235"/>
      <c r="U610" s="235"/>
      <c r="V610" s="235"/>
      <c r="W610" s="235"/>
      <c r="X610" s="236"/>
      <c r="AT610" s="230" t="s">
        <v>179</v>
      </c>
      <c r="AU610" s="230" t="s">
        <v>91</v>
      </c>
      <c r="AV610" s="12" t="s">
        <v>91</v>
      </c>
      <c r="AW610" s="12" t="s">
        <v>7</v>
      </c>
      <c r="AX610" s="12" t="s">
        <v>75</v>
      </c>
      <c r="AY610" s="230" t="s">
        <v>169</v>
      </c>
    </row>
    <row r="611" spans="2:51" s="12" customFormat="1" ht="13.5">
      <c r="B611" s="229"/>
      <c r="D611" s="218" t="s">
        <v>179</v>
      </c>
      <c r="E611" s="230" t="s">
        <v>5</v>
      </c>
      <c r="F611" s="231" t="s">
        <v>678</v>
      </c>
      <c r="H611" s="232">
        <v>2</v>
      </c>
      <c r="I611" s="233"/>
      <c r="J611" s="233"/>
      <c r="M611" s="229"/>
      <c r="N611" s="234"/>
      <c r="O611" s="235"/>
      <c r="P611" s="235"/>
      <c r="Q611" s="235"/>
      <c r="R611" s="235"/>
      <c r="S611" s="235"/>
      <c r="T611" s="235"/>
      <c r="U611" s="235"/>
      <c r="V611" s="235"/>
      <c r="W611" s="235"/>
      <c r="X611" s="236"/>
      <c r="AT611" s="230" t="s">
        <v>179</v>
      </c>
      <c r="AU611" s="230" t="s">
        <v>91</v>
      </c>
      <c r="AV611" s="12" t="s">
        <v>91</v>
      </c>
      <c r="AW611" s="12" t="s">
        <v>7</v>
      </c>
      <c r="AX611" s="12" t="s">
        <v>75</v>
      </c>
      <c r="AY611" s="230" t="s">
        <v>169</v>
      </c>
    </row>
    <row r="612" spans="2:51" s="12" customFormat="1" ht="13.5">
      <c r="B612" s="229"/>
      <c r="D612" s="218" t="s">
        <v>179</v>
      </c>
      <c r="E612" s="230" t="s">
        <v>5</v>
      </c>
      <c r="F612" s="231" t="s">
        <v>679</v>
      </c>
      <c r="H612" s="232">
        <v>2</v>
      </c>
      <c r="I612" s="233"/>
      <c r="J612" s="233"/>
      <c r="M612" s="229"/>
      <c r="N612" s="234"/>
      <c r="O612" s="235"/>
      <c r="P612" s="235"/>
      <c r="Q612" s="235"/>
      <c r="R612" s="235"/>
      <c r="S612" s="235"/>
      <c r="T612" s="235"/>
      <c r="U612" s="235"/>
      <c r="V612" s="235"/>
      <c r="W612" s="235"/>
      <c r="X612" s="236"/>
      <c r="AT612" s="230" t="s">
        <v>179</v>
      </c>
      <c r="AU612" s="230" t="s">
        <v>91</v>
      </c>
      <c r="AV612" s="12" t="s">
        <v>91</v>
      </c>
      <c r="AW612" s="12" t="s">
        <v>7</v>
      </c>
      <c r="AX612" s="12" t="s">
        <v>75</v>
      </c>
      <c r="AY612" s="230" t="s">
        <v>169</v>
      </c>
    </row>
    <row r="613" spans="2:51" s="12" customFormat="1" ht="13.5">
      <c r="B613" s="229"/>
      <c r="D613" s="218" t="s">
        <v>179</v>
      </c>
      <c r="E613" s="230" t="s">
        <v>5</v>
      </c>
      <c r="F613" s="231" t="s">
        <v>680</v>
      </c>
      <c r="H613" s="232">
        <v>2</v>
      </c>
      <c r="I613" s="233"/>
      <c r="J613" s="233"/>
      <c r="M613" s="229"/>
      <c r="N613" s="234"/>
      <c r="O613" s="235"/>
      <c r="P613" s="235"/>
      <c r="Q613" s="235"/>
      <c r="R613" s="235"/>
      <c r="S613" s="235"/>
      <c r="T613" s="235"/>
      <c r="U613" s="235"/>
      <c r="V613" s="235"/>
      <c r="W613" s="235"/>
      <c r="X613" s="236"/>
      <c r="AT613" s="230" t="s">
        <v>179</v>
      </c>
      <c r="AU613" s="230" t="s">
        <v>91</v>
      </c>
      <c r="AV613" s="12" t="s">
        <v>91</v>
      </c>
      <c r="AW613" s="12" t="s">
        <v>7</v>
      </c>
      <c r="AX613" s="12" t="s">
        <v>75</v>
      </c>
      <c r="AY613" s="230" t="s">
        <v>169</v>
      </c>
    </row>
    <row r="614" spans="2:51" s="12" customFormat="1" ht="13.5">
      <c r="B614" s="229"/>
      <c r="D614" s="218" t="s">
        <v>179</v>
      </c>
      <c r="E614" s="230" t="s">
        <v>5</v>
      </c>
      <c r="F614" s="231" t="s">
        <v>681</v>
      </c>
      <c r="H614" s="232">
        <v>2</v>
      </c>
      <c r="I614" s="233"/>
      <c r="J614" s="233"/>
      <c r="M614" s="229"/>
      <c r="N614" s="234"/>
      <c r="O614" s="235"/>
      <c r="P614" s="235"/>
      <c r="Q614" s="235"/>
      <c r="R614" s="235"/>
      <c r="S614" s="235"/>
      <c r="T614" s="235"/>
      <c r="U614" s="235"/>
      <c r="V614" s="235"/>
      <c r="W614" s="235"/>
      <c r="X614" s="236"/>
      <c r="AT614" s="230" t="s">
        <v>179</v>
      </c>
      <c r="AU614" s="230" t="s">
        <v>91</v>
      </c>
      <c r="AV614" s="12" t="s">
        <v>91</v>
      </c>
      <c r="AW614" s="12" t="s">
        <v>7</v>
      </c>
      <c r="AX614" s="12" t="s">
        <v>75</v>
      </c>
      <c r="AY614" s="230" t="s">
        <v>169</v>
      </c>
    </row>
    <row r="615" spans="2:51" s="12" customFormat="1" ht="13.5">
      <c r="B615" s="229"/>
      <c r="D615" s="218" t="s">
        <v>179</v>
      </c>
      <c r="E615" s="230" t="s">
        <v>5</v>
      </c>
      <c r="F615" s="231" t="s">
        <v>682</v>
      </c>
      <c r="H615" s="232">
        <v>2</v>
      </c>
      <c r="I615" s="233"/>
      <c r="J615" s="233"/>
      <c r="M615" s="229"/>
      <c r="N615" s="234"/>
      <c r="O615" s="235"/>
      <c r="P615" s="235"/>
      <c r="Q615" s="235"/>
      <c r="R615" s="235"/>
      <c r="S615" s="235"/>
      <c r="T615" s="235"/>
      <c r="U615" s="235"/>
      <c r="V615" s="235"/>
      <c r="W615" s="235"/>
      <c r="X615" s="236"/>
      <c r="AT615" s="230" t="s">
        <v>179</v>
      </c>
      <c r="AU615" s="230" t="s">
        <v>91</v>
      </c>
      <c r="AV615" s="12" t="s">
        <v>91</v>
      </c>
      <c r="AW615" s="12" t="s">
        <v>7</v>
      </c>
      <c r="AX615" s="12" t="s">
        <v>75</v>
      </c>
      <c r="AY615" s="230" t="s">
        <v>169</v>
      </c>
    </row>
    <row r="616" spans="2:51" s="13" customFormat="1" ht="13.5">
      <c r="B616" s="237"/>
      <c r="D616" s="218" t="s">
        <v>179</v>
      </c>
      <c r="E616" s="238" t="s">
        <v>5</v>
      </c>
      <c r="F616" s="239" t="s">
        <v>182</v>
      </c>
      <c r="H616" s="240">
        <v>12</v>
      </c>
      <c r="I616" s="241"/>
      <c r="J616" s="241"/>
      <c r="M616" s="237"/>
      <c r="N616" s="242"/>
      <c r="O616" s="243"/>
      <c r="P616" s="243"/>
      <c r="Q616" s="243"/>
      <c r="R616" s="243"/>
      <c r="S616" s="243"/>
      <c r="T616" s="243"/>
      <c r="U616" s="243"/>
      <c r="V616" s="243"/>
      <c r="W616" s="243"/>
      <c r="X616" s="244"/>
      <c r="AT616" s="238" t="s">
        <v>179</v>
      </c>
      <c r="AU616" s="238" t="s">
        <v>91</v>
      </c>
      <c r="AV616" s="13" t="s">
        <v>183</v>
      </c>
      <c r="AW616" s="13" t="s">
        <v>7</v>
      </c>
      <c r="AX616" s="13" t="s">
        <v>75</v>
      </c>
      <c r="AY616" s="238" t="s">
        <v>169</v>
      </c>
    </row>
    <row r="617" spans="2:51" s="14" customFormat="1" ht="13.5">
      <c r="B617" s="245"/>
      <c r="D617" s="218" t="s">
        <v>179</v>
      </c>
      <c r="E617" s="246" t="s">
        <v>5</v>
      </c>
      <c r="F617" s="247" t="s">
        <v>184</v>
      </c>
      <c r="H617" s="248">
        <v>12</v>
      </c>
      <c r="I617" s="249"/>
      <c r="J617" s="249"/>
      <c r="M617" s="245"/>
      <c r="N617" s="250"/>
      <c r="O617" s="251"/>
      <c r="P617" s="251"/>
      <c r="Q617" s="251"/>
      <c r="R617" s="251"/>
      <c r="S617" s="251"/>
      <c r="T617" s="251"/>
      <c r="U617" s="251"/>
      <c r="V617" s="251"/>
      <c r="W617" s="251"/>
      <c r="X617" s="252"/>
      <c r="AT617" s="246" t="s">
        <v>179</v>
      </c>
      <c r="AU617" s="246" t="s">
        <v>91</v>
      </c>
      <c r="AV617" s="14" t="s">
        <v>175</v>
      </c>
      <c r="AW617" s="14" t="s">
        <v>7</v>
      </c>
      <c r="AX617" s="14" t="s">
        <v>80</v>
      </c>
      <c r="AY617" s="246" t="s">
        <v>169</v>
      </c>
    </row>
    <row r="618" spans="2:65" s="1" customFormat="1" ht="25.5" customHeight="1">
      <c r="B618" s="205"/>
      <c r="C618" s="206" t="s">
        <v>683</v>
      </c>
      <c r="D618" s="206" t="s">
        <v>171</v>
      </c>
      <c r="E618" s="207" t="s">
        <v>684</v>
      </c>
      <c r="F618" s="208" t="s">
        <v>685</v>
      </c>
      <c r="G618" s="209" t="s">
        <v>454</v>
      </c>
      <c r="H618" s="210">
        <v>5</v>
      </c>
      <c r="I618" s="211"/>
      <c r="J618" s="211"/>
      <c r="K618" s="212">
        <f>ROUND(P618*H618,2)</f>
        <v>0</v>
      </c>
      <c r="L618" s="208" t="s">
        <v>174</v>
      </c>
      <c r="M618" s="47"/>
      <c r="N618" s="213" t="s">
        <v>5</v>
      </c>
      <c r="O618" s="214" t="s">
        <v>44</v>
      </c>
      <c r="P618" s="143">
        <f>I618+J618</f>
        <v>0</v>
      </c>
      <c r="Q618" s="143">
        <f>ROUND(I618*H618,2)</f>
        <v>0</v>
      </c>
      <c r="R618" s="143">
        <f>ROUND(J618*H618,2)</f>
        <v>0</v>
      </c>
      <c r="S618" s="48"/>
      <c r="T618" s="215">
        <f>S618*H618</f>
        <v>0</v>
      </c>
      <c r="U618" s="215">
        <v>16.0359888</v>
      </c>
      <c r="V618" s="215">
        <f>U618*H618</f>
        <v>80.17994399999999</v>
      </c>
      <c r="W618" s="215">
        <v>0</v>
      </c>
      <c r="X618" s="216">
        <f>W618*H618</f>
        <v>0</v>
      </c>
      <c r="AR618" s="25" t="s">
        <v>175</v>
      </c>
      <c r="AT618" s="25" t="s">
        <v>171</v>
      </c>
      <c r="AU618" s="25" t="s">
        <v>91</v>
      </c>
      <c r="AY618" s="25" t="s">
        <v>169</v>
      </c>
      <c r="BE618" s="217">
        <f>IF(O618="základní",K618,0)</f>
        <v>0</v>
      </c>
      <c r="BF618" s="217">
        <f>IF(O618="snížená",K618,0)</f>
        <v>0</v>
      </c>
      <c r="BG618" s="217">
        <f>IF(O618="zákl. přenesená",K618,0)</f>
        <v>0</v>
      </c>
      <c r="BH618" s="217">
        <f>IF(O618="sníž. přenesená",K618,0)</f>
        <v>0</v>
      </c>
      <c r="BI618" s="217">
        <f>IF(O618="nulová",K618,0)</f>
        <v>0</v>
      </c>
      <c r="BJ618" s="25" t="s">
        <v>80</v>
      </c>
      <c r="BK618" s="217">
        <f>ROUND(P618*H618,2)</f>
        <v>0</v>
      </c>
      <c r="BL618" s="25" t="s">
        <v>175</v>
      </c>
      <c r="BM618" s="25" t="s">
        <v>686</v>
      </c>
    </row>
    <row r="619" spans="2:47" s="1" customFormat="1" ht="13.5">
      <c r="B619" s="47"/>
      <c r="D619" s="218" t="s">
        <v>177</v>
      </c>
      <c r="F619" s="219" t="s">
        <v>687</v>
      </c>
      <c r="I619" s="220"/>
      <c r="J619" s="220"/>
      <c r="M619" s="47"/>
      <c r="N619" s="221"/>
      <c r="O619" s="48"/>
      <c r="P619" s="48"/>
      <c r="Q619" s="48"/>
      <c r="R619" s="48"/>
      <c r="S619" s="48"/>
      <c r="T619" s="48"/>
      <c r="U619" s="48"/>
      <c r="V619" s="48"/>
      <c r="W619" s="48"/>
      <c r="X619" s="86"/>
      <c r="AT619" s="25" t="s">
        <v>177</v>
      </c>
      <c r="AU619" s="25" t="s">
        <v>91</v>
      </c>
    </row>
    <row r="620" spans="2:51" s="11" customFormat="1" ht="13.5">
      <c r="B620" s="222"/>
      <c r="D620" s="218" t="s">
        <v>179</v>
      </c>
      <c r="E620" s="223" t="s">
        <v>5</v>
      </c>
      <c r="F620" s="224" t="s">
        <v>287</v>
      </c>
      <c r="H620" s="223" t="s">
        <v>5</v>
      </c>
      <c r="I620" s="225"/>
      <c r="J620" s="225"/>
      <c r="M620" s="222"/>
      <c r="N620" s="226"/>
      <c r="O620" s="227"/>
      <c r="P620" s="227"/>
      <c r="Q620" s="227"/>
      <c r="R620" s="227"/>
      <c r="S620" s="227"/>
      <c r="T620" s="227"/>
      <c r="U620" s="227"/>
      <c r="V620" s="227"/>
      <c r="W620" s="227"/>
      <c r="X620" s="228"/>
      <c r="AT620" s="223" t="s">
        <v>179</v>
      </c>
      <c r="AU620" s="223" t="s">
        <v>91</v>
      </c>
      <c r="AV620" s="11" t="s">
        <v>80</v>
      </c>
      <c r="AW620" s="11" t="s">
        <v>7</v>
      </c>
      <c r="AX620" s="11" t="s">
        <v>75</v>
      </c>
      <c r="AY620" s="223" t="s">
        <v>169</v>
      </c>
    </row>
    <row r="621" spans="2:51" s="12" customFormat="1" ht="13.5">
      <c r="B621" s="229"/>
      <c r="D621" s="218" t="s">
        <v>179</v>
      </c>
      <c r="E621" s="230" t="s">
        <v>5</v>
      </c>
      <c r="F621" s="231" t="s">
        <v>688</v>
      </c>
      <c r="H621" s="232">
        <v>1</v>
      </c>
      <c r="I621" s="233"/>
      <c r="J621" s="233"/>
      <c r="M621" s="229"/>
      <c r="N621" s="234"/>
      <c r="O621" s="235"/>
      <c r="P621" s="235"/>
      <c r="Q621" s="235"/>
      <c r="R621" s="235"/>
      <c r="S621" s="235"/>
      <c r="T621" s="235"/>
      <c r="U621" s="235"/>
      <c r="V621" s="235"/>
      <c r="W621" s="235"/>
      <c r="X621" s="236"/>
      <c r="AT621" s="230" t="s">
        <v>179</v>
      </c>
      <c r="AU621" s="230" t="s">
        <v>91</v>
      </c>
      <c r="AV621" s="12" t="s">
        <v>91</v>
      </c>
      <c r="AW621" s="12" t="s">
        <v>7</v>
      </c>
      <c r="AX621" s="12" t="s">
        <v>75</v>
      </c>
      <c r="AY621" s="230" t="s">
        <v>169</v>
      </c>
    </row>
    <row r="622" spans="2:51" s="12" customFormat="1" ht="13.5">
      <c r="B622" s="229"/>
      <c r="D622" s="218" t="s">
        <v>179</v>
      </c>
      <c r="E622" s="230" t="s">
        <v>5</v>
      </c>
      <c r="F622" s="231" t="s">
        <v>689</v>
      </c>
      <c r="H622" s="232">
        <v>1</v>
      </c>
      <c r="I622" s="233"/>
      <c r="J622" s="233"/>
      <c r="M622" s="229"/>
      <c r="N622" s="234"/>
      <c r="O622" s="235"/>
      <c r="P622" s="235"/>
      <c r="Q622" s="235"/>
      <c r="R622" s="235"/>
      <c r="S622" s="235"/>
      <c r="T622" s="235"/>
      <c r="U622" s="235"/>
      <c r="V622" s="235"/>
      <c r="W622" s="235"/>
      <c r="X622" s="236"/>
      <c r="AT622" s="230" t="s">
        <v>179</v>
      </c>
      <c r="AU622" s="230" t="s">
        <v>91</v>
      </c>
      <c r="AV622" s="12" t="s">
        <v>91</v>
      </c>
      <c r="AW622" s="12" t="s">
        <v>7</v>
      </c>
      <c r="AX622" s="12" t="s">
        <v>75</v>
      </c>
      <c r="AY622" s="230" t="s">
        <v>169</v>
      </c>
    </row>
    <row r="623" spans="2:51" s="12" customFormat="1" ht="13.5">
      <c r="B623" s="229"/>
      <c r="D623" s="218" t="s">
        <v>179</v>
      </c>
      <c r="E623" s="230" t="s">
        <v>5</v>
      </c>
      <c r="F623" s="231" t="s">
        <v>690</v>
      </c>
      <c r="H623" s="232">
        <v>1</v>
      </c>
      <c r="I623" s="233"/>
      <c r="J623" s="233"/>
      <c r="M623" s="229"/>
      <c r="N623" s="234"/>
      <c r="O623" s="235"/>
      <c r="P623" s="235"/>
      <c r="Q623" s="235"/>
      <c r="R623" s="235"/>
      <c r="S623" s="235"/>
      <c r="T623" s="235"/>
      <c r="U623" s="235"/>
      <c r="V623" s="235"/>
      <c r="W623" s="235"/>
      <c r="X623" s="236"/>
      <c r="AT623" s="230" t="s">
        <v>179</v>
      </c>
      <c r="AU623" s="230" t="s">
        <v>91</v>
      </c>
      <c r="AV623" s="12" t="s">
        <v>91</v>
      </c>
      <c r="AW623" s="12" t="s">
        <v>7</v>
      </c>
      <c r="AX623" s="12" t="s">
        <v>75</v>
      </c>
      <c r="AY623" s="230" t="s">
        <v>169</v>
      </c>
    </row>
    <row r="624" spans="2:51" s="12" customFormat="1" ht="13.5">
      <c r="B624" s="229"/>
      <c r="D624" s="218" t="s">
        <v>179</v>
      </c>
      <c r="E624" s="230" t="s">
        <v>5</v>
      </c>
      <c r="F624" s="231" t="s">
        <v>691</v>
      </c>
      <c r="H624" s="232">
        <v>1</v>
      </c>
      <c r="I624" s="233"/>
      <c r="J624" s="233"/>
      <c r="M624" s="229"/>
      <c r="N624" s="234"/>
      <c r="O624" s="235"/>
      <c r="P624" s="235"/>
      <c r="Q624" s="235"/>
      <c r="R624" s="235"/>
      <c r="S624" s="235"/>
      <c r="T624" s="235"/>
      <c r="U624" s="235"/>
      <c r="V624" s="235"/>
      <c r="W624" s="235"/>
      <c r="X624" s="236"/>
      <c r="AT624" s="230" t="s">
        <v>179</v>
      </c>
      <c r="AU624" s="230" t="s">
        <v>91</v>
      </c>
      <c r="AV624" s="12" t="s">
        <v>91</v>
      </c>
      <c r="AW624" s="12" t="s">
        <v>7</v>
      </c>
      <c r="AX624" s="12" t="s">
        <v>75</v>
      </c>
      <c r="AY624" s="230" t="s">
        <v>169</v>
      </c>
    </row>
    <row r="625" spans="2:51" s="12" customFormat="1" ht="13.5">
      <c r="B625" s="229"/>
      <c r="D625" s="218" t="s">
        <v>179</v>
      </c>
      <c r="E625" s="230" t="s">
        <v>5</v>
      </c>
      <c r="F625" s="231" t="s">
        <v>692</v>
      </c>
      <c r="H625" s="232">
        <v>1</v>
      </c>
      <c r="I625" s="233"/>
      <c r="J625" s="233"/>
      <c r="M625" s="229"/>
      <c r="N625" s="234"/>
      <c r="O625" s="235"/>
      <c r="P625" s="235"/>
      <c r="Q625" s="235"/>
      <c r="R625" s="235"/>
      <c r="S625" s="235"/>
      <c r="T625" s="235"/>
      <c r="U625" s="235"/>
      <c r="V625" s="235"/>
      <c r="W625" s="235"/>
      <c r="X625" s="236"/>
      <c r="AT625" s="230" t="s">
        <v>179</v>
      </c>
      <c r="AU625" s="230" t="s">
        <v>91</v>
      </c>
      <c r="AV625" s="12" t="s">
        <v>91</v>
      </c>
      <c r="AW625" s="12" t="s">
        <v>7</v>
      </c>
      <c r="AX625" s="12" t="s">
        <v>75</v>
      </c>
      <c r="AY625" s="230" t="s">
        <v>169</v>
      </c>
    </row>
    <row r="626" spans="2:51" s="13" customFormat="1" ht="13.5">
      <c r="B626" s="237"/>
      <c r="D626" s="218" t="s">
        <v>179</v>
      </c>
      <c r="E626" s="238" t="s">
        <v>5</v>
      </c>
      <c r="F626" s="239" t="s">
        <v>182</v>
      </c>
      <c r="H626" s="240">
        <v>5</v>
      </c>
      <c r="I626" s="241"/>
      <c r="J626" s="241"/>
      <c r="M626" s="237"/>
      <c r="N626" s="242"/>
      <c r="O626" s="243"/>
      <c r="P626" s="243"/>
      <c r="Q626" s="243"/>
      <c r="R626" s="243"/>
      <c r="S626" s="243"/>
      <c r="T626" s="243"/>
      <c r="U626" s="243"/>
      <c r="V626" s="243"/>
      <c r="W626" s="243"/>
      <c r="X626" s="244"/>
      <c r="AT626" s="238" t="s">
        <v>179</v>
      </c>
      <c r="AU626" s="238" t="s">
        <v>91</v>
      </c>
      <c r="AV626" s="13" t="s">
        <v>183</v>
      </c>
      <c r="AW626" s="13" t="s">
        <v>7</v>
      </c>
      <c r="AX626" s="13" t="s">
        <v>75</v>
      </c>
      <c r="AY626" s="238" t="s">
        <v>169</v>
      </c>
    </row>
    <row r="627" spans="2:51" s="14" customFormat="1" ht="13.5">
      <c r="B627" s="245"/>
      <c r="D627" s="218" t="s">
        <v>179</v>
      </c>
      <c r="E627" s="246" t="s">
        <v>5</v>
      </c>
      <c r="F627" s="247" t="s">
        <v>184</v>
      </c>
      <c r="H627" s="248">
        <v>5</v>
      </c>
      <c r="I627" s="249"/>
      <c r="J627" s="249"/>
      <c r="M627" s="245"/>
      <c r="N627" s="250"/>
      <c r="O627" s="251"/>
      <c r="P627" s="251"/>
      <c r="Q627" s="251"/>
      <c r="R627" s="251"/>
      <c r="S627" s="251"/>
      <c r="T627" s="251"/>
      <c r="U627" s="251"/>
      <c r="V627" s="251"/>
      <c r="W627" s="251"/>
      <c r="X627" s="252"/>
      <c r="AT627" s="246" t="s">
        <v>179</v>
      </c>
      <c r="AU627" s="246" t="s">
        <v>91</v>
      </c>
      <c r="AV627" s="14" t="s">
        <v>175</v>
      </c>
      <c r="AW627" s="14" t="s">
        <v>7</v>
      </c>
      <c r="AX627" s="14" t="s">
        <v>80</v>
      </c>
      <c r="AY627" s="246" t="s">
        <v>169</v>
      </c>
    </row>
    <row r="628" spans="2:65" s="1" customFormat="1" ht="25.5" customHeight="1">
      <c r="B628" s="205"/>
      <c r="C628" s="206" t="s">
        <v>693</v>
      </c>
      <c r="D628" s="206" t="s">
        <v>171</v>
      </c>
      <c r="E628" s="207" t="s">
        <v>694</v>
      </c>
      <c r="F628" s="208" t="s">
        <v>695</v>
      </c>
      <c r="G628" s="209" t="s">
        <v>110</v>
      </c>
      <c r="H628" s="210">
        <v>55</v>
      </c>
      <c r="I628" s="211"/>
      <c r="J628" s="211"/>
      <c r="K628" s="212">
        <f>ROUND(P628*H628,2)</f>
        <v>0</v>
      </c>
      <c r="L628" s="208" t="s">
        <v>174</v>
      </c>
      <c r="M628" s="47"/>
      <c r="N628" s="213" t="s">
        <v>5</v>
      </c>
      <c r="O628" s="214" t="s">
        <v>44</v>
      </c>
      <c r="P628" s="143">
        <f>I628+J628</f>
        <v>0</v>
      </c>
      <c r="Q628" s="143">
        <f>ROUND(I628*H628,2)</f>
        <v>0</v>
      </c>
      <c r="R628" s="143">
        <f>ROUND(J628*H628,2)</f>
        <v>0</v>
      </c>
      <c r="S628" s="48"/>
      <c r="T628" s="215">
        <f>S628*H628</f>
        <v>0</v>
      </c>
      <c r="U628" s="215">
        <v>0</v>
      </c>
      <c r="V628" s="215">
        <f>U628*H628</f>
        <v>0</v>
      </c>
      <c r="W628" s="215">
        <v>0</v>
      </c>
      <c r="X628" s="216">
        <f>W628*H628</f>
        <v>0</v>
      </c>
      <c r="AR628" s="25" t="s">
        <v>175</v>
      </c>
      <c r="AT628" s="25" t="s">
        <v>171</v>
      </c>
      <c r="AU628" s="25" t="s">
        <v>91</v>
      </c>
      <c r="AY628" s="25" t="s">
        <v>169</v>
      </c>
      <c r="BE628" s="217">
        <f>IF(O628="základní",K628,0)</f>
        <v>0</v>
      </c>
      <c r="BF628" s="217">
        <f>IF(O628="snížená",K628,0)</f>
        <v>0</v>
      </c>
      <c r="BG628" s="217">
        <f>IF(O628="zákl. přenesená",K628,0)</f>
        <v>0</v>
      </c>
      <c r="BH628" s="217">
        <f>IF(O628="sníž. přenesená",K628,0)</f>
        <v>0</v>
      </c>
      <c r="BI628" s="217">
        <f>IF(O628="nulová",K628,0)</f>
        <v>0</v>
      </c>
      <c r="BJ628" s="25" t="s">
        <v>80</v>
      </c>
      <c r="BK628" s="217">
        <f>ROUND(P628*H628,2)</f>
        <v>0</v>
      </c>
      <c r="BL628" s="25" t="s">
        <v>175</v>
      </c>
      <c r="BM628" s="25" t="s">
        <v>696</v>
      </c>
    </row>
    <row r="629" spans="2:47" s="1" customFormat="1" ht="13.5">
      <c r="B629" s="47"/>
      <c r="D629" s="218" t="s">
        <v>177</v>
      </c>
      <c r="F629" s="219" t="s">
        <v>697</v>
      </c>
      <c r="I629" s="220"/>
      <c r="J629" s="220"/>
      <c r="M629" s="47"/>
      <c r="N629" s="221"/>
      <c r="O629" s="48"/>
      <c r="P629" s="48"/>
      <c r="Q629" s="48"/>
      <c r="R629" s="48"/>
      <c r="S629" s="48"/>
      <c r="T629" s="48"/>
      <c r="U629" s="48"/>
      <c r="V629" s="48"/>
      <c r="W629" s="48"/>
      <c r="X629" s="86"/>
      <c r="AT629" s="25" t="s">
        <v>177</v>
      </c>
      <c r="AU629" s="25" t="s">
        <v>91</v>
      </c>
    </row>
    <row r="630" spans="2:51" s="11" customFormat="1" ht="13.5">
      <c r="B630" s="222"/>
      <c r="D630" s="218" t="s">
        <v>179</v>
      </c>
      <c r="E630" s="223" t="s">
        <v>5</v>
      </c>
      <c r="F630" s="224" t="s">
        <v>698</v>
      </c>
      <c r="H630" s="223" t="s">
        <v>5</v>
      </c>
      <c r="I630" s="225"/>
      <c r="J630" s="225"/>
      <c r="M630" s="222"/>
      <c r="N630" s="226"/>
      <c r="O630" s="227"/>
      <c r="P630" s="227"/>
      <c r="Q630" s="227"/>
      <c r="R630" s="227"/>
      <c r="S630" s="227"/>
      <c r="T630" s="227"/>
      <c r="U630" s="227"/>
      <c r="V630" s="227"/>
      <c r="W630" s="227"/>
      <c r="X630" s="228"/>
      <c r="AT630" s="223" t="s">
        <v>179</v>
      </c>
      <c r="AU630" s="223" t="s">
        <v>91</v>
      </c>
      <c r="AV630" s="11" t="s">
        <v>80</v>
      </c>
      <c r="AW630" s="11" t="s">
        <v>7</v>
      </c>
      <c r="AX630" s="11" t="s">
        <v>75</v>
      </c>
      <c r="AY630" s="223" t="s">
        <v>169</v>
      </c>
    </row>
    <row r="631" spans="2:51" s="12" customFormat="1" ht="13.5">
      <c r="B631" s="229"/>
      <c r="D631" s="218" t="s">
        <v>179</v>
      </c>
      <c r="E631" s="230" t="s">
        <v>5</v>
      </c>
      <c r="F631" s="231" t="s">
        <v>699</v>
      </c>
      <c r="H631" s="232">
        <v>9</v>
      </c>
      <c r="I631" s="233"/>
      <c r="J631" s="233"/>
      <c r="M631" s="229"/>
      <c r="N631" s="234"/>
      <c r="O631" s="235"/>
      <c r="P631" s="235"/>
      <c r="Q631" s="235"/>
      <c r="R631" s="235"/>
      <c r="S631" s="235"/>
      <c r="T631" s="235"/>
      <c r="U631" s="235"/>
      <c r="V631" s="235"/>
      <c r="W631" s="235"/>
      <c r="X631" s="236"/>
      <c r="AT631" s="230" t="s">
        <v>179</v>
      </c>
      <c r="AU631" s="230" t="s">
        <v>91</v>
      </c>
      <c r="AV631" s="12" t="s">
        <v>91</v>
      </c>
      <c r="AW631" s="12" t="s">
        <v>7</v>
      </c>
      <c r="AX631" s="12" t="s">
        <v>75</v>
      </c>
      <c r="AY631" s="230" t="s">
        <v>169</v>
      </c>
    </row>
    <row r="632" spans="2:51" s="12" customFormat="1" ht="13.5">
      <c r="B632" s="229"/>
      <c r="D632" s="218" t="s">
        <v>179</v>
      </c>
      <c r="E632" s="230" t="s">
        <v>5</v>
      </c>
      <c r="F632" s="231" t="s">
        <v>700</v>
      </c>
      <c r="H632" s="232">
        <v>9</v>
      </c>
      <c r="I632" s="233"/>
      <c r="J632" s="233"/>
      <c r="M632" s="229"/>
      <c r="N632" s="234"/>
      <c r="O632" s="235"/>
      <c r="P632" s="235"/>
      <c r="Q632" s="235"/>
      <c r="R632" s="235"/>
      <c r="S632" s="235"/>
      <c r="T632" s="235"/>
      <c r="U632" s="235"/>
      <c r="V632" s="235"/>
      <c r="W632" s="235"/>
      <c r="X632" s="236"/>
      <c r="AT632" s="230" t="s">
        <v>179</v>
      </c>
      <c r="AU632" s="230" t="s">
        <v>91</v>
      </c>
      <c r="AV632" s="12" t="s">
        <v>91</v>
      </c>
      <c r="AW632" s="12" t="s">
        <v>7</v>
      </c>
      <c r="AX632" s="12" t="s">
        <v>75</v>
      </c>
      <c r="AY632" s="230" t="s">
        <v>169</v>
      </c>
    </row>
    <row r="633" spans="2:51" s="12" customFormat="1" ht="13.5">
      <c r="B633" s="229"/>
      <c r="D633" s="218" t="s">
        <v>179</v>
      </c>
      <c r="E633" s="230" t="s">
        <v>5</v>
      </c>
      <c r="F633" s="231" t="s">
        <v>701</v>
      </c>
      <c r="H633" s="232">
        <v>9</v>
      </c>
      <c r="I633" s="233"/>
      <c r="J633" s="233"/>
      <c r="M633" s="229"/>
      <c r="N633" s="234"/>
      <c r="O633" s="235"/>
      <c r="P633" s="235"/>
      <c r="Q633" s="235"/>
      <c r="R633" s="235"/>
      <c r="S633" s="235"/>
      <c r="T633" s="235"/>
      <c r="U633" s="235"/>
      <c r="V633" s="235"/>
      <c r="W633" s="235"/>
      <c r="X633" s="236"/>
      <c r="AT633" s="230" t="s">
        <v>179</v>
      </c>
      <c r="AU633" s="230" t="s">
        <v>91</v>
      </c>
      <c r="AV633" s="12" t="s">
        <v>91</v>
      </c>
      <c r="AW633" s="12" t="s">
        <v>7</v>
      </c>
      <c r="AX633" s="12" t="s">
        <v>75</v>
      </c>
      <c r="AY633" s="230" t="s">
        <v>169</v>
      </c>
    </row>
    <row r="634" spans="2:51" s="12" customFormat="1" ht="13.5">
      <c r="B634" s="229"/>
      <c r="D634" s="218" t="s">
        <v>179</v>
      </c>
      <c r="E634" s="230" t="s">
        <v>5</v>
      </c>
      <c r="F634" s="231" t="s">
        <v>702</v>
      </c>
      <c r="H634" s="232">
        <v>9</v>
      </c>
      <c r="I634" s="233"/>
      <c r="J634" s="233"/>
      <c r="M634" s="229"/>
      <c r="N634" s="234"/>
      <c r="O634" s="235"/>
      <c r="P634" s="235"/>
      <c r="Q634" s="235"/>
      <c r="R634" s="235"/>
      <c r="S634" s="235"/>
      <c r="T634" s="235"/>
      <c r="U634" s="235"/>
      <c r="V634" s="235"/>
      <c r="W634" s="235"/>
      <c r="X634" s="236"/>
      <c r="AT634" s="230" t="s">
        <v>179</v>
      </c>
      <c r="AU634" s="230" t="s">
        <v>91</v>
      </c>
      <c r="AV634" s="12" t="s">
        <v>91</v>
      </c>
      <c r="AW634" s="12" t="s">
        <v>7</v>
      </c>
      <c r="AX634" s="12" t="s">
        <v>75</v>
      </c>
      <c r="AY634" s="230" t="s">
        <v>169</v>
      </c>
    </row>
    <row r="635" spans="2:51" s="12" customFormat="1" ht="13.5">
      <c r="B635" s="229"/>
      <c r="D635" s="218" t="s">
        <v>179</v>
      </c>
      <c r="E635" s="230" t="s">
        <v>5</v>
      </c>
      <c r="F635" s="231" t="s">
        <v>703</v>
      </c>
      <c r="H635" s="232">
        <v>9</v>
      </c>
      <c r="I635" s="233"/>
      <c r="J635" s="233"/>
      <c r="M635" s="229"/>
      <c r="N635" s="234"/>
      <c r="O635" s="235"/>
      <c r="P635" s="235"/>
      <c r="Q635" s="235"/>
      <c r="R635" s="235"/>
      <c r="S635" s="235"/>
      <c r="T635" s="235"/>
      <c r="U635" s="235"/>
      <c r="V635" s="235"/>
      <c r="W635" s="235"/>
      <c r="X635" s="236"/>
      <c r="AT635" s="230" t="s">
        <v>179</v>
      </c>
      <c r="AU635" s="230" t="s">
        <v>91</v>
      </c>
      <c r="AV635" s="12" t="s">
        <v>91</v>
      </c>
      <c r="AW635" s="12" t="s">
        <v>7</v>
      </c>
      <c r="AX635" s="12" t="s">
        <v>75</v>
      </c>
      <c r="AY635" s="230" t="s">
        <v>169</v>
      </c>
    </row>
    <row r="636" spans="2:51" s="12" customFormat="1" ht="13.5">
      <c r="B636" s="229"/>
      <c r="D636" s="218" t="s">
        <v>179</v>
      </c>
      <c r="E636" s="230" t="s">
        <v>5</v>
      </c>
      <c r="F636" s="231" t="s">
        <v>704</v>
      </c>
      <c r="H636" s="232">
        <v>10</v>
      </c>
      <c r="I636" s="233"/>
      <c r="J636" s="233"/>
      <c r="M636" s="229"/>
      <c r="N636" s="234"/>
      <c r="O636" s="235"/>
      <c r="P636" s="235"/>
      <c r="Q636" s="235"/>
      <c r="R636" s="235"/>
      <c r="S636" s="235"/>
      <c r="T636" s="235"/>
      <c r="U636" s="235"/>
      <c r="V636" s="235"/>
      <c r="W636" s="235"/>
      <c r="X636" s="236"/>
      <c r="AT636" s="230" t="s">
        <v>179</v>
      </c>
      <c r="AU636" s="230" t="s">
        <v>91</v>
      </c>
      <c r="AV636" s="12" t="s">
        <v>91</v>
      </c>
      <c r="AW636" s="12" t="s">
        <v>7</v>
      </c>
      <c r="AX636" s="12" t="s">
        <v>75</v>
      </c>
      <c r="AY636" s="230" t="s">
        <v>169</v>
      </c>
    </row>
    <row r="637" spans="2:51" s="13" customFormat="1" ht="13.5">
      <c r="B637" s="237"/>
      <c r="D637" s="218" t="s">
        <v>179</v>
      </c>
      <c r="E637" s="238" t="s">
        <v>5</v>
      </c>
      <c r="F637" s="239" t="s">
        <v>182</v>
      </c>
      <c r="H637" s="240">
        <v>55</v>
      </c>
      <c r="I637" s="241"/>
      <c r="J637" s="241"/>
      <c r="M637" s="237"/>
      <c r="N637" s="242"/>
      <c r="O637" s="243"/>
      <c r="P637" s="243"/>
      <c r="Q637" s="243"/>
      <c r="R637" s="243"/>
      <c r="S637" s="243"/>
      <c r="T637" s="243"/>
      <c r="U637" s="243"/>
      <c r="V637" s="243"/>
      <c r="W637" s="243"/>
      <c r="X637" s="244"/>
      <c r="AT637" s="238" t="s">
        <v>179</v>
      </c>
      <c r="AU637" s="238" t="s">
        <v>91</v>
      </c>
      <c r="AV637" s="13" t="s">
        <v>183</v>
      </c>
      <c r="AW637" s="13" t="s">
        <v>7</v>
      </c>
      <c r="AX637" s="13" t="s">
        <v>75</v>
      </c>
      <c r="AY637" s="238" t="s">
        <v>169</v>
      </c>
    </row>
    <row r="638" spans="2:51" s="14" customFormat="1" ht="13.5">
      <c r="B638" s="245"/>
      <c r="D638" s="218" t="s">
        <v>179</v>
      </c>
      <c r="E638" s="246" t="s">
        <v>5</v>
      </c>
      <c r="F638" s="247" t="s">
        <v>184</v>
      </c>
      <c r="H638" s="248">
        <v>55</v>
      </c>
      <c r="I638" s="249"/>
      <c r="J638" s="249"/>
      <c r="M638" s="245"/>
      <c r="N638" s="250"/>
      <c r="O638" s="251"/>
      <c r="P638" s="251"/>
      <c r="Q638" s="251"/>
      <c r="R638" s="251"/>
      <c r="S638" s="251"/>
      <c r="T638" s="251"/>
      <c r="U638" s="251"/>
      <c r="V638" s="251"/>
      <c r="W638" s="251"/>
      <c r="X638" s="252"/>
      <c r="AT638" s="246" t="s">
        <v>179</v>
      </c>
      <c r="AU638" s="246" t="s">
        <v>91</v>
      </c>
      <c r="AV638" s="14" t="s">
        <v>175</v>
      </c>
      <c r="AW638" s="14" t="s">
        <v>7</v>
      </c>
      <c r="AX638" s="14" t="s">
        <v>80</v>
      </c>
      <c r="AY638" s="246" t="s">
        <v>169</v>
      </c>
    </row>
    <row r="639" spans="2:65" s="1" customFormat="1" ht="16.5" customHeight="1">
      <c r="B639" s="205"/>
      <c r="C639" s="253" t="s">
        <v>705</v>
      </c>
      <c r="D639" s="253" t="s">
        <v>474</v>
      </c>
      <c r="E639" s="254" t="s">
        <v>706</v>
      </c>
      <c r="F639" s="255" t="s">
        <v>707</v>
      </c>
      <c r="G639" s="256" t="s">
        <v>110</v>
      </c>
      <c r="H639" s="257">
        <v>55.825</v>
      </c>
      <c r="I639" s="258"/>
      <c r="J639" s="259"/>
      <c r="K639" s="260">
        <f>ROUND(P639*H639,2)</f>
        <v>0</v>
      </c>
      <c r="L639" s="255" t="s">
        <v>174</v>
      </c>
      <c r="M639" s="261"/>
      <c r="N639" s="262" t="s">
        <v>5</v>
      </c>
      <c r="O639" s="214" t="s">
        <v>44</v>
      </c>
      <c r="P639" s="143">
        <f>I639+J639</f>
        <v>0</v>
      </c>
      <c r="Q639" s="143">
        <f>ROUND(I639*H639,2)</f>
        <v>0</v>
      </c>
      <c r="R639" s="143">
        <f>ROUND(J639*H639,2)</f>
        <v>0</v>
      </c>
      <c r="S639" s="48"/>
      <c r="T639" s="215">
        <f>S639*H639</f>
        <v>0</v>
      </c>
      <c r="U639" s="215">
        <v>0.0087</v>
      </c>
      <c r="V639" s="215">
        <f>U639*H639</f>
        <v>0.4856775</v>
      </c>
      <c r="W639" s="215">
        <v>0</v>
      </c>
      <c r="X639" s="216">
        <f>W639*H639</f>
        <v>0</v>
      </c>
      <c r="AR639" s="25" t="s">
        <v>235</v>
      </c>
      <c r="AT639" s="25" t="s">
        <v>474</v>
      </c>
      <c r="AU639" s="25" t="s">
        <v>91</v>
      </c>
      <c r="AY639" s="25" t="s">
        <v>169</v>
      </c>
      <c r="BE639" s="217">
        <f>IF(O639="základní",K639,0)</f>
        <v>0</v>
      </c>
      <c r="BF639" s="217">
        <f>IF(O639="snížená",K639,0)</f>
        <v>0</v>
      </c>
      <c r="BG639" s="217">
        <f>IF(O639="zákl. přenesená",K639,0)</f>
        <v>0</v>
      </c>
      <c r="BH639" s="217">
        <f>IF(O639="sníž. přenesená",K639,0)</f>
        <v>0</v>
      </c>
      <c r="BI639" s="217">
        <f>IF(O639="nulová",K639,0)</f>
        <v>0</v>
      </c>
      <c r="BJ639" s="25" t="s">
        <v>80</v>
      </c>
      <c r="BK639" s="217">
        <f>ROUND(P639*H639,2)</f>
        <v>0</v>
      </c>
      <c r="BL639" s="25" t="s">
        <v>175</v>
      </c>
      <c r="BM639" s="25" t="s">
        <v>708</v>
      </c>
    </row>
    <row r="640" spans="2:47" s="1" customFormat="1" ht="13.5">
      <c r="B640" s="47"/>
      <c r="D640" s="218" t="s">
        <v>456</v>
      </c>
      <c r="F640" s="219" t="s">
        <v>709</v>
      </c>
      <c r="I640" s="220"/>
      <c r="J640" s="220"/>
      <c r="M640" s="47"/>
      <c r="N640" s="221"/>
      <c r="O640" s="48"/>
      <c r="P640" s="48"/>
      <c r="Q640" s="48"/>
      <c r="R640" s="48"/>
      <c r="S640" s="48"/>
      <c r="T640" s="48"/>
      <c r="U640" s="48"/>
      <c r="V640" s="48"/>
      <c r="W640" s="48"/>
      <c r="X640" s="86"/>
      <c r="AT640" s="25" t="s">
        <v>456</v>
      </c>
      <c r="AU640" s="25" t="s">
        <v>91</v>
      </c>
    </row>
    <row r="641" spans="2:51" s="11" customFormat="1" ht="13.5">
      <c r="B641" s="222"/>
      <c r="D641" s="218" t="s">
        <v>179</v>
      </c>
      <c r="E641" s="223" t="s">
        <v>5</v>
      </c>
      <c r="F641" s="224" t="s">
        <v>698</v>
      </c>
      <c r="H641" s="223" t="s">
        <v>5</v>
      </c>
      <c r="I641" s="225"/>
      <c r="J641" s="225"/>
      <c r="M641" s="222"/>
      <c r="N641" s="226"/>
      <c r="O641" s="227"/>
      <c r="P641" s="227"/>
      <c r="Q641" s="227"/>
      <c r="R641" s="227"/>
      <c r="S641" s="227"/>
      <c r="T641" s="227"/>
      <c r="U641" s="227"/>
      <c r="V641" s="227"/>
      <c r="W641" s="227"/>
      <c r="X641" s="228"/>
      <c r="AT641" s="223" t="s">
        <v>179</v>
      </c>
      <c r="AU641" s="223" t="s">
        <v>91</v>
      </c>
      <c r="AV641" s="11" t="s">
        <v>80</v>
      </c>
      <c r="AW641" s="11" t="s">
        <v>7</v>
      </c>
      <c r="AX641" s="11" t="s">
        <v>75</v>
      </c>
      <c r="AY641" s="223" t="s">
        <v>169</v>
      </c>
    </row>
    <row r="642" spans="2:51" s="12" customFormat="1" ht="13.5">
      <c r="B642" s="229"/>
      <c r="D642" s="218" t="s">
        <v>179</v>
      </c>
      <c r="E642" s="230" t="s">
        <v>5</v>
      </c>
      <c r="F642" s="231" t="s">
        <v>699</v>
      </c>
      <c r="H642" s="232">
        <v>9</v>
      </c>
      <c r="I642" s="233"/>
      <c r="J642" s="233"/>
      <c r="M642" s="229"/>
      <c r="N642" s="234"/>
      <c r="O642" s="235"/>
      <c r="P642" s="235"/>
      <c r="Q642" s="235"/>
      <c r="R642" s="235"/>
      <c r="S642" s="235"/>
      <c r="T642" s="235"/>
      <c r="U642" s="235"/>
      <c r="V642" s="235"/>
      <c r="W642" s="235"/>
      <c r="X642" s="236"/>
      <c r="AT642" s="230" t="s">
        <v>179</v>
      </c>
      <c r="AU642" s="230" t="s">
        <v>91</v>
      </c>
      <c r="AV642" s="12" t="s">
        <v>91</v>
      </c>
      <c r="AW642" s="12" t="s">
        <v>7</v>
      </c>
      <c r="AX642" s="12" t="s">
        <v>75</v>
      </c>
      <c r="AY642" s="230" t="s">
        <v>169</v>
      </c>
    </row>
    <row r="643" spans="2:51" s="12" customFormat="1" ht="13.5">
      <c r="B643" s="229"/>
      <c r="D643" s="218" t="s">
        <v>179</v>
      </c>
      <c r="E643" s="230" t="s">
        <v>5</v>
      </c>
      <c r="F643" s="231" t="s">
        <v>700</v>
      </c>
      <c r="H643" s="232">
        <v>9</v>
      </c>
      <c r="I643" s="233"/>
      <c r="J643" s="233"/>
      <c r="M643" s="229"/>
      <c r="N643" s="234"/>
      <c r="O643" s="235"/>
      <c r="P643" s="235"/>
      <c r="Q643" s="235"/>
      <c r="R643" s="235"/>
      <c r="S643" s="235"/>
      <c r="T643" s="235"/>
      <c r="U643" s="235"/>
      <c r="V643" s="235"/>
      <c r="W643" s="235"/>
      <c r="X643" s="236"/>
      <c r="AT643" s="230" t="s">
        <v>179</v>
      </c>
      <c r="AU643" s="230" t="s">
        <v>91</v>
      </c>
      <c r="AV643" s="12" t="s">
        <v>91</v>
      </c>
      <c r="AW643" s="12" t="s">
        <v>7</v>
      </c>
      <c r="AX643" s="12" t="s">
        <v>75</v>
      </c>
      <c r="AY643" s="230" t="s">
        <v>169</v>
      </c>
    </row>
    <row r="644" spans="2:51" s="12" customFormat="1" ht="13.5">
      <c r="B644" s="229"/>
      <c r="D644" s="218" t="s">
        <v>179</v>
      </c>
      <c r="E644" s="230" t="s">
        <v>5</v>
      </c>
      <c r="F644" s="231" t="s">
        <v>701</v>
      </c>
      <c r="H644" s="232">
        <v>9</v>
      </c>
      <c r="I644" s="233"/>
      <c r="J644" s="233"/>
      <c r="M644" s="229"/>
      <c r="N644" s="234"/>
      <c r="O644" s="235"/>
      <c r="P644" s="235"/>
      <c r="Q644" s="235"/>
      <c r="R644" s="235"/>
      <c r="S644" s="235"/>
      <c r="T644" s="235"/>
      <c r="U644" s="235"/>
      <c r="V644" s="235"/>
      <c r="W644" s="235"/>
      <c r="X644" s="236"/>
      <c r="AT644" s="230" t="s">
        <v>179</v>
      </c>
      <c r="AU644" s="230" t="s">
        <v>91</v>
      </c>
      <c r="AV644" s="12" t="s">
        <v>91</v>
      </c>
      <c r="AW644" s="12" t="s">
        <v>7</v>
      </c>
      <c r="AX644" s="12" t="s">
        <v>75</v>
      </c>
      <c r="AY644" s="230" t="s">
        <v>169</v>
      </c>
    </row>
    <row r="645" spans="2:51" s="12" customFormat="1" ht="13.5">
      <c r="B645" s="229"/>
      <c r="D645" s="218" t="s">
        <v>179</v>
      </c>
      <c r="E645" s="230" t="s">
        <v>5</v>
      </c>
      <c r="F645" s="231" t="s">
        <v>702</v>
      </c>
      <c r="H645" s="232">
        <v>9</v>
      </c>
      <c r="I645" s="233"/>
      <c r="J645" s="233"/>
      <c r="M645" s="229"/>
      <c r="N645" s="234"/>
      <c r="O645" s="235"/>
      <c r="P645" s="235"/>
      <c r="Q645" s="235"/>
      <c r="R645" s="235"/>
      <c r="S645" s="235"/>
      <c r="T645" s="235"/>
      <c r="U645" s="235"/>
      <c r="V645" s="235"/>
      <c r="W645" s="235"/>
      <c r="X645" s="236"/>
      <c r="AT645" s="230" t="s">
        <v>179</v>
      </c>
      <c r="AU645" s="230" t="s">
        <v>91</v>
      </c>
      <c r="AV645" s="12" t="s">
        <v>91</v>
      </c>
      <c r="AW645" s="12" t="s">
        <v>7</v>
      </c>
      <c r="AX645" s="12" t="s">
        <v>75</v>
      </c>
      <c r="AY645" s="230" t="s">
        <v>169</v>
      </c>
    </row>
    <row r="646" spans="2:51" s="12" customFormat="1" ht="13.5">
      <c r="B646" s="229"/>
      <c r="D646" s="218" t="s">
        <v>179</v>
      </c>
      <c r="E646" s="230" t="s">
        <v>5</v>
      </c>
      <c r="F646" s="231" t="s">
        <v>703</v>
      </c>
      <c r="H646" s="232">
        <v>9</v>
      </c>
      <c r="I646" s="233"/>
      <c r="J646" s="233"/>
      <c r="M646" s="229"/>
      <c r="N646" s="234"/>
      <c r="O646" s="235"/>
      <c r="P646" s="235"/>
      <c r="Q646" s="235"/>
      <c r="R646" s="235"/>
      <c r="S646" s="235"/>
      <c r="T646" s="235"/>
      <c r="U646" s="235"/>
      <c r="V646" s="235"/>
      <c r="W646" s="235"/>
      <c r="X646" s="236"/>
      <c r="AT646" s="230" t="s">
        <v>179</v>
      </c>
      <c r="AU646" s="230" t="s">
        <v>91</v>
      </c>
      <c r="AV646" s="12" t="s">
        <v>91</v>
      </c>
      <c r="AW646" s="12" t="s">
        <v>7</v>
      </c>
      <c r="AX646" s="12" t="s">
        <v>75</v>
      </c>
      <c r="AY646" s="230" t="s">
        <v>169</v>
      </c>
    </row>
    <row r="647" spans="2:51" s="12" customFormat="1" ht="13.5">
      <c r="B647" s="229"/>
      <c r="D647" s="218" t="s">
        <v>179</v>
      </c>
      <c r="E647" s="230" t="s">
        <v>5</v>
      </c>
      <c r="F647" s="231" t="s">
        <v>704</v>
      </c>
      <c r="H647" s="232">
        <v>10</v>
      </c>
      <c r="I647" s="233"/>
      <c r="J647" s="233"/>
      <c r="M647" s="229"/>
      <c r="N647" s="234"/>
      <c r="O647" s="235"/>
      <c r="P647" s="235"/>
      <c r="Q647" s="235"/>
      <c r="R647" s="235"/>
      <c r="S647" s="235"/>
      <c r="T647" s="235"/>
      <c r="U647" s="235"/>
      <c r="V647" s="235"/>
      <c r="W647" s="235"/>
      <c r="X647" s="236"/>
      <c r="AT647" s="230" t="s">
        <v>179</v>
      </c>
      <c r="AU647" s="230" t="s">
        <v>91</v>
      </c>
      <c r="AV647" s="12" t="s">
        <v>91</v>
      </c>
      <c r="AW647" s="12" t="s">
        <v>7</v>
      </c>
      <c r="AX647" s="12" t="s">
        <v>75</v>
      </c>
      <c r="AY647" s="230" t="s">
        <v>169</v>
      </c>
    </row>
    <row r="648" spans="2:51" s="13" customFormat="1" ht="13.5">
      <c r="B648" s="237"/>
      <c r="D648" s="218" t="s">
        <v>179</v>
      </c>
      <c r="E648" s="238" t="s">
        <v>5</v>
      </c>
      <c r="F648" s="239" t="s">
        <v>182</v>
      </c>
      <c r="H648" s="240">
        <v>55</v>
      </c>
      <c r="I648" s="241"/>
      <c r="J648" s="241"/>
      <c r="M648" s="237"/>
      <c r="N648" s="242"/>
      <c r="O648" s="243"/>
      <c r="P648" s="243"/>
      <c r="Q648" s="243"/>
      <c r="R648" s="243"/>
      <c r="S648" s="243"/>
      <c r="T648" s="243"/>
      <c r="U648" s="243"/>
      <c r="V648" s="243"/>
      <c r="W648" s="243"/>
      <c r="X648" s="244"/>
      <c r="AT648" s="238" t="s">
        <v>179</v>
      </c>
      <c r="AU648" s="238" t="s">
        <v>91</v>
      </c>
      <c r="AV648" s="13" t="s">
        <v>183</v>
      </c>
      <c r="AW648" s="13" t="s">
        <v>7</v>
      </c>
      <c r="AX648" s="13" t="s">
        <v>75</v>
      </c>
      <c r="AY648" s="238" t="s">
        <v>169</v>
      </c>
    </row>
    <row r="649" spans="2:51" s="14" customFormat="1" ht="13.5">
      <c r="B649" s="245"/>
      <c r="D649" s="218" t="s">
        <v>179</v>
      </c>
      <c r="E649" s="246" t="s">
        <v>5</v>
      </c>
      <c r="F649" s="247" t="s">
        <v>184</v>
      </c>
      <c r="H649" s="248">
        <v>55</v>
      </c>
      <c r="I649" s="249"/>
      <c r="J649" s="249"/>
      <c r="M649" s="245"/>
      <c r="N649" s="250"/>
      <c r="O649" s="251"/>
      <c r="P649" s="251"/>
      <c r="Q649" s="251"/>
      <c r="R649" s="251"/>
      <c r="S649" s="251"/>
      <c r="T649" s="251"/>
      <c r="U649" s="251"/>
      <c r="V649" s="251"/>
      <c r="W649" s="251"/>
      <c r="X649" s="252"/>
      <c r="AT649" s="246" t="s">
        <v>179</v>
      </c>
      <c r="AU649" s="246" t="s">
        <v>91</v>
      </c>
      <c r="AV649" s="14" t="s">
        <v>175</v>
      </c>
      <c r="AW649" s="14" t="s">
        <v>7</v>
      </c>
      <c r="AX649" s="14" t="s">
        <v>80</v>
      </c>
      <c r="AY649" s="246" t="s">
        <v>169</v>
      </c>
    </row>
    <row r="650" spans="2:51" s="12" customFormat="1" ht="13.5">
      <c r="B650" s="229"/>
      <c r="D650" s="218" t="s">
        <v>179</v>
      </c>
      <c r="F650" s="231" t="s">
        <v>710</v>
      </c>
      <c r="H650" s="232">
        <v>55.825</v>
      </c>
      <c r="I650" s="233"/>
      <c r="J650" s="233"/>
      <c r="M650" s="229"/>
      <c r="N650" s="234"/>
      <c r="O650" s="235"/>
      <c r="P650" s="235"/>
      <c r="Q650" s="235"/>
      <c r="R650" s="235"/>
      <c r="S650" s="235"/>
      <c r="T650" s="235"/>
      <c r="U650" s="235"/>
      <c r="V650" s="235"/>
      <c r="W650" s="235"/>
      <c r="X650" s="236"/>
      <c r="AT650" s="230" t="s">
        <v>179</v>
      </c>
      <c r="AU650" s="230" t="s">
        <v>91</v>
      </c>
      <c r="AV650" s="12" t="s">
        <v>91</v>
      </c>
      <c r="AW650" s="12" t="s">
        <v>6</v>
      </c>
      <c r="AX650" s="12" t="s">
        <v>80</v>
      </c>
      <c r="AY650" s="230" t="s">
        <v>169</v>
      </c>
    </row>
    <row r="651" spans="2:65" s="1" customFormat="1" ht="25.5" customHeight="1">
      <c r="B651" s="205"/>
      <c r="C651" s="206" t="s">
        <v>711</v>
      </c>
      <c r="D651" s="206" t="s">
        <v>171</v>
      </c>
      <c r="E651" s="207" t="s">
        <v>712</v>
      </c>
      <c r="F651" s="208" t="s">
        <v>713</v>
      </c>
      <c r="G651" s="209" t="s">
        <v>110</v>
      </c>
      <c r="H651" s="210">
        <v>30</v>
      </c>
      <c r="I651" s="211"/>
      <c r="J651" s="211"/>
      <c r="K651" s="212">
        <f>ROUND(P651*H651,2)</f>
        <v>0</v>
      </c>
      <c r="L651" s="208" t="s">
        <v>174</v>
      </c>
      <c r="M651" s="47"/>
      <c r="N651" s="213" t="s">
        <v>5</v>
      </c>
      <c r="O651" s="214" t="s">
        <v>44</v>
      </c>
      <c r="P651" s="143">
        <f>I651+J651</f>
        <v>0</v>
      </c>
      <c r="Q651" s="143">
        <f>ROUND(I651*H651,2)</f>
        <v>0</v>
      </c>
      <c r="R651" s="143">
        <f>ROUND(J651*H651,2)</f>
        <v>0</v>
      </c>
      <c r="S651" s="48"/>
      <c r="T651" s="215">
        <f>S651*H651</f>
        <v>0</v>
      </c>
      <c r="U651" s="215">
        <v>0</v>
      </c>
      <c r="V651" s="215">
        <f>U651*H651</f>
        <v>0</v>
      </c>
      <c r="W651" s="215">
        <v>0</v>
      </c>
      <c r="X651" s="216">
        <f>W651*H651</f>
        <v>0</v>
      </c>
      <c r="AR651" s="25" t="s">
        <v>175</v>
      </c>
      <c r="AT651" s="25" t="s">
        <v>171</v>
      </c>
      <c r="AU651" s="25" t="s">
        <v>91</v>
      </c>
      <c r="AY651" s="25" t="s">
        <v>169</v>
      </c>
      <c r="BE651" s="217">
        <f>IF(O651="základní",K651,0)</f>
        <v>0</v>
      </c>
      <c r="BF651" s="217">
        <f>IF(O651="snížená",K651,0)</f>
        <v>0</v>
      </c>
      <c r="BG651" s="217">
        <f>IF(O651="zákl. přenesená",K651,0)</f>
        <v>0</v>
      </c>
      <c r="BH651" s="217">
        <f>IF(O651="sníž. přenesená",K651,0)</f>
        <v>0</v>
      </c>
      <c r="BI651" s="217">
        <f>IF(O651="nulová",K651,0)</f>
        <v>0</v>
      </c>
      <c r="BJ651" s="25" t="s">
        <v>80</v>
      </c>
      <c r="BK651" s="217">
        <f>ROUND(P651*H651,2)</f>
        <v>0</v>
      </c>
      <c r="BL651" s="25" t="s">
        <v>175</v>
      </c>
      <c r="BM651" s="25" t="s">
        <v>714</v>
      </c>
    </row>
    <row r="652" spans="2:47" s="1" customFormat="1" ht="13.5">
      <c r="B652" s="47"/>
      <c r="D652" s="218" t="s">
        <v>177</v>
      </c>
      <c r="F652" s="219" t="s">
        <v>697</v>
      </c>
      <c r="I652" s="220"/>
      <c r="J652" s="220"/>
      <c r="M652" s="47"/>
      <c r="N652" s="221"/>
      <c r="O652" s="48"/>
      <c r="P652" s="48"/>
      <c r="Q652" s="48"/>
      <c r="R652" s="48"/>
      <c r="S652" s="48"/>
      <c r="T652" s="48"/>
      <c r="U652" s="48"/>
      <c r="V652" s="48"/>
      <c r="W652" s="48"/>
      <c r="X652" s="86"/>
      <c r="AT652" s="25" t="s">
        <v>177</v>
      </c>
      <c r="AU652" s="25" t="s">
        <v>91</v>
      </c>
    </row>
    <row r="653" spans="2:51" s="11" customFormat="1" ht="13.5">
      <c r="B653" s="222"/>
      <c r="D653" s="218" t="s">
        <v>179</v>
      </c>
      <c r="E653" s="223" t="s">
        <v>5</v>
      </c>
      <c r="F653" s="224" t="s">
        <v>715</v>
      </c>
      <c r="H653" s="223" t="s">
        <v>5</v>
      </c>
      <c r="I653" s="225"/>
      <c r="J653" s="225"/>
      <c r="M653" s="222"/>
      <c r="N653" s="226"/>
      <c r="O653" s="227"/>
      <c r="P653" s="227"/>
      <c r="Q653" s="227"/>
      <c r="R653" s="227"/>
      <c r="S653" s="227"/>
      <c r="T653" s="227"/>
      <c r="U653" s="227"/>
      <c r="V653" s="227"/>
      <c r="W653" s="227"/>
      <c r="X653" s="228"/>
      <c r="AT653" s="223" t="s">
        <v>179</v>
      </c>
      <c r="AU653" s="223" t="s">
        <v>91</v>
      </c>
      <c r="AV653" s="11" t="s">
        <v>80</v>
      </c>
      <c r="AW653" s="11" t="s">
        <v>7</v>
      </c>
      <c r="AX653" s="11" t="s">
        <v>75</v>
      </c>
      <c r="AY653" s="223" t="s">
        <v>169</v>
      </c>
    </row>
    <row r="654" spans="2:51" s="12" customFormat="1" ht="13.5">
      <c r="B654" s="229"/>
      <c r="D654" s="218" t="s">
        <v>179</v>
      </c>
      <c r="E654" s="230" t="s">
        <v>5</v>
      </c>
      <c r="F654" s="231" t="s">
        <v>716</v>
      </c>
      <c r="H654" s="232">
        <v>6</v>
      </c>
      <c r="I654" s="233"/>
      <c r="J654" s="233"/>
      <c r="M654" s="229"/>
      <c r="N654" s="234"/>
      <c r="O654" s="235"/>
      <c r="P654" s="235"/>
      <c r="Q654" s="235"/>
      <c r="R654" s="235"/>
      <c r="S654" s="235"/>
      <c r="T654" s="235"/>
      <c r="U654" s="235"/>
      <c r="V654" s="235"/>
      <c r="W654" s="235"/>
      <c r="X654" s="236"/>
      <c r="AT654" s="230" t="s">
        <v>179</v>
      </c>
      <c r="AU654" s="230" t="s">
        <v>91</v>
      </c>
      <c r="AV654" s="12" t="s">
        <v>91</v>
      </c>
      <c r="AW654" s="12" t="s">
        <v>7</v>
      </c>
      <c r="AX654" s="12" t="s">
        <v>75</v>
      </c>
      <c r="AY654" s="230" t="s">
        <v>169</v>
      </c>
    </row>
    <row r="655" spans="2:51" s="12" customFormat="1" ht="13.5">
      <c r="B655" s="229"/>
      <c r="D655" s="218" t="s">
        <v>179</v>
      </c>
      <c r="E655" s="230" t="s">
        <v>5</v>
      </c>
      <c r="F655" s="231" t="s">
        <v>717</v>
      </c>
      <c r="H655" s="232">
        <v>6</v>
      </c>
      <c r="I655" s="233"/>
      <c r="J655" s="233"/>
      <c r="M655" s="229"/>
      <c r="N655" s="234"/>
      <c r="O655" s="235"/>
      <c r="P655" s="235"/>
      <c r="Q655" s="235"/>
      <c r="R655" s="235"/>
      <c r="S655" s="235"/>
      <c r="T655" s="235"/>
      <c r="U655" s="235"/>
      <c r="V655" s="235"/>
      <c r="W655" s="235"/>
      <c r="X655" s="236"/>
      <c r="AT655" s="230" t="s">
        <v>179</v>
      </c>
      <c r="AU655" s="230" t="s">
        <v>91</v>
      </c>
      <c r="AV655" s="12" t="s">
        <v>91</v>
      </c>
      <c r="AW655" s="12" t="s">
        <v>7</v>
      </c>
      <c r="AX655" s="12" t="s">
        <v>75</v>
      </c>
      <c r="AY655" s="230" t="s">
        <v>169</v>
      </c>
    </row>
    <row r="656" spans="2:51" s="12" customFormat="1" ht="13.5">
      <c r="B656" s="229"/>
      <c r="D656" s="218" t="s">
        <v>179</v>
      </c>
      <c r="E656" s="230" t="s">
        <v>5</v>
      </c>
      <c r="F656" s="231" t="s">
        <v>718</v>
      </c>
      <c r="H656" s="232">
        <v>6</v>
      </c>
      <c r="I656" s="233"/>
      <c r="J656" s="233"/>
      <c r="M656" s="229"/>
      <c r="N656" s="234"/>
      <c r="O656" s="235"/>
      <c r="P656" s="235"/>
      <c r="Q656" s="235"/>
      <c r="R656" s="235"/>
      <c r="S656" s="235"/>
      <c r="T656" s="235"/>
      <c r="U656" s="235"/>
      <c r="V656" s="235"/>
      <c r="W656" s="235"/>
      <c r="X656" s="236"/>
      <c r="AT656" s="230" t="s">
        <v>179</v>
      </c>
      <c r="AU656" s="230" t="s">
        <v>91</v>
      </c>
      <c r="AV656" s="12" t="s">
        <v>91</v>
      </c>
      <c r="AW656" s="12" t="s">
        <v>7</v>
      </c>
      <c r="AX656" s="12" t="s">
        <v>75</v>
      </c>
      <c r="AY656" s="230" t="s">
        <v>169</v>
      </c>
    </row>
    <row r="657" spans="2:51" s="12" customFormat="1" ht="13.5">
      <c r="B657" s="229"/>
      <c r="D657" s="218" t="s">
        <v>179</v>
      </c>
      <c r="E657" s="230" t="s">
        <v>5</v>
      </c>
      <c r="F657" s="231" t="s">
        <v>719</v>
      </c>
      <c r="H657" s="232">
        <v>6</v>
      </c>
      <c r="I657" s="233"/>
      <c r="J657" s="233"/>
      <c r="M657" s="229"/>
      <c r="N657" s="234"/>
      <c r="O657" s="235"/>
      <c r="P657" s="235"/>
      <c r="Q657" s="235"/>
      <c r="R657" s="235"/>
      <c r="S657" s="235"/>
      <c r="T657" s="235"/>
      <c r="U657" s="235"/>
      <c r="V657" s="235"/>
      <c r="W657" s="235"/>
      <c r="X657" s="236"/>
      <c r="AT657" s="230" t="s">
        <v>179</v>
      </c>
      <c r="AU657" s="230" t="s">
        <v>91</v>
      </c>
      <c r="AV657" s="12" t="s">
        <v>91</v>
      </c>
      <c r="AW657" s="12" t="s">
        <v>7</v>
      </c>
      <c r="AX657" s="12" t="s">
        <v>75</v>
      </c>
      <c r="AY657" s="230" t="s">
        <v>169</v>
      </c>
    </row>
    <row r="658" spans="2:51" s="12" customFormat="1" ht="13.5">
      <c r="B658" s="229"/>
      <c r="D658" s="218" t="s">
        <v>179</v>
      </c>
      <c r="E658" s="230" t="s">
        <v>5</v>
      </c>
      <c r="F658" s="231" t="s">
        <v>720</v>
      </c>
      <c r="H658" s="232">
        <v>6</v>
      </c>
      <c r="I658" s="233"/>
      <c r="J658" s="233"/>
      <c r="M658" s="229"/>
      <c r="N658" s="234"/>
      <c r="O658" s="235"/>
      <c r="P658" s="235"/>
      <c r="Q658" s="235"/>
      <c r="R658" s="235"/>
      <c r="S658" s="235"/>
      <c r="T658" s="235"/>
      <c r="U658" s="235"/>
      <c r="V658" s="235"/>
      <c r="W658" s="235"/>
      <c r="X658" s="236"/>
      <c r="AT658" s="230" t="s">
        <v>179</v>
      </c>
      <c r="AU658" s="230" t="s">
        <v>91</v>
      </c>
      <c r="AV658" s="12" t="s">
        <v>91</v>
      </c>
      <c r="AW658" s="12" t="s">
        <v>7</v>
      </c>
      <c r="AX658" s="12" t="s">
        <v>75</v>
      </c>
      <c r="AY658" s="230" t="s">
        <v>169</v>
      </c>
    </row>
    <row r="659" spans="2:51" s="13" customFormat="1" ht="13.5">
      <c r="B659" s="237"/>
      <c r="D659" s="218" t="s">
        <v>179</v>
      </c>
      <c r="E659" s="238" t="s">
        <v>5</v>
      </c>
      <c r="F659" s="239" t="s">
        <v>182</v>
      </c>
      <c r="H659" s="240">
        <v>30</v>
      </c>
      <c r="I659" s="241"/>
      <c r="J659" s="241"/>
      <c r="M659" s="237"/>
      <c r="N659" s="242"/>
      <c r="O659" s="243"/>
      <c r="P659" s="243"/>
      <c r="Q659" s="243"/>
      <c r="R659" s="243"/>
      <c r="S659" s="243"/>
      <c r="T659" s="243"/>
      <c r="U659" s="243"/>
      <c r="V659" s="243"/>
      <c r="W659" s="243"/>
      <c r="X659" s="244"/>
      <c r="AT659" s="238" t="s">
        <v>179</v>
      </c>
      <c r="AU659" s="238" t="s">
        <v>91</v>
      </c>
      <c r="AV659" s="13" t="s">
        <v>183</v>
      </c>
      <c r="AW659" s="13" t="s">
        <v>7</v>
      </c>
      <c r="AX659" s="13" t="s">
        <v>75</v>
      </c>
      <c r="AY659" s="238" t="s">
        <v>169</v>
      </c>
    </row>
    <row r="660" spans="2:51" s="14" customFormat="1" ht="13.5">
      <c r="B660" s="245"/>
      <c r="D660" s="218" t="s">
        <v>179</v>
      </c>
      <c r="E660" s="246" t="s">
        <v>5</v>
      </c>
      <c r="F660" s="247" t="s">
        <v>184</v>
      </c>
      <c r="H660" s="248">
        <v>30</v>
      </c>
      <c r="I660" s="249"/>
      <c r="J660" s="249"/>
      <c r="M660" s="245"/>
      <c r="N660" s="250"/>
      <c r="O660" s="251"/>
      <c r="P660" s="251"/>
      <c r="Q660" s="251"/>
      <c r="R660" s="251"/>
      <c r="S660" s="251"/>
      <c r="T660" s="251"/>
      <c r="U660" s="251"/>
      <c r="V660" s="251"/>
      <c r="W660" s="251"/>
      <c r="X660" s="252"/>
      <c r="AT660" s="246" t="s">
        <v>179</v>
      </c>
      <c r="AU660" s="246" t="s">
        <v>91</v>
      </c>
      <c r="AV660" s="14" t="s">
        <v>175</v>
      </c>
      <c r="AW660" s="14" t="s">
        <v>7</v>
      </c>
      <c r="AX660" s="14" t="s">
        <v>80</v>
      </c>
      <c r="AY660" s="246" t="s">
        <v>169</v>
      </c>
    </row>
    <row r="661" spans="2:65" s="1" customFormat="1" ht="16.5" customHeight="1">
      <c r="B661" s="205"/>
      <c r="C661" s="253" t="s">
        <v>721</v>
      </c>
      <c r="D661" s="253" t="s">
        <v>474</v>
      </c>
      <c r="E661" s="254" t="s">
        <v>722</v>
      </c>
      <c r="F661" s="255" t="s">
        <v>723</v>
      </c>
      <c r="G661" s="256" t="s">
        <v>110</v>
      </c>
      <c r="H661" s="257">
        <v>30</v>
      </c>
      <c r="I661" s="258"/>
      <c r="J661" s="259"/>
      <c r="K661" s="260">
        <f>ROUND(P661*H661,2)</f>
        <v>0</v>
      </c>
      <c r="L661" s="255" t="s">
        <v>174</v>
      </c>
      <c r="M661" s="261"/>
      <c r="N661" s="262" t="s">
        <v>5</v>
      </c>
      <c r="O661" s="214" t="s">
        <v>44</v>
      </c>
      <c r="P661" s="143">
        <f>I661+J661</f>
        <v>0</v>
      </c>
      <c r="Q661" s="143">
        <f>ROUND(I661*H661,2)</f>
        <v>0</v>
      </c>
      <c r="R661" s="143">
        <f>ROUND(J661*H661,2)</f>
        <v>0</v>
      </c>
      <c r="S661" s="48"/>
      <c r="T661" s="215">
        <f>S661*H661</f>
        <v>0</v>
      </c>
      <c r="U661" s="215">
        <v>0.0191</v>
      </c>
      <c r="V661" s="215">
        <f>U661*H661</f>
        <v>0.573</v>
      </c>
      <c r="W661" s="215">
        <v>0</v>
      </c>
      <c r="X661" s="216">
        <f>W661*H661</f>
        <v>0</v>
      </c>
      <c r="AR661" s="25" t="s">
        <v>235</v>
      </c>
      <c r="AT661" s="25" t="s">
        <v>474</v>
      </c>
      <c r="AU661" s="25" t="s">
        <v>91</v>
      </c>
      <c r="AY661" s="25" t="s">
        <v>169</v>
      </c>
      <c r="BE661" s="217">
        <f>IF(O661="základní",K661,0)</f>
        <v>0</v>
      </c>
      <c r="BF661" s="217">
        <f>IF(O661="snížená",K661,0)</f>
        <v>0</v>
      </c>
      <c r="BG661" s="217">
        <f>IF(O661="zákl. přenesená",K661,0)</f>
        <v>0</v>
      </c>
      <c r="BH661" s="217">
        <f>IF(O661="sníž. přenesená",K661,0)</f>
        <v>0</v>
      </c>
      <c r="BI661" s="217">
        <f>IF(O661="nulová",K661,0)</f>
        <v>0</v>
      </c>
      <c r="BJ661" s="25" t="s">
        <v>80</v>
      </c>
      <c r="BK661" s="217">
        <f>ROUND(P661*H661,2)</f>
        <v>0</v>
      </c>
      <c r="BL661" s="25" t="s">
        <v>175</v>
      </c>
      <c r="BM661" s="25" t="s">
        <v>724</v>
      </c>
    </row>
    <row r="662" spans="2:47" s="1" customFormat="1" ht="13.5">
      <c r="B662" s="47"/>
      <c r="D662" s="218" t="s">
        <v>456</v>
      </c>
      <c r="F662" s="219" t="s">
        <v>709</v>
      </c>
      <c r="I662" s="220"/>
      <c r="J662" s="220"/>
      <c r="M662" s="47"/>
      <c r="N662" s="221"/>
      <c r="O662" s="48"/>
      <c r="P662" s="48"/>
      <c r="Q662" s="48"/>
      <c r="R662" s="48"/>
      <c r="S662" s="48"/>
      <c r="T662" s="48"/>
      <c r="U662" s="48"/>
      <c r="V662" s="48"/>
      <c r="W662" s="48"/>
      <c r="X662" s="86"/>
      <c r="AT662" s="25" t="s">
        <v>456</v>
      </c>
      <c r="AU662" s="25" t="s">
        <v>91</v>
      </c>
    </row>
    <row r="663" spans="2:65" s="1" customFormat="1" ht="25.5" customHeight="1">
      <c r="B663" s="205"/>
      <c r="C663" s="206" t="s">
        <v>725</v>
      </c>
      <c r="D663" s="206" t="s">
        <v>171</v>
      </c>
      <c r="E663" s="207" t="s">
        <v>726</v>
      </c>
      <c r="F663" s="208" t="s">
        <v>727</v>
      </c>
      <c r="G663" s="209" t="s">
        <v>110</v>
      </c>
      <c r="H663" s="210">
        <v>12</v>
      </c>
      <c r="I663" s="211"/>
      <c r="J663" s="211"/>
      <c r="K663" s="212">
        <f>ROUND(P663*H663,2)</f>
        <v>0</v>
      </c>
      <c r="L663" s="208" t="s">
        <v>174</v>
      </c>
      <c r="M663" s="47"/>
      <c r="N663" s="213" t="s">
        <v>5</v>
      </c>
      <c r="O663" s="214" t="s">
        <v>44</v>
      </c>
      <c r="P663" s="143">
        <f>I663+J663</f>
        <v>0</v>
      </c>
      <c r="Q663" s="143">
        <f>ROUND(I663*H663,2)</f>
        <v>0</v>
      </c>
      <c r="R663" s="143">
        <f>ROUND(J663*H663,2)</f>
        <v>0</v>
      </c>
      <c r="S663" s="48"/>
      <c r="T663" s="215">
        <f>S663*H663</f>
        <v>0</v>
      </c>
      <c r="U663" s="215">
        <v>0</v>
      </c>
      <c r="V663" s="215">
        <f>U663*H663</f>
        <v>0</v>
      </c>
      <c r="W663" s="215">
        <v>0</v>
      </c>
      <c r="X663" s="216">
        <f>W663*H663</f>
        <v>0</v>
      </c>
      <c r="AR663" s="25" t="s">
        <v>175</v>
      </c>
      <c r="AT663" s="25" t="s">
        <v>171</v>
      </c>
      <c r="AU663" s="25" t="s">
        <v>91</v>
      </c>
      <c r="AY663" s="25" t="s">
        <v>169</v>
      </c>
      <c r="BE663" s="217">
        <f>IF(O663="základní",K663,0)</f>
        <v>0</v>
      </c>
      <c r="BF663" s="217">
        <f>IF(O663="snížená",K663,0)</f>
        <v>0</v>
      </c>
      <c r="BG663" s="217">
        <f>IF(O663="zákl. přenesená",K663,0)</f>
        <v>0</v>
      </c>
      <c r="BH663" s="217">
        <f>IF(O663="sníž. přenesená",K663,0)</f>
        <v>0</v>
      </c>
      <c r="BI663" s="217">
        <f>IF(O663="nulová",K663,0)</f>
        <v>0</v>
      </c>
      <c r="BJ663" s="25" t="s">
        <v>80</v>
      </c>
      <c r="BK663" s="217">
        <f>ROUND(P663*H663,2)</f>
        <v>0</v>
      </c>
      <c r="BL663" s="25" t="s">
        <v>175</v>
      </c>
      <c r="BM663" s="25" t="s">
        <v>728</v>
      </c>
    </row>
    <row r="664" spans="2:47" s="1" customFormat="1" ht="13.5">
      <c r="B664" s="47"/>
      <c r="D664" s="218" t="s">
        <v>177</v>
      </c>
      <c r="F664" s="219" t="s">
        <v>697</v>
      </c>
      <c r="I664" s="220"/>
      <c r="J664" s="220"/>
      <c r="M664" s="47"/>
      <c r="N664" s="221"/>
      <c r="O664" s="48"/>
      <c r="P664" s="48"/>
      <c r="Q664" s="48"/>
      <c r="R664" s="48"/>
      <c r="S664" s="48"/>
      <c r="T664" s="48"/>
      <c r="U664" s="48"/>
      <c r="V664" s="48"/>
      <c r="W664" s="48"/>
      <c r="X664" s="86"/>
      <c r="AT664" s="25" t="s">
        <v>177</v>
      </c>
      <c r="AU664" s="25" t="s">
        <v>91</v>
      </c>
    </row>
    <row r="665" spans="2:51" s="11" customFormat="1" ht="13.5">
      <c r="B665" s="222"/>
      <c r="D665" s="218" t="s">
        <v>179</v>
      </c>
      <c r="E665" s="223" t="s">
        <v>5</v>
      </c>
      <c r="F665" s="224" t="s">
        <v>729</v>
      </c>
      <c r="H665" s="223" t="s">
        <v>5</v>
      </c>
      <c r="I665" s="225"/>
      <c r="J665" s="225"/>
      <c r="M665" s="222"/>
      <c r="N665" s="226"/>
      <c r="O665" s="227"/>
      <c r="P665" s="227"/>
      <c r="Q665" s="227"/>
      <c r="R665" s="227"/>
      <c r="S665" s="227"/>
      <c r="T665" s="227"/>
      <c r="U665" s="227"/>
      <c r="V665" s="227"/>
      <c r="W665" s="227"/>
      <c r="X665" s="228"/>
      <c r="AT665" s="223" t="s">
        <v>179</v>
      </c>
      <c r="AU665" s="223" t="s">
        <v>91</v>
      </c>
      <c r="AV665" s="11" t="s">
        <v>80</v>
      </c>
      <c r="AW665" s="11" t="s">
        <v>7</v>
      </c>
      <c r="AX665" s="11" t="s">
        <v>75</v>
      </c>
      <c r="AY665" s="223" t="s">
        <v>169</v>
      </c>
    </row>
    <row r="666" spans="2:51" s="12" customFormat="1" ht="13.5">
      <c r="B666" s="229"/>
      <c r="D666" s="218" t="s">
        <v>179</v>
      </c>
      <c r="E666" s="230" t="s">
        <v>5</v>
      </c>
      <c r="F666" s="231" t="s">
        <v>730</v>
      </c>
      <c r="H666" s="232">
        <v>12</v>
      </c>
      <c r="I666" s="233"/>
      <c r="J666" s="233"/>
      <c r="M666" s="229"/>
      <c r="N666" s="234"/>
      <c r="O666" s="235"/>
      <c r="P666" s="235"/>
      <c r="Q666" s="235"/>
      <c r="R666" s="235"/>
      <c r="S666" s="235"/>
      <c r="T666" s="235"/>
      <c r="U666" s="235"/>
      <c r="V666" s="235"/>
      <c r="W666" s="235"/>
      <c r="X666" s="236"/>
      <c r="AT666" s="230" t="s">
        <v>179</v>
      </c>
      <c r="AU666" s="230" t="s">
        <v>91</v>
      </c>
      <c r="AV666" s="12" t="s">
        <v>91</v>
      </c>
      <c r="AW666" s="12" t="s">
        <v>7</v>
      </c>
      <c r="AX666" s="12" t="s">
        <v>75</v>
      </c>
      <c r="AY666" s="230" t="s">
        <v>169</v>
      </c>
    </row>
    <row r="667" spans="2:51" s="13" customFormat="1" ht="13.5">
      <c r="B667" s="237"/>
      <c r="D667" s="218" t="s">
        <v>179</v>
      </c>
      <c r="E667" s="238" t="s">
        <v>5</v>
      </c>
      <c r="F667" s="239" t="s">
        <v>182</v>
      </c>
      <c r="H667" s="240">
        <v>12</v>
      </c>
      <c r="I667" s="241"/>
      <c r="J667" s="241"/>
      <c r="M667" s="237"/>
      <c r="N667" s="242"/>
      <c r="O667" s="243"/>
      <c r="P667" s="243"/>
      <c r="Q667" s="243"/>
      <c r="R667" s="243"/>
      <c r="S667" s="243"/>
      <c r="T667" s="243"/>
      <c r="U667" s="243"/>
      <c r="V667" s="243"/>
      <c r="W667" s="243"/>
      <c r="X667" s="244"/>
      <c r="AT667" s="238" t="s">
        <v>179</v>
      </c>
      <c r="AU667" s="238" t="s">
        <v>91</v>
      </c>
      <c r="AV667" s="13" t="s">
        <v>183</v>
      </c>
      <c r="AW667" s="13" t="s">
        <v>7</v>
      </c>
      <c r="AX667" s="13" t="s">
        <v>75</v>
      </c>
      <c r="AY667" s="238" t="s">
        <v>169</v>
      </c>
    </row>
    <row r="668" spans="2:51" s="14" customFormat="1" ht="13.5">
      <c r="B668" s="245"/>
      <c r="D668" s="218" t="s">
        <v>179</v>
      </c>
      <c r="E668" s="246" t="s">
        <v>5</v>
      </c>
      <c r="F668" s="247" t="s">
        <v>184</v>
      </c>
      <c r="H668" s="248">
        <v>12</v>
      </c>
      <c r="I668" s="249"/>
      <c r="J668" s="249"/>
      <c r="M668" s="245"/>
      <c r="N668" s="250"/>
      <c r="O668" s="251"/>
      <c r="P668" s="251"/>
      <c r="Q668" s="251"/>
      <c r="R668" s="251"/>
      <c r="S668" s="251"/>
      <c r="T668" s="251"/>
      <c r="U668" s="251"/>
      <c r="V668" s="251"/>
      <c r="W668" s="251"/>
      <c r="X668" s="252"/>
      <c r="AT668" s="246" t="s">
        <v>179</v>
      </c>
      <c r="AU668" s="246" t="s">
        <v>91</v>
      </c>
      <c r="AV668" s="14" t="s">
        <v>175</v>
      </c>
      <c r="AW668" s="14" t="s">
        <v>7</v>
      </c>
      <c r="AX668" s="14" t="s">
        <v>80</v>
      </c>
      <c r="AY668" s="246" t="s">
        <v>169</v>
      </c>
    </row>
    <row r="669" spans="2:65" s="1" customFormat="1" ht="16.5" customHeight="1">
      <c r="B669" s="205"/>
      <c r="C669" s="253" t="s">
        <v>459</v>
      </c>
      <c r="D669" s="253" t="s">
        <v>474</v>
      </c>
      <c r="E669" s="254" t="s">
        <v>731</v>
      </c>
      <c r="F669" s="255" t="s">
        <v>732</v>
      </c>
      <c r="G669" s="256" t="s">
        <v>110</v>
      </c>
      <c r="H669" s="257">
        <v>12.18</v>
      </c>
      <c r="I669" s="258"/>
      <c r="J669" s="259"/>
      <c r="K669" s="260">
        <f>ROUND(P669*H669,2)</f>
        <v>0</v>
      </c>
      <c r="L669" s="255" t="s">
        <v>174</v>
      </c>
      <c r="M669" s="261"/>
      <c r="N669" s="262" t="s">
        <v>5</v>
      </c>
      <c r="O669" s="214" t="s">
        <v>44</v>
      </c>
      <c r="P669" s="143">
        <f>I669+J669</f>
        <v>0</v>
      </c>
      <c r="Q669" s="143">
        <f>ROUND(I669*H669,2)</f>
        <v>0</v>
      </c>
      <c r="R669" s="143">
        <f>ROUND(J669*H669,2)</f>
        <v>0</v>
      </c>
      <c r="S669" s="48"/>
      <c r="T669" s="215">
        <f>S669*H669</f>
        <v>0</v>
      </c>
      <c r="U669" s="215">
        <v>0.0485</v>
      </c>
      <c r="V669" s="215">
        <f>U669*H669</f>
        <v>0.59073</v>
      </c>
      <c r="W669" s="215">
        <v>0</v>
      </c>
      <c r="X669" s="216">
        <f>W669*H669</f>
        <v>0</v>
      </c>
      <c r="AR669" s="25" t="s">
        <v>235</v>
      </c>
      <c r="AT669" s="25" t="s">
        <v>474</v>
      </c>
      <c r="AU669" s="25" t="s">
        <v>91</v>
      </c>
      <c r="AY669" s="25" t="s">
        <v>169</v>
      </c>
      <c r="BE669" s="217">
        <f>IF(O669="základní",K669,0)</f>
        <v>0</v>
      </c>
      <c r="BF669" s="217">
        <f>IF(O669="snížená",K669,0)</f>
        <v>0</v>
      </c>
      <c r="BG669" s="217">
        <f>IF(O669="zákl. přenesená",K669,0)</f>
        <v>0</v>
      </c>
      <c r="BH669" s="217">
        <f>IF(O669="sníž. přenesená",K669,0)</f>
        <v>0</v>
      </c>
      <c r="BI669" s="217">
        <f>IF(O669="nulová",K669,0)</f>
        <v>0</v>
      </c>
      <c r="BJ669" s="25" t="s">
        <v>80</v>
      </c>
      <c r="BK669" s="217">
        <f>ROUND(P669*H669,2)</f>
        <v>0</v>
      </c>
      <c r="BL669" s="25" t="s">
        <v>175</v>
      </c>
      <c r="BM669" s="25" t="s">
        <v>733</v>
      </c>
    </row>
    <row r="670" spans="2:47" s="1" customFormat="1" ht="13.5">
      <c r="B670" s="47"/>
      <c r="D670" s="218" t="s">
        <v>456</v>
      </c>
      <c r="F670" s="219" t="s">
        <v>709</v>
      </c>
      <c r="I670" s="220"/>
      <c r="J670" s="220"/>
      <c r="M670" s="47"/>
      <c r="N670" s="221"/>
      <c r="O670" s="48"/>
      <c r="P670" s="48"/>
      <c r="Q670" s="48"/>
      <c r="R670" s="48"/>
      <c r="S670" s="48"/>
      <c r="T670" s="48"/>
      <c r="U670" s="48"/>
      <c r="V670" s="48"/>
      <c r="W670" s="48"/>
      <c r="X670" s="86"/>
      <c r="AT670" s="25" t="s">
        <v>456</v>
      </c>
      <c r="AU670" s="25" t="s">
        <v>91</v>
      </c>
    </row>
    <row r="671" spans="2:51" s="11" customFormat="1" ht="13.5">
      <c r="B671" s="222"/>
      <c r="D671" s="218" t="s">
        <v>179</v>
      </c>
      <c r="E671" s="223" t="s">
        <v>5</v>
      </c>
      <c r="F671" s="224" t="s">
        <v>729</v>
      </c>
      <c r="H671" s="223" t="s">
        <v>5</v>
      </c>
      <c r="I671" s="225"/>
      <c r="J671" s="225"/>
      <c r="M671" s="222"/>
      <c r="N671" s="226"/>
      <c r="O671" s="227"/>
      <c r="P671" s="227"/>
      <c r="Q671" s="227"/>
      <c r="R671" s="227"/>
      <c r="S671" s="227"/>
      <c r="T671" s="227"/>
      <c r="U671" s="227"/>
      <c r="V671" s="227"/>
      <c r="W671" s="227"/>
      <c r="X671" s="228"/>
      <c r="AT671" s="223" t="s">
        <v>179</v>
      </c>
      <c r="AU671" s="223" t="s">
        <v>91</v>
      </c>
      <c r="AV671" s="11" t="s">
        <v>80</v>
      </c>
      <c r="AW671" s="11" t="s">
        <v>7</v>
      </c>
      <c r="AX671" s="11" t="s">
        <v>75</v>
      </c>
      <c r="AY671" s="223" t="s">
        <v>169</v>
      </c>
    </row>
    <row r="672" spans="2:51" s="12" customFormat="1" ht="13.5">
      <c r="B672" s="229"/>
      <c r="D672" s="218" t="s">
        <v>179</v>
      </c>
      <c r="E672" s="230" t="s">
        <v>5</v>
      </c>
      <c r="F672" s="231" t="s">
        <v>730</v>
      </c>
      <c r="H672" s="232">
        <v>12</v>
      </c>
      <c r="I672" s="233"/>
      <c r="J672" s="233"/>
      <c r="M672" s="229"/>
      <c r="N672" s="234"/>
      <c r="O672" s="235"/>
      <c r="P672" s="235"/>
      <c r="Q672" s="235"/>
      <c r="R672" s="235"/>
      <c r="S672" s="235"/>
      <c r="T672" s="235"/>
      <c r="U672" s="235"/>
      <c r="V672" s="235"/>
      <c r="W672" s="235"/>
      <c r="X672" s="236"/>
      <c r="AT672" s="230" t="s">
        <v>179</v>
      </c>
      <c r="AU672" s="230" t="s">
        <v>91</v>
      </c>
      <c r="AV672" s="12" t="s">
        <v>91</v>
      </c>
      <c r="AW672" s="12" t="s">
        <v>7</v>
      </c>
      <c r="AX672" s="12" t="s">
        <v>75</v>
      </c>
      <c r="AY672" s="230" t="s">
        <v>169</v>
      </c>
    </row>
    <row r="673" spans="2:51" s="13" customFormat="1" ht="13.5">
      <c r="B673" s="237"/>
      <c r="D673" s="218" t="s">
        <v>179</v>
      </c>
      <c r="E673" s="238" t="s">
        <v>5</v>
      </c>
      <c r="F673" s="239" t="s">
        <v>182</v>
      </c>
      <c r="H673" s="240">
        <v>12</v>
      </c>
      <c r="I673" s="241"/>
      <c r="J673" s="241"/>
      <c r="M673" s="237"/>
      <c r="N673" s="242"/>
      <c r="O673" s="243"/>
      <c r="P673" s="243"/>
      <c r="Q673" s="243"/>
      <c r="R673" s="243"/>
      <c r="S673" s="243"/>
      <c r="T673" s="243"/>
      <c r="U673" s="243"/>
      <c r="V673" s="243"/>
      <c r="W673" s="243"/>
      <c r="X673" s="244"/>
      <c r="AT673" s="238" t="s">
        <v>179</v>
      </c>
      <c r="AU673" s="238" t="s">
        <v>91</v>
      </c>
      <c r="AV673" s="13" t="s">
        <v>183</v>
      </c>
      <c r="AW673" s="13" t="s">
        <v>7</v>
      </c>
      <c r="AX673" s="13" t="s">
        <v>75</v>
      </c>
      <c r="AY673" s="238" t="s">
        <v>169</v>
      </c>
    </row>
    <row r="674" spans="2:51" s="14" customFormat="1" ht="13.5">
      <c r="B674" s="245"/>
      <c r="D674" s="218" t="s">
        <v>179</v>
      </c>
      <c r="E674" s="246" t="s">
        <v>5</v>
      </c>
      <c r="F674" s="247" t="s">
        <v>184</v>
      </c>
      <c r="H674" s="248">
        <v>12</v>
      </c>
      <c r="I674" s="249"/>
      <c r="J674" s="249"/>
      <c r="M674" s="245"/>
      <c r="N674" s="250"/>
      <c r="O674" s="251"/>
      <c r="P674" s="251"/>
      <c r="Q674" s="251"/>
      <c r="R674" s="251"/>
      <c r="S674" s="251"/>
      <c r="T674" s="251"/>
      <c r="U674" s="251"/>
      <c r="V674" s="251"/>
      <c r="W674" s="251"/>
      <c r="X674" s="252"/>
      <c r="AT674" s="246" t="s">
        <v>179</v>
      </c>
      <c r="AU674" s="246" t="s">
        <v>91</v>
      </c>
      <c r="AV674" s="14" t="s">
        <v>175</v>
      </c>
      <c r="AW674" s="14" t="s">
        <v>7</v>
      </c>
      <c r="AX674" s="14" t="s">
        <v>80</v>
      </c>
      <c r="AY674" s="246" t="s">
        <v>169</v>
      </c>
    </row>
    <row r="675" spans="2:51" s="12" customFormat="1" ht="13.5">
      <c r="B675" s="229"/>
      <c r="D675" s="218" t="s">
        <v>179</v>
      </c>
      <c r="F675" s="231" t="s">
        <v>734</v>
      </c>
      <c r="H675" s="232">
        <v>12.18</v>
      </c>
      <c r="I675" s="233"/>
      <c r="J675" s="233"/>
      <c r="M675" s="229"/>
      <c r="N675" s="234"/>
      <c r="O675" s="235"/>
      <c r="P675" s="235"/>
      <c r="Q675" s="235"/>
      <c r="R675" s="235"/>
      <c r="S675" s="235"/>
      <c r="T675" s="235"/>
      <c r="U675" s="235"/>
      <c r="V675" s="235"/>
      <c r="W675" s="235"/>
      <c r="X675" s="236"/>
      <c r="AT675" s="230" t="s">
        <v>179</v>
      </c>
      <c r="AU675" s="230" t="s">
        <v>91</v>
      </c>
      <c r="AV675" s="12" t="s">
        <v>91</v>
      </c>
      <c r="AW675" s="12" t="s">
        <v>6</v>
      </c>
      <c r="AX675" s="12" t="s">
        <v>80</v>
      </c>
      <c r="AY675" s="230" t="s">
        <v>169</v>
      </c>
    </row>
    <row r="676" spans="2:65" s="1" customFormat="1" ht="25.5" customHeight="1">
      <c r="B676" s="205"/>
      <c r="C676" s="206" t="s">
        <v>735</v>
      </c>
      <c r="D676" s="206" t="s">
        <v>171</v>
      </c>
      <c r="E676" s="207" t="s">
        <v>736</v>
      </c>
      <c r="F676" s="208" t="s">
        <v>737</v>
      </c>
      <c r="G676" s="209" t="s">
        <v>477</v>
      </c>
      <c r="H676" s="210">
        <v>0.486</v>
      </c>
      <c r="I676" s="211"/>
      <c r="J676" s="211"/>
      <c r="K676" s="212">
        <f>ROUND(P676*H676,2)</f>
        <v>0</v>
      </c>
      <c r="L676" s="208" t="s">
        <v>174</v>
      </c>
      <c r="M676" s="47"/>
      <c r="N676" s="213" t="s">
        <v>5</v>
      </c>
      <c r="O676" s="214" t="s">
        <v>44</v>
      </c>
      <c r="P676" s="143">
        <f>I676+J676</f>
        <v>0</v>
      </c>
      <c r="Q676" s="143">
        <f>ROUND(I676*H676,2)</f>
        <v>0</v>
      </c>
      <c r="R676" s="143">
        <f>ROUND(J676*H676,2)</f>
        <v>0</v>
      </c>
      <c r="S676" s="48"/>
      <c r="T676" s="215">
        <f>S676*H676</f>
        <v>0</v>
      </c>
      <c r="U676" s="215">
        <v>1.01522808</v>
      </c>
      <c r="V676" s="215">
        <f>U676*H676</f>
        <v>0.49340084687999997</v>
      </c>
      <c r="W676" s="215">
        <v>0</v>
      </c>
      <c r="X676" s="216">
        <f>W676*H676</f>
        <v>0</v>
      </c>
      <c r="AR676" s="25" t="s">
        <v>175</v>
      </c>
      <c r="AT676" s="25" t="s">
        <v>171</v>
      </c>
      <c r="AU676" s="25" t="s">
        <v>91</v>
      </c>
      <c r="AY676" s="25" t="s">
        <v>169</v>
      </c>
      <c r="BE676" s="217">
        <f>IF(O676="základní",K676,0)</f>
        <v>0</v>
      </c>
      <c r="BF676" s="217">
        <f>IF(O676="snížená",K676,0)</f>
        <v>0</v>
      </c>
      <c r="BG676" s="217">
        <f>IF(O676="zákl. přenesená",K676,0)</f>
        <v>0</v>
      </c>
      <c r="BH676" s="217">
        <f>IF(O676="sníž. přenesená",K676,0)</f>
        <v>0</v>
      </c>
      <c r="BI676" s="217">
        <f>IF(O676="nulová",K676,0)</f>
        <v>0</v>
      </c>
      <c r="BJ676" s="25" t="s">
        <v>80</v>
      </c>
      <c r="BK676" s="217">
        <f>ROUND(P676*H676,2)</f>
        <v>0</v>
      </c>
      <c r="BL676" s="25" t="s">
        <v>175</v>
      </c>
      <c r="BM676" s="25" t="s">
        <v>738</v>
      </c>
    </row>
    <row r="677" spans="2:51" s="11" customFormat="1" ht="13.5">
      <c r="B677" s="222"/>
      <c r="D677" s="218" t="s">
        <v>179</v>
      </c>
      <c r="E677" s="223" t="s">
        <v>5</v>
      </c>
      <c r="F677" s="224" t="s">
        <v>698</v>
      </c>
      <c r="H677" s="223" t="s">
        <v>5</v>
      </c>
      <c r="I677" s="225"/>
      <c r="J677" s="225"/>
      <c r="M677" s="222"/>
      <c r="N677" s="226"/>
      <c r="O677" s="227"/>
      <c r="P677" s="227"/>
      <c r="Q677" s="227"/>
      <c r="R677" s="227"/>
      <c r="S677" s="227"/>
      <c r="T677" s="227"/>
      <c r="U677" s="227"/>
      <c r="V677" s="227"/>
      <c r="W677" s="227"/>
      <c r="X677" s="228"/>
      <c r="AT677" s="223" t="s">
        <v>179</v>
      </c>
      <c r="AU677" s="223" t="s">
        <v>91</v>
      </c>
      <c r="AV677" s="11" t="s">
        <v>80</v>
      </c>
      <c r="AW677" s="11" t="s">
        <v>7</v>
      </c>
      <c r="AX677" s="11" t="s">
        <v>75</v>
      </c>
      <c r="AY677" s="223" t="s">
        <v>169</v>
      </c>
    </row>
    <row r="678" spans="2:51" s="12" customFormat="1" ht="13.5">
      <c r="B678" s="229"/>
      <c r="D678" s="218" t="s">
        <v>179</v>
      </c>
      <c r="E678" s="230" t="s">
        <v>5</v>
      </c>
      <c r="F678" s="231" t="s">
        <v>739</v>
      </c>
      <c r="H678" s="232">
        <v>0.038</v>
      </c>
      <c r="I678" s="233"/>
      <c r="J678" s="233"/>
      <c r="M678" s="229"/>
      <c r="N678" s="234"/>
      <c r="O678" s="235"/>
      <c r="P678" s="235"/>
      <c r="Q678" s="235"/>
      <c r="R678" s="235"/>
      <c r="S678" s="235"/>
      <c r="T678" s="235"/>
      <c r="U678" s="235"/>
      <c r="V678" s="235"/>
      <c r="W678" s="235"/>
      <c r="X678" s="236"/>
      <c r="AT678" s="230" t="s">
        <v>179</v>
      </c>
      <c r="AU678" s="230" t="s">
        <v>91</v>
      </c>
      <c r="AV678" s="12" t="s">
        <v>91</v>
      </c>
      <c r="AW678" s="12" t="s">
        <v>7</v>
      </c>
      <c r="AX678" s="12" t="s">
        <v>75</v>
      </c>
      <c r="AY678" s="230" t="s">
        <v>169</v>
      </c>
    </row>
    <row r="679" spans="2:51" s="12" customFormat="1" ht="13.5">
      <c r="B679" s="229"/>
      <c r="D679" s="218" t="s">
        <v>179</v>
      </c>
      <c r="E679" s="230" t="s">
        <v>5</v>
      </c>
      <c r="F679" s="231" t="s">
        <v>740</v>
      </c>
      <c r="H679" s="232">
        <v>0.038</v>
      </c>
      <c r="I679" s="233"/>
      <c r="J679" s="233"/>
      <c r="M679" s="229"/>
      <c r="N679" s="234"/>
      <c r="O679" s="235"/>
      <c r="P679" s="235"/>
      <c r="Q679" s="235"/>
      <c r="R679" s="235"/>
      <c r="S679" s="235"/>
      <c r="T679" s="235"/>
      <c r="U679" s="235"/>
      <c r="V679" s="235"/>
      <c r="W679" s="235"/>
      <c r="X679" s="236"/>
      <c r="AT679" s="230" t="s">
        <v>179</v>
      </c>
      <c r="AU679" s="230" t="s">
        <v>91</v>
      </c>
      <c r="AV679" s="12" t="s">
        <v>91</v>
      </c>
      <c r="AW679" s="12" t="s">
        <v>7</v>
      </c>
      <c r="AX679" s="12" t="s">
        <v>75</v>
      </c>
      <c r="AY679" s="230" t="s">
        <v>169</v>
      </c>
    </row>
    <row r="680" spans="2:51" s="12" customFormat="1" ht="13.5">
      <c r="B680" s="229"/>
      <c r="D680" s="218" t="s">
        <v>179</v>
      </c>
      <c r="E680" s="230" t="s">
        <v>5</v>
      </c>
      <c r="F680" s="231" t="s">
        <v>741</v>
      </c>
      <c r="H680" s="232">
        <v>0.038</v>
      </c>
      <c r="I680" s="233"/>
      <c r="J680" s="233"/>
      <c r="M680" s="229"/>
      <c r="N680" s="234"/>
      <c r="O680" s="235"/>
      <c r="P680" s="235"/>
      <c r="Q680" s="235"/>
      <c r="R680" s="235"/>
      <c r="S680" s="235"/>
      <c r="T680" s="235"/>
      <c r="U680" s="235"/>
      <c r="V680" s="235"/>
      <c r="W680" s="235"/>
      <c r="X680" s="236"/>
      <c r="AT680" s="230" t="s">
        <v>179</v>
      </c>
      <c r="AU680" s="230" t="s">
        <v>91</v>
      </c>
      <c r="AV680" s="12" t="s">
        <v>91</v>
      </c>
      <c r="AW680" s="12" t="s">
        <v>7</v>
      </c>
      <c r="AX680" s="12" t="s">
        <v>75</v>
      </c>
      <c r="AY680" s="230" t="s">
        <v>169</v>
      </c>
    </row>
    <row r="681" spans="2:51" s="12" customFormat="1" ht="13.5">
      <c r="B681" s="229"/>
      <c r="D681" s="218" t="s">
        <v>179</v>
      </c>
      <c r="E681" s="230" t="s">
        <v>5</v>
      </c>
      <c r="F681" s="231" t="s">
        <v>742</v>
      </c>
      <c r="H681" s="232">
        <v>0.038</v>
      </c>
      <c r="I681" s="233"/>
      <c r="J681" s="233"/>
      <c r="M681" s="229"/>
      <c r="N681" s="234"/>
      <c r="O681" s="235"/>
      <c r="P681" s="235"/>
      <c r="Q681" s="235"/>
      <c r="R681" s="235"/>
      <c r="S681" s="235"/>
      <c r="T681" s="235"/>
      <c r="U681" s="235"/>
      <c r="V681" s="235"/>
      <c r="W681" s="235"/>
      <c r="X681" s="236"/>
      <c r="AT681" s="230" t="s">
        <v>179</v>
      </c>
      <c r="AU681" s="230" t="s">
        <v>91</v>
      </c>
      <c r="AV681" s="12" t="s">
        <v>91</v>
      </c>
      <c r="AW681" s="12" t="s">
        <v>7</v>
      </c>
      <c r="AX681" s="12" t="s">
        <v>75</v>
      </c>
      <c r="AY681" s="230" t="s">
        <v>169</v>
      </c>
    </row>
    <row r="682" spans="2:51" s="12" customFormat="1" ht="13.5">
      <c r="B682" s="229"/>
      <c r="D682" s="218" t="s">
        <v>179</v>
      </c>
      <c r="E682" s="230" t="s">
        <v>5</v>
      </c>
      <c r="F682" s="231" t="s">
        <v>743</v>
      </c>
      <c r="H682" s="232">
        <v>0.038</v>
      </c>
      <c r="I682" s="233"/>
      <c r="J682" s="233"/>
      <c r="M682" s="229"/>
      <c r="N682" s="234"/>
      <c r="O682" s="235"/>
      <c r="P682" s="235"/>
      <c r="Q682" s="235"/>
      <c r="R682" s="235"/>
      <c r="S682" s="235"/>
      <c r="T682" s="235"/>
      <c r="U682" s="235"/>
      <c r="V682" s="235"/>
      <c r="W682" s="235"/>
      <c r="X682" s="236"/>
      <c r="AT682" s="230" t="s">
        <v>179</v>
      </c>
      <c r="AU682" s="230" t="s">
        <v>91</v>
      </c>
      <c r="AV682" s="12" t="s">
        <v>91</v>
      </c>
      <c r="AW682" s="12" t="s">
        <v>7</v>
      </c>
      <c r="AX682" s="12" t="s">
        <v>75</v>
      </c>
      <c r="AY682" s="230" t="s">
        <v>169</v>
      </c>
    </row>
    <row r="683" spans="2:51" s="12" customFormat="1" ht="13.5">
      <c r="B683" s="229"/>
      <c r="D683" s="218" t="s">
        <v>179</v>
      </c>
      <c r="E683" s="230" t="s">
        <v>5</v>
      </c>
      <c r="F683" s="231" t="s">
        <v>744</v>
      </c>
      <c r="H683" s="232">
        <v>0.038</v>
      </c>
      <c r="I683" s="233"/>
      <c r="J683" s="233"/>
      <c r="M683" s="229"/>
      <c r="N683" s="234"/>
      <c r="O683" s="235"/>
      <c r="P683" s="235"/>
      <c r="Q683" s="235"/>
      <c r="R683" s="235"/>
      <c r="S683" s="235"/>
      <c r="T683" s="235"/>
      <c r="U683" s="235"/>
      <c r="V683" s="235"/>
      <c r="W683" s="235"/>
      <c r="X683" s="236"/>
      <c r="AT683" s="230" t="s">
        <v>179</v>
      </c>
      <c r="AU683" s="230" t="s">
        <v>91</v>
      </c>
      <c r="AV683" s="12" t="s">
        <v>91</v>
      </c>
      <c r="AW683" s="12" t="s">
        <v>7</v>
      </c>
      <c r="AX683" s="12" t="s">
        <v>75</v>
      </c>
      <c r="AY683" s="230" t="s">
        <v>169</v>
      </c>
    </row>
    <row r="684" spans="2:51" s="13" customFormat="1" ht="13.5">
      <c r="B684" s="237"/>
      <c r="D684" s="218" t="s">
        <v>179</v>
      </c>
      <c r="E684" s="238" t="s">
        <v>5</v>
      </c>
      <c r="F684" s="239" t="s">
        <v>182</v>
      </c>
      <c r="H684" s="240">
        <v>0.228</v>
      </c>
      <c r="I684" s="241"/>
      <c r="J684" s="241"/>
      <c r="M684" s="237"/>
      <c r="N684" s="242"/>
      <c r="O684" s="243"/>
      <c r="P684" s="243"/>
      <c r="Q684" s="243"/>
      <c r="R684" s="243"/>
      <c r="S684" s="243"/>
      <c r="T684" s="243"/>
      <c r="U684" s="243"/>
      <c r="V684" s="243"/>
      <c r="W684" s="243"/>
      <c r="X684" s="244"/>
      <c r="AT684" s="238" t="s">
        <v>179</v>
      </c>
      <c r="AU684" s="238" t="s">
        <v>91</v>
      </c>
      <c r="AV684" s="13" t="s">
        <v>183</v>
      </c>
      <c r="AW684" s="13" t="s">
        <v>7</v>
      </c>
      <c r="AX684" s="13" t="s">
        <v>75</v>
      </c>
      <c r="AY684" s="238" t="s">
        <v>169</v>
      </c>
    </row>
    <row r="685" spans="2:51" s="11" customFormat="1" ht="13.5">
      <c r="B685" s="222"/>
      <c r="D685" s="218" t="s">
        <v>179</v>
      </c>
      <c r="E685" s="223" t="s">
        <v>5</v>
      </c>
      <c r="F685" s="224" t="s">
        <v>715</v>
      </c>
      <c r="H685" s="223" t="s">
        <v>5</v>
      </c>
      <c r="I685" s="225"/>
      <c r="J685" s="225"/>
      <c r="M685" s="222"/>
      <c r="N685" s="226"/>
      <c r="O685" s="227"/>
      <c r="P685" s="227"/>
      <c r="Q685" s="227"/>
      <c r="R685" s="227"/>
      <c r="S685" s="227"/>
      <c r="T685" s="227"/>
      <c r="U685" s="227"/>
      <c r="V685" s="227"/>
      <c r="W685" s="227"/>
      <c r="X685" s="228"/>
      <c r="AT685" s="223" t="s">
        <v>179</v>
      </c>
      <c r="AU685" s="223" t="s">
        <v>91</v>
      </c>
      <c r="AV685" s="11" t="s">
        <v>80</v>
      </c>
      <c r="AW685" s="11" t="s">
        <v>7</v>
      </c>
      <c r="AX685" s="11" t="s">
        <v>75</v>
      </c>
      <c r="AY685" s="223" t="s">
        <v>169</v>
      </c>
    </row>
    <row r="686" spans="2:51" s="12" customFormat="1" ht="13.5">
      <c r="B686" s="229"/>
      <c r="D686" s="218" t="s">
        <v>179</v>
      </c>
      <c r="E686" s="230" t="s">
        <v>5</v>
      </c>
      <c r="F686" s="231" t="s">
        <v>745</v>
      </c>
      <c r="H686" s="232">
        <v>0.043</v>
      </c>
      <c r="I686" s="233"/>
      <c r="J686" s="233"/>
      <c r="M686" s="229"/>
      <c r="N686" s="234"/>
      <c r="O686" s="235"/>
      <c r="P686" s="235"/>
      <c r="Q686" s="235"/>
      <c r="R686" s="235"/>
      <c r="S686" s="235"/>
      <c r="T686" s="235"/>
      <c r="U686" s="235"/>
      <c r="V686" s="235"/>
      <c r="W686" s="235"/>
      <c r="X686" s="236"/>
      <c r="AT686" s="230" t="s">
        <v>179</v>
      </c>
      <c r="AU686" s="230" t="s">
        <v>91</v>
      </c>
      <c r="AV686" s="12" t="s">
        <v>91</v>
      </c>
      <c r="AW686" s="12" t="s">
        <v>7</v>
      </c>
      <c r="AX686" s="12" t="s">
        <v>75</v>
      </c>
      <c r="AY686" s="230" t="s">
        <v>169</v>
      </c>
    </row>
    <row r="687" spans="2:51" s="12" customFormat="1" ht="13.5">
      <c r="B687" s="229"/>
      <c r="D687" s="218" t="s">
        <v>179</v>
      </c>
      <c r="E687" s="230" t="s">
        <v>5</v>
      </c>
      <c r="F687" s="231" t="s">
        <v>746</v>
      </c>
      <c r="H687" s="232">
        <v>0.043</v>
      </c>
      <c r="I687" s="233"/>
      <c r="J687" s="233"/>
      <c r="M687" s="229"/>
      <c r="N687" s="234"/>
      <c r="O687" s="235"/>
      <c r="P687" s="235"/>
      <c r="Q687" s="235"/>
      <c r="R687" s="235"/>
      <c r="S687" s="235"/>
      <c r="T687" s="235"/>
      <c r="U687" s="235"/>
      <c r="V687" s="235"/>
      <c r="W687" s="235"/>
      <c r="X687" s="236"/>
      <c r="AT687" s="230" t="s">
        <v>179</v>
      </c>
      <c r="AU687" s="230" t="s">
        <v>91</v>
      </c>
      <c r="AV687" s="12" t="s">
        <v>91</v>
      </c>
      <c r="AW687" s="12" t="s">
        <v>7</v>
      </c>
      <c r="AX687" s="12" t="s">
        <v>75</v>
      </c>
      <c r="AY687" s="230" t="s">
        <v>169</v>
      </c>
    </row>
    <row r="688" spans="2:51" s="12" customFormat="1" ht="13.5">
      <c r="B688" s="229"/>
      <c r="D688" s="218" t="s">
        <v>179</v>
      </c>
      <c r="E688" s="230" t="s">
        <v>5</v>
      </c>
      <c r="F688" s="231" t="s">
        <v>747</v>
      </c>
      <c r="H688" s="232">
        <v>0.043</v>
      </c>
      <c r="I688" s="233"/>
      <c r="J688" s="233"/>
      <c r="M688" s="229"/>
      <c r="N688" s="234"/>
      <c r="O688" s="235"/>
      <c r="P688" s="235"/>
      <c r="Q688" s="235"/>
      <c r="R688" s="235"/>
      <c r="S688" s="235"/>
      <c r="T688" s="235"/>
      <c r="U688" s="235"/>
      <c r="V688" s="235"/>
      <c r="W688" s="235"/>
      <c r="X688" s="236"/>
      <c r="AT688" s="230" t="s">
        <v>179</v>
      </c>
      <c r="AU688" s="230" t="s">
        <v>91</v>
      </c>
      <c r="AV688" s="12" t="s">
        <v>91</v>
      </c>
      <c r="AW688" s="12" t="s">
        <v>7</v>
      </c>
      <c r="AX688" s="12" t="s">
        <v>75</v>
      </c>
      <c r="AY688" s="230" t="s">
        <v>169</v>
      </c>
    </row>
    <row r="689" spans="2:51" s="12" customFormat="1" ht="13.5">
      <c r="B689" s="229"/>
      <c r="D689" s="218" t="s">
        <v>179</v>
      </c>
      <c r="E689" s="230" t="s">
        <v>5</v>
      </c>
      <c r="F689" s="231" t="s">
        <v>748</v>
      </c>
      <c r="H689" s="232">
        <v>0.043</v>
      </c>
      <c r="I689" s="233"/>
      <c r="J689" s="233"/>
      <c r="M689" s="229"/>
      <c r="N689" s="234"/>
      <c r="O689" s="235"/>
      <c r="P689" s="235"/>
      <c r="Q689" s="235"/>
      <c r="R689" s="235"/>
      <c r="S689" s="235"/>
      <c r="T689" s="235"/>
      <c r="U689" s="235"/>
      <c r="V689" s="235"/>
      <c r="W689" s="235"/>
      <c r="X689" s="236"/>
      <c r="AT689" s="230" t="s">
        <v>179</v>
      </c>
      <c r="AU689" s="230" t="s">
        <v>91</v>
      </c>
      <c r="AV689" s="12" t="s">
        <v>91</v>
      </c>
      <c r="AW689" s="12" t="s">
        <v>7</v>
      </c>
      <c r="AX689" s="12" t="s">
        <v>75</v>
      </c>
      <c r="AY689" s="230" t="s">
        <v>169</v>
      </c>
    </row>
    <row r="690" spans="2:51" s="12" customFormat="1" ht="13.5">
      <c r="B690" s="229"/>
      <c r="D690" s="218" t="s">
        <v>179</v>
      </c>
      <c r="E690" s="230" t="s">
        <v>5</v>
      </c>
      <c r="F690" s="231" t="s">
        <v>749</v>
      </c>
      <c r="H690" s="232">
        <v>0.043</v>
      </c>
      <c r="I690" s="233"/>
      <c r="J690" s="233"/>
      <c r="M690" s="229"/>
      <c r="N690" s="234"/>
      <c r="O690" s="235"/>
      <c r="P690" s="235"/>
      <c r="Q690" s="235"/>
      <c r="R690" s="235"/>
      <c r="S690" s="235"/>
      <c r="T690" s="235"/>
      <c r="U690" s="235"/>
      <c r="V690" s="235"/>
      <c r="W690" s="235"/>
      <c r="X690" s="236"/>
      <c r="AT690" s="230" t="s">
        <v>179</v>
      </c>
      <c r="AU690" s="230" t="s">
        <v>91</v>
      </c>
      <c r="AV690" s="12" t="s">
        <v>91</v>
      </c>
      <c r="AW690" s="12" t="s">
        <v>7</v>
      </c>
      <c r="AX690" s="12" t="s">
        <v>75</v>
      </c>
      <c r="AY690" s="230" t="s">
        <v>169</v>
      </c>
    </row>
    <row r="691" spans="2:51" s="12" customFormat="1" ht="13.5">
      <c r="B691" s="229"/>
      <c r="D691" s="218" t="s">
        <v>179</v>
      </c>
      <c r="E691" s="230" t="s">
        <v>5</v>
      </c>
      <c r="F691" s="231" t="s">
        <v>750</v>
      </c>
      <c r="H691" s="232">
        <v>0.043</v>
      </c>
      <c r="I691" s="233"/>
      <c r="J691" s="233"/>
      <c r="M691" s="229"/>
      <c r="N691" s="234"/>
      <c r="O691" s="235"/>
      <c r="P691" s="235"/>
      <c r="Q691" s="235"/>
      <c r="R691" s="235"/>
      <c r="S691" s="235"/>
      <c r="T691" s="235"/>
      <c r="U691" s="235"/>
      <c r="V691" s="235"/>
      <c r="W691" s="235"/>
      <c r="X691" s="236"/>
      <c r="AT691" s="230" t="s">
        <v>179</v>
      </c>
      <c r="AU691" s="230" t="s">
        <v>91</v>
      </c>
      <c r="AV691" s="12" t="s">
        <v>91</v>
      </c>
      <c r="AW691" s="12" t="s">
        <v>7</v>
      </c>
      <c r="AX691" s="12" t="s">
        <v>75</v>
      </c>
      <c r="AY691" s="230" t="s">
        <v>169</v>
      </c>
    </row>
    <row r="692" spans="2:51" s="13" customFormat="1" ht="13.5">
      <c r="B692" s="237"/>
      <c r="D692" s="218" t="s">
        <v>179</v>
      </c>
      <c r="E692" s="238" t="s">
        <v>5</v>
      </c>
      <c r="F692" s="239" t="s">
        <v>182</v>
      </c>
      <c r="H692" s="240">
        <v>0.258</v>
      </c>
      <c r="I692" s="241"/>
      <c r="J692" s="241"/>
      <c r="M692" s="237"/>
      <c r="N692" s="242"/>
      <c r="O692" s="243"/>
      <c r="P692" s="243"/>
      <c r="Q692" s="243"/>
      <c r="R692" s="243"/>
      <c r="S692" s="243"/>
      <c r="T692" s="243"/>
      <c r="U692" s="243"/>
      <c r="V692" s="243"/>
      <c r="W692" s="243"/>
      <c r="X692" s="244"/>
      <c r="AT692" s="238" t="s">
        <v>179</v>
      </c>
      <c r="AU692" s="238" t="s">
        <v>91</v>
      </c>
      <c r="AV692" s="13" t="s">
        <v>183</v>
      </c>
      <c r="AW692" s="13" t="s">
        <v>7</v>
      </c>
      <c r="AX692" s="13" t="s">
        <v>75</v>
      </c>
      <c r="AY692" s="238" t="s">
        <v>169</v>
      </c>
    </row>
    <row r="693" spans="2:51" s="14" customFormat="1" ht="13.5">
      <c r="B693" s="245"/>
      <c r="D693" s="218" t="s">
        <v>179</v>
      </c>
      <c r="E693" s="246" t="s">
        <v>5</v>
      </c>
      <c r="F693" s="247" t="s">
        <v>184</v>
      </c>
      <c r="H693" s="248">
        <v>0.486</v>
      </c>
      <c r="I693" s="249"/>
      <c r="J693" s="249"/>
      <c r="M693" s="245"/>
      <c r="N693" s="250"/>
      <c r="O693" s="251"/>
      <c r="P693" s="251"/>
      <c r="Q693" s="251"/>
      <c r="R693" s="251"/>
      <c r="S693" s="251"/>
      <c r="T693" s="251"/>
      <c r="U693" s="251"/>
      <c r="V693" s="251"/>
      <c r="W693" s="251"/>
      <c r="X693" s="252"/>
      <c r="AT693" s="246" t="s">
        <v>179</v>
      </c>
      <c r="AU693" s="246" t="s">
        <v>91</v>
      </c>
      <c r="AV693" s="14" t="s">
        <v>175</v>
      </c>
      <c r="AW693" s="14" t="s">
        <v>7</v>
      </c>
      <c r="AX693" s="14" t="s">
        <v>80</v>
      </c>
      <c r="AY693" s="246" t="s">
        <v>169</v>
      </c>
    </row>
    <row r="694" spans="2:65" s="1" customFormat="1" ht="25.5" customHeight="1">
      <c r="B694" s="205"/>
      <c r="C694" s="206" t="s">
        <v>751</v>
      </c>
      <c r="D694" s="206" t="s">
        <v>171</v>
      </c>
      <c r="E694" s="207" t="s">
        <v>752</v>
      </c>
      <c r="F694" s="208" t="s">
        <v>753</v>
      </c>
      <c r="G694" s="209" t="s">
        <v>94</v>
      </c>
      <c r="H694" s="210">
        <v>184</v>
      </c>
      <c r="I694" s="211"/>
      <c r="J694" s="211"/>
      <c r="K694" s="212">
        <f>ROUND(P694*H694,2)</f>
        <v>0</v>
      </c>
      <c r="L694" s="208" t="s">
        <v>174</v>
      </c>
      <c r="M694" s="47"/>
      <c r="N694" s="213" t="s">
        <v>5</v>
      </c>
      <c r="O694" s="214" t="s">
        <v>44</v>
      </c>
      <c r="P694" s="143">
        <f>I694+J694</f>
        <v>0</v>
      </c>
      <c r="Q694" s="143">
        <f>ROUND(I694*H694,2)</f>
        <v>0</v>
      </c>
      <c r="R694" s="143">
        <f>ROUND(J694*H694,2)</f>
        <v>0</v>
      </c>
      <c r="S694" s="48"/>
      <c r="T694" s="215">
        <f>S694*H694</f>
        <v>0</v>
      </c>
      <c r="U694" s="215">
        <v>0.0006875</v>
      </c>
      <c r="V694" s="215">
        <f>U694*H694</f>
        <v>0.1265</v>
      </c>
      <c r="W694" s="215">
        <v>0</v>
      </c>
      <c r="X694" s="216">
        <f>W694*H694</f>
        <v>0</v>
      </c>
      <c r="AR694" s="25" t="s">
        <v>175</v>
      </c>
      <c r="AT694" s="25" t="s">
        <v>171</v>
      </c>
      <c r="AU694" s="25" t="s">
        <v>91</v>
      </c>
      <c r="AY694" s="25" t="s">
        <v>169</v>
      </c>
      <c r="BE694" s="217">
        <f>IF(O694="základní",K694,0)</f>
        <v>0</v>
      </c>
      <c r="BF694" s="217">
        <f>IF(O694="snížená",K694,0)</f>
        <v>0</v>
      </c>
      <c r="BG694" s="217">
        <f>IF(O694="zákl. přenesená",K694,0)</f>
        <v>0</v>
      </c>
      <c r="BH694" s="217">
        <f>IF(O694="sníž. přenesená",K694,0)</f>
        <v>0</v>
      </c>
      <c r="BI694" s="217">
        <f>IF(O694="nulová",K694,0)</f>
        <v>0</v>
      </c>
      <c r="BJ694" s="25" t="s">
        <v>80</v>
      </c>
      <c r="BK694" s="217">
        <f>ROUND(P694*H694,2)</f>
        <v>0</v>
      </c>
      <c r="BL694" s="25" t="s">
        <v>175</v>
      </c>
      <c r="BM694" s="25" t="s">
        <v>754</v>
      </c>
    </row>
    <row r="695" spans="2:47" s="1" customFormat="1" ht="13.5">
      <c r="B695" s="47"/>
      <c r="D695" s="218" t="s">
        <v>177</v>
      </c>
      <c r="F695" s="219" t="s">
        <v>755</v>
      </c>
      <c r="I695" s="220"/>
      <c r="J695" s="220"/>
      <c r="M695" s="47"/>
      <c r="N695" s="221"/>
      <c r="O695" s="48"/>
      <c r="P695" s="48"/>
      <c r="Q695" s="48"/>
      <c r="R695" s="48"/>
      <c r="S695" s="48"/>
      <c r="T695" s="48"/>
      <c r="U695" s="48"/>
      <c r="V695" s="48"/>
      <c r="W695" s="48"/>
      <c r="X695" s="86"/>
      <c r="AT695" s="25" t="s">
        <v>177</v>
      </c>
      <c r="AU695" s="25" t="s">
        <v>91</v>
      </c>
    </row>
    <row r="696" spans="2:51" s="11" customFormat="1" ht="13.5">
      <c r="B696" s="222"/>
      <c r="D696" s="218" t="s">
        <v>179</v>
      </c>
      <c r="E696" s="223" t="s">
        <v>5</v>
      </c>
      <c r="F696" s="224" t="s">
        <v>756</v>
      </c>
      <c r="H696" s="223" t="s">
        <v>5</v>
      </c>
      <c r="I696" s="225"/>
      <c r="J696" s="225"/>
      <c r="M696" s="222"/>
      <c r="N696" s="226"/>
      <c r="O696" s="227"/>
      <c r="P696" s="227"/>
      <c r="Q696" s="227"/>
      <c r="R696" s="227"/>
      <c r="S696" s="227"/>
      <c r="T696" s="227"/>
      <c r="U696" s="227"/>
      <c r="V696" s="227"/>
      <c r="W696" s="227"/>
      <c r="X696" s="228"/>
      <c r="AT696" s="223" t="s">
        <v>179</v>
      </c>
      <c r="AU696" s="223" t="s">
        <v>91</v>
      </c>
      <c r="AV696" s="11" t="s">
        <v>80</v>
      </c>
      <c r="AW696" s="11" t="s">
        <v>7</v>
      </c>
      <c r="AX696" s="11" t="s">
        <v>75</v>
      </c>
      <c r="AY696" s="223" t="s">
        <v>169</v>
      </c>
    </row>
    <row r="697" spans="2:51" s="12" customFormat="1" ht="13.5">
      <c r="B697" s="229"/>
      <c r="D697" s="218" t="s">
        <v>179</v>
      </c>
      <c r="E697" s="230" t="s">
        <v>5</v>
      </c>
      <c r="F697" s="231" t="s">
        <v>757</v>
      </c>
      <c r="H697" s="232">
        <v>120</v>
      </c>
      <c r="I697" s="233"/>
      <c r="J697" s="233"/>
      <c r="M697" s="229"/>
      <c r="N697" s="234"/>
      <c r="O697" s="235"/>
      <c r="P697" s="235"/>
      <c r="Q697" s="235"/>
      <c r="R697" s="235"/>
      <c r="S697" s="235"/>
      <c r="T697" s="235"/>
      <c r="U697" s="235"/>
      <c r="V697" s="235"/>
      <c r="W697" s="235"/>
      <c r="X697" s="236"/>
      <c r="AT697" s="230" t="s">
        <v>179</v>
      </c>
      <c r="AU697" s="230" t="s">
        <v>91</v>
      </c>
      <c r="AV697" s="12" t="s">
        <v>91</v>
      </c>
      <c r="AW697" s="12" t="s">
        <v>7</v>
      </c>
      <c r="AX697" s="12" t="s">
        <v>75</v>
      </c>
      <c r="AY697" s="230" t="s">
        <v>169</v>
      </c>
    </row>
    <row r="698" spans="2:51" s="12" customFormat="1" ht="13.5">
      <c r="B698" s="229"/>
      <c r="D698" s="218" t="s">
        <v>179</v>
      </c>
      <c r="E698" s="230" t="s">
        <v>5</v>
      </c>
      <c r="F698" s="231" t="s">
        <v>758</v>
      </c>
      <c r="H698" s="232">
        <v>32</v>
      </c>
      <c r="I698" s="233"/>
      <c r="J698" s="233"/>
      <c r="M698" s="229"/>
      <c r="N698" s="234"/>
      <c r="O698" s="235"/>
      <c r="P698" s="235"/>
      <c r="Q698" s="235"/>
      <c r="R698" s="235"/>
      <c r="S698" s="235"/>
      <c r="T698" s="235"/>
      <c r="U698" s="235"/>
      <c r="V698" s="235"/>
      <c r="W698" s="235"/>
      <c r="X698" s="236"/>
      <c r="AT698" s="230" t="s">
        <v>179</v>
      </c>
      <c r="AU698" s="230" t="s">
        <v>91</v>
      </c>
      <c r="AV698" s="12" t="s">
        <v>91</v>
      </c>
      <c r="AW698" s="12" t="s">
        <v>7</v>
      </c>
      <c r="AX698" s="12" t="s">
        <v>75</v>
      </c>
      <c r="AY698" s="230" t="s">
        <v>169</v>
      </c>
    </row>
    <row r="699" spans="2:51" s="12" customFormat="1" ht="13.5">
      <c r="B699" s="229"/>
      <c r="D699" s="218" t="s">
        <v>179</v>
      </c>
      <c r="E699" s="230" t="s">
        <v>5</v>
      </c>
      <c r="F699" s="231" t="s">
        <v>759</v>
      </c>
      <c r="H699" s="232">
        <v>32</v>
      </c>
      <c r="I699" s="233"/>
      <c r="J699" s="233"/>
      <c r="M699" s="229"/>
      <c r="N699" s="234"/>
      <c r="O699" s="235"/>
      <c r="P699" s="235"/>
      <c r="Q699" s="235"/>
      <c r="R699" s="235"/>
      <c r="S699" s="235"/>
      <c r="T699" s="235"/>
      <c r="U699" s="235"/>
      <c r="V699" s="235"/>
      <c r="W699" s="235"/>
      <c r="X699" s="236"/>
      <c r="AT699" s="230" t="s">
        <v>179</v>
      </c>
      <c r="AU699" s="230" t="s">
        <v>91</v>
      </c>
      <c r="AV699" s="12" t="s">
        <v>91</v>
      </c>
      <c r="AW699" s="12" t="s">
        <v>7</v>
      </c>
      <c r="AX699" s="12" t="s">
        <v>75</v>
      </c>
      <c r="AY699" s="230" t="s">
        <v>169</v>
      </c>
    </row>
    <row r="700" spans="2:51" s="13" customFormat="1" ht="13.5">
      <c r="B700" s="237"/>
      <c r="D700" s="218" t="s">
        <v>179</v>
      </c>
      <c r="E700" s="238" t="s">
        <v>5</v>
      </c>
      <c r="F700" s="239" t="s">
        <v>182</v>
      </c>
      <c r="H700" s="240">
        <v>184</v>
      </c>
      <c r="I700" s="241"/>
      <c r="J700" s="241"/>
      <c r="M700" s="237"/>
      <c r="N700" s="242"/>
      <c r="O700" s="243"/>
      <c r="P700" s="243"/>
      <c r="Q700" s="243"/>
      <c r="R700" s="243"/>
      <c r="S700" s="243"/>
      <c r="T700" s="243"/>
      <c r="U700" s="243"/>
      <c r="V700" s="243"/>
      <c r="W700" s="243"/>
      <c r="X700" s="244"/>
      <c r="AT700" s="238" t="s">
        <v>179</v>
      </c>
      <c r="AU700" s="238" t="s">
        <v>91</v>
      </c>
      <c r="AV700" s="13" t="s">
        <v>183</v>
      </c>
      <c r="AW700" s="13" t="s">
        <v>7</v>
      </c>
      <c r="AX700" s="13" t="s">
        <v>75</v>
      </c>
      <c r="AY700" s="238" t="s">
        <v>169</v>
      </c>
    </row>
    <row r="701" spans="2:51" s="14" customFormat="1" ht="13.5">
      <c r="B701" s="245"/>
      <c r="D701" s="218" t="s">
        <v>179</v>
      </c>
      <c r="E701" s="246" t="s">
        <v>5</v>
      </c>
      <c r="F701" s="247" t="s">
        <v>184</v>
      </c>
      <c r="H701" s="248">
        <v>184</v>
      </c>
      <c r="I701" s="249"/>
      <c r="J701" s="249"/>
      <c r="M701" s="245"/>
      <c r="N701" s="250"/>
      <c r="O701" s="251"/>
      <c r="P701" s="251"/>
      <c r="Q701" s="251"/>
      <c r="R701" s="251"/>
      <c r="S701" s="251"/>
      <c r="T701" s="251"/>
      <c r="U701" s="251"/>
      <c r="V701" s="251"/>
      <c r="W701" s="251"/>
      <c r="X701" s="252"/>
      <c r="AT701" s="246" t="s">
        <v>179</v>
      </c>
      <c r="AU701" s="246" t="s">
        <v>91</v>
      </c>
      <c r="AV701" s="14" t="s">
        <v>175</v>
      </c>
      <c r="AW701" s="14" t="s">
        <v>7</v>
      </c>
      <c r="AX701" s="14" t="s">
        <v>80</v>
      </c>
      <c r="AY701" s="246" t="s">
        <v>169</v>
      </c>
    </row>
    <row r="702" spans="2:65" s="1" customFormat="1" ht="25.5" customHeight="1">
      <c r="B702" s="205"/>
      <c r="C702" s="206" t="s">
        <v>760</v>
      </c>
      <c r="D702" s="206" t="s">
        <v>171</v>
      </c>
      <c r="E702" s="207" t="s">
        <v>761</v>
      </c>
      <c r="F702" s="208" t="s">
        <v>762</v>
      </c>
      <c r="G702" s="209" t="s">
        <v>89</v>
      </c>
      <c r="H702" s="210">
        <v>185.44</v>
      </c>
      <c r="I702" s="211"/>
      <c r="J702" s="211"/>
      <c r="K702" s="212">
        <f>ROUND(P702*H702,2)</f>
        <v>0</v>
      </c>
      <c r="L702" s="208" t="s">
        <v>174</v>
      </c>
      <c r="M702" s="47"/>
      <c r="N702" s="213" t="s">
        <v>5</v>
      </c>
      <c r="O702" s="214" t="s">
        <v>44</v>
      </c>
      <c r="P702" s="143">
        <f>I702+J702</f>
        <v>0</v>
      </c>
      <c r="Q702" s="143">
        <f>ROUND(I702*H702,2)</f>
        <v>0</v>
      </c>
      <c r="R702" s="143">
        <f>ROUND(J702*H702,2)</f>
        <v>0</v>
      </c>
      <c r="S702" s="48"/>
      <c r="T702" s="215">
        <f>S702*H702</f>
        <v>0</v>
      </c>
      <c r="U702" s="215">
        <v>1.9695</v>
      </c>
      <c r="V702" s="215">
        <f>U702*H702</f>
        <v>365.22408</v>
      </c>
      <c r="W702" s="215">
        <v>0</v>
      </c>
      <c r="X702" s="216">
        <f>W702*H702</f>
        <v>0</v>
      </c>
      <c r="AR702" s="25" t="s">
        <v>175</v>
      </c>
      <c r="AT702" s="25" t="s">
        <v>171</v>
      </c>
      <c r="AU702" s="25" t="s">
        <v>91</v>
      </c>
      <c r="AY702" s="25" t="s">
        <v>169</v>
      </c>
      <c r="BE702" s="217">
        <f>IF(O702="základní",K702,0)</f>
        <v>0</v>
      </c>
      <c r="BF702" s="217">
        <f>IF(O702="snížená",K702,0)</f>
        <v>0</v>
      </c>
      <c r="BG702" s="217">
        <f>IF(O702="zákl. přenesená",K702,0)</f>
        <v>0</v>
      </c>
      <c r="BH702" s="217">
        <f>IF(O702="sníž. přenesená",K702,0)</f>
        <v>0</v>
      </c>
      <c r="BI702" s="217">
        <f>IF(O702="nulová",K702,0)</f>
        <v>0</v>
      </c>
      <c r="BJ702" s="25" t="s">
        <v>80</v>
      </c>
      <c r="BK702" s="217">
        <f>ROUND(P702*H702,2)</f>
        <v>0</v>
      </c>
      <c r="BL702" s="25" t="s">
        <v>175</v>
      </c>
      <c r="BM702" s="25" t="s">
        <v>763</v>
      </c>
    </row>
    <row r="703" spans="2:51" s="11" customFormat="1" ht="13.5">
      <c r="B703" s="222"/>
      <c r="D703" s="218" t="s">
        <v>179</v>
      </c>
      <c r="E703" s="223" t="s">
        <v>5</v>
      </c>
      <c r="F703" s="224" t="s">
        <v>715</v>
      </c>
      <c r="H703" s="223" t="s">
        <v>5</v>
      </c>
      <c r="I703" s="225"/>
      <c r="J703" s="225"/>
      <c r="M703" s="222"/>
      <c r="N703" s="226"/>
      <c r="O703" s="227"/>
      <c r="P703" s="227"/>
      <c r="Q703" s="227"/>
      <c r="R703" s="227"/>
      <c r="S703" s="227"/>
      <c r="T703" s="227"/>
      <c r="U703" s="227"/>
      <c r="V703" s="227"/>
      <c r="W703" s="227"/>
      <c r="X703" s="228"/>
      <c r="AT703" s="223" t="s">
        <v>179</v>
      </c>
      <c r="AU703" s="223" t="s">
        <v>91</v>
      </c>
      <c r="AV703" s="11" t="s">
        <v>80</v>
      </c>
      <c r="AW703" s="11" t="s">
        <v>7</v>
      </c>
      <c r="AX703" s="11" t="s">
        <v>75</v>
      </c>
      <c r="AY703" s="223" t="s">
        <v>169</v>
      </c>
    </row>
    <row r="704" spans="2:51" s="12" customFormat="1" ht="13.5">
      <c r="B704" s="229"/>
      <c r="D704" s="218" t="s">
        <v>179</v>
      </c>
      <c r="E704" s="230" t="s">
        <v>5</v>
      </c>
      <c r="F704" s="231" t="s">
        <v>764</v>
      </c>
      <c r="H704" s="232">
        <v>10.32</v>
      </c>
      <c r="I704" s="233"/>
      <c r="J704" s="233"/>
      <c r="M704" s="229"/>
      <c r="N704" s="234"/>
      <c r="O704" s="235"/>
      <c r="P704" s="235"/>
      <c r="Q704" s="235"/>
      <c r="R704" s="235"/>
      <c r="S704" s="235"/>
      <c r="T704" s="235"/>
      <c r="U704" s="235"/>
      <c r="V704" s="235"/>
      <c r="W704" s="235"/>
      <c r="X704" s="236"/>
      <c r="AT704" s="230" t="s">
        <v>179</v>
      </c>
      <c r="AU704" s="230" t="s">
        <v>91</v>
      </c>
      <c r="AV704" s="12" t="s">
        <v>91</v>
      </c>
      <c r="AW704" s="12" t="s">
        <v>7</v>
      </c>
      <c r="AX704" s="12" t="s">
        <v>75</v>
      </c>
      <c r="AY704" s="230" t="s">
        <v>169</v>
      </c>
    </row>
    <row r="705" spans="2:51" s="12" customFormat="1" ht="13.5">
      <c r="B705" s="229"/>
      <c r="D705" s="218" t="s">
        <v>179</v>
      </c>
      <c r="E705" s="230" t="s">
        <v>5</v>
      </c>
      <c r="F705" s="231" t="s">
        <v>765</v>
      </c>
      <c r="H705" s="232">
        <v>10.32</v>
      </c>
      <c r="I705" s="233"/>
      <c r="J705" s="233"/>
      <c r="M705" s="229"/>
      <c r="N705" s="234"/>
      <c r="O705" s="235"/>
      <c r="P705" s="235"/>
      <c r="Q705" s="235"/>
      <c r="R705" s="235"/>
      <c r="S705" s="235"/>
      <c r="T705" s="235"/>
      <c r="U705" s="235"/>
      <c r="V705" s="235"/>
      <c r="W705" s="235"/>
      <c r="X705" s="236"/>
      <c r="AT705" s="230" t="s">
        <v>179</v>
      </c>
      <c r="AU705" s="230" t="s">
        <v>91</v>
      </c>
      <c r="AV705" s="12" t="s">
        <v>91</v>
      </c>
      <c r="AW705" s="12" t="s">
        <v>7</v>
      </c>
      <c r="AX705" s="12" t="s">
        <v>75</v>
      </c>
      <c r="AY705" s="230" t="s">
        <v>169</v>
      </c>
    </row>
    <row r="706" spans="2:51" s="12" customFormat="1" ht="13.5">
      <c r="B706" s="229"/>
      <c r="D706" s="218" t="s">
        <v>179</v>
      </c>
      <c r="E706" s="230" t="s">
        <v>5</v>
      </c>
      <c r="F706" s="231" t="s">
        <v>766</v>
      </c>
      <c r="H706" s="232">
        <v>26.04</v>
      </c>
      <c r="I706" s="233"/>
      <c r="J706" s="233"/>
      <c r="M706" s="229"/>
      <c r="N706" s="234"/>
      <c r="O706" s="235"/>
      <c r="P706" s="235"/>
      <c r="Q706" s="235"/>
      <c r="R706" s="235"/>
      <c r="S706" s="235"/>
      <c r="T706" s="235"/>
      <c r="U706" s="235"/>
      <c r="V706" s="235"/>
      <c r="W706" s="235"/>
      <c r="X706" s="236"/>
      <c r="AT706" s="230" t="s">
        <v>179</v>
      </c>
      <c r="AU706" s="230" t="s">
        <v>91</v>
      </c>
      <c r="AV706" s="12" t="s">
        <v>91</v>
      </c>
      <c r="AW706" s="12" t="s">
        <v>7</v>
      </c>
      <c r="AX706" s="12" t="s">
        <v>75</v>
      </c>
      <c r="AY706" s="230" t="s">
        <v>169</v>
      </c>
    </row>
    <row r="707" spans="2:51" s="12" customFormat="1" ht="13.5">
      <c r="B707" s="229"/>
      <c r="D707" s="218" t="s">
        <v>179</v>
      </c>
      <c r="E707" s="230" t="s">
        <v>5</v>
      </c>
      <c r="F707" s="231" t="s">
        <v>767</v>
      </c>
      <c r="H707" s="232">
        <v>10.32</v>
      </c>
      <c r="I707" s="233"/>
      <c r="J707" s="233"/>
      <c r="M707" s="229"/>
      <c r="N707" s="234"/>
      <c r="O707" s="235"/>
      <c r="P707" s="235"/>
      <c r="Q707" s="235"/>
      <c r="R707" s="235"/>
      <c r="S707" s="235"/>
      <c r="T707" s="235"/>
      <c r="U707" s="235"/>
      <c r="V707" s="235"/>
      <c r="W707" s="235"/>
      <c r="X707" s="236"/>
      <c r="AT707" s="230" t="s">
        <v>179</v>
      </c>
      <c r="AU707" s="230" t="s">
        <v>91</v>
      </c>
      <c r="AV707" s="12" t="s">
        <v>91</v>
      </c>
      <c r="AW707" s="12" t="s">
        <v>7</v>
      </c>
      <c r="AX707" s="12" t="s">
        <v>75</v>
      </c>
      <c r="AY707" s="230" t="s">
        <v>169</v>
      </c>
    </row>
    <row r="708" spans="2:51" s="12" customFormat="1" ht="13.5">
      <c r="B708" s="229"/>
      <c r="D708" s="218" t="s">
        <v>179</v>
      </c>
      <c r="E708" s="230" t="s">
        <v>5</v>
      </c>
      <c r="F708" s="231" t="s">
        <v>768</v>
      </c>
      <c r="H708" s="232">
        <v>10.32</v>
      </c>
      <c r="I708" s="233"/>
      <c r="J708" s="233"/>
      <c r="M708" s="229"/>
      <c r="N708" s="234"/>
      <c r="O708" s="235"/>
      <c r="P708" s="235"/>
      <c r="Q708" s="235"/>
      <c r="R708" s="235"/>
      <c r="S708" s="235"/>
      <c r="T708" s="235"/>
      <c r="U708" s="235"/>
      <c r="V708" s="235"/>
      <c r="W708" s="235"/>
      <c r="X708" s="236"/>
      <c r="AT708" s="230" t="s">
        <v>179</v>
      </c>
      <c r="AU708" s="230" t="s">
        <v>91</v>
      </c>
      <c r="AV708" s="12" t="s">
        <v>91</v>
      </c>
      <c r="AW708" s="12" t="s">
        <v>7</v>
      </c>
      <c r="AX708" s="12" t="s">
        <v>75</v>
      </c>
      <c r="AY708" s="230" t="s">
        <v>169</v>
      </c>
    </row>
    <row r="709" spans="2:51" s="12" customFormat="1" ht="13.5">
      <c r="B709" s="229"/>
      <c r="D709" s="218" t="s">
        <v>179</v>
      </c>
      <c r="E709" s="230" t="s">
        <v>5</v>
      </c>
      <c r="F709" s="231" t="s">
        <v>769</v>
      </c>
      <c r="H709" s="232">
        <v>10.32</v>
      </c>
      <c r="I709" s="233"/>
      <c r="J709" s="233"/>
      <c r="M709" s="229"/>
      <c r="N709" s="234"/>
      <c r="O709" s="235"/>
      <c r="P709" s="235"/>
      <c r="Q709" s="235"/>
      <c r="R709" s="235"/>
      <c r="S709" s="235"/>
      <c r="T709" s="235"/>
      <c r="U709" s="235"/>
      <c r="V709" s="235"/>
      <c r="W709" s="235"/>
      <c r="X709" s="236"/>
      <c r="AT709" s="230" t="s">
        <v>179</v>
      </c>
      <c r="AU709" s="230" t="s">
        <v>91</v>
      </c>
      <c r="AV709" s="12" t="s">
        <v>91</v>
      </c>
      <c r="AW709" s="12" t="s">
        <v>7</v>
      </c>
      <c r="AX709" s="12" t="s">
        <v>75</v>
      </c>
      <c r="AY709" s="230" t="s">
        <v>169</v>
      </c>
    </row>
    <row r="710" spans="2:51" s="13" customFormat="1" ht="13.5">
      <c r="B710" s="237"/>
      <c r="D710" s="218" t="s">
        <v>179</v>
      </c>
      <c r="E710" s="238" t="s">
        <v>5</v>
      </c>
      <c r="F710" s="239" t="s">
        <v>182</v>
      </c>
      <c r="H710" s="240">
        <v>77.64</v>
      </c>
      <c r="I710" s="241"/>
      <c r="J710" s="241"/>
      <c r="M710" s="237"/>
      <c r="N710" s="242"/>
      <c r="O710" s="243"/>
      <c r="P710" s="243"/>
      <c r="Q710" s="243"/>
      <c r="R710" s="243"/>
      <c r="S710" s="243"/>
      <c r="T710" s="243"/>
      <c r="U710" s="243"/>
      <c r="V710" s="243"/>
      <c r="W710" s="243"/>
      <c r="X710" s="244"/>
      <c r="AT710" s="238" t="s">
        <v>179</v>
      </c>
      <c r="AU710" s="238" t="s">
        <v>91</v>
      </c>
      <c r="AV710" s="13" t="s">
        <v>183</v>
      </c>
      <c r="AW710" s="13" t="s">
        <v>7</v>
      </c>
      <c r="AX710" s="13" t="s">
        <v>75</v>
      </c>
      <c r="AY710" s="238" t="s">
        <v>169</v>
      </c>
    </row>
    <row r="711" spans="2:51" s="11" customFormat="1" ht="13.5">
      <c r="B711" s="222"/>
      <c r="D711" s="218" t="s">
        <v>179</v>
      </c>
      <c r="E711" s="223" t="s">
        <v>5</v>
      </c>
      <c r="F711" s="224" t="s">
        <v>698</v>
      </c>
      <c r="H711" s="223" t="s">
        <v>5</v>
      </c>
      <c r="I711" s="225"/>
      <c r="J711" s="225"/>
      <c r="M711" s="222"/>
      <c r="N711" s="226"/>
      <c r="O711" s="227"/>
      <c r="P711" s="227"/>
      <c r="Q711" s="227"/>
      <c r="R711" s="227"/>
      <c r="S711" s="227"/>
      <c r="T711" s="227"/>
      <c r="U711" s="227"/>
      <c r="V711" s="227"/>
      <c r="W711" s="227"/>
      <c r="X711" s="228"/>
      <c r="AT711" s="223" t="s">
        <v>179</v>
      </c>
      <c r="AU711" s="223" t="s">
        <v>91</v>
      </c>
      <c r="AV711" s="11" t="s">
        <v>80</v>
      </c>
      <c r="AW711" s="11" t="s">
        <v>7</v>
      </c>
      <c r="AX711" s="11" t="s">
        <v>75</v>
      </c>
      <c r="AY711" s="223" t="s">
        <v>169</v>
      </c>
    </row>
    <row r="712" spans="2:51" s="12" customFormat="1" ht="13.5">
      <c r="B712" s="229"/>
      <c r="D712" s="218" t="s">
        <v>179</v>
      </c>
      <c r="E712" s="230" t="s">
        <v>5</v>
      </c>
      <c r="F712" s="231" t="s">
        <v>402</v>
      </c>
      <c r="H712" s="232">
        <v>17.64</v>
      </c>
      <c r="I712" s="233"/>
      <c r="J712" s="233"/>
      <c r="M712" s="229"/>
      <c r="N712" s="234"/>
      <c r="O712" s="235"/>
      <c r="P712" s="235"/>
      <c r="Q712" s="235"/>
      <c r="R712" s="235"/>
      <c r="S712" s="235"/>
      <c r="T712" s="235"/>
      <c r="U712" s="235"/>
      <c r="V712" s="235"/>
      <c r="W712" s="235"/>
      <c r="X712" s="236"/>
      <c r="AT712" s="230" t="s">
        <v>179</v>
      </c>
      <c r="AU712" s="230" t="s">
        <v>91</v>
      </c>
      <c r="AV712" s="12" t="s">
        <v>91</v>
      </c>
      <c r="AW712" s="12" t="s">
        <v>7</v>
      </c>
      <c r="AX712" s="12" t="s">
        <v>75</v>
      </c>
      <c r="AY712" s="230" t="s">
        <v>169</v>
      </c>
    </row>
    <row r="713" spans="2:51" s="12" customFormat="1" ht="13.5">
      <c r="B713" s="229"/>
      <c r="D713" s="218" t="s">
        <v>179</v>
      </c>
      <c r="E713" s="230" t="s">
        <v>5</v>
      </c>
      <c r="F713" s="231" t="s">
        <v>403</v>
      </c>
      <c r="H713" s="232">
        <v>17.64</v>
      </c>
      <c r="I713" s="233"/>
      <c r="J713" s="233"/>
      <c r="M713" s="229"/>
      <c r="N713" s="234"/>
      <c r="O713" s="235"/>
      <c r="P713" s="235"/>
      <c r="Q713" s="235"/>
      <c r="R713" s="235"/>
      <c r="S713" s="235"/>
      <c r="T713" s="235"/>
      <c r="U713" s="235"/>
      <c r="V713" s="235"/>
      <c r="W713" s="235"/>
      <c r="X713" s="236"/>
      <c r="AT713" s="230" t="s">
        <v>179</v>
      </c>
      <c r="AU713" s="230" t="s">
        <v>91</v>
      </c>
      <c r="AV713" s="12" t="s">
        <v>91</v>
      </c>
      <c r="AW713" s="12" t="s">
        <v>7</v>
      </c>
      <c r="AX713" s="12" t="s">
        <v>75</v>
      </c>
      <c r="AY713" s="230" t="s">
        <v>169</v>
      </c>
    </row>
    <row r="714" spans="2:51" s="12" customFormat="1" ht="13.5">
      <c r="B714" s="229"/>
      <c r="D714" s="218" t="s">
        <v>179</v>
      </c>
      <c r="E714" s="230" t="s">
        <v>5</v>
      </c>
      <c r="F714" s="231" t="s">
        <v>404</v>
      </c>
      <c r="H714" s="232">
        <v>17.64</v>
      </c>
      <c r="I714" s="233"/>
      <c r="J714" s="233"/>
      <c r="M714" s="229"/>
      <c r="N714" s="234"/>
      <c r="O714" s="235"/>
      <c r="P714" s="235"/>
      <c r="Q714" s="235"/>
      <c r="R714" s="235"/>
      <c r="S714" s="235"/>
      <c r="T714" s="235"/>
      <c r="U714" s="235"/>
      <c r="V714" s="235"/>
      <c r="W714" s="235"/>
      <c r="X714" s="236"/>
      <c r="AT714" s="230" t="s">
        <v>179</v>
      </c>
      <c r="AU714" s="230" t="s">
        <v>91</v>
      </c>
      <c r="AV714" s="12" t="s">
        <v>91</v>
      </c>
      <c r="AW714" s="12" t="s">
        <v>7</v>
      </c>
      <c r="AX714" s="12" t="s">
        <v>75</v>
      </c>
      <c r="AY714" s="230" t="s">
        <v>169</v>
      </c>
    </row>
    <row r="715" spans="2:51" s="12" customFormat="1" ht="13.5">
      <c r="B715" s="229"/>
      <c r="D715" s="218" t="s">
        <v>179</v>
      </c>
      <c r="E715" s="230" t="s">
        <v>5</v>
      </c>
      <c r="F715" s="231" t="s">
        <v>405</v>
      </c>
      <c r="H715" s="232">
        <v>17.64</v>
      </c>
      <c r="I715" s="233"/>
      <c r="J715" s="233"/>
      <c r="M715" s="229"/>
      <c r="N715" s="234"/>
      <c r="O715" s="235"/>
      <c r="P715" s="235"/>
      <c r="Q715" s="235"/>
      <c r="R715" s="235"/>
      <c r="S715" s="235"/>
      <c r="T715" s="235"/>
      <c r="U715" s="235"/>
      <c r="V715" s="235"/>
      <c r="W715" s="235"/>
      <c r="X715" s="236"/>
      <c r="AT715" s="230" t="s">
        <v>179</v>
      </c>
      <c r="AU715" s="230" t="s">
        <v>91</v>
      </c>
      <c r="AV715" s="12" t="s">
        <v>91</v>
      </c>
      <c r="AW715" s="12" t="s">
        <v>7</v>
      </c>
      <c r="AX715" s="12" t="s">
        <v>75</v>
      </c>
      <c r="AY715" s="230" t="s">
        <v>169</v>
      </c>
    </row>
    <row r="716" spans="2:51" s="12" customFormat="1" ht="13.5">
      <c r="B716" s="229"/>
      <c r="D716" s="218" t="s">
        <v>179</v>
      </c>
      <c r="E716" s="230" t="s">
        <v>5</v>
      </c>
      <c r="F716" s="231" t="s">
        <v>406</v>
      </c>
      <c r="H716" s="232">
        <v>17.64</v>
      </c>
      <c r="I716" s="233"/>
      <c r="J716" s="233"/>
      <c r="M716" s="229"/>
      <c r="N716" s="234"/>
      <c r="O716" s="235"/>
      <c r="P716" s="235"/>
      <c r="Q716" s="235"/>
      <c r="R716" s="235"/>
      <c r="S716" s="235"/>
      <c r="T716" s="235"/>
      <c r="U716" s="235"/>
      <c r="V716" s="235"/>
      <c r="W716" s="235"/>
      <c r="X716" s="236"/>
      <c r="AT716" s="230" t="s">
        <v>179</v>
      </c>
      <c r="AU716" s="230" t="s">
        <v>91</v>
      </c>
      <c r="AV716" s="12" t="s">
        <v>91</v>
      </c>
      <c r="AW716" s="12" t="s">
        <v>7</v>
      </c>
      <c r="AX716" s="12" t="s">
        <v>75</v>
      </c>
      <c r="AY716" s="230" t="s">
        <v>169</v>
      </c>
    </row>
    <row r="717" spans="2:51" s="12" customFormat="1" ht="13.5">
      <c r="B717" s="229"/>
      <c r="D717" s="218" t="s">
        <v>179</v>
      </c>
      <c r="E717" s="230" t="s">
        <v>5</v>
      </c>
      <c r="F717" s="231" t="s">
        <v>407</v>
      </c>
      <c r="H717" s="232">
        <v>19.6</v>
      </c>
      <c r="I717" s="233"/>
      <c r="J717" s="233"/>
      <c r="M717" s="229"/>
      <c r="N717" s="234"/>
      <c r="O717" s="235"/>
      <c r="P717" s="235"/>
      <c r="Q717" s="235"/>
      <c r="R717" s="235"/>
      <c r="S717" s="235"/>
      <c r="T717" s="235"/>
      <c r="U717" s="235"/>
      <c r="V717" s="235"/>
      <c r="W717" s="235"/>
      <c r="X717" s="236"/>
      <c r="AT717" s="230" t="s">
        <v>179</v>
      </c>
      <c r="AU717" s="230" t="s">
        <v>91</v>
      </c>
      <c r="AV717" s="12" t="s">
        <v>91</v>
      </c>
      <c r="AW717" s="12" t="s">
        <v>7</v>
      </c>
      <c r="AX717" s="12" t="s">
        <v>75</v>
      </c>
      <c r="AY717" s="230" t="s">
        <v>169</v>
      </c>
    </row>
    <row r="718" spans="2:51" s="13" customFormat="1" ht="13.5">
      <c r="B718" s="237"/>
      <c r="D718" s="218" t="s">
        <v>179</v>
      </c>
      <c r="E718" s="238" t="s">
        <v>5</v>
      </c>
      <c r="F718" s="239" t="s">
        <v>182</v>
      </c>
      <c r="H718" s="240">
        <v>107.8</v>
      </c>
      <c r="I718" s="241"/>
      <c r="J718" s="241"/>
      <c r="M718" s="237"/>
      <c r="N718" s="242"/>
      <c r="O718" s="243"/>
      <c r="P718" s="243"/>
      <c r="Q718" s="243"/>
      <c r="R718" s="243"/>
      <c r="S718" s="243"/>
      <c r="T718" s="243"/>
      <c r="U718" s="243"/>
      <c r="V718" s="243"/>
      <c r="W718" s="243"/>
      <c r="X718" s="244"/>
      <c r="AT718" s="238" t="s">
        <v>179</v>
      </c>
      <c r="AU718" s="238" t="s">
        <v>91</v>
      </c>
      <c r="AV718" s="13" t="s">
        <v>183</v>
      </c>
      <c r="AW718" s="13" t="s">
        <v>7</v>
      </c>
      <c r="AX718" s="13" t="s">
        <v>75</v>
      </c>
      <c r="AY718" s="238" t="s">
        <v>169</v>
      </c>
    </row>
    <row r="719" spans="2:51" s="14" customFormat="1" ht="13.5">
      <c r="B719" s="245"/>
      <c r="D719" s="218" t="s">
        <v>179</v>
      </c>
      <c r="E719" s="246" t="s">
        <v>5</v>
      </c>
      <c r="F719" s="247" t="s">
        <v>184</v>
      </c>
      <c r="H719" s="248">
        <v>185.44</v>
      </c>
      <c r="I719" s="249"/>
      <c r="J719" s="249"/>
      <c r="M719" s="245"/>
      <c r="N719" s="250"/>
      <c r="O719" s="251"/>
      <c r="P719" s="251"/>
      <c r="Q719" s="251"/>
      <c r="R719" s="251"/>
      <c r="S719" s="251"/>
      <c r="T719" s="251"/>
      <c r="U719" s="251"/>
      <c r="V719" s="251"/>
      <c r="W719" s="251"/>
      <c r="X719" s="252"/>
      <c r="AT719" s="246" t="s">
        <v>179</v>
      </c>
      <c r="AU719" s="246" t="s">
        <v>91</v>
      </c>
      <c r="AV719" s="14" t="s">
        <v>175</v>
      </c>
      <c r="AW719" s="14" t="s">
        <v>7</v>
      </c>
      <c r="AX719" s="14" t="s">
        <v>80</v>
      </c>
      <c r="AY719" s="246" t="s">
        <v>169</v>
      </c>
    </row>
    <row r="720" spans="2:65" s="1" customFormat="1" ht="63.75" customHeight="1">
      <c r="B720" s="205"/>
      <c r="C720" s="206" t="s">
        <v>770</v>
      </c>
      <c r="D720" s="206" t="s">
        <v>171</v>
      </c>
      <c r="E720" s="207" t="s">
        <v>771</v>
      </c>
      <c r="F720" s="208" t="s">
        <v>772</v>
      </c>
      <c r="G720" s="209" t="s">
        <v>110</v>
      </c>
      <c r="H720" s="210">
        <v>1416</v>
      </c>
      <c r="I720" s="211"/>
      <c r="J720" s="211"/>
      <c r="K720" s="212">
        <f>ROUND(P720*H720,2)</f>
        <v>0</v>
      </c>
      <c r="L720" s="208" t="s">
        <v>174</v>
      </c>
      <c r="M720" s="47"/>
      <c r="N720" s="213" t="s">
        <v>5</v>
      </c>
      <c r="O720" s="214" t="s">
        <v>44</v>
      </c>
      <c r="P720" s="143">
        <f>I720+J720</f>
        <v>0</v>
      </c>
      <c r="Q720" s="143">
        <f>ROUND(I720*H720,2)</f>
        <v>0</v>
      </c>
      <c r="R720" s="143">
        <f>ROUND(J720*H720,2)</f>
        <v>0</v>
      </c>
      <c r="S720" s="48"/>
      <c r="T720" s="215">
        <f>S720*H720</f>
        <v>0</v>
      </c>
      <c r="U720" s="215">
        <v>0</v>
      </c>
      <c r="V720" s="215">
        <f>U720*H720</f>
        <v>0</v>
      </c>
      <c r="W720" s="215">
        <v>0.194</v>
      </c>
      <c r="X720" s="216">
        <f>W720*H720</f>
        <v>274.704</v>
      </c>
      <c r="AR720" s="25" t="s">
        <v>175</v>
      </c>
      <c r="AT720" s="25" t="s">
        <v>171</v>
      </c>
      <c r="AU720" s="25" t="s">
        <v>91</v>
      </c>
      <c r="AY720" s="25" t="s">
        <v>169</v>
      </c>
      <c r="BE720" s="217">
        <f>IF(O720="základní",K720,0)</f>
        <v>0</v>
      </c>
      <c r="BF720" s="217">
        <f>IF(O720="snížená",K720,0)</f>
        <v>0</v>
      </c>
      <c r="BG720" s="217">
        <f>IF(O720="zákl. přenesená",K720,0)</f>
        <v>0</v>
      </c>
      <c r="BH720" s="217">
        <f>IF(O720="sníž. přenesená",K720,0)</f>
        <v>0</v>
      </c>
      <c r="BI720" s="217">
        <f>IF(O720="nulová",K720,0)</f>
        <v>0</v>
      </c>
      <c r="BJ720" s="25" t="s">
        <v>80</v>
      </c>
      <c r="BK720" s="217">
        <f>ROUND(P720*H720,2)</f>
        <v>0</v>
      </c>
      <c r="BL720" s="25" t="s">
        <v>175</v>
      </c>
      <c r="BM720" s="25" t="s">
        <v>773</v>
      </c>
    </row>
    <row r="721" spans="2:47" s="1" customFormat="1" ht="13.5">
      <c r="B721" s="47"/>
      <c r="D721" s="218" t="s">
        <v>177</v>
      </c>
      <c r="F721" s="219" t="s">
        <v>774</v>
      </c>
      <c r="I721" s="220"/>
      <c r="J721" s="220"/>
      <c r="M721" s="47"/>
      <c r="N721" s="221"/>
      <c r="O721" s="48"/>
      <c r="P721" s="48"/>
      <c r="Q721" s="48"/>
      <c r="R721" s="48"/>
      <c r="S721" s="48"/>
      <c r="T721" s="48"/>
      <c r="U721" s="48"/>
      <c r="V721" s="48"/>
      <c r="W721" s="48"/>
      <c r="X721" s="86"/>
      <c r="AT721" s="25" t="s">
        <v>177</v>
      </c>
      <c r="AU721" s="25" t="s">
        <v>91</v>
      </c>
    </row>
    <row r="722" spans="2:51" s="11" customFormat="1" ht="13.5">
      <c r="B722" s="222"/>
      <c r="D722" s="218" t="s">
        <v>179</v>
      </c>
      <c r="E722" s="223" t="s">
        <v>5</v>
      </c>
      <c r="F722" s="224" t="s">
        <v>775</v>
      </c>
      <c r="H722" s="223" t="s">
        <v>5</v>
      </c>
      <c r="I722" s="225"/>
      <c r="J722" s="225"/>
      <c r="M722" s="222"/>
      <c r="N722" s="226"/>
      <c r="O722" s="227"/>
      <c r="P722" s="227"/>
      <c r="Q722" s="227"/>
      <c r="R722" s="227"/>
      <c r="S722" s="227"/>
      <c r="T722" s="227"/>
      <c r="U722" s="227"/>
      <c r="V722" s="227"/>
      <c r="W722" s="227"/>
      <c r="X722" s="228"/>
      <c r="AT722" s="223" t="s">
        <v>179</v>
      </c>
      <c r="AU722" s="223" t="s">
        <v>91</v>
      </c>
      <c r="AV722" s="11" t="s">
        <v>80</v>
      </c>
      <c r="AW722" s="11" t="s">
        <v>7</v>
      </c>
      <c r="AX722" s="11" t="s">
        <v>75</v>
      </c>
      <c r="AY722" s="223" t="s">
        <v>169</v>
      </c>
    </row>
    <row r="723" spans="2:51" s="12" customFormat="1" ht="13.5">
      <c r="B723" s="229"/>
      <c r="D723" s="218" t="s">
        <v>179</v>
      </c>
      <c r="E723" s="230" t="s">
        <v>5</v>
      </c>
      <c r="F723" s="231" t="s">
        <v>776</v>
      </c>
      <c r="H723" s="232">
        <v>94</v>
      </c>
      <c r="I723" s="233"/>
      <c r="J723" s="233"/>
      <c r="M723" s="229"/>
      <c r="N723" s="234"/>
      <c r="O723" s="235"/>
      <c r="P723" s="235"/>
      <c r="Q723" s="235"/>
      <c r="R723" s="235"/>
      <c r="S723" s="235"/>
      <c r="T723" s="235"/>
      <c r="U723" s="235"/>
      <c r="V723" s="235"/>
      <c r="W723" s="235"/>
      <c r="X723" s="236"/>
      <c r="AT723" s="230" t="s">
        <v>179</v>
      </c>
      <c r="AU723" s="230" t="s">
        <v>91</v>
      </c>
      <c r="AV723" s="12" t="s">
        <v>91</v>
      </c>
      <c r="AW723" s="12" t="s">
        <v>7</v>
      </c>
      <c r="AX723" s="12" t="s">
        <v>75</v>
      </c>
      <c r="AY723" s="230" t="s">
        <v>169</v>
      </c>
    </row>
    <row r="724" spans="2:51" s="12" customFormat="1" ht="13.5">
      <c r="B724" s="229"/>
      <c r="D724" s="218" t="s">
        <v>179</v>
      </c>
      <c r="E724" s="230" t="s">
        <v>5</v>
      </c>
      <c r="F724" s="231" t="s">
        <v>777</v>
      </c>
      <c r="H724" s="232">
        <v>181</v>
      </c>
      <c r="I724" s="233"/>
      <c r="J724" s="233"/>
      <c r="M724" s="229"/>
      <c r="N724" s="234"/>
      <c r="O724" s="235"/>
      <c r="P724" s="235"/>
      <c r="Q724" s="235"/>
      <c r="R724" s="235"/>
      <c r="S724" s="235"/>
      <c r="T724" s="235"/>
      <c r="U724" s="235"/>
      <c r="V724" s="235"/>
      <c r="W724" s="235"/>
      <c r="X724" s="236"/>
      <c r="AT724" s="230" t="s">
        <v>179</v>
      </c>
      <c r="AU724" s="230" t="s">
        <v>91</v>
      </c>
      <c r="AV724" s="12" t="s">
        <v>91</v>
      </c>
      <c r="AW724" s="12" t="s">
        <v>7</v>
      </c>
      <c r="AX724" s="12" t="s">
        <v>75</v>
      </c>
      <c r="AY724" s="230" t="s">
        <v>169</v>
      </c>
    </row>
    <row r="725" spans="2:51" s="12" customFormat="1" ht="13.5">
      <c r="B725" s="229"/>
      <c r="D725" s="218" t="s">
        <v>179</v>
      </c>
      <c r="E725" s="230" t="s">
        <v>5</v>
      </c>
      <c r="F725" s="231" t="s">
        <v>778</v>
      </c>
      <c r="H725" s="232">
        <v>135</v>
      </c>
      <c r="I725" s="233"/>
      <c r="J725" s="233"/>
      <c r="M725" s="229"/>
      <c r="N725" s="234"/>
      <c r="O725" s="235"/>
      <c r="P725" s="235"/>
      <c r="Q725" s="235"/>
      <c r="R725" s="235"/>
      <c r="S725" s="235"/>
      <c r="T725" s="235"/>
      <c r="U725" s="235"/>
      <c r="V725" s="235"/>
      <c r="W725" s="235"/>
      <c r="X725" s="236"/>
      <c r="AT725" s="230" t="s">
        <v>179</v>
      </c>
      <c r="AU725" s="230" t="s">
        <v>91</v>
      </c>
      <c r="AV725" s="12" t="s">
        <v>91</v>
      </c>
      <c r="AW725" s="12" t="s">
        <v>7</v>
      </c>
      <c r="AX725" s="12" t="s">
        <v>75</v>
      </c>
      <c r="AY725" s="230" t="s">
        <v>169</v>
      </c>
    </row>
    <row r="726" spans="2:51" s="12" customFormat="1" ht="13.5">
      <c r="B726" s="229"/>
      <c r="D726" s="218" t="s">
        <v>179</v>
      </c>
      <c r="E726" s="230" t="s">
        <v>5</v>
      </c>
      <c r="F726" s="231" t="s">
        <v>779</v>
      </c>
      <c r="H726" s="232">
        <v>196</v>
      </c>
      <c r="I726" s="233"/>
      <c r="J726" s="233"/>
      <c r="M726" s="229"/>
      <c r="N726" s="234"/>
      <c r="O726" s="235"/>
      <c r="P726" s="235"/>
      <c r="Q726" s="235"/>
      <c r="R726" s="235"/>
      <c r="S726" s="235"/>
      <c r="T726" s="235"/>
      <c r="U726" s="235"/>
      <c r="V726" s="235"/>
      <c r="W726" s="235"/>
      <c r="X726" s="236"/>
      <c r="AT726" s="230" t="s">
        <v>179</v>
      </c>
      <c r="AU726" s="230" t="s">
        <v>91</v>
      </c>
      <c r="AV726" s="12" t="s">
        <v>91</v>
      </c>
      <c r="AW726" s="12" t="s">
        <v>7</v>
      </c>
      <c r="AX726" s="12" t="s">
        <v>75</v>
      </c>
      <c r="AY726" s="230" t="s">
        <v>169</v>
      </c>
    </row>
    <row r="727" spans="2:51" s="12" customFormat="1" ht="13.5">
      <c r="B727" s="229"/>
      <c r="D727" s="218" t="s">
        <v>179</v>
      </c>
      <c r="E727" s="230" t="s">
        <v>5</v>
      </c>
      <c r="F727" s="231" t="s">
        <v>780</v>
      </c>
      <c r="H727" s="232">
        <v>568</v>
      </c>
      <c r="I727" s="233"/>
      <c r="J727" s="233"/>
      <c r="M727" s="229"/>
      <c r="N727" s="234"/>
      <c r="O727" s="235"/>
      <c r="P727" s="235"/>
      <c r="Q727" s="235"/>
      <c r="R727" s="235"/>
      <c r="S727" s="235"/>
      <c r="T727" s="235"/>
      <c r="U727" s="235"/>
      <c r="V727" s="235"/>
      <c r="W727" s="235"/>
      <c r="X727" s="236"/>
      <c r="AT727" s="230" t="s">
        <v>179</v>
      </c>
      <c r="AU727" s="230" t="s">
        <v>91</v>
      </c>
      <c r="AV727" s="12" t="s">
        <v>91</v>
      </c>
      <c r="AW727" s="12" t="s">
        <v>7</v>
      </c>
      <c r="AX727" s="12" t="s">
        <v>75</v>
      </c>
      <c r="AY727" s="230" t="s">
        <v>169</v>
      </c>
    </row>
    <row r="728" spans="2:51" s="12" customFormat="1" ht="13.5">
      <c r="B728" s="229"/>
      <c r="D728" s="218" t="s">
        <v>179</v>
      </c>
      <c r="E728" s="230" t="s">
        <v>5</v>
      </c>
      <c r="F728" s="231" t="s">
        <v>781</v>
      </c>
      <c r="H728" s="232">
        <v>242</v>
      </c>
      <c r="I728" s="233"/>
      <c r="J728" s="233"/>
      <c r="M728" s="229"/>
      <c r="N728" s="234"/>
      <c r="O728" s="235"/>
      <c r="P728" s="235"/>
      <c r="Q728" s="235"/>
      <c r="R728" s="235"/>
      <c r="S728" s="235"/>
      <c r="T728" s="235"/>
      <c r="U728" s="235"/>
      <c r="V728" s="235"/>
      <c r="W728" s="235"/>
      <c r="X728" s="236"/>
      <c r="AT728" s="230" t="s">
        <v>179</v>
      </c>
      <c r="AU728" s="230" t="s">
        <v>91</v>
      </c>
      <c r="AV728" s="12" t="s">
        <v>91</v>
      </c>
      <c r="AW728" s="12" t="s">
        <v>7</v>
      </c>
      <c r="AX728" s="12" t="s">
        <v>75</v>
      </c>
      <c r="AY728" s="230" t="s">
        <v>169</v>
      </c>
    </row>
    <row r="729" spans="2:51" s="13" customFormat="1" ht="13.5">
      <c r="B729" s="237"/>
      <c r="D729" s="218" t="s">
        <v>179</v>
      </c>
      <c r="E729" s="238" t="s">
        <v>5</v>
      </c>
      <c r="F729" s="239" t="s">
        <v>182</v>
      </c>
      <c r="H729" s="240">
        <v>1416</v>
      </c>
      <c r="I729" s="241"/>
      <c r="J729" s="241"/>
      <c r="M729" s="237"/>
      <c r="N729" s="242"/>
      <c r="O729" s="243"/>
      <c r="P729" s="243"/>
      <c r="Q729" s="243"/>
      <c r="R729" s="243"/>
      <c r="S729" s="243"/>
      <c r="T729" s="243"/>
      <c r="U729" s="243"/>
      <c r="V729" s="243"/>
      <c r="W729" s="243"/>
      <c r="X729" s="244"/>
      <c r="AT729" s="238" t="s">
        <v>179</v>
      </c>
      <c r="AU729" s="238" t="s">
        <v>91</v>
      </c>
      <c r="AV729" s="13" t="s">
        <v>183</v>
      </c>
      <c r="AW729" s="13" t="s">
        <v>7</v>
      </c>
      <c r="AX729" s="13" t="s">
        <v>75</v>
      </c>
      <c r="AY729" s="238" t="s">
        <v>169</v>
      </c>
    </row>
    <row r="730" spans="2:51" s="14" customFormat="1" ht="13.5">
      <c r="B730" s="245"/>
      <c r="D730" s="218" t="s">
        <v>179</v>
      </c>
      <c r="E730" s="246" t="s">
        <v>108</v>
      </c>
      <c r="F730" s="247" t="s">
        <v>184</v>
      </c>
      <c r="H730" s="248">
        <v>1416</v>
      </c>
      <c r="I730" s="249"/>
      <c r="J730" s="249"/>
      <c r="M730" s="245"/>
      <c r="N730" s="250"/>
      <c r="O730" s="251"/>
      <c r="P730" s="251"/>
      <c r="Q730" s="251"/>
      <c r="R730" s="251"/>
      <c r="S730" s="251"/>
      <c r="T730" s="251"/>
      <c r="U730" s="251"/>
      <c r="V730" s="251"/>
      <c r="W730" s="251"/>
      <c r="X730" s="252"/>
      <c r="AT730" s="246" t="s">
        <v>179</v>
      </c>
      <c r="AU730" s="246" t="s">
        <v>91</v>
      </c>
      <c r="AV730" s="14" t="s">
        <v>175</v>
      </c>
      <c r="AW730" s="14" t="s">
        <v>7</v>
      </c>
      <c r="AX730" s="14" t="s">
        <v>80</v>
      </c>
      <c r="AY730" s="246" t="s">
        <v>169</v>
      </c>
    </row>
    <row r="731" spans="2:65" s="1" customFormat="1" ht="63.75" customHeight="1">
      <c r="B731" s="205"/>
      <c r="C731" s="206" t="s">
        <v>782</v>
      </c>
      <c r="D731" s="206" t="s">
        <v>171</v>
      </c>
      <c r="E731" s="207" t="s">
        <v>783</v>
      </c>
      <c r="F731" s="208" t="s">
        <v>784</v>
      </c>
      <c r="G731" s="209" t="s">
        <v>110</v>
      </c>
      <c r="H731" s="210">
        <v>202</v>
      </c>
      <c r="I731" s="211"/>
      <c r="J731" s="211"/>
      <c r="K731" s="212">
        <f>ROUND(P731*H731,2)</f>
        <v>0</v>
      </c>
      <c r="L731" s="208" t="s">
        <v>174</v>
      </c>
      <c r="M731" s="47"/>
      <c r="N731" s="213" t="s">
        <v>5</v>
      </c>
      <c r="O731" s="214" t="s">
        <v>44</v>
      </c>
      <c r="P731" s="143">
        <f>I731+J731</f>
        <v>0</v>
      </c>
      <c r="Q731" s="143">
        <f>ROUND(I731*H731,2)</f>
        <v>0</v>
      </c>
      <c r="R731" s="143">
        <f>ROUND(J731*H731,2)</f>
        <v>0</v>
      </c>
      <c r="S731" s="48"/>
      <c r="T731" s="215">
        <f>S731*H731</f>
        <v>0</v>
      </c>
      <c r="U731" s="215">
        <v>0</v>
      </c>
      <c r="V731" s="215">
        <f>U731*H731</f>
        <v>0</v>
      </c>
      <c r="W731" s="215">
        <v>0.324</v>
      </c>
      <c r="X731" s="216">
        <f>W731*H731</f>
        <v>65.44800000000001</v>
      </c>
      <c r="AR731" s="25" t="s">
        <v>175</v>
      </c>
      <c r="AT731" s="25" t="s">
        <v>171</v>
      </c>
      <c r="AU731" s="25" t="s">
        <v>91</v>
      </c>
      <c r="AY731" s="25" t="s">
        <v>169</v>
      </c>
      <c r="BE731" s="217">
        <f>IF(O731="základní",K731,0)</f>
        <v>0</v>
      </c>
      <c r="BF731" s="217">
        <f>IF(O731="snížená",K731,0)</f>
        <v>0</v>
      </c>
      <c r="BG731" s="217">
        <f>IF(O731="zákl. přenesená",K731,0)</f>
        <v>0</v>
      </c>
      <c r="BH731" s="217">
        <f>IF(O731="sníž. přenesená",K731,0)</f>
        <v>0</v>
      </c>
      <c r="BI731" s="217">
        <f>IF(O731="nulová",K731,0)</f>
        <v>0</v>
      </c>
      <c r="BJ731" s="25" t="s">
        <v>80</v>
      </c>
      <c r="BK731" s="217">
        <f>ROUND(P731*H731,2)</f>
        <v>0</v>
      </c>
      <c r="BL731" s="25" t="s">
        <v>175</v>
      </c>
      <c r="BM731" s="25" t="s">
        <v>785</v>
      </c>
    </row>
    <row r="732" spans="2:47" s="1" customFormat="1" ht="13.5">
      <c r="B732" s="47"/>
      <c r="D732" s="218" t="s">
        <v>177</v>
      </c>
      <c r="F732" s="219" t="s">
        <v>774</v>
      </c>
      <c r="I732" s="220"/>
      <c r="J732" s="220"/>
      <c r="M732" s="47"/>
      <c r="N732" s="221"/>
      <c r="O732" s="48"/>
      <c r="P732" s="48"/>
      <c r="Q732" s="48"/>
      <c r="R732" s="48"/>
      <c r="S732" s="48"/>
      <c r="T732" s="48"/>
      <c r="U732" s="48"/>
      <c r="V732" s="48"/>
      <c r="W732" s="48"/>
      <c r="X732" s="86"/>
      <c r="AT732" s="25" t="s">
        <v>177</v>
      </c>
      <c r="AU732" s="25" t="s">
        <v>91</v>
      </c>
    </row>
    <row r="733" spans="2:51" s="11" customFormat="1" ht="13.5">
      <c r="B733" s="222"/>
      <c r="D733" s="218" t="s">
        <v>179</v>
      </c>
      <c r="E733" s="223" t="s">
        <v>5</v>
      </c>
      <c r="F733" s="224" t="s">
        <v>786</v>
      </c>
      <c r="H733" s="223" t="s">
        <v>5</v>
      </c>
      <c r="I733" s="225"/>
      <c r="J733" s="225"/>
      <c r="M733" s="222"/>
      <c r="N733" s="226"/>
      <c r="O733" s="227"/>
      <c r="P733" s="227"/>
      <c r="Q733" s="227"/>
      <c r="R733" s="227"/>
      <c r="S733" s="227"/>
      <c r="T733" s="227"/>
      <c r="U733" s="227"/>
      <c r="V733" s="227"/>
      <c r="W733" s="227"/>
      <c r="X733" s="228"/>
      <c r="AT733" s="223" t="s">
        <v>179</v>
      </c>
      <c r="AU733" s="223" t="s">
        <v>91</v>
      </c>
      <c r="AV733" s="11" t="s">
        <v>80</v>
      </c>
      <c r="AW733" s="11" t="s">
        <v>7</v>
      </c>
      <c r="AX733" s="11" t="s">
        <v>75</v>
      </c>
      <c r="AY733" s="223" t="s">
        <v>169</v>
      </c>
    </row>
    <row r="734" spans="2:51" s="12" customFormat="1" ht="13.5">
      <c r="B734" s="229"/>
      <c r="D734" s="218" t="s">
        <v>179</v>
      </c>
      <c r="E734" s="230" t="s">
        <v>5</v>
      </c>
      <c r="F734" s="231" t="s">
        <v>787</v>
      </c>
      <c r="H734" s="232">
        <v>202</v>
      </c>
      <c r="I734" s="233"/>
      <c r="J734" s="233"/>
      <c r="M734" s="229"/>
      <c r="N734" s="234"/>
      <c r="O734" s="235"/>
      <c r="P734" s="235"/>
      <c r="Q734" s="235"/>
      <c r="R734" s="235"/>
      <c r="S734" s="235"/>
      <c r="T734" s="235"/>
      <c r="U734" s="235"/>
      <c r="V734" s="235"/>
      <c r="W734" s="235"/>
      <c r="X734" s="236"/>
      <c r="AT734" s="230" t="s">
        <v>179</v>
      </c>
      <c r="AU734" s="230" t="s">
        <v>91</v>
      </c>
      <c r="AV734" s="12" t="s">
        <v>91</v>
      </c>
      <c r="AW734" s="12" t="s">
        <v>7</v>
      </c>
      <c r="AX734" s="12" t="s">
        <v>75</v>
      </c>
      <c r="AY734" s="230" t="s">
        <v>169</v>
      </c>
    </row>
    <row r="735" spans="2:51" s="13" customFormat="1" ht="13.5">
      <c r="B735" s="237"/>
      <c r="D735" s="218" t="s">
        <v>179</v>
      </c>
      <c r="E735" s="238" t="s">
        <v>5</v>
      </c>
      <c r="F735" s="239" t="s">
        <v>182</v>
      </c>
      <c r="H735" s="240">
        <v>202</v>
      </c>
      <c r="I735" s="241"/>
      <c r="J735" s="241"/>
      <c r="M735" s="237"/>
      <c r="N735" s="242"/>
      <c r="O735" s="243"/>
      <c r="P735" s="243"/>
      <c r="Q735" s="243"/>
      <c r="R735" s="243"/>
      <c r="S735" s="243"/>
      <c r="T735" s="243"/>
      <c r="U735" s="243"/>
      <c r="V735" s="243"/>
      <c r="W735" s="243"/>
      <c r="X735" s="244"/>
      <c r="AT735" s="238" t="s">
        <v>179</v>
      </c>
      <c r="AU735" s="238" t="s">
        <v>91</v>
      </c>
      <c r="AV735" s="13" t="s">
        <v>183</v>
      </c>
      <c r="AW735" s="13" t="s">
        <v>7</v>
      </c>
      <c r="AX735" s="13" t="s">
        <v>75</v>
      </c>
      <c r="AY735" s="238" t="s">
        <v>169</v>
      </c>
    </row>
    <row r="736" spans="2:51" s="14" customFormat="1" ht="13.5">
      <c r="B736" s="245"/>
      <c r="D736" s="218" t="s">
        <v>179</v>
      </c>
      <c r="E736" s="246" t="s">
        <v>112</v>
      </c>
      <c r="F736" s="247" t="s">
        <v>184</v>
      </c>
      <c r="H736" s="248">
        <v>202</v>
      </c>
      <c r="I736" s="249"/>
      <c r="J736" s="249"/>
      <c r="M736" s="245"/>
      <c r="N736" s="250"/>
      <c r="O736" s="251"/>
      <c r="P736" s="251"/>
      <c r="Q736" s="251"/>
      <c r="R736" s="251"/>
      <c r="S736" s="251"/>
      <c r="T736" s="251"/>
      <c r="U736" s="251"/>
      <c r="V736" s="251"/>
      <c r="W736" s="251"/>
      <c r="X736" s="252"/>
      <c r="AT736" s="246" t="s">
        <v>179</v>
      </c>
      <c r="AU736" s="246" t="s">
        <v>91</v>
      </c>
      <c r="AV736" s="14" t="s">
        <v>175</v>
      </c>
      <c r="AW736" s="14" t="s">
        <v>7</v>
      </c>
      <c r="AX736" s="14" t="s">
        <v>80</v>
      </c>
      <c r="AY736" s="246" t="s">
        <v>169</v>
      </c>
    </row>
    <row r="737" spans="2:65" s="1" customFormat="1" ht="51" customHeight="1">
      <c r="B737" s="205"/>
      <c r="C737" s="206" t="s">
        <v>788</v>
      </c>
      <c r="D737" s="206" t="s">
        <v>171</v>
      </c>
      <c r="E737" s="207" t="s">
        <v>789</v>
      </c>
      <c r="F737" s="208" t="s">
        <v>790</v>
      </c>
      <c r="G737" s="209" t="s">
        <v>110</v>
      </c>
      <c r="H737" s="210">
        <v>7.5</v>
      </c>
      <c r="I737" s="211"/>
      <c r="J737" s="211"/>
      <c r="K737" s="212">
        <f>ROUND(P737*H737,2)</f>
        <v>0</v>
      </c>
      <c r="L737" s="208" t="s">
        <v>174</v>
      </c>
      <c r="M737" s="47"/>
      <c r="N737" s="213" t="s">
        <v>5</v>
      </c>
      <c r="O737" s="214" t="s">
        <v>44</v>
      </c>
      <c r="P737" s="143">
        <f>I737+J737</f>
        <v>0</v>
      </c>
      <c r="Q737" s="143">
        <f>ROUND(I737*H737,2)</f>
        <v>0</v>
      </c>
      <c r="R737" s="143">
        <f>ROUND(J737*H737,2)</f>
        <v>0</v>
      </c>
      <c r="S737" s="48"/>
      <c r="T737" s="215">
        <f>S737*H737</f>
        <v>0</v>
      </c>
      <c r="U737" s="215">
        <v>0</v>
      </c>
      <c r="V737" s="215">
        <f>U737*H737</f>
        <v>0</v>
      </c>
      <c r="W737" s="215">
        <v>0.086</v>
      </c>
      <c r="X737" s="216">
        <f>W737*H737</f>
        <v>0.6449999999999999</v>
      </c>
      <c r="AR737" s="25" t="s">
        <v>175</v>
      </c>
      <c r="AT737" s="25" t="s">
        <v>171</v>
      </c>
      <c r="AU737" s="25" t="s">
        <v>91</v>
      </c>
      <c r="AY737" s="25" t="s">
        <v>169</v>
      </c>
      <c r="BE737" s="217">
        <f>IF(O737="základní",K737,0)</f>
        <v>0</v>
      </c>
      <c r="BF737" s="217">
        <f>IF(O737="snížená",K737,0)</f>
        <v>0</v>
      </c>
      <c r="BG737" s="217">
        <f>IF(O737="zákl. přenesená",K737,0)</f>
        <v>0</v>
      </c>
      <c r="BH737" s="217">
        <f>IF(O737="sníž. přenesená",K737,0)</f>
        <v>0</v>
      </c>
      <c r="BI737" s="217">
        <f>IF(O737="nulová",K737,0)</f>
        <v>0</v>
      </c>
      <c r="BJ737" s="25" t="s">
        <v>80</v>
      </c>
      <c r="BK737" s="217">
        <f>ROUND(P737*H737,2)</f>
        <v>0</v>
      </c>
      <c r="BL737" s="25" t="s">
        <v>175</v>
      </c>
      <c r="BM737" s="25" t="s">
        <v>791</v>
      </c>
    </row>
    <row r="738" spans="2:47" s="1" customFormat="1" ht="13.5">
      <c r="B738" s="47"/>
      <c r="D738" s="218" t="s">
        <v>177</v>
      </c>
      <c r="F738" s="219" t="s">
        <v>792</v>
      </c>
      <c r="I738" s="220"/>
      <c r="J738" s="220"/>
      <c r="M738" s="47"/>
      <c r="N738" s="221"/>
      <c r="O738" s="48"/>
      <c r="P738" s="48"/>
      <c r="Q738" s="48"/>
      <c r="R738" s="48"/>
      <c r="S738" s="48"/>
      <c r="T738" s="48"/>
      <c r="U738" s="48"/>
      <c r="V738" s="48"/>
      <c r="W738" s="48"/>
      <c r="X738" s="86"/>
      <c r="AT738" s="25" t="s">
        <v>177</v>
      </c>
      <c r="AU738" s="25" t="s">
        <v>91</v>
      </c>
    </row>
    <row r="739" spans="2:51" s="11" customFormat="1" ht="13.5">
      <c r="B739" s="222"/>
      <c r="D739" s="218" t="s">
        <v>179</v>
      </c>
      <c r="E739" s="223" t="s">
        <v>5</v>
      </c>
      <c r="F739" s="224" t="s">
        <v>793</v>
      </c>
      <c r="H739" s="223" t="s">
        <v>5</v>
      </c>
      <c r="I739" s="225"/>
      <c r="J739" s="225"/>
      <c r="M739" s="222"/>
      <c r="N739" s="226"/>
      <c r="O739" s="227"/>
      <c r="P739" s="227"/>
      <c r="Q739" s="227"/>
      <c r="R739" s="227"/>
      <c r="S739" s="227"/>
      <c r="T739" s="227"/>
      <c r="U739" s="227"/>
      <c r="V739" s="227"/>
      <c r="W739" s="227"/>
      <c r="X739" s="228"/>
      <c r="AT739" s="223" t="s">
        <v>179</v>
      </c>
      <c r="AU739" s="223" t="s">
        <v>91</v>
      </c>
      <c r="AV739" s="11" t="s">
        <v>80</v>
      </c>
      <c r="AW739" s="11" t="s">
        <v>7</v>
      </c>
      <c r="AX739" s="11" t="s">
        <v>75</v>
      </c>
      <c r="AY739" s="223" t="s">
        <v>169</v>
      </c>
    </row>
    <row r="740" spans="2:51" s="12" customFormat="1" ht="13.5">
      <c r="B740" s="229"/>
      <c r="D740" s="218" t="s">
        <v>179</v>
      </c>
      <c r="E740" s="230" t="s">
        <v>5</v>
      </c>
      <c r="F740" s="231" t="s">
        <v>794</v>
      </c>
      <c r="H740" s="232">
        <v>7.5</v>
      </c>
      <c r="I740" s="233"/>
      <c r="J740" s="233"/>
      <c r="M740" s="229"/>
      <c r="N740" s="234"/>
      <c r="O740" s="235"/>
      <c r="P740" s="235"/>
      <c r="Q740" s="235"/>
      <c r="R740" s="235"/>
      <c r="S740" s="235"/>
      <c r="T740" s="235"/>
      <c r="U740" s="235"/>
      <c r="V740" s="235"/>
      <c r="W740" s="235"/>
      <c r="X740" s="236"/>
      <c r="AT740" s="230" t="s">
        <v>179</v>
      </c>
      <c r="AU740" s="230" t="s">
        <v>91</v>
      </c>
      <c r="AV740" s="12" t="s">
        <v>91</v>
      </c>
      <c r="AW740" s="12" t="s">
        <v>7</v>
      </c>
      <c r="AX740" s="12" t="s">
        <v>75</v>
      </c>
      <c r="AY740" s="230" t="s">
        <v>169</v>
      </c>
    </row>
    <row r="741" spans="2:51" s="13" customFormat="1" ht="13.5">
      <c r="B741" s="237"/>
      <c r="D741" s="218" t="s">
        <v>179</v>
      </c>
      <c r="E741" s="238" t="s">
        <v>5</v>
      </c>
      <c r="F741" s="239" t="s">
        <v>182</v>
      </c>
      <c r="H741" s="240">
        <v>7.5</v>
      </c>
      <c r="I741" s="241"/>
      <c r="J741" s="241"/>
      <c r="M741" s="237"/>
      <c r="N741" s="242"/>
      <c r="O741" s="243"/>
      <c r="P741" s="243"/>
      <c r="Q741" s="243"/>
      <c r="R741" s="243"/>
      <c r="S741" s="243"/>
      <c r="T741" s="243"/>
      <c r="U741" s="243"/>
      <c r="V741" s="243"/>
      <c r="W741" s="243"/>
      <c r="X741" s="244"/>
      <c r="AT741" s="238" t="s">
        <v>179</v>
      </c>
      <c r="AU741" s="238" t="s">
        <v>91</v>
      </c>
      <c r="AV741" s="13" t="s">
        <v>183</v>
      </c>
      <c r="AW741" s="13" t="s">
        <v>7</v>
      </c>
      <c r="AX741" s="13" t="s">
        <v>75</v>
      </c>
      <c r="AY741" s="238" t="s">
        <v>169</v>
      </c>
    </row>
    <row r="742" spans="2:51" s="14" customFormat="1" ht="13.5">
      <c r="B742" s="245"/>
      <c r="D742" s="218" t="s">
        <v>179</v>
      </c>
      <c r="E742" s="246" t="s">
        <v>5</v>
      </c>
      <c r="F742" s="247" t="s">
        <v>184</v>
      </c>
      <c r="H742" s="248">
        <v>7.5</v>
      </c>
      <c r="I742" s="249"/>
      <c r="J742" s="249"/>
      <c r="M742" s="245"/>
      <c r="N742" s="250"/>
      <c r="O742" s="251"/>
      <c r="P742" s="251"/>
      <c r="Q742" s="251"/>
      <c r="R742" s="251"/>
      <c r="S742" s="251"/>
      <c r="T742" s="251"/>
      <c r="U742" s="251"/>
      <c r="V742" s="251"/>
      <c r="W742" s="251"/>
      <c r="X742" s="252"/>
      <c r="AT742" s="246" t="s">
        <v>179</v>
      </c>
      <c r="AU742" s="246" t="s">
        <v>91</v>
      </c>
      <c r="AV742" s="14" t="s">
        <v>175</v>
      </c>
      <c r="AW742" s="14" t="s">
        <v>7</v>
      </c>
      <c r="AX742" s="14" t="s">
        <v>80</v>
      </c>
      <c r="AY742" s="246" t="s">
        <v>169</v>
      </c>
    </row>
    <row r="743" spans="2:65" s="1" customFormat="1" ht="38.25" customHeight="1">
      <c r="B743" s="205"/>
      <c r="C743" s="206" t="s">
        <v>795</v>
      </c>
      <c r="D743" s="206" t="s">
        <v>171</v>
      </c>
      <c r="E743" s="207" t="s">
        <v>796</v>
      </c>
      <c r="F743" s="208" t="s">
        <v>797</v>
      </c>
      <c r="G743" s="209" t="s">
        <v>94</v>
      </c>
      <c r="H743" s="210">
        <v>5531.46</v>
      </c>
      <c r="I743" s="211"/>
      <c r="J743" s="211"/>
      <c r="K743" s="212">
        <f>ROUND(P743*H743,2)</f>
        <v>0</v>
      </c>
      <c r="L743" s="208" t="s">
        <v>174</v>
      </c>
      <c r="M743" s="47"/>
      <c r="N743" s="213" t="s">
        <v>5</v>
      </c>
      <c r="O743" s="214" t="s">
        <v>44</v>
      </c>
      <c r="P743" s="143">
        <f>I743+J743</f>
        <v>0</v>
      </c>
      <c r="Q743" s="143">
        <f>ROUND(I743*H743,2)</f>
        <v>0</v>
      </c>
      <c r="R743" s="143">
        <f>ROUND(J743*H743,2)</f>
        <v>0</v>
      </c>
      <c r="S743" s="48"/>
      <c r="T743" s="215">
        <f>S743*H743</f>
        <v>0</v>
      </c>
      <c r="U743" s="215">
        <v>0</v>
      </c>
      <c r="V743" s="215">
        <f>U743*H743</f>
        <v>0</v>
      </c>
      <c r="W743" s="215">
        <v>0.02</v>
      </c>
      <c r="X743" s="216">
        <f>W743*H743</f>
        <v>110.6292</v>
      </c>
      <c r="AR743" s="25" t="s">
        <v>175</v>
      </c>
      <c r="AT743" s="25" t="s">
        <v>171</v>
      </c>
      <c r="AU743" s="25" t="s">
        <v>91</v>
      </c>
      <c r="AY743" s="25" t="s">
        <v>169</v>
      </c>
      <c r="BE743" s="217">
        <f>IF(O743="základní",K743,0)</f>
        <v>0</v>
      </c>
      <c r="BF743" s="217">
        <f>IF(O743="snížená",K743,0)</f>
        <v>0</v>
      </c>
      <c r="BG743" s="217">
        <f>IF(O743="zákl. přenesená",K743,0)</f>
        <v>0</v>
      </c>
      <c r="BH743" s="217">
        <f>IF(O743="sníž. přenesená",K743,0)</f>
        <v>0</v>
      </c>
      <c r="BI743" s="217">
        <f>IF(O743="nulová",K743,0)</f>
        <v>0</v>
      </c>
      <c r="BJ743" s="25" t="s">
        <v>80</v>
      </c>
      <c r="BK743" s="217">
        <f>ROUND(P743*H743,2)</f>
        <v>0</v>
      </c>
      <c r="BL743" s="25" t="s">
        <v>175</v>
      </c>
      <c r="BM743" s="25" t="s">
        <v>798</v>
      </c>
    </row>
    <row r="744" spans="2:47" s="1" customFormat="1" ht="13.5">
      <c r="B744" s="47"/>
      <c r="D744" s="218" t="s">
        <v>177</v>
      </c>
      <c r="F744" s="219" t="s">
        <v>799</v>
      </c>
      <c r="I744" s="220"/>
      <c r="J744" s="220"/>
      <c r="M744" s="47"/>
      <c r="N744" s="221"/>
      <c r="O744" s="48"/>
      <c r="P744" s="48"/>
      <c r="Q744" s="48"/>
      <c r="R744" s="48"/>
      <c r="S744" s="48"/>
      <c r="T744" s="48"/>
      <c r="U744" s="48"/>
      <c r="V744" s="48"/>
      <c r="W744" s="48"/>
      <c r="X744" s="86"/>
      <c r="AT744" s="25" t="s">
        <v>177</v>
      </c>
      <c r="AU744" s="25" t="s">
        <v>91</v>
      </c>
    </row>
    <row r="745" spans="2:51" s="12" customFormat="1" ht="13.5">
      <c r="B745" s="229"/>
      <c r="D745" s="218" t="s">
        <v>179</v>
      </c>
      <c r="E745" s="230" t="s">
        <v>5</v>
      </c>
      <c r="F745" s="231" t="s">
        <v>103</v>
      </c>
      <c r="H745" s="232">
        <v>5531.46</v>
      </c>
      <c r="I745" s="233"/>
      <c r="J745" s="233"/>
      <c r="M745" s="229"/>
      <c r="N745" s="234"/>
      <c r="O745" s="235"/>
      <c r="P745" s="235"/>
      <c r="Q745" s="235"/>
      <c r="R745" s="235"/>
      <c r="S745" s="235"/>
      <c r="T745" s="235"/>
      <c r="U745" s="235"/>
      <c r="V745" s="235"/>
      <c r="W745" s="235"/>
      <c r="X745" s="236"/>
      <c r="AT745" s="230" t="s">
        <v>179</v>
      </c>
      <c r="AU745" s="230" t="s">
        <v>91</v>
      </c>
      <c r="AV745" s="12" t="s">
        <v>91</v>
      </c>
      <c r="AW745" s="12" t="s">
        <v>7</v>
      </c>
      <c r="AX745" s="12" t="s">
        <v>75</v>
      </c>
      <c r="AY745" s="230" t="s">
        <v>169</v>
      </c>
    </row>
    <row r="746" spans="2:51" s="14" customFormat="1" ht="13.5">
      <c r="B746" s="245"/>
      <c r="D746" s="218" t="s">
        <v>179</v>
      </c>
      <c r="E746" s="246" t="s">
        <v>5</v>
      </c>
      <c r="F746" s="247" t="s">
        <v>184</v>
      </c>
      <c r="H746" s="248">
        <v>5531.46</v>
      </c>
      <c r="I746" s="249"/>
      <c r="J746" s="249"/>
      <c r="M746" s="245"/>
      <c r="N746" s="250"/>
      <c r="O746" s="251"/>
      <c r="P746" s="251"/>
      <c r="Q746" s="251"/>
      <c r="R746" s="251"/>
      <c r="S746" s="251"/>
      <c r="T746" s="251"/>
      <c r="U746" s="251"/>
      <c r="V746" s="251"/>
      <c r="W746" s="251"/>
      <c r="X746" s="252"/>
      <c r="AT746" s="246" t="s">
        <v>179</v>
      </c>
      <c r="AU746" s="246" t="s">
        <v>91</v>
      </c>
      <c r="AV746" s="14" t="s">
        <v>175</v>
      </c>
      <c r="AW746" s="14" t="s">
        <v>7</v>
      </c>
      <c r="AX746" s="14" t="s">
        <v>80</v>
      </c>
      <c r="AY746" s="246" t="s">
        <v>169</v>
      </c>
    </row>
    <row r="747" spans="2:65" s="1" customFormat="1" ht="38.25" customHeight="1">
      <c r="B747" s="205"/>
      <c r="C747" s="206" t="s">
        <v>800</v>
      </c>
      <c r="D747" s="206" t="s">
        <v>171</v>
      </c>
      <c r="E747" s="207" t="s">
        <v>801</v>
      </c>
      <c r="F747" s="208" t="s">
        <v>802</v>
      </c>
      <c r="G747" s="209" t="s">
        <v>94</v>
      </c>
      <c r="H747" s="210">
        <v>2765.73</v>
      </c>
      <c r="I747" s="211"/>
      <c r="J747" s="211"/>
      <c r="K747" s="212">
        <f>ROUND(P747*H747,2)</f>
        <v>0</v>
      </c>
      <c r="L747" s="208" t="s">
        <v>174</v>
      </c>
      <c r="M747" s="47"/>
      <c r="N747" s="213" t="s">
        <v>5</v>
      </c>
      <c r="O747" s="214" t="s">
        <v>44</v>
      </c>
      <c r="P747" s="143">
        <f>I747+J747</f>
        <v>0</v>
      </c>
      <c r="Q747" s="143">
        <f>ROUND(I747*H747,2)</f>
        <v>0</v>
      </c>
      <c r="R747" s="143">
        <f>ROUND(J747*H747,2)</f>
        <v>0</v>
      </c>
      <c r="S747" s="48"/>
      <c r="T747" s="215">
        <f>S747*H747</f>
        <v>0</v>
      </c>
      <c r="U747" s="215">
        <v>0</v>
      </c>
      <c r="V747" s="215">
        <f>U747*H747</f>
        <v>0</v>
      </c>
      <c r="W747" s="215">
        <v>0.02</v>
      </c>
      <c r="X747" s="216">
        <f>W747*H747</f>
        <v>55.3146</v>
      </c>
      <c r="AR747" s="25" t="s">
        <v>175</v>
      </c>
      <c r="AT747" s="25" t="s">
        <v>171</v>
      </c>
      <c r="AU747" s="25" t="s">
        <v>91</v>
      </c>
      <c r="AY747" s="25" t="s">
        <v>169</v>
      </c>
      <c r="BE747" s="217">
        <f>IF(O747="základní",K747,0)</f>
        <v>0</v>
      </c>
      <c r="BF747" s="217">
        <f>IF(O747="snížená",K747,0)</f>
        <v>0</v>
      </c>
      <c r="BG747" s="217">
        <f>IF(O747="zákl. přenesená",K747,0)</f>
        <v>0</v>
      </c>
      <c r="BH747" s="217">
        <f>IF(O747="sníž. přenesená",K747,0)</f>
        <v>0</v>
      </c>
      <c r="BI747" s="217">
        <f>IF(O747="nulová",K747,0)</f>
        <v>0</v>
      </c>
      <c r="BJ747" s="25" t="s">
        <v>80</v>
      </c>
      <c r="BK747" s="217">
        <f>ROUND(P747*H747,2)</f>
        <v>0</v>
      </c>
      <c r="BL747" s="25" t="s">
        <v>175</v>
      </c>
      <c r="BM747" s="25" t="s">
        <v>803</v>
      </c>
    </row>
    <row r="748" spans="2:47" s="1" customFormat="1" ht="13.5">
      <c r="B748" s="47"/>
      <c r="D748" s="218" t="s">
        <v>177</v>
      </c>
      <c r="F748" s="219" t="s">
        <v>799</v>
      </c>
      <c r="I748" s="220"/>
      <c r="J748" s="220"/>
      <c r="M748" s="47"/>
      <c r="N748" s="221"/>
      <c r="O748" s="48"/>
      <c r="P748" s="48"/>
      <c r="Q748" s="48"/>
      <c r="R748" s="48"/>
      <c r="S748" s="48"/>
      <c r="T748" s="48"/>
      <c r="U748" s="48"/>
      <c r="V748" s="48"/>
      <c r="W748" s="48"/>
      <c r="X748" s="86"/>
      <c r="AT748" s="25" t="s">
        <v>177</v>
      </c>
      <c r="AU748" s="25" t="s">
        <v>91</v>
      </c>
    </row>
    <row r="749" spans="2:51" s="12" customFormat="1" ht="13.5">
      <c r="B749" s="229"/>
      <c r="D749" s="218" t="s">
        <v>179</v>
      </c>
      <c r="E749" s="230" t="s">
        <v>5</v>
      </c>
      <c r="F749" s="231" t="s">
        <v>804</v>
      </c>
      <c r="H749" s="232">
        <v>2765.73</v>
      </c>
      <c r="I749" s="233"/>
      <c r="J749" s="233"/>
      <c r="M749" s="229"/>
      <c r="N749" s="234"/>
      <c r="O749" s="235"/>
      <c r="P749" s="235"/>
      <c r="Q749" s="235"/>
      <c r="R749" s="235"/>
      <c r="S749" s="235"/>
      <c r="T749" s="235"/>
      <c r="U749" s="235"/>
      <c r="V749" s="235"/>
      <c r="W749" s="235"/>
      <c r="X749" s="236"/>
      <c r="AT749" s="230" t="s">
        <v>179</v>
      </c>
      <c r="AU749" s="230" t="s">
        <v>91</v>
      </c>
      <c r="AV749" s="12" t="s">
        <v>91</v>
      </c>
      <c r="AW749" s="12" t="s">
        <v>7</v>
      </c>
      <c r="AX749" s="12" t="s">
        <v>75</v>
      </c>
      <c r="AY749" s="230" t="s">
        <v>169</v>
      </c>
    </row>
    <row r="750" spans="2:51" s="14" customFormat="1" ht="13.5">
      <c r="B750" s="245"/>
      <c r="D750" s="218" t="s">
        <v>179</v>
      </c>
      <c r="E750" s="246" t="s">
        <v>5</v>
      </c>
      <c r="F750" s="247" t="s">
        <v>184</v>
      </c>
      <c r="H750" s="248">
        <v>2765.73</v>
      </c>
      <c r="I750" s="249"/>
      <c r="J750" s="249"/>
      <c r="M750" s="245"/>
      <c r="N750" s="250"/>
      <c r="O750" s="251"/>
      <c r="P750" s="251"/>
      <c r="Q750" s="251"/>
      <c r="R750" s="251"/>
      <c r="S750" s="251"/>
      <c r="T750" s="251"/>
      <c r="U750" s="251"/>
      <c r="V750" s="251"/>
      <c r="W750" s="251"/>
      <c r="X750" s="252"/>
      <c r="AT750" s="246" t="s">
        <v>179</v>
      </c>
      <c r="AU750" s="246" t="s">
        <v>91</v>
      </c>
      <c r="AV750" s="14" t="s">
        <v>175</v>
      </c>
      <c r="AW750" s="14" t="s">
        <v>7</v>
      </c>
      <c r="AX750" s="14" t="s">
        <v>80</v>
      </c>
      <c r="AY750" s="246" t="s">
        <v>169</v>
      </c>
    </row>
    <row r="751" spans="2:65" s="1" customFormat="1" ht="51" customHeight="1">
      <c r="B751" s="205"/>
      <c r="C751" s="206" t="s">
        <v>805</v>
      </c>
      <c r="D751" s="206" t="s">
        <v>171</v>
      </c>
      <c r="E751" s="207" t="s">
        <v>806</v>
      </c>
      <c r="F751" s="208" t="s">
        <v>807</v>
      </c>
      <c r="G751" s="209" t="s">
        <v>94</v>
      </c>
      <c r="H751" s="210">
        <v>1812</v>
      </c>
      <c r="I751" s="211"/>
      <c r="J751" s="211"/>
      <c r="K751" s="212">
        <f>ROUND(P751*H751,2)</f>
        <v>0</v>
      </c>
      <c r="L751" s="208" t="s">
        <v>174</v>
      </c>
      <c r="M751" s="47"/>
      <c r="N751" s="213" t="s">
        <v>5</v>
      </c>
      <c r="O751" s="214" t="s">
        <v>44</v>
      </c>
      <c r="P751" s="143">
        <f>I751+J751</f>
        <v>0</v>
      </c>
      <c r="Q751" s="143">
        <f>ROUND(I751*H751,2)</f>
        <v>0</v>
      </c>
      <c r="R751" s="143">
        <f>ROUND(J751*H751,2)</f>
        <v>0</v>
      </c>
      <c r="S751" s="48"/>
      <c r="T751" s="215">
        <f>S751*H751</f>
        <v>0</v>
      </c>
      <c r="U751" s="215">
        <v>0</v>
      </c>
      <c r="V751" s="215">
        <f>U751*H751</f>
        <v>0</v>
      </c>
      <c r="W751" s="215">
        <v>0.126</v>
      </c>
      <c r="X751" s="216">
        <f>W751*H751</f>
        <v>228.312</v>
      </c>
      <c r="AR751" s="25" t="s">
        <v>175</v>
      </c>
      <c r="AT751" s="25" t="s">
        <v>171</v>
      </c>
      <c r="AU751" s="25" t="s">
        <v>91</v>
      </c>
      <c r="AY751" s="25" t="s">
        <v>169</v>
      </c>
      <c r="BE751" s="217">
        <f>IF(O751="základní",K751,0)</f>
        <v>0</v>
      </c>
      <c r="BF751" s="217">
        <f>IF(O751="snížená",K751,0)</f>
        <v>0</v>
      </c>
      <c r="BG751" s="217">
        <f>IF(O751="zákl. přenesená",K751,0)</f>
        <v>0</v>
      </c>
      <c r="BH751" s="217">
        <f>IF(O751="sníž. přenesená",K751,0)</f>
        <v>0</v>
      </c>
      <c r="BI751" s="217">
        <f>IF(O751="nulová",K751,0)</f>
        <v>0</v>
      </c>
      <c r="BJ751" s="25" t="s">
        <v>80</v>
      </c>
      <c r="BK751" s="217">
        <f>ROUND(P751*H751,2)</f>
        <v>0</v>
      </c>
      <c r="BL751" s="25" t="s">
        <v>175</v>
      </c>
      <c r="BM751" s="25" t="s">
        <v>808</v>
      </c>
    </row>
    <row r="752" spans="2:47" s="1" customFormat="1" ht="13.5">
      <c r="B752" s="47"/>
      <c r="D752" s="218" t="s">
        <v>177</v>
      </c>
      <c r="F752" s="219" t="s">
        <v>809</v>
      </c>
      <c r="I752" s="220"/>
      <c r="J752" s="220"/>
      <c r="M752" s="47"/>
      <c r="N752" s="221"/>
      <c r="O752" s="48"/>
      <c r="P752" s="48"/>
      <c r="Q752" s="48"/>
      <c r="R752" s="48"/>
      <c r="S752" s="48"/>
      <c r="T752" s="48"/>
      <c r="U752" s="48"/>
      <c r="V752" s="48"/>
      <c r="W752" s="48"/>
      <c r="X752" s="86"/>
      <c r="AT752" s="25" t="s">
        <v>177</v>
      </c>
      <c r="AU752" s="25" t="s">
        <v>91</v>
      </c>
    </row>
    <row r="753" spans="2:51" s="11" customFormat="1" ht="13.5">
      <c r="B753" s="222"/>
      <c r="D753" s="218" t="s">
        <v>179</v>
      </c>
      <c r="E753" s="223" t="s">
        <v>5</v>
      </c>
      <c r="F753" s="224" t="s">
        <v>810</v>
      </c>
      <c r="H753" s="223" t="s">
        <v>5</v>
      </c>
      <c r="I753" s="225"/>
      <c r="J753" s="225"/>
      <c r="M753" s="222"/>
      <c r="N753" s="226"/>
      <c r="O753" s="227"/>
      <c r="P753" s="227"/>
      <c r="Q753" s="227"/>
      <c r="R753" s="227"/>
      <c r="S753" s="227"/>
      <c r="T753" s="227"/>
      <c r="U753" s="227"/>
      <c r="V753" s="227"/>
      <c r="W753" s="227"/>
      <c r="X753" s="228"/>
      <c r="AT753" s="223" t="s">
        <v>179</v>
      </c>
      <c r="AU753" s="223" t="s">
        <v>91</v>
      </c>
      <c r="AV753" s="11" t="s">
        <v>80</v>
      </c>
      <c r="AW753" s="11" t="s">
        <v>7</v>
      </c>
      <c r="AX753" s="11" t="s">
        <v>75</v>
      </c>
      <c r="AY753" s="223" t="s">
        <v>169</v>
      </c>
    </row>
    <row r="754" spans="2:51" s="12" customFormat="1" ht="13.5">
      <c r="B754" s="229"/>
      <c r="D754" s="218" t="s">
        <v>179</v>
      </c>
      <c r="E754" s="230" t="s">
        <v>5</v>
      </c>
      <c r="F754" s="231" t="s">
        <v>811</v>
      </c>
      <c r="H754" s="232">
        <v>1812</v>
      </c>
      <c r="I754" s="233"/>
      <c r="J754" s="233"/>
      <c r="M754" s="229"/>
      <c r="N754" s="234"/>
      <c r="O754" s="235"/>
      <c r="P754" s="235"/>
      <c r="Q754" s="235"/>
      <c r="R754" s="235"/>
      <c r="S754" s="235"/>
      <c r="T754" s="235"/>
      <c r="U754" s="235"/>
      <c r="V754" s="235"/>
      <c r="W754" s="235"/>
      <c r="X754" s="236"/>
      <c r="AT754" s="230" t="s">
        <v>179</v>
      </c>
      <c r="AU754" s="230" t="s">
        <v>91</v>
      </c>
      <c r="AV754" s="12" t="s">
        <v>91</v>
      </c>
      <c r="AW754" s="12" t="s">
        <v>7</v>
      </c>
      <c r="AX754" s="12" t="s">
        <v>75</v>
      </c>
      <c r="AY754" s="230" t="s">
        <v>169</v>
      </c>
    </row>
    <row r="755" spans="2:51" s="14" customFormat="1" ht="13.5">
      <c r="B755" s="245"/>
      <c r="D755" s="218" t="s">
        <v>179</v>
      </c>
      <c r="E755" s="246" t="s">
        <v>92</v>
      </c>
      <c r="F755" s="247" t="s">
        <v>184</v>
      </c>
      <c r="H755" s="248">
        <v>1812</v>
      </c>
      <c r="I755" s="249"/>
      <c r="J755" s="249"/>
      <c r="M755" s="245"/>
      <c r="N755" s="250"/>
      <c r="O755" s="251"/>
      <c r="P755" s="251"/>
      <c r="Q755" s="251"/>
      <c r="R755" s="251"/>
      <c r="S755" s="251"/>
      <c r="T755" s="251"/>
      <c r="U755" s="251"/>
      <c r="V755" s="251"/>
      <c r="W755" s="251"/>
      <c r="X755" s="252"/>
      <c r="AT755" s="246" t="s">
        <v>179</v>
      </c>
      <c r="AU755" s="246" t="s">
        <v>91</v>
      </c>
      <c r="AV755" s="14" t="s">
        <v>175</v>
      </c>
      <c r="AW755" s="14" t="s">
        <v>7</v>
      </c>
      <c r="AX755" s="14" t="s">
        <v>80</v>
      </c>
      <c r="AY755" s="246" t="s">
        <v>169</v>
      </c>
    </row>
    <row r="756" spans="2:65" s="1" customFormat="1" ht="38.25" customHeight="1">
      <c r="B756" s="205"/>
      <c r="C756" s="206" t="s">
        <v>812</v>
      </c>
      <c r="D756" s="206" t="s">
        <v>171</v>
      </c>
      <c r="E756" s="207" t="s">
        <v>813</v>
      </c>
      <c r="F756" s="208" t="s">
        <v>814</v>
      </c>
      <c r="G756" s="209" t="s">
        <v>815</v>
      </c>
      <c r="H756" s="210">
        <v>1</v>
      </c>
      <c r="I756" s="211"/>
      <c r="J756" s="211"/>
      <c r="K756" s="212">
        <f>ROUND(P756*H756,2)</f>
        <v>0</v>
      </c>
      <c r="L756" s="208" t="s">
        <v>5</v>
      </c>
      <c r="M756" s="47"/>
      <c r="N756" s="213" t="s">
        <v>5</v>
      </c>
      <c r="O756" s="214" t="s">
        <v>44</v>
      </c>
      <c r="P756" s="143">
        <f>I756+J756</f>
        <v>0</v>
      </c>
      <c r="Q756" s="143">
        <f>ROUND(I756*H756,2)</f>
        <v>0</v>
      </c>
      <c r="R756" s="143">
        <f>ROUND(J756*H756,2)</f>
        <v>0</v>
      </c>
      <c r="S756" s="48"/>
      <c r="T756" s="215">
        <f>S756*H756</f>
        <v>0</v>
      </c>
      <c r="U756" s="215">
        <v>0</v>
      </c>
      <c r="V756" s="215">
        <f>U756*H756</f>
        <v>0</v>
      </c>
      <c r="W756" s="215">
        <v>0</v>
      </c>
      <c r="X756" s="216">
        <f>W756*H756</f>
        <v>0</v>
      </c>
      <c r="AR756" s="25" t="s">
        <v>175</v>
      </c>
      <c r="AT756" s="25" t="s">
        <v>171</v>
      </c>
      <c r="AU756" s="25" t="s">
        <v>91</v>
      </c>
      <c r="AY756" s="25" t="s">
        <v>169</v>
      </c>
      <c r="BE756" s="217">
        <f>IF(O756="základní",K756,0)</f>
        <v>0</v>
      </c>
      <c r="BF756" s="217">
        <f>IF(O756="snížená",K756,0)</f>
        <v>0</v>
      </c>
      <c r="BG756" s="217">
        <f>IF(O756="zákl. přenesená",K756,0)</f>
        <v>0</v>
      </c>
      <c r="BH756" s="217">
        <f>IF(O756="sníž. přenesená",K756,0)</f>
        <v>0</v>
      </c>
      <c r="BI756" s="217">
        <f>IF(O756="nulová",K756,0)</f>
        <v>0</v>
      </c>
      <c r="BJ756" s="25" t="s">
        <v>80</v>
      </c>
      <c r="BK756" s="217">
        <f>ROUND(P756*H756,2)</f>
        <v>0</v>
      </c>
      <c r="BL756" s="25" t="s">
        <v>175</v>
      </c>
      <c r="BM756" s="25" t="s">
        <v>816</v>
      </c>
    </row>
    <row r="757" spans="2:47" s="1" customFormat="1" ht="13.5">
      <c r="B757" s="47"/>
      <c r="D757" s="218" t="s">
        <v>456</v>
      </c>
      <c r="F757" s="219" t="s">
        <v>817</v>
      </c>
      <c r="I757" s="220"/>
      <c r="J757" s="220"/>
      <c r="M757" s="47"/>
      <c r="N757" s="221"/>
      <c r="O757" s="48"/>
      <c r="P757" s="48"/>
      <c r="Q757" s="48"/>
      <c r="R757" s="48"/>
      <c r="S757" s="48"/>
      <c r="T757" s="48"/>
      <c r="U757" s="48"/>
      <c r="V757" s="48"/>
      <c r="W757" s="48"/>
      <c r="X757" s="86"/>
      <c r="AT757" s="25" t="s">
        <v>456</v>
      </c>
      <c r="AU757" s="25" t="s">
        <v>91</v>
      </c>
    </row>
    <row r="758" spans="2:51" s="11" customFormat="1" ht="13.5">
      <c r="B758" s="222"/>
      <c r="D758" s="218" t="s">
        <v>179</v>
      </c>
      <c r="E758" s="223" t="s">
        <v>5</v>
      </c>
      <c r="F758" s="224" t="s">
        <v>487</v>
      </c>
      <c r="H758" s="223" t="s">
        <v>5</v>
      </c>
      <c r="I758" s="225"/>
      <c r="J758" s="225"/>
      <c r="M758" s="222"/>
      <c r="N758" s="226"/>
      <c r="O758" s="227"/>
      <c r="P758" s="227"/>
      <c r="Q758" s="227"/>
      <c r="R758" s="227"/>
      <c r="S758" s="227"/>
      <c r="T758" s="227"/>
      <c r="U758" s="227"/>
      <c r="V758" s="227"/>
      <c r="W758" s="227"/>
      <c r="X758" s="228"/>
      <c r="AT758" s="223" t="s">
        <v>179</v>
      </c>
      <c r="AU758" s="223" t="s">
        <v>91</v>
      </c>
      <c r="AV758" s="11" t="s">
        <v>80</v>
      </c>
      <c r="AW758" s="11" t="s">
        <v>7</v>
      </c>
      <c r="AX758" s="11" t="s">
        <v>75</v>
      </c>
      <c r="AY758" s="223" t="s">
        <v>169</v>
      </c>
    </row>
    <row r="759" spans="2:51" s="12" customFormat="1" ht="13.5">
      <c r="B759" s="229"/>
      <c r="D759" s="218" t="s">
        <v>179</v>
      </c>
      <c r="E759" s="230" t="s">
        <v>5</v>
      </c>
      <c r="F759" s="231" t="s">
        <v>818</v>
      </c>
      <c r="H759" s="232">
        <v>6.15</v>
      </c>
      <c r="I759" s="233"/>
      <c r="J759" s="233"/>
      <c r="M759" s="229"/>
      <c r="N759" s="234"/>
      <c r="O759" s="235"/>
      <c r="P759" s="235"/>
      <c r="Q759" s="235"/>
      <c r="R759" s="235"/>
      <c r="S759" s="235"/>
      <c r="T759" s="235"/>
      <c r="U759" s="235"/>
      <c r="V759" s="235"/>
      <c r="W759" s="235"/>
      <c r="X759" s="236"/>
      <c r="AT759" s="230" t="s">
        <v>179</v>
      </c>
      <c r="AU759" s="230" t="s">
        <v>91</v>
      </c>
      <c r="AV759" s="12" t="s">
        <v>91</v>
      </c>
      <c r="AW759" s="12" t="s">
        <v>7</v>
      </c>
      <c r="AX759" s="12" t="s">
        <v>75</v>
      </c>
      <c r="AY759" s="230" t="s">
        <v>169</v>
      </c>
    </row>
    <row r="760" spans="2:51" s="13" customFormat="1" ht="13.5">
      <c r="B760" s="237"/>
      <c r="D760" s="218" t="s">
        <v>179</v>
      </c>
      <c r="E760" s="238" t="s">
        <v>5</v>
      </c>
      <c r="F760" s="239" t="s">
        <v>182</v>
      </c>
      <c r="H760" s="240">
        <v>6.15</v>
      </c>
      <c r="I760" s="241"/>
      <c r="J760" s="241"/>
      <c r="M760" s="237"/>
      <c r="N760" s="242"/>
      <c r="O760" s="243"/>
      <c r="P760" s="243"/>
      <c r="Q760" s="243"/>
      <c r="R760" s="243"/>
      <c r="S760" s="243"/>
      <c r="T760" s="243"/>
      <c r="U760" s="243"/>
      <c r="V760" s="243"/>
      <c r="W760" s="243"/>
      <c r="X760" s="244"/>
      <c r="AT760" s="238" t="s">
        <v>179</v>
      </c>
      <c r="AU760" s="238" t="s">
        <v>91</v>
      </c>
      <c r="AV760" s="13" t="s">
        <v>183</v>
      </c>
      <c r="AW760" s="13" t="s">
        <v>7</v>
      </c>
      <c r="AX760" s="13" t="s">
        <v>75</v>
      </c>
      <c r="AY760" s="238" t="s">
        <v>169</v>
      </c>
    </row>
    <row r="761" spans="2:51" s="13" customFormat="1" ht="13.5">
      <c r="B761" s="237"/>
      <c r="D761" s="218" t="s">
        <v>179</v>
      </c>
      <c r="E761" s="238" t="s">
        <v>5</v>
      </c>
      <c r="F761" s="239" t="s">
        <v>182</v>
      </c>
      <c r="H761" s="240">
        <v>0</v>
      </c>
      <c r="I761" s="241"/>
      <c r="J761" s="241"/>
      <c r="M761" s="237"/>
      <c r="N761" s="242"/>
      <c r="O761" s="243"/>
      <c r="P761" s="243"/>
      <c r="Q761" s="243"/>
      <c r="R761" s="243"/>
      <c r="S761" s="243"/>
      <c r="T761" s="243"/>
      <c r="U761" s="243"/>
      <c r="V761" s="243"/>
      <c r="W761" s="243"/>
      <c r="X761" s="244"/>
      <c r="AT761" s="238" t="s">
        <v>179</v>
      </c>
      <c r="AU761" s="238" t="s">
        <v>91</v>
      </c>
      <c r="AV761" s="13" t="s">
        <v>183</v>
      </c>
      <c r="AW761" s="13" t="s">
        <v>7</v>
      </c>
      <c r="AX761" s="13" t="s">
        <v>75</v>
      </c>
      <c r="AY761" s="238" t="s">
        <v>169</v>
      </c>
    </row>
    <row r="762" spans="2:51" s="11" customFormat="1" ht="13.5">
      <c r="B762" s="222"/>
      <c r="D762" s="218" t="s">
        <v>179</v>
      </c>
      <c r="E762" s="223" t="s">
        <v>5</v>
      </c>
      <c r="F762" s="224" t="s">
        <v>819</v>
      </c>
      <c r="H762" s="223" t="s">
        <v>5</v>
      </c>
      <c r="I762" s="225"/>
      <c r="J762" s="225"/>
      <c r="M762" s="222"/>
      <c r="N762" s="226"/>
      <c r="O762" s="227"/>
      <c r="P762" s="227"/>
      <c r="Q762" s="227"/>
      <c r="R762" s="227"/>
      <c r="S762" s="227"/>
      <c r="T762" s="227"/>
      <c r="U762" s="227"/>
      <c r="V762" s="227"/>
      <c r="W762" s="227"/>
      <c r="X762" s="228"/>
      <c r="AT762" s="223" t="s">
        <v>179</v>
      </c>
      <c r="AU762" s="223" t="s">
        <v>91</v>
      </c>
      <c r="AV762" s="11" t="s">
        <v>80</v>
      </c>
      <c r="AW762" s="11" t="s">
        <v>7</v>
      </c>
      <c r="AX762" s="11" t="s">
        <v>75</v>
      </c>
      <c r="AY762" s="223" t="s">
        <v>169</v>
      </c>
    </row>
    <row r="763" spans="2:51" s="12" customFormat="1" ht="13.5">
      <c r="B763" s="229"/>
      <c r="D763" s="218" t="s">
        <v>179</v>
      </c>
      <c r="E763" s="230" t="s">
        <v>5</v>
      </c>
      <c r="F763" s="231" t="s">
        <v>820</v>
      </c>
      <c r="H763" s="232">
        <v>6</v>
      </c>
      <c r="I763" s="233"/>
      <c r="J763" s="233"/>
      <c r="M763" s="229"/>
      <c r="N763" s="234"/>
      <c r="O763" s="235"/>
      <c r="P763" s="235"/>
      <c r="Q763" s="235"/>
      <c r="R763" s="235"/>
      <c r="S763" s="235"/>
      <c r="T763" s="235"/>
      <c r="U763" s="235"/>
      <c r="V763" s="235"/>
      <c r="W763" s="235"/>
      <c r="X763" s="236"/>
      <c r="AT763" s="230" t="s">
        <v>179</v>
      </c>
      <c r="AU763" s="230" t="s">
        <v>91</v>
      </c>
      <c r="AV763" s="12" t="s">
        <v>91</v>
      </c>
      <c r="AW763" s="12" t="s">
        <v>7</v>
      </c>
      <c r="AX763" s="12" t="s">
        <v>75</v>
      </c>
      <c r="AY763" s="230" t="s">
        <v>169</v>
      </c>
    </row>
    <row r="764" spans="2:51" s="12" customFormat="1" ht="13.5">
      <c r="B764" s="229"/>
      <c r="D764" s="218" t="s">
        <v>179</v>
      </c>
      <c r="E764" s="230" t="s">
        <v>5</v>
      </c>
      <c r="F764" s="231" t="s">
        <v>821</v>
      </c>
      <c r="H764" s="232">
        <v>6</v>
      </c>
      <c r="I764" s="233"/>
      <c r="J764" s="233"/>
      <c r="M764" s="229"/>
      <c r="N764" s="234"/>
      <c r="O764" s="235"/>
      <c r="P764" s="235"/>
      <c r="Q764" s="235"/>
      <c r="R764" s="235"/>
      <c r="S764" s="235"/>
      <c r="T764" s="235"/>
      <c r="U764" s="235"/>
      <c r="V764" s="235"/>
      <c r="W764" s="235"/>
      <c r="X764" s="236"/>
      <c r="AT764" s="230" t="s">
        <v>179</v>
      </c>
      <c r="AU764" s="230" t="s">
        <v>91</v>
      </c>
      <c r="AV764" s="12" t="s">
        <v>91</v>
      </c>
      <c r="AW764" s="12" t="s">
        <v>7</v>
      </c>
      <c r="AX764" s="12" t="s">
        <v>75</v>
      </c>
      <c r="AY764" s="230" t="s">
        <v>169</v>
      </c>
    </row>
    <row r="765" spans="2:51" s="13" customFormat="1" ht="13.5">
      <c r="B765" s="237"/>
      <c r="D765" s="218" t="s">
        <v>179</v>
      </c>
      <c r="E765" s="238" t="s">
        <v>5</v>
      </c>
      <c r="F765" s="239" t="s">
        <v>182</v>
      </c>
      <c r="H765" s="240">
        <v>12</v>
      </c>
      <c r="I765" s="241"/>
      <c r="J765" s="241"/>
      <c r="M765" s="237"/>
      <c r="N765" s="242"/>
      <c r="O765" s="243"/>
      <c r="P765" s="243"/>
      <c r="Q765" s="243"/>
      <c r="R765" s="243"/>
      <c r="S765" s="243"/>
      <c r="T765" s="243"/>
      <c r="U765" s="243"/>
      <c r="V765" s="243"/>
      <c r="W765" s="243"/>
      <c r="X765" s="244"/>
      <c r="AT765" s="238" t="s">
        <v>179</v>
      </c>
      <c r="AU765" s="238" t="s">
        <v>91</v>
      </c>
      <c r="AV765" s="13" t="s">
        <v>183</v>
      </c>
      <c r="AW765" s="13" t="s">
        <v>7</v>
      </c>
      <c r="AX765" s="13" t="s">
        <v>75</v>
      </c>
      <c r="AY765" s="238" t="s">
        <v>169</v>
      </c>
    </row>
    <row r="766" spans="2:51" s="14" customFormat="1" ht="13.5">
      <c r="B766" s="245"/>
      <c r="D766" s="218" t="s">
        <v>179</v>
      </c>
      <c r="E766" s="246" t="s">
        <v>5</v>
      </c>
      <c r="F766" s="247" t="s">
        <v>184</v>
      </c>
      <c r="H766" s="248">
        <v>18.15</v>
      </c>
      <c r="I766" s="249"/>
      <c r="J766" s="249"/>
      <c r="M766" s="245"/>
      <c r="N766" s="250"/>
      <c r="O766" s="251"/>
      <c r="P766" s="251"/>
      <c r="Q766" s="251"/>
      <c r="R766" s="251"/>
      <c r="S766" s="251"/>
      <c r="T766" s="251"/>
      <c r="U766" s="251"/>
      <c r="V766" s="251"/>
      <c r="W766" s="251"/>
      <c r="X766" s="252"/>
      <c r="AT766" s="246" t="s">
        <v>179</v>
      </c>
      <c r="AU766" s="246" t="s">
        <v>91</v>
      </c>
      <c r="AV766" s="14" t="s">
        <v>175</v>
      </c>
      <c r="AW766" s="14" t="s">
        <v>7</v>
      </c>
      <c r="AX766" s="14" t="s">
        <v>75</v>
      </c>
      <c r="AY766" s="246" t="s">
        <v>169</v>
      </c>
    </row>
    <row r="767" spans="2:51" s="12" customFormat="1" ht="13.5">
      <c r="B767" s="229"/>
      <c r="D767" s="218" t="s">
        <v>179</v>
      </c>
      <c r="E767" s="230" t="s">
        <v>5</v>
      </c>
      <c r="F767" s="231" t="s">
        <v>80</v>
      </c>
      <c r="H767" s="232">
        <v>1</v>
      </c>
      <c r="I767" s="233"/>
      <c r="J767" s="233"/>
      <c r="M767" s="229"/>
      <c r="N767" s="234"/>
      <c r="O767" s="235"/>
      <c r="P767" s="235"/>
      <c r="Q767" s="235"/>
      <c r="R767" s="235"/>
      <c r="S767" s="235"/>
      <c r="T767" s="235"/>
      <c r="U767" s="235"/>
      <c r="V767" s="235"/>
      <c r="W767" s="235"/>
      <c r="X767" s="236"/>
      <c r="AT767" s="230" t="s">
        <v>179</v>
      </c>
      <c r="AU767" s="230" t="s">
        <v>91</v>
      </c>
      <c r="AV767" s="12" t="s">
        <v>91</v>
      </c>
      <c r="AW767" s="12" t="s">
        <v>7</v>
      </c>
      <c r="AX767" s="12" t="s">
        <v>75</v>
      </c>
      <c r="AY767" s="230" t="s">
        <v>169</v>
      </c>
    </row>
    <row r="768" spans="2:51" s="14" customFormat="1" ht="13.5">
      <c r="B768" s="245"/>
      <c r="D768" s="218" t="s">
        <v>179</v>
      </c>
      <c r="E768" s="246" t="s">
        <v>5</v>
      </c>
      <c r="F768" s="247" t="s">
        <v>184</v>
      </c>
      <c r="H768" s="248">
        <v>1</v>
      </c>
      <c r="I768" s="249"/>
      <c r="J768" s="249"/>
      <c r="M768" s="245"/>
      <c r="N768" s="250"/>
      <c r="O768" s="251"/>
      <c r="P768" s="251"/>
      <c r="Q768" s="251"/>
      <c r="R768" s="251"/>
      <c r="S768" s="251"/>
      <c r="T768" s="251"/>
      <c r="U768" s="251"/>
      <c r="V768" s="251"/>
      <c r="W768" s="251"/>
      <c r="X768" s="252"/>
      <c r="AT768" s="246" t="s">
        <v>179</v>
      </c>
      <c r="AU768" s="246" t="s">
        <v>91</v>
      </c>
      <c r="AV768" s="14" t="s">
        <v>175</v>
      </c>
      <c r="AW768" s="14" t="s">
        <v>7</v>
      </c>
      <c r="AX768" s="14" t="s">
        <v>80</v>
      </c>
      <c r="AY768" s="246" t="s">
        <v>169</v>
      </c>
    </row>
    <row r="769" spans="2:65" s="1" customFormat="1" ht="38.25" customHeight="1">
      <c r="B769" s="205"/>
      <c r="C769" s="206" t="s">
        <v>822</v>
      </c>
      <c r="D769" s="206" t="s">
        <v>171</v>
      </c>
      <c r="E769" s="207" t="s">
        <v>823</v>
      </c>
      <c r="F769" s="208" t="s">
        <v>824</v>
      </c>
      <c r="G769" s="209" t="s">
        <v>815</v>
      </c>
      <c r="H769" s="210">
        <v>1</v>
      </c>
      <c r="I769" s="211"/>
      <c r="J769" s="211"/>
      <c r="K769" s="212">
        <f>ROUND(P769*H769,2)</f>
        <v>0</v>
      </c>
      <c r="L769" s="208" t="s">
        <v>5</v>
      </c>
      <c r="M769" s="47"/>
      <c r="N769" s="213" t="s">
        <v>5</v>
      </c>
      <c r="O769" s="214" t="s">
        <v>44</v>
      </c>
      <c r="P769" s="143">
        <f>I769+J769</f>
        <v>0</v>
      </c>
      <c r="Q769" s="143">
        <f>ROUND(I769*H769,2)</f>
        <v>0</v>
      </c>
      <c r="R769" s="143">
        <f>ROUND(J769*H769,2)</f>
        <v>0</v>
      </c>
      <c r="S769" s="48"/>
      <c r="T769" s="215">
        <f>S769*H769</f>
        <v>0</v>
      </c>
      <c r="U769" s="215">
        <v>0</v>
      </c>
      <c r="V769" s="215">
        <f>U769*H769</f>
        <v>0</v>
      </c>
      <c r="W769" s="215">
        <v>0</v>
      </c>
      <c r="X769" s="216">
        <f>W769*H769</f>
        <v>0</v>
      </c>
      <c r="AR769" s="25" t="s">
        <v>175</v>
      </c>
      <c r="AT769" s="25" t="s">
        <v>171</v>
      </c>
      <c r="AU769" s="25" t="s">
        <v>91</v>
      </c>
      <c r="AY769" s="25" t="s">
        <v>169</v>
      </c>
      <c r="BE769" s="217">
        <f>IF(O769="základní",K769,0)</f>
        <v>0</v>
      </c>
      <c r="BF769" s="217">
        <f>IF(O769="snížená",K769,0)</f>
        <v>0</v>
      </c>
      <c r="BG769" s="217">
        <f>IF(O769="zákl. přenesená",K769,0)</f>
        <v>0</v>
      </c>
      <c r="BH769" s="217">
        <f>IF(O769="sníž. přenesená",K769,0)</f>
        <v>0</v>
      </c>
      <c r="BI769" s="217">
        <f>IF(O769="nulová",K769,0)</f>
        <v>0</v>
      </c>
      <c r="BJ769" s="25" t="s">
        <v>80</v>
      </c>
      <c r="BK769" s="217">
        <f>ROUND(P769*H769,2)</f>
        <v>0</v>
      </c>
      <c r="BL769" s="25" t="s">
        <v>175</v>
      </c>
      <c r="BM769" s="25" t="s">
        <v>825</v>
      </c>
    </row>
    <row r="770" spans="2:47" s="1" customFormat="1" ht="13.5">
      <c r="B770" s="47"/>
      <c r="D770" s="218" t="s">
        <v>456</v>
      </c>
      <c r="F770" s="219" t="s">
        <v>826</v>
      </c>
      <c r="I770" s="220"/>
      <c r="J770" s="220"/>
      <c r="M770" s="47"/>
      <c r="N770" s="221"/>
      <c r="O770" s="48"/>
      <c r="P770" s="48"/>
      <c r="Q770" s="48"/>
      <c r="R770" s="48"/>
      <c r="S770" s="48"/>
      <c r="T770" s="48"/>
      <c r="U770" s="48"/>
      <c r="V770" s="48"/>
      <c r="W770" s="48"/>
      <c r="X770" s="86"/>
      <c r="AT770" s="25" t="s">
        <v>456</v>
      </c>
      <c r="AU770" s="25" t="s">
        <v>91</v>
      </c>
    </row>
    <row r="771" spans="2:65" s="1" customFormat="1" ht="25.5" customHeight="1">
      <c r="B771" s="205"/>
      <c r="C771" s="206" t="s">
        <v>827</v>
      </c>
      <c r="D771" s="206" t="s">
        <v>171</v>
      </c>
      <c r="E771" s="207" t="s">
        <v>828</v>
      </c>
      <c r="F771" s="208" t="s">
        <v>829</v>
      </c>
      <c r="G771" s="209" t="s">
        <v>454</v>
      </c>
      <c r="H771" s="210">
        <v>1</v>
      </c>
      <c r="I771" s="211"/>
      <c r="J771" s="211"/>
      <c r="K771" s="212">
        <f>ROUND(P771*H771,2)</f>
        <v>0</v>
      </c>
      <c r="L771" s="208" t="s">
        <v>5</v>
      </c>
      <c r="M771" s="47"/>
      <c r="N771" s="213" t="s">
        <v>5</v>
      </c>
      <c r="O771" s="214" t="s">
        <v>44</v>
      </c>
      <c r="P771" s="143">
        <f>I771+J771</f>
        <v>0</v>
      </c>
      <c r="Q771" s="143">
        <f>ROUND(I771*H771,2)</f>
        <v>0</v>
      </c>
      <c r="R771" s="143">
        <f>ROUND(J771*H771,2)</f>
        <v>0</v>
      </c>
      <c r="S771" s="48"/>
      <c r="T771" s="215">
        <f>S771*H771</f>
        <v>0</v>
      </c>
      <c r="U771" s="215">
        <v>7.00566</v>
      </c>
      <c r="V771" s="215">
        <f>U771*H771</f>
        <v>7.00566</v>
      </c>
      <c r="W771" s="215">
        <v>0</v>
      </c>
      <c r="X771" s="216">
        <f>W771*H771</f>
        <v>0</v>
      </c>
      <c r="AR771" s="25" t="s">
        <v>175</v>
      </c>
      <c r="AT771" s="25" t="s">
        <v>171</v>
      </c>
      <c r="AU771" s="25" t="s">
        <v>91</v>
      </c>
      <c r="AY771" s="25" t="s">
        <v>169</v>
      </c>
      <c r="BE771" s="217">
        <f>IF(O771="základní",K771,0)</f>
        <v>0</v>
      </c>
      <c r="BF771" s="217">
        <f>IF(O771="snížená",K771,0)</f>
        <v>0</v>
      </c>
      <c r="BG771" s="217">
        <f>IF(O771="zákl. přenesená",K771,0)</f>
        <v>0</v>
      </c>
      <c r="BH771" s="217">
        <f>IF(O771="sníž. přenesená",K771,0)</f>
        <v>0</v>
      </c>
      <c r="BI771" s="217">
        <f>IF(O771="nulová",K771,0)</f>
        <v>0</v>
      </c>
      <c r="BJ771" s="25" t="s">
        <v>80</v>
      </c>
      <c r="BK771" s="217">
        <f>ROUND(P771*H771,2)</f>
        <v>0</v>
      </c>
      <c r="BL771" s="25" t="s">
        <v>175</v>
      </c>
      <c r="BM771" s="25" t="s">
        <v>830</v>
      </c>
    </row>
    <row r="772" spans="2:47" s="1" customFormat="1" ht="13.5">
      <c r="B772" s="47"/>
      <c r="D772" s="218" t="s">
        <v>456</v>
      </c>
      <c r="F772" s="219" t="s">
        <v>831</v>
      </c>
      <c r="I772" s="220"/>
      <c r="J772" s="220"/>
      <c r="M772" s="47"/>
      <c r="N772" s="221"/>
      <c r="O772" s="48"/>
      <c r="P772" s="48"/>
      <c r="Q772" s="48"/>
      <c r="R772" s="48"/>
      <c r="S772" s="48"/>
      <c r="T772" s="48"/>
      <c r="U772" s="48"/>
      <c r="V772" s="48"/>
      <c r="W772" s="48"/>
      <c r="X772" s="86"/>
      <c r="AT772" s="25" t="s">
        <v>456</v>
      </c>
      <c r="AU772" s="25" t="s">
        <v>91</v>
      </c>
    </row>
    <row r="773" spans="2:51" s="12" customFormat="1" ht="13.5">
      <c r="B773" s="229"/>
      <c r="D773" s="218" t="s">
        <v>179</v>
      </c>
      <c r="E773" s="230" t="s">
        <v>5</v>
      </c>
      <c r="F773" s="231" t="s">
        <v>80</v>
      </c>
      <c r="H773" s="232">
        <v>1</v>
      </c>
      <c r="I773" s="233"/>
      <c r="J773" s="233"/>
      <c r="M773" s="229"/>
      <c r="N773" s="234"/>
      <c r="O773" s="235"/>
      <c r="P773" s="235"/>
      <c r="Q773" s="235"/>
      <c r="R773" s="235"/>
      <c r="S773" s="235"/>
      <c r="T773" s="235"/>
      <c r="U773" s="235"/>
      <c r="V773" s="235"/>
      <c r="W773" s="235"/>
      <c r="X773" s="236"/>
      <c r="AT773" s="230" t="s">
        <v>179</v>
      </c>
      <c r="AU773" s="230" t="s">
        <v>91</v>
      </c>
      <c r="AV773" s="12" t="s">
        <v>91</v>
      </c>
      <c r="AW773" s="12" t="s">
        <v>7</v>
      </c>
      <c r="AX773" s="12" t="s">
        <v>75</v>
      </c>
      <c r="AY773" s="230" t="s">
        <v>169</v>
      </c>
    </row>
    <row r="774" spans="2:51" s="14" customFormat="1" ht="13.5">
      <c r="B774" s="245"/>
      <c r="D774" s="218" t="s">
        <v>179</v>
      </c>
      <c r="E774" s="246" t="s">
        <v>5</v>
      </c>
      <c r="F774" s="247" t="s">
        <v>184</v>
      </c>
      <c r="H774" s="248">
        <v>1</v>
      </c>
      <c r="I774" s="249"/>
      <c r="J774" s="249"/>
      <c r="M774" s="245"/>
      <c r="N774" s="250"/>
      <c r="O774" s="251"/>
      <c r="P774" s="251"/>
      <c r="Q774" s="251"/>
      <c r="R774" s="251"/>
      <c r="S774" s="251"/>
      <c r="T774" s="251"/>
      <c r="U774" s="251"/>
      <c r="V774" s="251"/>
      <c r="W774" s="251"/>
      <c r="X774" s="252"/>
      <c r="AT774" s="246" t="s">
        <v>179</v>
      </c>
      <c r="AU774" s="246" t="s">
        <v>91</v>
      </c>
      <c r="AV774" s="14" t="s">
        <v>175</v>
      </c>
      <c r="AW774" s="14" t="s">
        <v>7</v>
      </c>
      <c r="AX774" s="14" t="s">
        <v>80</v>
      </c>
      <c r="AY774" s="246" t="s">
        <v>169</v>
      </c>
    </row>
    <row r="775" spans="2:65" s="1" customFormat="1" ht="25.5" customHeight="1">
      <c r="B775" s="205"/>
      <c r="C775" s="206" t="s">
        <v>832</v>
      </c>
      <c r="D775" s="206" t="s">
        <v>171</v>
      </c>
      <c r="E775" s="207" t="s">
        <v>833</v>
      </c>
      <c r="F775" s="208" t="s">
        <v>834</v>
      </c>
      <c r="G775" s="209" t="s">
        <v>454</v>
      </c>
      <c r="H775" s="210">
        <v>5</v>
      </c>
      <c r="I775" s="211"/>
      <c r="J775" s="211"/>
      <c r="K775" s="212">
        <f>ROUND(P775*H775,2)</f>
        <v>0</v>
      </c>
      <c r="L775" s="208" t="s">
        <v>5</v>
      </c>
      <c r="M775" s="47"/>
      <c r="N775" s="213" t="s">
        <v>5</v>
      </c>
      <c r="O775" s="214" t="s">
        <v>44</v>
      </c>
      <c r="P775" s="143">
        <f>I775+J775</f>
        <v>0</v>
      </c>
      <c r="Q775" s="143">
        <f>ROUND(I775*H775,2)</f>
        <v>0</v>
      </c>
      <c r="R775" s="143">
        <f>ROUND(J775*H775,2)</f>
        <v>0</v>
      </c>
      <c r="S775" s="48"/>
      <c r="T775" s="215">
        <f>S775*H775</f>
        <v>0</v>
      </c>
      <c r="U775" s="215">
        <v>16.75142</v>
      </c>
      <c r="V775" s="215">
        <f>U775*H775</f>
        <v>83.7571</v>
      </c>
      <c r="W775" s="215">
        <v>0</v>
      </c>
      <c r="X775" s="216">
        <f>W775*H775</f>
        <v>0</v>
      </c>
      <c r="AR775" s="25" t="s">
        <v>175</v>
      </c>
      <c r="AT775" s="25" t="s">
        <v>171</v>
      </c>
      <c r="AU775" s="25" t="s">
        <v>91</v>
      </c>
      <c r="AY775" s="25" t="s">
        <v>169</v>
      </c>
      <c r="BE775" s="217">
        <f>IF(O775="základní",K775,0)</f>
        <v>0</v>
      </c>
      <c r="BF775" s="217">
        <f>IF(O775="snížená",K775,0)</f>
        <v>0</v>
      </c>
      <c r="BG775" s="217">
        <f>IF(O775="zákl. přenesená",K775,0)</f>
        <v>0</v>
      </c>
      <c r="BH775" s="217">
        <f>IF(O775="sníž. přenesená",K775,0)</f>
        <v>0</v>
      </c>
      <c r="BI775" s="217">
        <f>IF(O775="nulová",K775,0)</f>
        <v>0</v>
      </c>
      <c r="BJ775" s="25" t="s">
        <v>80</v>
      </c>
      <c r="BK775" s="217">
        <f>ROUND(P775*H775,2)</f>
        <v>0</v>
      </c>
      <c r="BL775" s="25" t="s">
        <v>175</v>
      </c>
      <c r="BM775" s="25" t="s">
        <v>835</v>
      </c>
    </row>
    <row r="776" spans="2:47" s="1" customFormat="1" ht="13.5">
      <c r="B776" s="47"/>
      <c r="D776" s="218" t="s">
        <v>456</v>
      </c>
      <c r="F776" s="219" t="s">
        <v>836</v>
      </c>
      <c r="I776" s="220"/>
      <c r="J776" s="220"/>
      <c r="M776" s="47"/>
      <c r="N776" s="221"/>
      <c r="O776" s="48"/>
      <c r="P776" s="48"/>
      <c r="Q776" s="48"/>
      <c r="R776" s="48"/>
      <c r="S776" s="48"/>
      <c r="T776" s="48"/>
      <c r="U776" s="48"/>
      <c r="V776" s="48"/>
      <c r="W776" s="48"/>
      <c r="X776" s="86"/>
      <c r="AT776" s="25" t="s">
        <v>456</v>
      </c>
      <c r="AU776" s="25" t="s">
        <v>91</v>
      </c>
    </row>
    <row r="777" spans="2:51" s="11" customFormat="1" ht="13.5">
      <c r="B777" s="222"/>
      <c r="D777" s="218" t="s">
        <v>179</v>
      </c>
      <c r="E777" s="223" t="s">
        <v>5</v>
      </c>
      <c r="F777" s="224" t="s">
        <v>837</v>
      </c>
      <c r="H777" s="223" t="s">
        <v>5</v>
      </c>
      <c r="I777" s="225"/>
      <c r="J777" s="225"/>
      <c r="M777" s="222"/>
      <c r="N777" s="226"/>
      <c r="O777" s="227"/>
      <c r="P777" s="227"/>
      <c r="Q777" s="227"/>
      <c r="R777" s="227"/>
      <c r="S777" s="227"/>
      <c r="T777" s="227"/>
      <c r="U777" s="227"/>
      <c r="V777" s="227"/>
      <c r="W777" s="227"/>
      <c r="X777" s="228"/>
      <c r="AT777" s="223" t="s">
        <v>179</v>
      </c>
      <c r="AU777" s="223" t="s">
        <v>91</v>
      </c>
      <c r="AV777" s="11" t="s">
        <v>80</v>
      </c>
      <c r="AW777" s="11" t="s">
        <v>7</v>
      </c>
      <c r="AX777" s="11" t="s">
        <v>75</v>
      </c>
      <c r="AY777" s="223" t="s">
        <v>169</v>
      </c>
    </row>
    <row r="778" spans="2:51" s="12" customFormat="1" ht="13.5">
      <c r="B778" s="229"/>
      <c r="D778" s="218" t="s">
        <v>179</v>
      </c>
      <c r="E778" s="230" t="s">
        <v>5</v>
      </c>
      <c r="F778" s="231" t="s">
        <v>688</v>
      </c>
      <c r="H778" s="232">
        <v>1</v>
      </c>
      <c r="I778" s="233"/>
      <c r="J778" s="233"/>
      <c r="M778" s="229"/>
      <c r="N778" s="234"/>
      <c r="O778" s="235"/>
      <c r="P778" s="235"/>
      <c r="Q778" s="235"/>
      <c r="R778" s="235"/>
      <c r="S778" s="235"/>
      <c r="T778" s="235"/>
      <c r="U778" s="235"/>
      <c r="V778" s="235"/>
      <c r="W778" s="235"/>
      <c r="X778" s="236"/>
      <c r="AT778" s="230" t="s">
        <v>179</v>
      </c>
      <c r="AU778" s="230" t="s">
        <v>91</v>
      </c>
      <c r="AV778" s="12" t="s">
        <v>91</v>
      </c>
      <c r="AW778" s="12" t="s">
        <v>7</v>
      </c>
      <c r="AX778" s="12" t="s">
        <v>75</v>
      </c>
      <c r="AY778" s="230" t="s">
        <v>169</v>
      </c>
    </row>
    <row r="779" spans="2:51" s="12" customFormat="1" ht="13.5">
      <c r="B779" s="229"/>
      <c r="D779" s="218" t="s">
        <v>179</v>
      </c>
      <c r="E779" s="230" t="s">
        <v>5</v>
      </c>
      <c r="F779" s="231" t="s">
        <v>689</v>
      </c>
      <c r="H779" s="232">
        <v>1</v>
      </c>
      <c r="I779" s="233"/>
      <c r="J779" s="233"/>
      <c r="M779" s="229"/>
      <c r="N779" s="234"/>
      <c r="O779" s="235"/>
      <c r="P779" s="235"/>
      <c r="Q779" s="235"/>
      <c r="R779" s="235"/>
      <c r="S779" s="235"/>
      <c r="T779" s="235"/>
      <c r="U779" s="235"/>
      <c r="V779" s="235"/>
      <c r="W779" s="235"/>
      <c r="X779" s="236"/>
      <c r="AT779" s="230" t="s">
        <v>179</v>
      </c>
      <c r="AU779" s="230" t="s">
        <v>91</v>
      </c>
      <c r="AV779" s="12" t="s">
        <v>91</v>
      </c>
      <c r="AW779" s="12" t="s">
        <v>7</v>
      </c>
      <c r="AX779" s="12" t="s">
        <v>75</v>
      </c>
      <c r="AY779" s="230" t="s">
        <v>169</v>
      </c>
    </row>
    <row r="780" spans="2:51" s="12" customFormat="1" ht="13.5">
      <c r="B780" s="229"/>
      <c r="D780" s="218" t="s">
        <v>179</v>
      </c>
      <c r="E780" s="230" t="s">
        <v>5</v>
      </c>
      <c r="F780" s="231" t="s">
        <v>690</v>
      </c>
      <c r="H780" s="232">
        <v>1</v>
      </c>
      <c r="I780" s="233"/>
      <c r="J780" s="233"/>
      <c r="M780" s="229"/>
      <c r="N780" s="234"/>
      <c r="O780" s="235"/>
      <c r="P780" s="235"/>
      <c r="Q780" s="235"/>
      <c r="R780" s="235"/>
      <c r="S780" s="235"/>
      <c r="T780" s="235"/>
      <c r="U780" s="235"/>
      <c r="V780" s="235"/>
      <c r="W780" s="235"/>
      <c r="X780" s="236"/>
      <c r="AT780" s="230" t="s">
        <v>179</v>
      </c>
      <c r="AU780" s="230" t="s">
        <v>91</v>
      </c>
      <c r="AV780" s="12" t="s">
        <v>91</v>
      </c>
      <c r="AW780" s="12" t="s">
        <v>7</v>
      </c>
      <c r="AX780" s="12" t="s">
        <v>75</v>
      </c>
      <c r="AY780" s="230" t="s">
        <v>169</v>
      </c>
    </row>
    <row r="781" spans="2:51" s="12" customFormat="1" ht="13.5">
      <c r="B781" s="229"/>
      <c r="D781" s="218" t="s">
        <v>179</v>
      </c>
      <c r="E781" s="230" t="s">
        <v>5</v>
      </c>
      <c r="F781" s="231" t="s">
        <v>691</v>
      </c>
      <c r="H781" s="232">
        <v>1</v>
      </c>
      <c r="I781" s="233"/>
      <c r="J781" s="233"/>
      <c r="M781" s="229"/>
      <c r="N781" s="234"/>
      <c r="O781" s="235"/>
      <c r="P781" s="235"/>
      <c r="Q781" s="235"/>
      <c r="R781" s="235"/>
      <c r="S781" s="235"/>
      <c r="T781" s="235"/>
      <c r="U781" s="235"/>
      <c r="V781" s="235"/>
      <c r="W781" s="235"/>
      <c r="X781" s="236"/>
      <c r="AT781" s="230" t="s">
        <v>179</v>
      </c>
      <c r="AU781" s="230" t="s">
        <v>91</v>
      </c>
      <c r="AV781" s="12" t="s">
        <v>91</v>
      </c>
      <c r="AW781" s="12" t="s">
        <v>7</v>
      </c>
      <c r="AX781" s="12" t="s">
        <v>75</v>
      </c>
      <c r="AY781" s="230" t="s">
        <v>169</v>
      </c>
    </row>
    <row r="782" spans="2:51" s="12" customFormat="1" ht="13.5">
      <c r="B782" s="229"/>
      <c r="D782" s="218" t="s">
        <v>179</v>
      </c>
      <c r="E782" s="230" t="s">
        <v>5</v>
      </c>
      <c r="F782" s="231" t="s">
        <v>692</v>
      </c>
      <c r="H782" s="232">
        <v>1</v>
      </c>
      <c r="I782" s="233"/>
      <c r="J782" s="233"/>
      <c r="M782" s="229"/>
      <c r="N782" s="234"/>
      <c r="O782" s="235"/>
      <c r="P782" s="235"/>
      <c r="Q782" s="235"/>
      <c r="R782" s="235"/>
      <c r="S782" s="235"/>
      <c r="T782" s="235"/>
      <c r="U782" s="235"/>
      <c r="V782" s="235"/>
      <c r="W782" s="235"/>
      <c r="X782" s="236"/>
      <c r="AT782" s="230" t="s">
        <v>179</v>
      </c>
      <c r="AU782" s="230" t="s">
        <v>91</v>
      </c>
      <c r="AV782" s="12" t="s">
        <v>91</v>
      </c>
      <c r="AW782" s="12" t="s">
        <v>7</v>
      </c>
      <c r="AX782" s="12" t="s">
        <v>75</v>
      </c>
      <c r="AY782" s="230" t="s">
        <v>169</v>
      </c>
    </row>
    <row r="783" spans="2:51" s="13" customFormat="1" ht="13.5">
      <c r="B783" s="237"/>
      <c r="D783" s="218" t="s">
        <v>179</v>
      </c>
      <c r="E783" s="238" t="s">
        <v>5</v>
      </c>
      <c r="F783" s="239" t="s">
        <v>182</v>
      </c>
      <c r="H783" s="240">
        <v>5</v>
      </c>
      <c r="I783" s="241"/>
      <c r="J783" s="241"/>
      <c r="M783" s="237"/>
      <c r="N783" s="242"/>
      <c r="O783" s="243"/>
      <c r="P783" s="243"/>
      <c r="Q783" s="243"/>
      <c r="R783" s="243"/>
      <c r="S783" s="243"/>
      <c r="T783" s="243"/>
      <c r="U783" s="243"/>
      <c r="V783" s="243"/>
      <c r="W783" s="243"/>
      <c r="X783" s="244"/>
      <c r="AT783" s="238" t="s">
        <v>179</v>
      </c>
      <c r="AU783" s="238" t="s">
        <v>91</v>
      </c>
      <c r="AV783" s="13" t="s">
        <v>183</v>
      </c>
      <c r="AW783" s="13" t="s">
        <v>7</v>
      </c>
      <c r="AX783" s="13" t="s">
        <v>75</v>
      </c>
      <c r="AY783" s="238" t="s">
        <v>169</v>
      </c>
    </row>
    <row r="784" spans="2:51" s="14" customFormat="1" ht="13.5">
      <c r="B784" s="245"/>
      <c r="D784" s="218" t="s">
        <v>179</v>
      </c>
      <c r="E784" s="246" t="s">
        <v>5</v>
      </c>
      <c r="F784" s="247" t="s">
        <v>184</v>
      </c>
      <c r="H784" s="248">
        <v>5</v>
      </c>
      <c r="I784" s="249"/>
      <c r="J784" s="249"/>
      <c r="M784" s="245"/>
      <c r="N784" s="250"/>
      <c r="O784" s="251"/>
      <c r="P784" s="251"/>
      <c r="Q784" s="251"/>
      <c r="R784" s="251"/>
      <c r="S784" s="251"/>
      <c r="T784" s="251"/>
      <c r="U784" s="251"/>
      <c r="V784" s="251"/>
      <c r="W784" s="251"/>
      <c r="X784" s="252"/>
      <c r="AT784" s="246" t="s">
        <v>179</v>
      </c>
      <c r="AU784" s="246" t="s">
        <v>91</v>
      </c>
      <c r="AV784" s="14" t="s">
        <v>175</v>
      </c>
      <c r="AW784" s="14" t="s">
        <v>7</v>
      </c>
      <c r="AX784" s="14" t="s">
        <v>80</v>
      </c>
      <c r="AY784" s="246" t="s">
        <v>169</v>
      </c>
    </row>
    <row r="785" spans="2:65" s="1" customFormat="1" ht="16.5" customHeight="1">
      <c r="B785" s="205"/>
      <c r="C785" s="206" t="s">
        <v>838</v>
      </c>
      <c r="D785" s="206" t="s">
        <v>171</v>
      </c>
      <c r="E785" s="207" t="s">
        <v>839</v>
      </c>
      <c r="F785" s="208" t="s">
        <v>840</v>
      </c>
      <c r="G785" s="209" t="s">
        <v>89</v>
      </c>
      <c r="H785" s="210">
        <v>53.02</v>
      </c>
      <c r="I785" s="211"/>
      <c r="J785" s="211"/>
      <c r="K785" s="212">
        <f>ROUND(P785*H785,2)</f>
        <v>0</v>
      </c>
      <c r="L785" s="208" t="s">
        <v>5</v>
      </c>
      <c r="M785" s="47"/>
      <c r="N785" s="213" t="s">
        <v>5</v>
      </c>
      <c r="O785" s="214" t="s">
        <v>44</v>
      </c>
      <c r="P785" s="143">
        <f>I785+J785</f>
        <v>0</v>
      </c>
      <c r="Q785" s="143">
        <f>ROUND(I785*H785,2)</f>
        <v>0</v>
      </c>
      <c r="R785" s="143">
        <f>ROUND(J785*H785,2)</f>
        <v>0</v>
      </c>
      <c r="S785" s="48"/>
      <c r="T785" s="215">
        <f>S785*H785</f>
        <v>0</v>
      </c>
      <c r="U785" s="215">
        <v>2.26672</v>
      </c>
      <c r="V785" s="215">
        <f>U785*H785</f>
        <v>120.1814944</v>
      </c>
      <c r="W785" s="215">
        <v>0</v>
      </c>
      <c r="X785" s="216">
        <f>W785*H785</f>
        <v>0</v>
      </c>
      <c r="AR785" s="25" t="s">
        <v>175</v>
      </c>
      <c r="AT785" s="25" t="s">
        <v>171</v>
      </c>
      <c r="AU785" s="25" t="s">
        <v>91</v>
      </c>
      <c r="AY785" s="25" t="s">
        <v>169</v>
      </c>
      <c r="BE785" s="217">
        <f>IF(O785="základní",K785,0)</f>
        <v>0</v>
      </c>
      <c r="BF785" s="217">
        <f>IF(O785="snížená",K785,0)</f>
        <v>0</v>
      </c>
      <c r="BG785" s="217">
        <f>IF(O785="zákl. přenesená",K785,0)</f>
        <v>0</v>
      </c>
      <c r="BH785" s="217">
        <f>IF(O785="sníž. přenesená",K785,0)</f>
        <v>0</v>
      </c>
      <c r="BI785" s="217">
        <f>IF(O785="nulová",K785,0)</f>
        <v>0</v>
      </c>
      <c r="BJ785" s="25" t="s">
        <v>80</v>
      </c>
      <c r="BK785" s="217">
        <f>ROUND(P785*H785,2)</f>
        <v>0</v>
      </c>
      <c r="BL785" s="25" t="s">
        <v>175</v>
      </c>
      <c r="BM785" s="25" t="s">
        <v>841</v>
      </c>
    </row>
    <row r="786" spans="2:47" s="1" customFormat="1" ht="13.5">
      <c r="B786" s="47"/>
      <c r="D786" s="218" t="s">
        <v>456</v>
      </c>
      <c r="F786" s="219" t="s">
        <v>842</v>
      </c>
      <c r="I786" s="220"/>
      <c r="J786" s="220"/>
      <c r="M786" s="47"/>
      <c r="N786" s="221"/>
      <c r="O786" s="48"/>
      <c r="P786" s="48"/>
      <c r="Q786" s="48"/>
      <c r="R786" s="48"/>
      <c r="S786" s="48"/>
      <c r="T786" s="48"/>
      <c r="U786" s="48"/>
      <c r="V786" s="48"/>
      <c r="W786" s="48"/>
      <c r="X786" s="86"/>
      <c r="AT786" s="25" t="s">
        <v>456</v>
      </c>
      <c r="AU786" s="25" t="s">
        <v>91</v>
      </c>
    </row>
    <row r="787" spans="2:51" s="11" customFormat="1" ht="13.5">
      <c r="B787" s="222"/>
      <c r="D787" s="218" t="s">
        <v>179</v>
      </c>
      <c r="E787" s="223" t="s">
        <v>5</v>
      </c>
      <c r="F787" s="224" t="s">
        <v>843</v>
      </c>
      <c r="H787" s="223" t="s">
        <v>5</v>
      </c>
      <c r="I787" s="225"/>
      <c r="J787" s="225"/>
      <c r="M787" s="222"/>
      <c r="N787" s="226"/>
      <c r="O787" s="227"/>
      <c r="P787" s="227"/>
      <c r="Q787" s="227"/>
      <c r="R787" s="227"/>
      <c r="S787" s="227"/>
      <c r="T787" s="227"/>
      <c r="U787" s="227"/>
      <c r="V787" s="227"/>
      <c r="W787" s="227"/>
      <c r="X787" s="228"/>
      <c r="AT787" s="223" t="s">
        <v>179</v>
      </c>
      <c r="AU787" s="223" t="s">
        <v>91</v>
      </c>
      <c r="AV787" s="11" t="s">
        <v>80</v>
      </c>
      <c r="AW787" s="11" t="s">
        <v>7</v>
      </c>
      <c r="AX787" s="11" t="s">
        <v>75</v>
      </c>
      <c r="AY787" s="223" t="s">
        <v>169</v>
      </c>
    </row>
    <row r="788" spans="2:51" s="12" customFormat="1" ht="13.5">
      <c r="B788" s="229"/>
      <c r="D788" s="218" t="s">
        <v>179</v>
      </c>
      <c r="E788" s="230" t="s">
        <v>5</v>
      </c>
      <c r="F788" s="231" t="s">
        <v>844</v>
      </c>
      <c r="H788" s="232">
        <v>3.66</v>
      </c>
      <c r="I788" s="233"/>
      <c r="J788" s="233"/>
      <c r="M788" s="229"/>
      <c r="N788" s="234"/>
      <c r="O788" s="235"/>
      <c r="P788" s="235"/>
      <c r="Q788" s="235"/>
      <c r="R788" s="235"/>
      <c r="S788" s="235"/>
      <c r="T788" s="235"/>
      <c r="U788" s="235"/>
      <c r="V788" s="235"/>
      <c r="W788" s="235"/>
      <c r="X788" s="236"/>
      <c r="AT788" s="230" t="s">
        <v>179</v>
      </c>
      <c r="AU788" s="230" t="s">
        <v>91</v>
      </c>
      <c r="AV788" s="12" t="s">
        <v>91</v>
      </c>
      <c r="AW788" s="12" t="s">
        <v>7</v>
      </c>
      <c r="AX788" s="12" t="s">
        <v>75</v>
      </c>
      <c r="AY788" s="230" t="s">
        <v>169</v>
      </c>
    </row>
    <row r="789" spans="2:51" s="12" customFormat="1" ht="13.5">
      <c r="B789" s="229"/>
      <c r="D789" s="218" t="s">
        <v>179</v>
      </c>
      <c r="E789" s="230" t="s">
        <v>5</v>
      </c>
      <c r="F789" s="231" t="s">
        <v>845</v>
      </c>
      <c r="H789" s="232">
        <v>3.66</v>
      </c>
      <c r="I789" s="233"/>
      <c r="J789" s="233"/>
      <c r="M789" s="229"/>
      <c r="N789" s="234"/>
      <c r="O789" s="235"/>
      <c r="P789" s="235"/>
      <c r="Q789" s="235"/>
      <c r="R789" s="235"/>
      <c r="S789" s="235"/>
      <c r="T789" s="235"/>
      <c r="U789" s="235"/>
      <c r="V789" s="235"/>
      <c r="W789" s="235"/>
      <c r="X789" s="236"/>
      <c r="AT789" s="230" t="s">
        <v>179</v>
      </c>
      <c r="AU789" s="230" t="s">
        <v>91</v>
      </c>
      <c r="AV789" s="12" t="s">
        <v>91</v>
      </c>
      <c r="AW789" s="12" t="s">
        <v>7</v>
      </c>
      <c r="AX789" s="12" t="s">
        <v>75</v>
      </c>
      <c r="AY789" s="230" t="s">
        <v>169</v>
      </c>
    </row>
    <row r="790" spans="2:51" s="12" customFormat="1" ht="13.5">
      <c r="B790" s="229"/>
      <c r="D790" s="218" t="s">
        <v>179</v>
      </c>
      <c r="E790" s="230" t="s">
        <v>5</v>
      </c>
      <c r="F790" s="231" t="s">
        <v>846</v>
      </c>
      <c r="H790" s="232">
        <v>12.72</v>
      </c>
      <c r="I790" s="233"/>
      <c r="J790" s="233"/>
      <c r="M790" s="229"/>
      <c r="N790" s="234"/>
      <c r="O790" s="235"/>
      <c r="P790" s="235"/>
      <c r="Q790" s="235"/>
      <c r="R790" s="235"/>
      <c r="S790" s="235"/>
      <c r="T790" s="235"/>
      <c r="U790" s="235"/>
      <c r="V790" s="235"/>
      <c r="W790" s="235"/>
      <c r="X790" s="236"/>
      <c r="AT790" s="230" t="s">
        <v>179</v>
      </c>
      <c r="AU790" s="230" t="s">
        <v>91</v>
      </c>
      <c r="AV790" s="12" t="s">
        <v>91</v>
      </c>
      <c r="AW790" s="12" t="s">
        <v>7</v>
      </c>
      <c r="AX790" s="12" t="s">
        <v>75</v>
      </c>
      <c r="AY790" s="230" t="s">
        <v>169</v>
      </c>
    </row>
    <row r="791" spans="2:51" s="12" customFormat="1" ht="13.5">
      <c r="B791" s="229"/>
      <c r="D791" s="218" t="s">
        <v>179</v>
      </c>
      <c r="E791" s="230" t="s">
        <v>5</v>
      </c>
      <c r="F791" s="231" t="s">
        <v>847</v>
      </c>
      <c r="H791" s="232">
        <v>3.66</v>
      </c>
      <c r="I791" s="233"/>
      <c r="J791" s="233"/>
      <c r="M791" s="229"/>
      <c r="N791" s="234"/>
      <c r="O791" s="235"/>
      <c r="P791" s="235"/>
      <c r="Q791" s="235"/>
      <c r="R791" s="235"/>
      <c r="S791" s="235"/>
      <c r="T791" s="235"/>
      <c r="U791" s="235"/>
      <c r="V791" s="235"/>
      <c r="W791" s="235"/>
      <c r="X791" s="236"/>
      <c r="AT791" s="230" t="s">
        <v>179</v>
      </c>
      <c r="AU791" s="230" t="s">
        <v>91</v>
      </c>
      <c r="AV791" s="12" t="s">
        <v>91</v>
      </c>
      <c r="AW791" s="12" t="s">
        <v>7</v>
      </c>
      <c r="AX791" s="12" t="s">
        <v>75</v>
      </c>
      <c r="AY791" s="230" t="s">
        <v>169</v>
      </c>
    </row>
    <row r="792" spans="2:51" s="12" customFormat="1" ht="13.5">
      <c r="B792" s="229"/>
      <c r="D792" s="218" t="s">
        <v>179</v>
      </c>
      <c r="E792" s="230" t="s">
        <v>5</v>
      </c>
      <c r="F792" s="231" t="s">
        <v>848</v>
      </c>
      <c r="H792" s="232">
        <v>3.66</v>
      </c>
      <c r="I792" s="233"/>
      <c r="J792" s="233"/>
      <c r="M792" s="229"/>
      <c r="N792" s="234"/>
      <c r="O792" s="235"/>
      <c r="P792" s="235"/>
      <c r="Q792" s="235"/>
      <c r="R792" s="235"/>
      <c r="S792" s="235"/>
      <c r="T792" s="235"/>
      <c r="U792" s="235"/>
      <c r="V792" s="235"/>
      <c r="W792" s="235"/>
      <c r="X792" s="236"/>
      <c r="AT792" s="230" t="s">
        <v>179</v>
      </c>
      <c r="AU792" s="230" t="s">
        <v>91</v>
      </c>
      <c r="AV792" s="12" t="s">
        <v>91</v>
      </c>
      <c r="AW792" s="12" t="s">
        <v>7</v>
      </c>
      <c r="AX792" s="12" t="s">
        <v>75</v>
      </c>
      <c r="AY792" s="230" t="s">
        <v>169</v>
      </c>
    </row>
    <row r="793" spans="2:51" s="12" customFormat="1" ht="13.5">
      <c r="B793" s="229"/>
      <c r="D793" s="218" t="s">
        <v>179</v>
      </c>
      <c r="E793" s="230" t="s">
        <v>5</v>
      </c>
      <c r="F793" s="231" t="s">
        <v>849</v>
      </c>
      <c r="H793" s="232">
        <v>3.66</v>
      </c>
      <c r="I793" s="233"/>
      <c r="J793" s="233"/>
      <c r="M793" s="229"/>
      <c r="N793" s="234"/>
      <c r="O793" s="235"/>
      <c r="P793" s="235"/>
      <c r="Q793" s="235"/>
      <c r="R793" s="235"/>
      <c r="S793" s="235"/>
      <c r="T793" s="235"/>
      <c r="U793" s="235"/>
      <c r="V793" s="235"/>
      <c r="W793" s="235"/>
      <c r="X793" s="236"/>
      <c r="AT793" s="230" t="s">
        <v>179</v>
      </c>
      <c r="AU793" s="230" t="s">
        <v>91</v>
      </c>
      <c r="AV793" s="12" t="s">
        <v>91</v>
      </c>
      <c r="AW793" s="12" t="s">
        <v>7</v>
      </c>
      <c r="AX793" s="12" t="s">
        <v>75</v>
      </c>
      <c r="AY793" s="230" t="s">
        <v>169</v>
      </c>
    </row>
    <row r="794" spans="2:51" s="13" customFormat="1" ht="13.5">
      <c r="B794" s="237"/>
      <c r="D794" s="218" t="s">
        <v>179</v>
      </c>
      <c r="E794" s="238" t="s">
        <v>5</v>
      </c>
      <c r="F794" s="239" t="s">
        <v>182</v>
      </c>
      <c r="H794" s="240">
        <v>31.02</v>
      </c>
      <c r="I794" s="241"/>
      <c r="J794" s="241"/>
      <c r="M794" s="237"/>
      <c r="N794" s="242"/>
      <c r="O794" s="243"/>
      <c r="P794" s="243"/>
      <c r="Q794" s="243"/>
      <c r="R794" s="243"/>
      <c r="S794" s="243"/>
      <c r="T794" s="243"/>
      <c r="U794" s="243"/>
      <c r="V794" s="243"/>
      <c r="W794" s="243"/>
      <c r="X794" s="244"/>
      <c r="AT794" s="238" t="s">
        <v>179</v>
      </c>
      <c r="AU794" s="238" t="s">
        <v>91</v>
      </c>
      <c r="AV794" s="13" t="s">
        <v>183</v>
      </c>
      <c r="AW794" s="13" t="s">
        <v>7</v>
      </c>
      <c r="AX794" s="13" t="s">
        <v>75</v>
      </c>
      <c r="AY794" s="238" t="s">
        <v>169</v>
      </c>
    </row>
    <row r="795" spans="2:51" s="11" customFormat="1" ht="13.5">
      <c r="B795" s="222"/>
      <c r="D795" s="218" t="s">
        <v>179</v>
      </c>
      <c r="E795" s="223" t="s">
        <v>5</v>
      </c>
      <c r="F795" s="224" t="s">
        <v>850</v>
      </c>
      <c r="H795" s="223" t="s">
        <v>5</v>
      </c>
      <c r="I795" s="225"/>
      <c r="J795" s="225"/>
      <c r="M795" s="222"/>
      <c r="N795" s="226"/>
      <c r="O795" s="227"/>
      <c r="P795" s="227"/>
      <c r="Q795" s="227"/>
      <c r="R795" s="227"/>
      <c r="S795" s="227"/>
      <c r="T795" s="227"/>
      <c r="U795" s="227"/>
      <c r="V795" s="227"/>
      <c r="W795" s="227"/>
      <c r="X795" s="228"/>
      <c r="AT795" s="223" t="s">
        <v>179</v>
      </c>
      <c r="AU795" s="223" t="s">
        <v>91</v>
      </c>
      <c r="AV795" s="11" t="s">
        <v>80</v>
      </c>
      <c r="AW795" s="11" t="s">
        <v>7</v>
      </c>
      <c r="AX795" s="11" t="s">
        <v>75</v>
      </c>
      <c r="AY795" s="223" t="s">
        <v>169</v>
      </c>
    </row>
    <row r="796" spans="2:51" s="12" customFormat="1" ht="13.5">
      <c r="B796" s="229"/>
      <c r="D796" s="218" t="s">
        <v>179</v>
      </c>
      <c r="E796" s="230" t="s">
        <v>5</v>
      </c>
      <c r="F796" s="231" t="s">
        <v>851</v>
      </c>
      <c r="H796" s="232">
        <v>3.6</v>
      </c>
      <c r="I796" s="233"/>
      <c r="J796" s="233"/>
      <c r="M796" s="229"/>
      <c r="N796" s="234"/>
      <c r="O796" s="235"/>
      <c r="P796" s="235"/>
      <c r="Q796" s="235"/>
      <c r="R796" s="235"/>
      <c r="S796" s="235"/>
      <c r="T796" s="235"/>
      <c r="U796" s="235"/>
      <c r="V796" s="235"/>
      <c r="W796" s="235"/>
      <c r="X796" s="236"/>
      <c r="AT796" s="230" t="s">
        <v>179</v>
      </c>
      <c r="AU796" s="230" t="s">
        <v>91</v>
      </c>
      <c r="AV796" s="12" t="s">
        <v>91</v>
      </c>
      <c r="AW796" s="12" t="s">
        <v>7</v>
      </c>
      <c r="AX796" s="12" t="s">
        <v>75</v>
      </c>
      <c r="AY796" s="230" t="s">
        <v>169</v>
      </c>
    </row>
    <row r="797" spans="2:51" s="12" customFormat="1" ht="13.5">
      <c r="B797" s="229"/>
      <c r="D797" s="218" t="s">
        <v>179</v>
      </c>
      <c r="E797" s="230" t="s">
        <v>5</v>
      </c>
      <c r="F797" s="231" t="s">
        <v>852</v>
      </c>
      <c r="H797" s="232">
        <v>3.6</v>
      </c>
      <c r="I797" s="233"/>
      <c r="J797" s="233"/>
      <c r="M797" s="229"/>
      <c r="N797" s="234"/>
      <c r="O797" s="235"/>
      <c r="P797" s="235"/>
      <c r="Q797" s="235"/>
      <c r="R797" s="235"/>
      <c r="S797" s="235"/>
      <c r="T797" s="235"/>
      <c r="U797" s="235"/>
      <c r="V797" s="235"/>
      <c r="W797" s="235"/>
      <c r="X797" s="236"/>
      <c r="AT797" s="230" t="s">
        <v>179</v>
      </c>
      <c r="AU797" s="230" t="s">
        <v>91</v>
      </c>
      <c r="AV797" s="12" t="s">
        <v>91</v>
      </c>
      <c r="AW797" s="12" t="s">
        <v>7</v>
      </c>
      <c r="AX797" s="12" t="s">
        <v>75</v>
      </c>
      <c r="AY797" s="230" t="s">
        <v>169</v>
      </c>
    </row>
    <row r="798" spans="2:51" s="12" customFormat="1" ht="13.5">
      <c r="B798" s="229"/>
      <c r="D798" s="218" t="s">
        <v>179</v>
      </c>
      <c r="E798" s="230" t="s">
        <v>5</v>
      </c>
      <c r="F798" s="231" t="s">
        <v>853</v>
      </c>
      <c r="H798" s="232">
        <v>3.6</v>
      </c>
      <c r="I798" s="233"/>
      <c r="J798" s="233"/>
      <c r="M798" s="229"/>
      <c r="N798" s="234"/>
      <c r="O798" s="235"/>
      <c r="P798" s="235"/>
      <c r="Q798" s="235"/>
      <c r="R798" s="235"/>
      <c r="S798" s="235"/>
      <c r="T798" s="235"/>
      <c r="U798" s="235"/>
      <c r="V798" s="235"/>
      <c r="W798" s="235"/>
      <c r="X798" s="236"/>
      <c r="AT798" s="230" t="s">
        <v>179</v>
      </c>
      <c r="AU798" s="230" t="s">
        <v>91</v>
      </c>
      <c r="AV798" s="12" t="s">
        <v>91</v>
      </c>
      <c r="AW798" s="12" t="s">
        <v>7</v>
      </c>
      <c r="AX798" s="12" t="s">
        <v>75</v>
      </c>
      <c r="AY798" s="230" t="s">
        <v>169</v>
      </c>
    </row>
    <row r="799" spans="2:51" s="12" customFormat="1" ht="13.5">
      <c r="B799" s="229"/>
      <c r="D799" s="218" t="s">
        <v>179</v>
      </c>
      <c r="E799" s="230" t="s">
        <v>5</v>
      </c>
      <c r="F799" s="231" t="s">
        <v>854</v>
      </c>
      <c r="H799" s="232">
        <v>3.6</v>
      </c>
      <c r="I799" s="233"/>
      <c r="J799" s="233"/>
      <c r="M799" s="229"/>
      <c r="N799" s="234"/>
      <c r="O799" s="235"/>
      <c r="P799" s="235"/>
      <c r="Q799" s="235"/>
      <c r="R799" s="235"/>
      <c r="S799" s="235"/>
      <c r="T799" s="235"/>
      <c r="U799" s="235"/>
      <c r="V799" s="235"/>
      <c r="W799" s="235"/>
      <c r="X799" s="236"/>
      <c r="AT799" s="230" t="s">
        <v>179</v>
      </c>
      <c r="AU799" s="230" t="s">
        <v>91</v>
      </c>
      <c r="AV799" s="12" t="s">
        <v>91</v>
      </c>
      <c r="AW799" s="12" t="s">
        <v>7</v>
      </c>
      <c r="AX799" s="12" t="s">
        <v>75</v>
      </c>
      <c r="AY799" s="230" t="s">
        <v>169</v>
      </c>
    </row>
    <row r="800" spans="2:51" s="12" customFormat="1" ht="13.5">
      <c r="B800" s="229"/>
      <c r="D800" s="218" t="s">
        <v>179</v>
      </c>
      <c r="E800" s="230" t="s">
        <v>5</v>
      </c>
      <c r="F800" s="231" t="s">
        <v>855</v>
      </c>
      <c r="H800" s="232">
        <v>3.6</v>
      </c>
      <c r="I800" s="233"/>
      <c r="J800" s="233"/>
      <c r="M800" s="229"/>
      <c r="N800" s="234"/>
      <c r="O800" s="235"/>
      <c r="P800" s="235"/>
      <c r="Q800" s="235"/>
      <c r="R800" s="235"/>
      <c r="S800" s="235"/>
      <c r="T800" s="235"/>
      <c r="U800" s="235"/>
      <c r="V800" s="235"/>
      <c r="W800" s="235"/>
      <c r="X800" s="236"/>
      <c r="AT800" s="230" t="s">
        <v>179</v>
      </c>
      <c r="AU800" s="230" t="s">
        <v>91</v>
      </c>
      <c r="AV800" s="12" t="s">
        <v>91</v>
      </c>
      <c r="AW800" s="12" t="s">
        <v>7</v>
      </c>
      <c r="AX800" s="12" t="s">
        <v>75</v>
      </c>
      <c r="AY800" s="230" t="s">
        <v>169</v>
      </c>
    </row>
    <row r="801" spans="2:51" s="12" customFormat="1" ht="13.5">
      <c r="B801" s="229"/>
      <c r="D801" s="218" t="s">
        <v>179</v>
      </c>
      <c r="E801" s="230" t="s">
        <v>5</v>
      </c>
      <c r="F801" s="231" t="s">
        <v>856</v>
      </c>
      <c r="H801" s="232">
        <v>4</v>
      </c>
      <c r="I801" s="233"/>
      <c r="J801" s="233"/>
      <c r="M801" s="229"/>
      <c r="N801" s="234"/>
      <c r="O801" s="235"/>
      <c r="P801" s="235"/>
      <c r="Q801" s="235"/>
      <c r="R801" s="235"/>
      <c r="S801" s="235"/>
      <c r="T801" s="235"/>
      <c r="U801" s="235"/>
      <c r="V801" s="235"/>
      <c r="W801" s="235"/>
      <c r="X801" s="236"/>
      <c r="AT801" s="230" t="s">
        <v>179</v>
      </c>
      <c r="AU801" s="230" t="s">
        <v>91</v>
      </c>
      <c r="AV801" s="12" t="s">
        <v>91</v>
      </c>
      <c r="AW801" s="12" t="s">
        <v>7</v>
      </c>
      <c r="AX801" s="12" t="s">
        <v>75</v>
      </c>
      <c r="AY801" s="230" t="s">
        <v>169</v>
      </c>
    </row>
    <row r="802" spans="2:51" s="13" customFormat="1" ht="13.5">
      <c r="B802" s="237"/>
      <c r="D802" s="218" t="s">
        <v>179</v>
      </c>
      <c r="E802" s="238" t="s">
        <v>5</v>
      </c>
      <c r="F802" s="239" t="s">
        <v>182</v>
      </c>
      <c r="H802" s="240">
        <v>22</v>
      </c>
      <c r="I802" s="241"/>
      <c r="J802" s="241"/>
      <c r="M802" s="237"/>
      <c r="N802" s="242"/>
      <c r="O802" s="243"/>
      <c r="P802" s="243"/>
      <c r="Q802" s="243"/>
      <c r="R802" s="243"/>
      <c r="S802" s="243"/>
      <c r="T802" s="243"/>
      <c r="U802" s="243"/>
      <c r="V802" s="243"/>
      <c r="W802" s="243"/>
      <c r="X802" s="244"/>
      <c r="AT802" s="238" t="s">
        <v>179</v>
      </c>
      <c r="AU802" s="238" t="s">
        <v>91</v>
      </c>
      <c r="AV802" s="13" t="s">
        <v>183</v>
      </c>
      <c r="AW802" s="13" t="s">
        <v>7</v>
      </c>
      <c r="AX802" s="13" t="s">
        <v>75</v>
      </c>
      <c r="AY802" s="238" t="s">
        <v>169</v>
      </c>
    </row>
    <row r="803" spans="2:51" s="14" customFormat="1" ht="13.5">
      <c r="B803" s="245"/>
      <c r="D803" s="218" t="s">
        <v>179</v>
      </c>
      <c r="E803" s="246" t="s">
        <v>5</v>
      </c>
      <c r="F803" s="247" t="s">
        <v>184</v>
      </c>
      <c r="H803" s="248">
        <v>53.02</v>
      </c>
      <c r="I803" s="249"/>
      <c r="J803" s="249"/>
      <c r="M803" s="245"/>
      <c r="N803" s="250"/>
      <c r="O803" s="251"/>
      <c r="P803" s="251"/>
      <c r="Q803" s="251"/>
      <c r="R803" s="251"/>
      <c r="S803" s="251"/>
      <c r="T803" s="251"/>
      <c r="U803" s="251"/>
      <c r="V803" s="251"/>
      <c r="W803" s="251"/>
      <c r="X803" s="252"/>
      <c r="AT803" s="246" t="s">
        <v>179</v>
      </c>
      <c r="AU803" s="246" t="s">
        <v>91</v>
      </c>
      <c r="AV803" s="14" t="s">
        <v>175</v>
      </c>
      <c r="AW803" s="14" t="s">
        <v>7</v>
      </c>
      <c r="AX803" s="14" t="s">
        <v>80</v>
      </c>
      <c r="AY803" s="246" t="s">
        <v>169</v>
      </c>
    </row>
    <row r="804" spans="2:65" s="1" customFormat="1" ht="25.5" customHeight="1">
      <c r="B804" s="205"/>
      <c r="C804" s="206" t="s">
        <v>857</v>
      </c>
      <c r="D804" s="206" t="s">
        <v>171</v>
      </c>
      <c r="E804" s="207" t="s">
        <v>858</v>
      </c>
      <c r="F804" s="208" t="s">
        <v>859</v>
      </c>
      <c r="G804" s="209" t="s">
        <v>454</v>
      </c>
      <c r="H804" s="210">
        <v>2</v>
      </c>
      <c r="I804" s="211"/>
      <c r="J804" s="211"/>
      <c r="K804" s="212">
        <f>ROUND(P804*H804,2)</f>
        <v>0</v>
      </c>
      <c r="L804" s="208" t="s">
        <v>5</v>
      </c>
      <c r="M804" s="47"/>
      <c r="N804" s="213" t="s">
        <v>5</v>
      </c>
      <c r="O804" s="214" t="s">
        <v>44</v>
      </c>
      <c r="P804" s="143">
        <f>I804+J804</f>
        <v>0</v>
      </c>
      <c r="Q804" s="143">
        <f>ROUND(I804*H804,2)</f>
        <v>0</v>
      </c>
      <c r="R804" s="143">
        <f>ROUND(J804*H804,2)</f>
        <v>0</v>
      </c>
      <c r="S804" s="48"/>
      <c r="T804" s="215">
        <f>S804*H804</f>
        <v>0</v>
      </c>
      <c r="U804" s="215">
        <v>16.75142</v>
      </c>
      <c r="V804" s="215">
        <f>U804*H804</f>
        <v>33.50284</v>
      </c>
      <c r="W804" s="215">
        <v>0</v>
      </c>
      <c r="X804" s="216">
        <f>W804*H804</f>
        <v>0</v>
      </c>
      <c r="AR804" s="25" t="s">
        <v>175</v>
      </c>
      <c r="AT804" s="25" t="s">
        <v>171</v>
      </c>
      <c r="AU804" s="25" t="s">
        <v>91</v>
      </c>
      <c r="AY804" s="25" t="s">
        <v>169</v>
      </c>
      <c r="BE804" s="217">
        <f>IF(O804="základní",K804,0)</f>
        <v>0</v>
      </c>
      <c r="BF804" s="217">
        <f>IF(O804="snížená",K804,0)</f>
        <v>0</v>
      </c>
      <c r="BG804" s="217">
        <f>IF(O804="zákl. přenesená",K804,0)</f>
        <v>0</v>
      </c>
      <c r="BH804" s="217">
        <f>IF(O804="sníž. přenesená",K804,0)</f>
        <v>0</v>
      </c>
      <c r="BI804" s="217">
        <f>IF(O804="nulová",K804,0)</f>
        <v>0</v>
      </c>
      <c r="BJ804" s="25" t="s">
        <v>80</v>
      </c>
      <c r="BK804" s="217">
        <f>ROUND(P804*H804,2)</f>
        <v>0</v>
      </c>
      <c r="BL804" s="25" t="s">
        <v>175</v>
      </c>
      <c r="BM804" s="25" t="s">
        <v>860</v>
      </c>
    </row>
    <row r="805" spans="2:47" s="1" customFormat="1" ht="13.5">
      <c r="B805" s="47"/>
      <c r="D805" s="218" t="s">
        <v>456</v>
      </c>
      <c r="F805" s="219" t="s">
        <v>861</v>
      </c>
      <c r="I805" s="220"/>
      <c r="J805" s="220"/>
      <c r="M805" s="47"/>
      <c r="N805" s="221"/>
      <c r="O805" s="48"/>
      <c r="P805" s="48"/>
      <c r="Q805" s="48"/>
      <c r="R805" s="48"/>
      <c r="S805" s="48"/>
      <c r="T805" s="48"/>
      <c r="U805" s="48"/>
      <c r="V805" s="48"/>
      <c r="W805" s="48"/>
      <c r="X805" s="86"/>
      <c r="AT805" s="25" t="s">
        <v>456</v>
      </c>
      <c r="AU805" s="25" t="s">
        <v>91</v>
      </c>
    </row>
    <row r="806" spans="2:51" s="12" customFormat="1" ht="13.5">
      <c r="B806" s="229"/>
      <c r="D806" s="218" t="s">
        <v>179</v>
      </c>
      <c r="E806" s="230" t="s">
        <v>5</v>
      </c>
      <c r="F806" s="231" t="s">
        <v>862</v>
      </c>
      <c r="H806" s="232">
        <v>2</v>
      </c>
      <c r="I806" s="233"/>
      <c r="J806" s="233"/>
      <c r="M806" s="229"/>
      <c r="N806" s="234"/>
      <c r="O806" s="235"/>
      <c r="P806" s="235"/>
      <c r="Q806" s="235"/>
      <c r="R806" s="235"/>
      <c r="S806" s="235"/>
      <c r="T806" s="235"/>
      <c r="U806" s="235"/>
      <c r="V806" s="235"/>
      <c r="W806" s="235"/>
      <c r="X806" s="236"/>
      <c r="AT806" s="230" t="s">
        <v>179</v>
      </c>
      <c r="AU806" s="230" t="s">
        <v>91</v>
      </c>
      <c r="AV806" s="12" t="s">
        <v>91</v>
      </c>
      <c r="AW806" s="12" t="s">
        <v>7</v>
      </c>
      <c r="AX806" s="12" t="s">
        <v>75</v>
      </c>
      <c r="AY806" s="230" t="s">
        <v>169</v>
      </c>
    </row>
    <row r="807" spans="2:51" s="14" customFormat="1" ht="13.5">
      <c r="B807" s="245"/>
      <c r="D807" s="218" t="s">
        <v>179</v>
      </c>
      <c r="E807" s="246" t="s">
        <v>5</v>
      </c>
      <c r="F807" s="247" t="s">
        <v>184</v>
      </c>
      <c r="H807" s="248">
        <v>2</v>
      </c>
      <c r="I807" s="249"/>
      <c r="J807" s="249"/>
      <c r="M807" s="245"/>
      <c r="N807" s="250"/>
      <c r="O807" s="251"/>
      <c r="P807" s="251"/>
      <c r="Q807" s="251"/>
      <c r="R807" s="251"/>
      <c r="S807" s="251"/>
      <c r="T807" s="251"/>
      <c r="U807" s="251"/>
      <c r="V807" s="251"/>
      <c r="W807" s="251"/>
      <c r="X807" s="252"/>
      <c r="AT807" s="246" t="s">
        <v>179</v>
      </c>
      <c r="AU807" s="246" t="s">
        <v>91</v>
      </c>
      <c r="AV807" s="14" t="s">
        <v>175</v>
      </c>
      <c r="AW807" s="14" t="s">
        <v>7</v>
      </c>
      <c r="AX807" s="14" t="s">
        <v>80</v>
      </c>
      <c r="AY807" s="246" t="s">
        <v>169</v>
      </c>
    </row>
    <row r="808" spans="2:63" s="10" customFormat="1" ht="29.85" customHeight="1">
      <c r="B808" s="191"/>
      <c r="D808" s="192" t="s">
        <v>74</v>
      </c>
      <c r="E808" s="203" t="s">
        <v>863</v>
      </c>
      <c r="F808" s="203" t="s">
        <v>864</v>
      </c>
      <c r="I808" s="194"/>
      <c r="J808" s="194"/>
      <c r="K808" s="204">
        <f>BK808</f>
        <v>0</v>
      </c>
      <c r="M808" s="191"/>
      <c r="N808" s="196"/>
      <c r="O808" s="197"/>
      <c r="P808" s="197"/>
      <c r="Q808" s="198">
        <f>SUM(Q809:Q815)</f>
        <v>0</v>
      </c>
      <c r="R808" s="198">
        <f>SUM(R809:R815)</f>
        <v>0</v>
      </c>
      <c r="S808" s="197"/>
      <c r="T808" s="199">
        <f>SUM(T809:T815)</f>
        <v>0</v>
      </c>
      <c r="U808" s="197"/>
      <c r="V808" s="199">
        <f>SUM(V809:V815)</f>
        <v>0</v>
      </c>
      <c r="W808" s="197"/>
      <c r="X808" s="200">
        <f>SUM(X809:X815)</f>
        <v>0</v>
      </c>
      <c r="AR808" s="192" t="s">
        <v>80</v>
      </c>
      <c r="AT808" s="201" t="s">
        <v>74</v>
      </c>
      <c r="AU808" s="201" t="s">
        <v>80</v>
      </c>
      <c r="AY808" s="192" t="s">
        <v>169</v>
      </c>
      <c r="BK808" s="202">
        <f>SUM(BK809:BK815)</f>
        <v>0</v>
      </c>
    </row>
    <row r="809" spans="2:65" s="1" customFormat="1" ht="25.5" customHeight="1">
      <c r="B809" s="205"/>
      <c r="C809" s="206" t="s">
        <v>865</v>
      </c>
      <c r="D809" s="206" t="s">
        <v>171</v>
      </c>
      <c r="E809" s="207" t="s">
        <v>866</v>
      </c>
      <c r="F809" s="208" t="s">
        <v>867</v>
      </c>
      <c r="G809" s="209" t="s">
        <v>477</v>
      </c>
      <c r="H809" s="210">
        <v>2565.32</v>
      </c>
      <c r="I809" s="211"/>
      <c r="J809" s="211"/>
      <c r="K809" s="212">
        <f>ROUND(P809*H809,2)</f>
        <v>0</v>
      </c>
      <c r="L809" s="208" t="s">
        <v>174</v>
      </c>
      <c r="M809" s="47"/>
      <c r="N809" s="213" t="s">
        <v>5</v>
      </c>
      <c r="O809" s="214" t="s">
        <v>44</v>
      </c>
      <c r="P809" s="143">
        <f>I809+J809</f>
        <v>0</v>
      </c>
      <c r="Q809" s="143">
        <f>ROUND(I809*H809,2)</f>
        <v>0</v>
      </c>
      <c r="R809" s="143">
        <f>ROUND(J809*H809,2)</f>
        <v>0</v>
      </c>
      <c r="S809" s="48"/>
      <c r="T809" s="215">
        <f>S809*H809</f>
        <v>0</v>
      </c>
      <c r="U809" s="215">
        <v>0</v>
      </c>
      <c r="V809" s="215">
        <f>U809*H809</f>
        <v>0</v>
      </c>
      <c r="W809" s="215">
        <v>0</v>
      </c>
      <c r="X809" s="216">
        <f>W809*H809</f>
        <v>0</v>
      </c>
      <c r="AR809" s="25" t="s">
        <v>175</v>
      </c>
      <c r="AT809" s="25" t="s">
        <v>171</v>
      </c>
      <c r="AU809" s="25" t="s">
        <v>91</v>
      </c>
      <c r="AY809" s="25" t="s">
        <v>169</v>
      </c>
      <c r="BE809" s="217">
        <f>IF(O809="základní",K809,0)</f>
        <v>0</v>
      </c>
      <c r="BF809" s="217">
        <f>IF(O809="snížená",K809,0)</f>
        <v>0</v>
      </c>
      <c r="BG809" s="217">
        <f>IF(O809="zákl. přenesená",K809,0)</f>
        <v>0</v>
      </c>
      <c r="BH809" s="217">
        <f>IF(O809="sníž. přenesená",K809,0)</f>
        <v>0</v>
      </c>
      <c r="BI809" s="217">
        <f>IF(O809="nulová",K809,0)</f>
        <v>0</v>
      </c>
      <c r="BJ809" s="25" t="s">
        <v>80</v>
      </c>
      <c r="BK809" s="217">
        <f>ROUND(P809*H809,2)</f>
        <v>0</v>
      </c>
      <c r="BL809" s="25" t="s">
        <v>175</v>
      </c>
      <c r="BM809" s="25" t="s">
        <v>868</v>
      </c>
    </row>
    <row r="810" spans="2:47" s="1" customFormat="1" ht="13.5">
      <c r="B810" s="47"/>
      <c r="D810" s="218" t="s">
        <v>177</v>
      </c>
      <c r="F810" s="219" t="s">
        <v>869</v>
      </c>
      <c r="I810" s="220"/>
      <c r="J810" s="220"/>
      <c r="M810" s="47"/>
      <c r="N810" s="221"/>
      <c r="O810" s="48"/>
      <c r="P810" s="48"/>
      <c r="Q810" s="48"/>
      <c r="R810" s="48"/>
      <c r="S810" s="48"/>
      <c r="T810" s="48"/>
      <c r="U810" s="48"/>
      <c r="V810" s="48"/>
      <c r="W810" s="48"/>
      <c r="X810" s="86"/>
      <c r="AT810" s="25" t="s">
        <v>177</v>
      </c>
      <c r="AU810" s="25" t="s">
        <v>91</v>
      </c>
    </row>
    <row r="811" spans="2:65" s="1" customFormat="1" ht="38.25" customHeight="1">
      <c r="B811" s="205"/>
      <c r="C811" s="206" t="s">
        <v>870</v>
      </c>
      <c r="D811" s="206" t="s">
        <v>171</v>
      </c>
      <c r="E811" s="207" t="s">
        <v>871</v>
      </c>
      <c r="F811" s="208" t="s">
        <v>872</v>
      </c>
      <c r="G811" s="209" t="s">
        <v>477</v>
      </c>
      <c r="H811" s="210">
        <v>2565.32</v>
      </c>
      <c r="I811" s="211"/>
      <c r="J811" s="211"/>
      <c r="K811" s="212">
        <f>ROUND(P811*H811,2)</f>
        <v>0</v>
      </c>
      <c r="L811" s="208" t="s">
        <v>174</v>
      </c>
      <c r="M811" s="47"/>
      <c r="N811" s="213" t="s">
        <v>5</v>
      </c>
      <c r="O811" s="214" t="s">
        <v>44</v>
      </c>
      <c r="P811" s="143">
        <f>I811+J811</f>
        <v>0</v>
      </c>
      <c r="Q811" s="143">
        <f>ROUND(I811*H811,2)</f>
        <v>0</v>
      </c>
      <c r="R811" s="143">
        <f>ROUND(J811*H811,2)</f>
        <v>0</v>
      </c>
      <c r="S811" s="48"/>
      <c r="T811" s="215">
        <f>S811*H811</f>
        <v>0</v>
      </c>
      <c r="U811" s="215">
        <v>0</v>
      </c>
      <c r="V811" s="215">
        <f>U811*H811</f>
        <v>0</v>
      </c>
      <c r="W811" s="215">
        <v>0</v>
      </c>
      <c r="X811" s="216">
        <f>W811*H811</f>
        <v>0</v>
      </c>
      <c r="AR811" s="25" t="s">
        <v>175</v>
      </c>
      <c r="AT811" s="25" t="s">
        <v>171</v>
      </c>
      <c r="AU811" s="25" t="s">
        <v>91</v>
      </c>
      <c r="AY811" s="25" t="s">
        <v>169</v>
      </c>
      <c r="BE811" s="217">
        <f>IF(O811="základní",K811,0)</f>
        <v>0</v>
      </c>
      <c r="BF811" s="217">
        <f>IF(O811="snížená",K811,0)</f>
        <v>0</v>
      </c>
      <c r="BG811" s="217">
        <f>IF(O811="zákl. přenesená",K811,0)</f>
        <v>0</v>
      </c>
      <c r="BH811" s="217">
        <f>IF(O811="sníž. přenesená",K811,0)</f>
        <v>0</v>
      </c>
      <c r="BI811" s="217">
        <f>IF(O811="nulová",K811,0)</f>
        <v>0</v>
      </c>
      <c r="BJ811" s="25" t="s">
        <v>80</v>
      </c>
      <c r="BK811" s="217">
        <f>ROUND(P811*H811,2)</f>
        <v>0</v>
      </c>
      <c r="BL811" s="25" t="s">
        <v>175</v>
      </c>
      <c r="BM811" s="25" t="s">
        <v>873</v>
      </c>
    </row>
    <row r="812" spans="2:47" s="1" customFormat="1" ht="13.5">
      <c r="B812" s="47"/>
      <c r="D812" s="218" t="s">
        <v>177</v>
      </c>
      <c r="F812" s="219" t="s">
        <v>869</v>
      </c>
      <c r="I812" s="220"/>
      <c r="J812" s="220"/>
      <c r="M812" s="47"/>
      <c r="N812" s="221"/>
      <c r="O812" s="48"/>
      <c r="P812" s="48"/>
      <c r="Q812" s="48"/>
      <c r="R812" s="48"/>
      <c r="S812" s="48"/>
      <c r="T812" s="48"/>
      <c r="U812" s="48"/>
      <c r="V812" s="48"/>
      <c r="W812" s="48"/>
      <c r="X812" s="86"/>
      <c r="AT812" s="25" t="s">
        <v>177</v>
      </c>
      <c r="AU812" s="25" t="s">
        <v>91</v>
      </c>
    </row>
    <row r="813" spans="2:65" s="1" customFormat="1" ht="25.5" customHeight="1">
      <c r="B813" s="205"/>
      <c r="C813" s="206" t="s">
        <v>874</v>
      </c>
      <c r="D813" s="206" t="s">
        <v>171</v>
      </c>
      <c r="E813" s="207" t="s">
        <v>875</v>
      </c>
      <c r="F813" s="208" t="s">
        <v>876</v>
      </c>
      <c r="G813" s="209" t="s">
        <v>815</v>
      </c>
      <c r="H813" s="210">
        <v>1</v>
      </c>
      <c r="I813" s="211"/>
      <c r="J813" s="211"/>
      <c r="K813" s="212">
        <f>ROUND(P813*H813,2)</f>
        <v>0</v>
      </c>
      <c r="L813" s="208" t="s">
        <v>5</v>
      </c>
      <c r="M813" s="47"/>
      <c r="N813" s="213" t="s">
        <v>5</v>
      </c>
      <c r="O813" s="214" t="s">
        <v>44</v>
      </c>
      <c r="P813" s="143">
        <f>I813+J813</f>
        <v>0</v>
      </c>
      <c r="Q813" s="143">
        <f>ROUND(I813*H813,2)</f>
        <v>0</v>
      </c>
      <c r="R813" s="143">
        <f>ROUND(J813*H813,2)</f>
        <v>0</v>
      </c>
      <c r="S813" s="48"/>
      <c r="T813" s="215">
        <f>S813*H813</f>
        <v>0</v>
      </c>
      <c r="U813" s="215">
        <v>0</v>
      </c>
      <c r="V813" s="215">
        <f>U813*H813</f>
        <v>0</v>
      </c>
      <c r="W813" s="215">
        <v>0</v>
      </c>
      <c r="X813" s="216">
        <f>W813*H813</f>
        <v>0</v>
      </c>
      <c r="AR813" s="25" t="s">
        <v>175</v>
      </c>
      <c r="AT813" s="25" t="s">
        <v>171</v>
      </c>
      <c r="AU813" s="25" t="s">
        <v>91</v>
      </c>
      <c r="AY813" s="25" t="s">
        <v>169</v>
      </c>
      <c r="BE813" s="217">
        <f>IF(O813="základní",K813,0)</f>
        <v>0</v>
      </c>
      <c r="BF813" s="217">
        <f>IF(O813="snížená",K813,0)</f>
        <v>0</v>
      </c>
      <c r="BG813" s="217">
        <f>IF(O813="zákl. přenesená",K813,0)</f>
        <v>0</v>
      </c>
      <c r="BH813" s="217">
        <f>IF(O813="sníž. přenesená",K813,0)</f>
        <v>0</v>
      </c>
      <c r="BI813" s="217">
        <f>IF(O813="nulová",K813,0)</f>
        <v>0</v>
      </c>
      <c r="BJ813" s="25" t="s">
        <v>80</v>
      </c>
      <c r="BK813" s="217">
        <f>ROUND(P813*H813,2)</f>
        <v>0</v>
      </c>
      <c r="BL813" s="25" t="s">
        <v>175</v>
      </c>
      <c r="BM813" s="25" t="s">
        <v>877</v>
      </c>
    </row>
    <row r="814" spans="2:65" s="1" customFormat="1" ht="16.5" customHeight="1">
      <c r="B814" s="205"/>
      <c r="C814" s="206" t="s">
        <v>878</v>
      </c>
      <c r="D814" s="206" t="s">
        <v>171</v>
      </c>
      <c r="E814" s="207" t="s">
        <v>879</v>
      </c>
      <c r="F814" s="208" t="s">
        <v>880</v>
      </c>
      <c r="G814" s="209" t="s">
        <v>815</v>
      </c>
      <c r="H814" s="210">
        <v>1</v>
      </c>
      <c r="I814" s="211"/>
      <c r="J814" s="211"/>
      <c r="K814" s="212">
        <f>ROUND(P814*H814,2)</f>
        <v>0</v>
      </c>
      <c r="L814" s="208" t="s">
        <v>5</v>
      </c>
      <c r="M814" s="47"/>
      <c r="N814" s="213" t="s">
        <v>5</v>
      </c>
      <c r="O814" s="214" t="s">
        <v>44</v>
      </c>
      <c r="P814" s="143">
        <f>I814+J814</f>
        <v>0</v>
      </c>
      <c r="Q814" s="143">
        <f>ROUND(I814*H814,2)</f>
        <v>0</v>
      </c>
      <c r="R814" s="143">
        <f>ROUND(J814*H814,2)</f>
        <v>0</v>
      </c>
      <c r="S814" s="48"/>
      <c r="T814" s="215">
        <f>S814*H814</f>
        <v>0</v>
      </c>
      <c r="U814" s="215">
        <v>0</v>
      </c>
      <c r="V814" s="215">
        <f>U814*H814</f>
        <v>0</v>
      </c>
      <c r="W814" s="215">
        <v>0</v>
      </c>
      <c r="X814" s="216">
        <f>W814*H814</f>
        <v>0</v>
      </c>
      <c r="AR814" s="25" t="s">
        <v>175</v>
      </c>
      <c r="AT814" s="25" t="s">
        <v>171</v>
      </c>
      <c r="AU814" s="25" t="s">
        <v>91</v>
      </c>
      <c r="AY814" s="25" t="s">
        <v>169</v>
      </c>
      <c r="BE814" s="217">
        <f>IF(O814="základní",K814,0)</f>
        <v>0</v>
      </c>
      <c r="BF814" s="217">
        <f>IF(O814="snížená",K814,0)</f>
        <v>0</v>
      </c>
      <c r="BG814" s="217">
        <f>IF(O814="zákl. přenesená",K814,0)</f>
        <v>0</v>
      </c>
      <c r="BH814" s="217">
        <f>IF(O814="sníž. přenesená",K814,0)</f>
        <v>0</v>
      </c>
      <c r="BI814" s="217">
        <f>IF(O814="nulová",K814,0)</f>
        <v>0</v>
      </c>
      <c r="BJ814" s="25" t="s">
        <v>80</v>
      </c>
      <c r="BK814" s="217">
        <f>ROUND(P814*H814,2)</f>
        <v>0</v>
      </c>
      <c r="BL814" s="25" t="s">
        <v>175</v>
      </c>
      <c r="BM814" s="25" t="s">
        <v>881</v>
      </c>
    </row>
    <row r="815" spans="2:47" s="1" customFormat="1" ht="13.5">
      <c r="B815" s="47"/>
      <c r="D815" s="218" t="s">
        <v>456</v>
      </c>
      <c r="F815" s="219" t="s">
        <v>882</v>
      </c>
      <c r="I815" s="220"/>
      <c r="J815" s="220"/>
      <c r="M815" s="47"/>
      <c r="N815" s="221"/>
      <c r="O815" s="48"/>
      <c r="P815" s="48"/>
      <c r="Q815" s="48"/>
      <c r="R815" s="48"/>
      <c r="S815" s="48"/>
      <c r="T815" s="48"/>
      <c r="U815" s="48"/>
      <c r="V815" s="48"/>
      <c r="W815" s="48"/>
      <c r="X815" s="86"/>
      <c r="AT815" s="25" t="s">
        <v>456</v>
      </c>
      <c r="AU815" s="25" t="s">
        <v>91</v>
      </c>
    </row>
    <row r="816" spans="2:63" s="10" customFormat="1" ht="37.4" customHeight="1">
      <c r="B816" s="191"/>
      <c r="D816" s="192" t="s">
        <v>74</v>
      </c>
      <c r="E816" s="193" t="s">
        <v>883</v>
      </c>
      <c r="F816" s="193" t="s">
        <v>883</v>
      </c>
      <c r="I816" s="194"/>
      <c r="J816" s="194"/>
      <c r="K816" s="195">
        <f>BK816</f>
        <v>0</v>
      </c>
      <c r="M816" s="191"/>
      <c r="N816" s="196"/>
      <c r="O816" s="197"/>
      <c r="P816" s="197"/>
      <c r="Q816" s="198">
        <f>Q817</f>
        <v>0</v>
      </c>
      <c r="R816" s="198">
        <f>R817</f>
        <v>0</v>
      </c>
      <c r="S816" s="197"/>
      <c r="T816" s="199">
        <f>T817</f>
        <v>0</v>
      </c>
      <c r="U816" s="197"/>
      <c r="V816" s="199">
        <f>V817</f>
        <v>0</v>
      </c>
      <c r="W816" s="197"/>
      <c r="X816" s="200">
        <f>X817</f>
        <v>0</v>
      </c>
      <c r="AR816" s="192" t="s">
        <v>80</v>
      </c>
      <c r="AT816" s="201" t="s">
        <v>74</v>
      </c>
      <c r="AU816" s="201" t="s">
        <v>75</v>
      </c>
      <c r="AY816" s="192" t="s">
        <v>169</v>
      </c>
      <c r="BK816" s="202">
        <f>BK817</f>
        <v>0</v>
      </c>
    </row>
    <row r="817" spans="2:63" s="10" customFormat="1" ht="19.9" customHeight="1">
      <c r="B817" s="191"/>
      <c r="D817" s="192" t="s">
        <v>74</v>
      </c>
      <c r="E817" s="203" t="s">
        <v>884</v>
      </c>
      <c r="F817" s="203" t="s">
        <v>885</v>
      </c>
      <c r="I817" s="194"/>
      <c r="J817" s="194"/>
      <c r="K817" s="204">
        <f>BK817</f>
        <v>0</v>
      </c>
      <c r="M817" s="191"/>
      <c r="N817" s="196"/>
      <c r="O817" s="197"/>
      <c r="P817" s="197"/>
      <c r="Q817" s="198">
        <f>Q818+SUM(Q819:Q827)+Q836+Q851</f>
        <v>0</v>
      </c>
      <c r="R817" s="198">
        <f>R818+SUM(R819:R827)+R836+R851</f>
        <v>0</v>
      </c>
      <c r="S817" s="197"/>
      <c r="T817" s="199">
        <f>T818+SUM(T819:T827)+T836+T851</f>
        <v>0</v>
      </c>
      <c r="U817" s="197"/>
      <c r="V817" s="199">
        <f>V818+SUM(V819:V827)+V836+V851</f>
        <v>0</v>
      </c>
      <c r="W817" s="197"/>
      <c r="X817" s="200">
        <f>X818+SUM(X819:X827)+X836+X851</f>
        <v>0</v>
      </c>
      <c r="AR817" s="192" t="s">
        <v>80</v>
      </c>
      <c r="AT817" s="201" t="s">
        <v>74</v>
      </c>
      <c r="AU817" s="201" t="s">
        <v>80</v>
      </c>
      <c r="AY817" s="192" t="s">
        <v>169</v>
      </c>
      <c r="BK817" s="202">
        <f>BK818+SUM(BK819:BK827)+BK836+BK851</f>
        <v>0</v>
      </c>
    </row>
    <row r="818" spans="2:65" s="1" customFormat="1" ht="16.5" customHeight="1">
      <c r="B818" s="205"/>
      <c r="C818" s="206" t="s">
        <v>886</v>
      </c>
      <c r="D818" s="206" t="s">
        <v>171</v>
      </c>
      <c r="E818" s="207" t="s">
        <v>887</v>
      </c>
      <c r="F818" s="208" t="s">
        <v>888</v>
      </c>
      <c r="G818" s="209" t="s">
        <v>815</v>
      </c>
      <c r="H818" s="210">
        <v>1</v>
      </c>
      <c r="I818" s="211"/>
      <c r="J818" s="211"/>
      <c r="K818" s="212">
        <f>ROUND(P818*H818,2)</f>
        <v>0</v>
      </c>
      <c r="L818" s="208" t="s">
        <v>5</v>
      </c>
      <c r="M818" s="47"/>
      <c r="N818" s="213" t="s">
        <v>5</v>
      </c>
      <c r="O818" s="214" t="s">
        <v>44</v>
      </c>
      <c r="P818" s="143">
        <f>I818+J818</f>
        <v>0</v>
      </c>
      <c r="Q818" s="143">
        <f>ROUND(I818*H818,2)</f>
        <v>0</v>
      </c>
      <c r="R818" s="143">
        <f>ROUND(J818*H818,2)</f>
        <v>0</v>
      </c>
      <c r="S818" s="48"/>
      <c r="T818" s="215">
        <f>S818*H818</f>
        <v>0</v>
      </c>
      <c r="U818" s="215">
        <v>0</v>
      </c>
      <c r="V818" s="215">
        <f>U818*H818</f>
        <v>0</v>
      </c>
      <c r="W818" s="215">
        <v>0</v>
      </c>
      <c r="X818" s="216">
        <f>W818*H818</f>
        <v>0</v>
      </c>
      <c r="AR818" s="25" t="s">
        <v>175</v>
      </c>
      <c r="AT818" s="25" t="s">
        <v>171</v>
      </c>
      <c r="AU818" s="25" t="s">
        <v>91</v>
      </c>
      <c r="AY818" s="25" t="s">
        <v>169</v>
      </c>
      <c r="BE818" s="217">
        <f>IF(O818="základní",K818,0)</f>
        <v>0</v>
      </c>
      <c r="BF818" s="217">
        <f>IF(O818="snížená",K818,0)</f>
        <v>0</v>
      </c>
      <c r="BG818" s="217">
        <f>IF(O818="zákl. přenesená",K818,0)</f>
        <v>0</v>
      </c>
      <c r="BH818" s="217">
        <f>IF(O818="sníž. přenesená",K818,0)</f>
        <v>0</v>
      </c>
      <c r="BI818" s="217">
        <f>IF(O818="nulová",K818,0)</f>
        <v>0</v>
      </c>
      <c r="BJ818" s="25" t="s">
        <v>80</v>
      </c>
      <c r="BK818" s="217">
        <f>ROUND(P818*H818,2)</f>
        <v>0</v>
      </c>
      <c r="BL818" s="25" t="s">
        <v>175</v>
      </c>
      <c r="BM818" s="25" t="s">
        <v>889</v>
      </c>
    </row>
    <row r="819" spans="2:65" s="1" customFormat="1" ht="16.5" customHeight="1">
      <c r="B819" s="205"/>
      <c r="C819" s="206" t="s">
        <v>890</v>
      </c>
      <c r="D819" s="206" t="s">
        <v>171</v>
      </c>
      <c r="E819" s="207" t="s">
        <v>891</v>
      </c>
      <c r="F819" s="208" t="s">
        <v>892</v>
      </c>
      <c r="G819" s="209" t="s">
        <v>815</v>
      </c>
      <c r="H819" s="210">
        <v>1</v>
      </c>
      <c r="I819" s="211"/>
      <c r="J819" s="211"/>
      <c r="K819" s="212">
        <f>ROUND(P819*H819,2)</f>
        <v>0</v>
      </c>
      <c r="L819" s="208" t="s">
        <v>5</v>
      </c>
      <c r="M819" s="47"/>
      <c r="N819" s="213" t="s">
        <v>5</v>
      </c>
      <c r="O819" s="214" t="s">
        <v>44</v>
      </c>
      <c r="P819" s="143">
        <f>I819+J819</f>
        <v>0</v>
      </c>
      <c r="Q819" s="143">
        <f>ROUND(I819*H819,2)</f>
        <v>0</v>
      </c>
      <c r="R819" s="143">
        <f>ROUND(J819*H819,2)</f>
        <v>0</v>
      </c>
      <c r="S819" s="48"/>
      <c r="T819" s="215">
        <f>S819*H819</f>
        <v>0</v>
      </c>
      <c r="U819" s="215">
        <v>0</v>
      </c>
      <c r="V819" s="215">
        <f>U819*H819</f>
        <v>0</v>
      </c>
      <c r="W819" s="215">
        <v>0</v>
      </c>
      <c r="X819" s="216">
        <f>W819*H819</f>
        <v>0</v>
      </c>
      <c r="AR819" s="25" t="s">
        <v>175</v>
      </c>
      <c r="AT819" s="25" t="s">
        <v>171</v>
      </c>
      <c r="AU819" s="25" t="s">
        <v>91</v>
      </c>
      <c r="AY819" s="25" t="s">
        <v>169</v>
      </c>
      <c r="BE819" s="217">
        <f>IF(O819="základní",K819,0)</f>
        <v>0</v>
      </c>
      <c r="BF819" s="217">
        <f>IF(O819="snížená",K819,0)</f>
        <v>0</v>
      </c>
      <c r="BG819" s="217">
        <f>IF(O819="zákl. přenesená",K819,0)</f>
        <v>0</v>
      </c>
      <c r="BH819" s="217">
        <f>IF(O819="sníž. přenesená",K819,0)</f>
        <v>0</v>
      </c>
      <c r="BI819" s="217">
        <f>IF(O819="nulová",K819,0)</f>
        <v>0</v>
      </c>
      <c r="BJ819" s="25" t="s">
        <v>80</v>
      </c>
      <c r="BK819" s="217">
        <f>ROUND(P819*H819,2)</f>
        <v>0</v>
      </c>
      <c r="BL819" s="25" t="s">
        <v>175</v>
      </c>
      <c r="BM819" s="25" t="s">
        <v>893</v>
      </c>
    </row>
    <row r="820" spans="2:47" s="1" customFormat="1" ht="13.5">
      <c r="B820" s="47"/>
      <c r="D820" s="218" t="s">
        <v>456</v>
      </c>
      <c r="F820" s="219" t="s">
        <v>894</v>
      </c>
      <c r="I820" s="220"/>
      <c r="J820" s="220"/>
      <c r="M820" s="47"/>
      <c r="N820" s="221"/>
      <c r="O820" s="48"/>
      <c r="P820" s="48"/>
      <c r="Q820" s="48"/>
      <c r="R820" s="48"/>
      <c r="S820" s="48"/>
      <c r="T820" s="48"/>
      <c r="U820" s="48"/>
      <c r="V820" s="48"/>
      <c r="W820" s="48"/>
      <c r="X820" s="86"/>
      <c r="AT820" s="25" t="s">
        <v>456</v>
      </c>
      <c r="AU820" s="25" t="s">
        <v>91</v>
      </c>
    </row>
    <row r="821" spans="2:65" s="1" customFormat="1" ht="25.5" customHeight="1">
      <c r="B821" s="205"/>
      <c r="C821" s="206" t="s">
        <v>895</v>
      </c>
      <c r="D821" s="206" t="s">
        <v>171</v>
      </c>
      <c r="E821" s="207" t="s">
        <v>896</v>
      </c>
      <c r="F821" s="208" t="s">
        <v>897</v>
      </c>
      <c r="G821" s="209" t="s">
        <v>815</v>
      </c>
      <c r="H821" s="210">
        <v>1</v>
      </c>
      <c r="I821" s="211"/>
      <c r="J821" s="211"/>
      <c r="K821" s="212">
        <f>ROUND(P821*H821,2)</f>
        <v>0</v>
      </c>
      <c r="L821" s="208" t="s">
        <v>5</v>
      </c>
      <c r="M821" s="47"/>
      <c r="N821" s="213" t="s">
        <v>5</v>
      </c>
      <c r="O821" s="214" t="s">
        <v>44</v>
      </c>
      <c r="P821" s="143">
        <f>I821+J821</f>
        <v>0</v>
      </c>
      <c r="Q821" s="143">
        <f>ROUND(I821*H821,2)</f>
        <v>0</v>
      </c>
      <c r="R821" s="143">
        <f>ROUND(J821*H821,2)</f>
        <v>0</v>
      </c>
      <c r="S821" s="48"/>
      <c r="T821" s="215">
        <f>S821*H821</f>
        <v>0</v>
      </c>
      <c r="U821" s="215">
        <v>0</v>
      </c>
      <c r="V821" s="215">
        <f>U821*H821</f>
        <v>0</v>
      </c>
      <c r="W821" s="215">
        <v>0</v>
      </c>
      <c r="X821" s="216">
        <f>W821*H821</f>
        <v>0</v>
      </c>
      <c r="AR821" s="25" t="s">
        <v>175</v>
      </c>
      <c r="AT821" s="25" t="s">
        <v>171</v>
      </c>
      <c r="AU821" s="25" t="s">
        <v>91</v>
      </c>
      <c r="AY821" s="25" t="s">
        <v>169</v>
      </c>
      <c r="BE821" s="217">
        <f>IF(O821="základní",K821,0)</f>
        <v>0</v>
      </c>
      <c r="BF821" s="217">
        <f>IF(O821="snížená",K821,0)</f>
        <v>0</v>
      </c>
      <c r="BG821" s="217">
        <f>IF(O821="zákl. přenesená",K821,0)</f>
        <v>0</v>
      </c>
      <c r="BH821" s="217">
        <f>IF(O821="sníž. přenesená",K821,0)</f>
        <v>0</v>
      </c>
      <c r="BI821" s="217">
        <f>IF(O821="nulová",K821,0)</f>
        <v>0</v>
      </c>
      <c r="BJ821" s="25" t="s">
        <v>80</v>
      </c>
      <c r="BK821" s="217">
        <f>ROUND(P821*H821,2)</f>
        <v>0</v>
      </c>
      <c r="BL821" s="25" t="s">
        <v>175</v>
      </c>
      <c r="BM821" s="25" t="s">
        <v>898</v>
      </c>
    </row>
    <row r="822" spans="2:65" s="1" customFormat="1" ht="25.5" customHeight="1">
      <c r="B822" s="205"/>
      <c r="C822" s="206" t="s">
        <v>899</v>
      </c>
      <c r="D822" s="206" t="s">
        <v>171</v>
      </c>
      <c r="E822" s="207" t="s">
        <v>900</v>
      </c>
      <c r="F822" s="208" t="s">
        <v>901</v>
      </c>
      <c r="G822" s="209" t="s">
        <v>815</v>
      </c>
      <c r="H822" s="210">
        <v>1</v>
      </c>
      <c r="I822" s="211"/>
      <c r="J822" s="211"/>
      <c r="K822" s="212">
        <f>ROUND(P822*H822,2)</f>
        <v>0</v>
      </c>
      <c r="L822" s="208" t="s">
        <v>5</v>
      </c>
      <c r="M822" s="47"/>
      <c r="N822" s="213" t="s">
        <v>5</v>
      </c>
      <c r="O822" s="214" t="s">
        <v>44</v>
      </c>
      <c r="P822" s="143">
        <f>I822+J822</f>
        <v>0</v>
      </c>
      <c r="Q822" s="143">
        <f>ROUND(I822*H822,2)</f>
        <v>0</v>
      </c>
      <c r="R822" s="143">
        <f>ROUND(J822*H822,2)</f>
        <v>0</v>
      </c>
      <c r="S822" s="48"/>
      <c r="T822" s="215">
        <f>S822*H822</f>
        <v>0</v>
      </c>
      <c r="U822" s="215">
        <v>0</v>
      </c>
      <c r="V822" s="215">
        <f>U822*H822</f>
        <v>0</v>
      </c>
      <c r="W822" s="215">
        <v>0</v>
      </c>
      <c r="X822" s="216">
        <f>W822*H822</f>
        <v>0</v>
      </c>
      <c r="AR822" s="25" t="s">
        <v>175</v>
      </c>
      <c r="AT822" s="25" t="s">
        <v>171</v>
      </c>
      <c r="AU822" s="25" t="s">
        <v>91</v>
      </c>
      <c r="AY822" s="25" t="s">
        <v>169</v>
      </c>
      <c r="BE822" s="217">
        <f>IF(O822="základní",K822,0)</f>
        <v>0</v>
      </c>
      <c r="BF822" s="217">
        <f>IF(O822="snížená",K822,0)</f>
        <v>0</v>
      </c>
      <c r="BG822" s="217">
        <f>IF(O822="zákl. přenesená",K822,0)</f>
        <v>0</v>
      </c>
      <c r="BH822" s="217">
        <f>IF(O822="sníž. přenesená",K822,0)</f>
        <v>0</v>
      </c>
      <c r="BI822" s="217">
        <f>IF(O822="nulová",K822,0)</f>
        <v>0</v>
      </c>
      <c r="BJ822" s="25" t="s">
        <v>80</v>
      </c>
      <c r="BK822" s="217">
        <f>ROUND(P822*H822,2)</f>
        <v>0</v>
      </c>
      <c r="BL822" s="25" t="s">
        <v>175</v>
      </c>
      <c r="BM822" s="25" t="s">
        <v>902</v>
      </c>
    </row>
    <row r="823" spans="2:47" s="1" customFormat="1" ht="13.5">
      <c r="B823" s="47"/>
      <c r="D823" s="218" t="s">
        <v>456</v>
      </c>
      <c r="F823" s="219" t="s">
        <v>903</v>
      </c>
      <c r="I823" s="220"/>
      <c r="J823" s="220"/>
      <c r="M823" s="47"/>
      <c r="N823" s="221"/>
      <c r="O823" s="48"/>
      <c r="P823" s="48"/>
      <c r="Q823" s="48"/>
      <c r="R823" s="48"/>
      <c r="S823" s="48"/>
      <c r="T823" s="48"/>
      <c r="U823" s="48"/>
      <c r="V823" s="48"/>
      <c r="W823" s="48"/>
      <c r="X823" s="86"/>
      <c r="AT823" s="25" t="s">
        <v>456</v>
      </c>
      <c r="AU823" s="25" t="s">
        <v>91</v>
      </c>
    </row>
    <row r="824" spans="2:65" s="1" customFormat="1" ht="25.5" customHeight="1">
      <c r="B824" s="205"/>
      <c r="C824" s="206" t="s">
        <v>904</v>
      </c>
      <c r="D824" s="206" t="s">
        <v>171</v>
      </c>
      <c r="E824" s="207" t="s">
        <v>905</v>
      </c>
      <c r="F824" s="208" t="s">
        <v>906</v>
      </c>
      <c r="G824" s="209" t="s">
        <v>815</v>
      </c>
      <c r="H824" s="210">
        <v>1</v>
      </c>
      <c r="I824" s="211"/>
      <c r="J824" s="211"/>
      <c r="K824" s="212">
        <f>ROUND(P824*H824,2)</f>
        <v>0</v>
      </c>
      <c r="L824" s="208" t="s">
        <v>5</v>
      </c>
      <c r="M824" s="47"/>
      <c r="N824" s="213" t="s">
        <v>5</v>
      </c>
      <c r="O824" s="214" t="s">
        <v>44</v>
      </c>
      <c r="P824" s="143">
        <f>I824+J824</f>
        <v>0</v>
      </c>
      <c r="Q824" s="143">
        <f>ROUND(I824*H824,2)</f>
        <v>0</v>
      </c>
      <c r="R824" s="143">
        <f>ROUND(J824*H824,2)</f>
        <v>0</v>
      </c>
      <c r="S824" s="48"/>
      <c r="T824" s="215">
        <f>S824*H824</f>
        <v>0</v>
      </c>
      <c r="U824" s="215">
        <v>0</v>
      </c>
      <c r="V824" s="215">
        <f>U824*H824</f>
        <v>0</v>
      </c>
      <c r="W824" s="215">
        <v>0</v>
      </c>
      <c r="X824" s="216">
        <f>W824*H824</f>
        <v>0</v>
      </c>
      <c r="AR824" s="25" t="s">
        <v>175</v>
      </c>
      <c r="AT824" s="25" t="s">
        <v>171</v>
      </c>
      <c r="AU824" s="25" t="s">
        <v>91</v>
      </c>
      <c r="AY824" s="25" t="s">
        <v>169</v>
      </c>
      <c r="BE824" s="217">
        <f>IF(O824="základní",K824,0)</f>
        <v>0</v>
      </c>
      <c r="BF824" s="217">
        <f>IF(O824="snížená",K824,0)</f>
        <v>0</v>
      </c>
      <c r="BG824" s="217">
        <f>IF(O824="zákl. přenesená",K824,0)</f>
        <v>0</v>
      </c>
      <c r="BH824" s="217">
        <f>IF(O824="sníž. přenesená",K824,0)</f>
        <v>0</v>
      </c>
      <c r="BI824" s="217">
        <f>IF(O824="nulová",K824,0)</f>
        <v>0</v>
      </c>
      <c r="BJ824" s="25" t="s">
        <v>80</v>
      </c>
      <c r="BK824" s="217">
        <f>ROUND(P824*H824,2)</f>
        <v>0</v>
      </c>
      <c r="BL824" s="25" t="s">
        <v>175</v>
      </c>
      <c r="BM824" s="25" t="s">
        <v>907</v>
      </c>
    </row>
    <row r="825" spans="2:47" s="1" customFormat="1" ht="13.5">
      <c r="B825" s="47"/>
      <c r="D825" s="218" t="s">
        <v>456</v>
      </c>
      <c r="F825" s="219" t="s">
        <v>908</v>
      </c>
      <c r="I825" s="220"/>
      <c r="J825" s="220"/>
      <c r="M825" s="47"/>
      <c r="N825" s="221"/>
      <c r="O825" s="48"/>
      <c r="P825" s="48"/>
      <c r="Q825" s="48"/>
      <c r="R825" s="48"/>
      <c r="S825" s="48"/>
      <c r="T825" s="48"/>
      <c r="U825" s="48"/>
      <c r="V825" s="48"/>
      <c r="W825" s="48"/>
      <c r="X825" s="86"/>
      <c r="AT825" s="25" t="s">
        <v>456</v>
      </c>
      <c r="AU825" s="25" t="s">
        <v>91</v>
      </c>
    </row>
    <row r="826" spans="2:65" s="1" customFormat="1" ht="16.5" customHeight="1">
      <c r="B826" s="205"/>
      <c r="C826" s="206" t="s">
        <v>909</v>
      </c>
      <c r="D826" s="206" t="s">
        <v>171</v>
      </c>
      <c r="E826" s="207" t="s">
        <v>910</v>
      </c>
      <c r="F826" s="208" t="s">
        <v>911</v>
      </c>
      <c r="G826" s="209" t="s">
        <v>815</v>
      </c>
      <c r="H826" s="210">
        <v>1</v>
      </c>
      <c r="I826" s="211"/>
      <c r="J826" s="211"/>
      <c r="K826" s="212">
        <f>ROUND(P826*H826,2)</f>
        <v>0</v>
      </c>
      <c r="L826" s="208" t="s">
        <v>5</v>
      </c>
      <c r="M826" s="47"/>
      <c r="N826" s="213" t="s">
        <v>5</v>
      </c>
      <c r="O826" s="214" t="s">
        <v>44</v>
      </c>
      <c r="P826" s="143">
        <f>I826+J826</f>
        <v>0</v>
      </c>
      <c r="Q826" s="143">
        <f>ROUND(I826*H826,2)</f>
        <v>0</v>
      </c>
      <c r="R826" s="143">
        <f>ROUND(J826*H826,2)</f>
        <v>0</v>
      </c>
      <c r="S826" s="48"/>
      <c r="T826" s="215">
        <f>S826*H826</f>
        <v>0</v>
      </c>
      <c r="U826" s="215">
        <v>0</v>
      </c>
      <c r="V826" s="215">
        <f>U826*H826</f>
        <v>0</v>
      </c>
      <c r="W826" s="215">
        <v>0</v>
      </c>
      <c r="X826" s="216">
        <f>W826*H826</f>
        <v>0</v>
      </c>
      <c r="AR826" s="25" t="s">
        <v>175</v>
      </c>
      <c r="AT826" s="25" t="s">
        <v>171</v>
      </c>
      <c r="AU826" s="25" t="s">
        <v>91</v>
      </c>
      <c r="AY826" s="25" t="s">
        <v>169</v>
      </c>
      <c r="BE826" s="217">
        <f>IF(O826="základní",K826,0)</f>
        <v>0</v>
      </c>
      <c r="BF826" s="217">
        <f>IF(O826="snížená",K826,0)</f>
        <v>0</v>
      </c>
      <c r="BG826" s="217">
        <f>IF(O826="zákl. přenesená",K826,0)</f>
        <v>0</v>
      </c>
      <c r="BH826" s="217">
        <f>IF(O826="sníž. přenesená",K826,0)</f>
        <v>0</v>
      </c>
      <c r="BI826" s="217">
        <f>IF(O826="nulová",K826,0)</f>
        <v>0</v>
      </c>
      <c r="BJ826" s="25" t="s">
        <v>80</v>
      </c>
      <c r="BK826" s="217">
        <f>ROUND(P826*H826,2)</f>
        <v>0</v>
      </c>
      <c r="BL826" s="25" t="s">
        <v>175</v>
      </c>
      <c r="BM826" s="25" t="s">
        <v>912</v>
      </c>
    </row>
    <row r="827" spans="2:63" s="10" customFormat="1" ht="22.3" customHeight="1">
      <c r="B827" s="191"/>
      <c r="D827" s="192" t="s">
        <v>74</v>
      </c>
      <c r="E827" s="203" t="s">
        <v>913</v>
      </c>
      <c r="F827" s="203" t="s">
        <v>914</v>
      </c>
      <c r="I827" s="194"/>
      <c r="J827" s="194"/>
      <c r="K827" s="204">
        <f>BK827</f>
        <v>0</v>
      </c>
      <c r="M827" s="191"/>
      <c r="N827" s="196"/>
      <c r="O827" s="197"/>
      <c r="P827" s="197"/>
      <c r="Q827" s="198">
        <f>SUM(Q828:Q835)</f>
        <v>0</v>
      </c>
      <c r="R827" s="198">
        <f>SUM(R828:R835)</f>
        <v>0</v>
      </c>
      <c r="S827" s="197"/>
      <c r="T827" s="199">
        <f>SUM(T828:T835)</f>
        <v>0</v>
      </c>
      <c r="U827" s="197"/>
      <c r="V827" s="199">
        <f>SUM(V828:V835)</f>
        <v>0</v>
      </c>
      <c r="W827" s="197"/>
      <c r="X827" s="200">
        <f>SUM(X828:X835)</f>
        <v>0</v>
      </c>
      <c r="AR827" s="192" t="s">
        <v>80</v>
      </c>
      <c r="AT827" s="201" t="s">
        <v>74</v>
      </c>
      <c r="AU827" s="201" t="s">
        <v>91</v>
      </c>
      <c r="AY827" s="192" t="s">
        <v>169</v>
      </c>
      <c r="BK827" s="202">
        <f>SUM(BK828:BK835)</f>
        <v>0</v>
      </c>
    </row>
    <row r="828" spans="2:65" s="1" customFormat="1" ht="16.5" customHeight="1">
      <c r="B828" s="205"/>
      <c r="C828" s="206" t="s">
        <v>915</v>
      </c>
      <c r="D828" s="206" t="s">
        <v>171</v>
      </c>
      <c r="E828" s="207" t="s">
        <v>916</v>
      </c>
      <c r="F828" s="208" t="s">
        <v>917</v>
      </c>
      <c r="G828" s="209" t="s">
        <v>454</v>
      </c>
      <c r="H828" s="210">
        <v>18</v>
      </c>
      <c r="I828" s="211"/>
      <c r="J828" s="211"/>
      <c r="K828" s="212">
        <f>ROUND(P828*H828,2)</f>
        <v>0</v>
      </c>
      <c r="L828" s="208" t="s">
        <v>5</v>
      </c>
      <c r="M828" s="47"/>
      <c r="N828" s="213" t="s">
        <v>5</v>
      </c>
      <c r="O828" s="214" t="s">
        <v>44</v>
      </c>
      <c r="P828" s="143">
        <f>I828+J828</f>
        <v>0</v>
      </c>
      <c r="Q828" s="143">
        <f>ROUND(I828*H828,2)</f>
        <v>0</v>
      </c>
      <c r="R828" s="143">
        <f>ROUND(J828*H828,2)</f>
        <v>0</v>
      </c>
      <c r="S828" s="48"/>
      <c r="T828" s="215">
        <f>S828*H828</f>
        <v>0</v>
      </c>
      <c r="U828" s="215">
        <v>0</v>
      </c>
      <c r="V828" s="215">
        <f>U828*H828</f>
        <v>0</v>
      </c>
      <c r="W828" s="215">
        <v>0</v>
      </c>
      <c r="X828" s="216">
        <f>W828*H828</f>
        <v>0</v>
      </c>
      <c r="AR828" s="25" t="s">
        <v>175</v>
      </c>
      <c r="AT828" s="25" t="s">
        <v>171</v>
      </c>
      <c r="AU828" s="25" t="s">
        <v>183</v>
      </c>
      <c r="AY828" s="25" t="s">
        <v>169</v>
      </c>
      <c r="BE828" s="217">
        <f>IF(O828="základní",K828,0)</f>
        <v>0</v>
      </c>
      <c r="BF828" s="217">
        <f>IF(O828="snížená",K828,0)</f>
        <v>0</v>
      </c>
      <c r="BG828" s="217">
        <f>IF(O828="zákl. přenesená",K828,0)</f>
        <v>0</v>
      </c>
      <c r="BH828" s="217">
        <f>IF(O828="sníž. přenesená",K828,0)</f>
        <v>0</v>
      </c>
      <c r="BI828" s="217">
        <f>IF(O828="nulová",K828,0)</f>
        <v>0</v>
      </c>
      <c r="BJ828" s="25" t="s">
        <v>80</v>
      </c>
      <c r="BK828" s="217">
        <f>ROUND(P828*H828,2)</f>
        <v>0</v>
      </c>
      <c r="BL828" s="25" t="s">
        <v>175</v>
      </c>
      <c r="BM828" s="25" t="s">
        <v>918</v>
      </c>
    </row>
    <row r="829" spans="2:51" s="12" customFormat="1" ht="13.5">
      <c r="B829" s="229"/>
      <c r="D829" s="218" t="s">
        <v>179</v>
      </c>
      <c r="E829" s="230" t="s">
        <v>5</v>
      </c>
      <c r="F829" s="231" t="s">
        <v>919</v>
      </c>
      <c r="H829" s="232">
        <v>18</v>
      </c>
      <c r="I829" s="233"/>
      <c r="J829" s="233"/>
      <c r="M829" s="229"/>
      <c r="N829" s="234"/>
      <c r="O829" s="235"/>
      <c r="P829" s="235"/>
      <c r="Q829" s="235"/>
      <c r="R829" s="235"/>
      <c r="S829" s="235"/>
      <c r="T829" s="235"/>
      <c r="U829" s="235"/>
      <c r="V829" s="235"/>
      <c r="W829" s="235"/>
      <c r="X829" s="236"/>
      <c r="AT829" s="230" t="s">
        <v>179</v>
      </c>
      <c r="AU829" s="230" t="s">
        <v>183</v>
      </c>
      <c r="AV829" s="12" t="s">
        <v>91</v>
      </c>
      <c r="AW829" s="12" t="s">
        <v>7</v>
      </c>
      <c r="AX829" s="12" t="s">
        <v>80</v>
      </c>
      <c r="AY829" s="230" t="s">
        <v>169</v>
      </c>
    </row>
    <row r="830" spans="2:51" s="14" customFormat="1" ht="13.5">
      <c r="B830" s="245"/>
      <c r="D830" s="218" t="s">
        <v>179</v>
      </c>
      <c r="E830" s="246" t="s">
        <v>5</v>
      </c>
      <c r="F830" s="247" t="s">
        <v>184</v>
      </c>
      <c r="H830" s="248">
        <v>18</v>
      </c>
      <c r="I830" s="249"/>
      <c r="J830" s="249"/>
      <c r="M830" s="245"/>
      <c r="N830" s="250"/>
      <c r="O830" s="251"/>
      <c r="P830" s="251"/>
      <c r="Q830" s="251"/>
      <c r="R830" s="251"/>
      <c r="S830" s="251"/>
      <c r="T830" s="251"/>
      <c r="U830" s="251"/>
      <c r="V830" s="251"/>
      <c r="W830" s="251"/>
      <c r="X830" s="252"/>
      <c r="AT830" s="246" t="s">
        <v>179</v>
      </c>
      <c r="AU830" s="246" t="s">
        <v>183</v>
      </c>
      <c r="AV830" s="14" t="s">
        <v>175</v>
      </c>
      <c r="AW830" s="14" t="s">
        <v>7</v>
      </c>
      <c r="AX830" s="14" t="s">
        <v>75</v>
      </c>
      <c r="AY830" s="246" t="s">
        <v>169</v>
      </c>
    </row>
    <row r="831" spans="2:65" s="1" customFormat="1" ht="16.5" customHeight="1">
      <c r="B831" s="205"/>
      <c r="C831" s="206" t="s">
        <v>920</v>
      </c>
      <c r="D831" s="206" t="s">
        <v>171</v>
      </c>
      <c r="E831" s="207" t="s">
        <v>921</v>
      </c>
      <c r="F831" s="208" t="s">
        <v>922</v>
      </c>
      <c r="G831" s="209" t="s">
        <v>454</v>
      </c>
      <c r="H831" s="210">
        <v>7</v>
      </c>
      <c r="I831" s="211"/>
      <c r="J831" s="211"/>
      <c r="K831" s="212">
        <f>ROUND(P831*H831,2)</f>
        <v>0</v>
      </c>
      <c r="L831" s="208" t="s">
        <v>5</v>
      </c>
      <c r="M831" s="47"/>
      <c r="N831" s="213" t="s">
        <v>5</v>
      </c>
      <c r="O831" s="214" t="s">
        <v>44</v>
      </c>
      <c r="P831" s="143">
        <f>I831+J831</f>
        <v>0</v>
      </c>
      <c r="Q831" s="143">
        <f>ROUND(I831*H831,2)</f>
        <v>0</v>
      </c>
      <c r="R831" s="143">
        <f>ROUND(J831*H831,2)</f>
        <v>0</v>
      </c>
      <c r="S831" s="48"/>
      <c r="T831" s="215">
        <f>S831*H831</f>
        <v>0</v>
      </c>
      <c r="U831" s="215">
        <v>0</v>
      </c>
      <c r="V831" s="215">
        <f>U831*H831</f>
        <v>0</v>
      </c>
      <c r="W831" s="215">
        <v>0</v>
      </c>
      <c r="X831" s="216">
        <f>W831*H831</f>
        <v>0</v>
      </c>
      <c r="AR831" s="25" t="s">
        <v>175</v>
      </c>
      <c r="AT831" s="25" t="s">
        <v>171</v>
      </c>
      <c r="AU831" s="25" t="s">
        <v>183</v>
      </c>
      <c r="AY831" s="25" t="s">
        <v>169</v>
      </c>
      <c r="BE831" s="217">
        <f>IF(O831="základní",K831,0)</f>
        <v>0</v>
      </c>
      <c r="BF831" s="217">
        <f>IF(O831="snížená",K831,0)</f>
        <v>0</v>
      </c>
      <c r="BG831" s="217">
        <f>IF(O831="zákl. přenesená",K831,0)</f>
        <v>0</v>
      </c>
      <c r="BH831" s="217">
        <f>IF(O831="sníž. přenesená",K831,0)</f>
        <v>0</v>
      </c>
      <c r="BI831" s="217">
        <f>IF(O831="nulová",K831,0)</f>
        <v>0</v>
      </c>
      <c r="BJ831" s="25" t="s">
        <v>80</v>
      </c>
      <c r="BK831" s="217">
        <f>ROUND(P831*H831,2)</f>
        <v>0</v>
      </c>
      <c r="BL831" s="25" t="s">
        <v>175</v>
      </c>
      <c r="BM831" s="25" t="s">
        <v>923</v>
      </c>
    </row>
    <row r="832" spans="2:47" s="1" customFormat="1" ht="13.5">
      <c r="B832" s="47"/>
      <c r="D832" s="218" t="s">
        <v>456</v>
      </c>
      <c r="F832" s="219" t="s">
        <v>924</v>
      </c>
      <c r="I832" s="220"/>
      <c r="J832" s="220"/>
      <c r="M832" s="47"/>
      <c r="N832" s="221"/>
      <c r="O832" s="48"/>
      <c r="P832" s="48"/>
      <c r="Q832" s="48"/>
      <c r="R832" s="48"/>
      <c r="S832" s="48"/>
      <c r="T832" s="48"/>
      <c r="U832" s="48"/>
      <c r="V832" s="48"/>
      <c r="W832" s="48"/>
      <c r="X832" s="86"/>
      <c r="AT832" s="25" t="s">
        <v>456</v>
      </c>
      <c r="AU832" s="25" t="s">
        <v>183</v>
      </c>
    </row>
    <row r="833" spans="2:51" s="11" customFormat="1" ht="13.5">
      <c r="B833" s="222"/>
      <c r="D833" s="218" t="s">
        <v>179</v>
      </c>
      <c r="E833" s="223" t="s">
        <v>5</v>
      </c>
      <c r="F833" s="224" t="s">
        <v>925</v>
      </c>
      <c r="H833" s="223" t="s">
        <v>5</v>
      </c>
      <c r="I833" s="225"/>
      <c r="J833" s="225"/>
      <c r="M833" s="222"/>
      <c r="N833" s="226"/>
      <c r="O833" s="227"/>
      <c r="P833" s="227"/>
      <c r="Q833" s="227"/>
      <c r="R833" s="227"/>
      <c r="S833" s="227"/>
      <c r="T833" s="227"/>
      <c r="U833" s="227"/>
      <c r="V833" s="227"/>
      <c r="W833" s="227"/>
      <c r="X833" s="228"/>
      <c r="AT833" s="223" t="s">
        <v>179</v>
      </c>
      <c r="AU833" s="223" t="s">
        <v>183</v>
      </c>
      <c r="AV833" s="11" t="s">
        <v>80</v>
      </c>
      <c r="AW833" s="11" t="s">
        <v>7</v>
      </c>
      <c r="AX833" s="11" t="s">
        <v>75</v>
      </c>
      <c r="AY833" s="223" t="s">
        <v>169</v>
      </c>
    </row>
    <row r="834" spans="2:51" s="12" customFormat="1" ht="13.5">
      <c r="B834" s="229"/>
      <c r="D834" s="218" t="s">
        <v>179</v>
      </c>
      <c r="E834" s="230" t="s">
        <v>5</v>
      </c>
      <c r="F834" s="231" t="s">
        <v>228</v>
      </c>
      <c r="H834" s="232">
        <v>7</v>
      </c>
      <c r="I834" s="233"/>
      <c r="J834" s="233"/>
      <c r="M834" s="229"/>
      <c r="N834" s="234"/>
      <c r="O834" s="235"/>
      <c r="P834" s="235"/>
      <c r="Q834" s="235"/>
      <c r="R834" s="235"/>
      <c r="S834" s="235"/>
      <c r="T834" s="235"/>
      <c r="U834" s="235"/>
      <c r="V834" s="235"/>
      <c r="W834" s="235"/>
      <c r="X834" s="236"/>
      <c r="AT834" s="230" t="s">
        <v>179</v>
      </c>
      <c r="AU834" s="230" t="s">
        <v>183</v>
      </c>
      <c r="AV834" s="12" t="s">
        <v>91</v>
      </c>
      <c r="AW834" s="12" t="s">
        <v>7</v>
      </c>
      <c r="AX834" s="12" t="s">
        <v>80</v>
      </c>
      <c r="AY834" s="230" t="s">
        <v>169</v>
      </c>
    </row>
    <row r="835" spans="2:51" s="14" customFormat="1" ht="13.5">
      <c r="B835" s="245"/>
      <c r="D835" s="218" t="s">
        <v>179</v>
      </c>
      <c r="E835" s="246" t="s">
        <v>5</v>
      </c>
      <c r="F835" s="247" t="s">
        <v>184</v>
      </c>
      <c r="H835" s="248">
        <v>7</v>
      </c>
      <c r="I835" s="249"/>
      <c r="J835" s="249"/>
      <c r="M835" s="245"/>
      <c r="N835" s="250"/>
      <c r="O835" s="251"/>
      <c r="P835" s="251"/>
      <c r="Q835" s="251"/>
      <c r="R835" s="251"/>
      <c r="S835" s="251"/>
      <c r="T835" s="251"/>
      <c r="U835" s="251"/>
      <c r="V835" s="251"/>
      <c r="W835" s="251"/>
      <c r="X835" s="252"/>
      <c r="AT835" s="246" t="s">
        <v>179</v>
      </c>
      <c r="AU835" s="246" t="s">
        <v>183</v>
      </c>
      <c r="AV835" s="14" t="s">
        <v>175</v>
      </c>
      <c r="AW835" s="14" t="s">
        <v>7</v>
      </c>
      <c r="AX835" s="14" t="s">
        <v>75</v>
      </c>
      <c r="AY835" s="246" t="s">
        <v>169</v>
      </c>
    </row>
    <row r="836" spans="2:63" s="10" customFormat="1" ht="22.3" customHeight="1">
      <c r="B836" s="191"/>
      <c r="D836" s="192" t="s">
        <v>74</v>
      </c>
      <c r="E836" s="203" t="s">
        <v>926</v>
      </c>
      <c r="F836" s="203" t="s">
        <v>927</v>
      </c>
      <c r="I836" s="194"/>
      <c r="J836" s="194"/>
      <c r="K836" s="204">
        <f>BK836</f>
        <v>0</v>
      </c>
      <c r="M836" s="191"/>
      <c r="N836" s="196"/>
      <c r="O836" s="197"/>
      <c r="P836" s="197"/>
      <c r="Q836" s="198">
        <f>SUM(Q837:Q850)</f>
        <v>0</v>
      </c>
      <c r="R836" s="198">
        <f>SUM(R837:R850)</f>
        <v>0</v>
      </c>
      <c r="S836" s="197"/>
      <c r="T836" s="199">
        <f>SUM(T837:T850)</f>
        <v>0</v>
      </c>
      <c r="U836" s="197"/>
      <c r="V836" s="199">
        <f>SUM(V837:V850)</f>
        <v>0</v>
      </c>
      <c r="W836" s="197"/>
      <c r="X836" s="200">
        <f>SUM(X837:X850)</f>
        <v>0</v>
      </c>
      <c r="AR836" s="192" t="s">
        <v>80</v>
      </c>
      <c r="AT836" s="201" t="s">
        <v>74</v>
      </c>
      <c r="AU836" s="201" t="s">
        <v>91</v>
      </c>
      <c r="AY836" s="192" t="s">
        <v>169</v>
      </c>
      <c r="BK836" s="202">
        <f>SUM(BK837:BK850)</f>
        <v>0</v>
      </c>
    </row>
    <row r="837" spans="2:65" s="1" customFormat="1" ht="16.5" customHeight="1">
      <c r="B837" s="205"/>
      <c r="C837" s="206" t="s">
        <v>928</v>
      </c>
      <c r="D837" s="206" t="s">
        <v>171</v>
      </c>
      <c r="E837" s="207" t="s">
        <v>929</v>
      </c>
      <c r="F837" s="208" t="s">
        <v>930</v>
      </c>
      <c r="G837" s="209" t="s">
        <v>454</v>
      </c>
      <c r="H837" s="210">
        <v>18</v>
      </c>
      <c r="I837" s="211"/>
      <c r="J837" s="211"/>
      <c r="K837" s="212">
        <f>ROUND(P837*H837,2)</f>
        <v>0</v>
      </c>
      <c r="L837" s="208" t="s">
        <v>5</v>
      </c>
      <c r="M837" s="47"/>
      <c r="N837" s="213" t="s">
        <v>5</v>
      </c>
      <c r="O837" s="214" t="s">
        <v>44</v>
      </c>
      <c r="P837" s="143">
        <f>I837+J837</f>
        <v>0</v>
      </c>
      <c r="Q837" s="143">
        <f>ROUND(I837*H837,2)</f>
        <v>0</v>
      </c>
      <c r="R837" s="143">
        <f>ROUND(J837*H837,2)</f>
        <v>0</v>
      </c>
      <c r="S837" s="48"/>
      <c r="T837" s="215">
        <f>S837*H837</f>
        <v>0</v>
      </c>
      <c r="U837" s="215">
        <v>0</v>
      </c>
      <c r="V837" s="215">
        <f>U837*H837</f>
        <v>0</v>
      </c>
      <c r="W837" s="215">
        <v>0</v>
      </c>
      <c r="X837" s="216">
        <f>W837*H837</f>
        <v>0</v>
      </c>
      <c r="AR837" s="25" t="s">
        <v>175</v>
      </c>
      <c r="AT837" s="25" t="s">
        <v>171</v>
      </c>
      <c r="AU837" s="25" t="s">
        <v>183</v>
      </c>
      <c r="AY837" s="25" t="s">
        <v>169</v>
      </c>
      <c r="BE837" s="217">
        <f>IF(O837="základní",K837,0)</f>
        <v>0</v>
      </c>
      <c r="BF837" s="217">
        <f>IF(O837="snížená",K837,0)</f>
        <v>0</v>
      </c>
      <c r="BG837" s="217">
        <f>IF(O837="zákl. přenesená",K837,0)</f>
        <v>0</v>
      </c>
      <c r="BH837" s="217">
        <f>IF(O837="sníž. přenesená",K837,0)</f>
        <v>0</v>
      </c>
      <c r="BI837" s="217">
        <f>IF(O837="nulová",K837,0)</f>
        <v>0</v>
      </c>
      <c r="BJ837" s="25" t="s">
        <v>80</v>
      </c>
      <c r="BK837" s="217">
        <f>ROUND(P837*H837,2)</f>
        <v>0</v>
      </c>
      <c r="BL837" s="25" t="s">
        <v>175</v>
      </c>
      <c r="BM837" s="25" t="s">
        <v>931</v>
      </c>
    </row>
    <row r="838" spans="2:47" s="1" customFormat="1" ht="13.5">
      <c r="B838" s="47"/>
      <c r="D838" s="218" t="s">
        <v>456</v>
      </c>
      <c r="F838" s="219" t="s">
        <v>932</v>
      </c>
      <c r="I838" s="220"/>
      <c r="J838" s="220"/>
      <c r="M838" s="47"/>
      <c r="N838" s="221"/>
      <c r="O838" s="48"/>
      <c r="P838" s="48"/>
      <c r="Q838" s="48"/>
      <c r="R838" s="48"/>
      <c r="S838" s="48"/>
      <c r="T838" s="48"/>
      <c r="U838" s="48"/>
      <c r="V838" s="48"/>
      <c r="W838" s="48"/>
      <c r="X838" s="86"/>
      <c r="AT838" s="25" t="s">
        <v>456</v>
      </c>
      <c r="AU838" s="25" t="s">
        <v>183</v>
      </c>
    </row>
    <row r="839" spans="2:51" s="11" customFormat="1" ht="13.5">
      <c r="B839" s="222"/>
      <c r="D839" s="218" t="s">
        <v>179</v>
      </c>
      <c r="E839" s="223" t="s">
        <v>5</v>
      </c>
      <c r="F839" s="224" t="s">
        <v>933</v>
      </c>
      <c r="H839" s="223" t="s">
        <v>5</v>
      </c>
      <c r="I839" s="225"/>
      <c r="J839" s="225"/>
      <c r="M839" s="222"/>
      <c r="N839" s="226"/>
      <c r="O839" s="227"/>
      <c r="P839" s="227"/>
      <c r="Q839" s="227"/>
      <c r="R839" s="227"/>
      <c r="S839" s="227"/>
      <c r="T839" s="227"/>
      <c r="U839" s="227"/>
      <c r="V839" s="227"/>
      <c r="W839" s="227"/>
      <c r="X839" s="228"/>
      <c r="AT839" s="223" t="s">
        <v>179</v>
      </c>
      <c r="AU839" s="223" t="s">
        <v>183</v>
      </c>
      <c r="AV839" s="11" t="s">
        <v>80</v>
      </c>
      <c r="AW839" s="11" t="s">
        <v>7</v>
      </c>
      <c r="AX839" s="11" t="s">
        <v>75</v>
      </c>
      <c r="AY839" s="223" t="s">
        <v>169</v>
      </c>
    </row>
    <row r="840" spans="2:51" s="12" customFormat="1" ht="13.5">
      <c r="B840" s="229"/>
      <c r="D840" s="218" t="s">
        <v>179</v>
      </c>
      <c r="E840" s="230" t="s">
        <v>5</v>
      </c>
      <c r="F840" s="231" t="s">
        <v>339</v>
      </c>
      <c r="H840" s="232">
        <v>18</v>
      </c>
      <c r="I840" s="233"/>
      <c r="J840" s="233"/>
      <c r="M840" s="229"/>
      <c r="N840" s="234"/>
      <c r="O840" s="235"/>
      <c r="P840" s="235"/>
      <c r="Q840" s="235"/>
      <c r="R840" s="235"/>
      <c r="S840" s="235"/>
      <c r="T840" s="235"/>
      <c r="U840" s="235"/>
      <c r="V840" s="235"/>
      <c r="W840" s="235"/>
      <c r="X840" s="236"/>
      <c r="AT840" s="230" t="s">
        <v>179</v>
      </c>
      <c r="AU840" s="230" t="s">
        <v>183</v>
      </c>
      <c r="AV840" s="12" t="s">
        <v>91</v>
      </c>
      <c r="AW840" s="12" t="s">
        <v>7</v>
      </c>
      <c r="AX840" s="12" t="s">
        <v>75</v>
      </c>
      <c r="AY840" s="230" t="s">
        <v>169</v>
      </c>
    </row>
    <row r="841" spans="2:51" s="14" customFormat="1" ht="13.5">
      <c r="B841" s="245"/>
      <c r="D841" s="218" t="s">
        <v>179</v>
      </c>
      <c r="E841" s="246" t="s">
        <v>5</v>
      </c>
      <c r="F841" s="247" t="s">
        <v>184</v>
      </c>
      <c r="H841" s="248">
        <v>18</v>
      </c>
      <c r="I841" s="249"/>
      <c r="J841" s="249"/>
      <c r="M841" s="245"/>
      <c r="N841" s="250"/>
      <c r="O841" s="251"/>
      <c r="P841" s="251"/>
      <c r="Q841" s="251"/>
      <c r="R841" s="251"/>
      <c r="S841" s="251"/>
      <c r="T841" s="251"/>
      <c r="U841" s="251"/>
      <c r="V841" s="251"/>
      <c r="W841" s="251"/>
      <c r="X841" s="252"/>
      <c r="AT841" s="246" t="s">
        <v>179</v>
      </c>
      <c r="AU841" s="246" t="s">
        <v>183</v>
      </c>
      <c r="AV841" s="14" t="s">
        <v>175</v>
      </c>
      <c r="AW841" s="14" t="s">
        <v>7</v>
      </c>
      <c r="AX841" s="14" t="s">
        <v>80</v>
      </c>
      <c r="AY841" s="246" t="s">
        <v>169</v>
      </c>
    </row>
    <row r="842" spans="2:65" s="1" customFormat="1" ht="16.5" customHeight="1">
      <c r="B842" s="205"/>
      <c r="C842" s="206" t="s">
        <v>934</v>
      </c>
      <c r="D842" s="206" t="s">
        <v>171</v>
      </c>
      <c r="E842" s="207" t="s">
        <v>935</v>
      </c>
      <c r="F842" s="208" t="s">
        <v>917</v>
      </c>
      <c r="G842" s="209" t="s">
        <v>454</v>
      </c>
      <c r="H842" s="210">
        <v>18</v>
      </c>
      <c r="I842" s="211"/>
      <c r="J842" s="211"/>
      <c r="K842" s="212">
        <f>ROUND(P842*H842,2)</f>
        <v>0</v>
      </c>
      <c r="L842" s="208" t="s">
        <v>5</v>
      </c>
      <c r="M842" s="47"/>
      <c r="N842" s="213" t="s">
        <v>5</v>
      </c>
      <c r="O842" s="214" t="s">
        <v>44</v>
      </c>
      <c r="P842" s="143">
        <f>I842+J842</f>
        <v>0</v>
      </c>
      <c r="Q842" s="143">
        <f>ROUND(I842*H842,2)</f>
        <v>0</v>
      </c>
      <c r="R842" s="143">
        <f>ROUND(J842*H842,2)</f>
        <v>0</v>
      </c>
      <c r="S842" s="48"/>
      <c r="T842" s="215">
        <f>S842*H842</f>
        <v>0</v>
      </c>
      <c r="U842" s="215">
        <v>0</v>
      </c>
      <c r="V842" s="215">
        <f>U842*H842</f>
        <v>0</v>
      </c>
      <c r="W842" s="215">
        <v>0</v>
      </c>
      <c r="X842" s="216">
        <f>W842*H842</f>
        <v>0</v>
      </c>
      <c r="AR842" s="25" t="s">
        <v>175</v>
      </c>
      <c r="AT842" s="25" t="s">
        <v>171</v>
      </c>
      <c r="AU842" s="25" t="s">
        <v>183</v>
      </c>
      <c r="AY842" s="25" t="s">
        <v>169</v>
      </c>
      <c r="BE842" s="217">
        <f>IF(O842="základní",K842,0)</f>
        <v>0</v>
      </c>
      <c r="BF842" s="217">
        <f>IF(O842="snížená",K842,0)</f>
        <v>0</v>
      </c>
      <c r="BG842" s="217">
        <f>IF(O842="zákl. přenesená",K842,0)</f>
        <v>0</v>
      </c>
      <c r="BH842" s="217">
        <f>IF(O842="sníž. přenesená",K842,0)</f>
        <v>0</v>
      </c>
      <c r="BI842" s="217">
        <f>IF(O842="nulová",K842,0)</f>
        <v>0</v>
      </c>
      <c r="BJ842" s="25" t="s">
        <v>80</v>
      </c>
      <c r="BK842" s="217">
        <f>ROUND(P842*H842,2)</f>
        <v>0</v>
      </c>
      <c r="BL842" s="25" t="s">
        <v>175</v>
      </c>
      <c r="BM842" s="25" t="s">
        <v>936</v>
      </c>
    </row>
    <row r="843" spans="2:51" s="11" customFormat="1" ht="13.5">
      <c r="B843" s="222"/>
      <c r="D843" s="218" t="s">
        <v>179</v>
      </c>
      <c r="E843" s="223" t="s">
        <v>5</v>
      </c>
      <c r="F843" s="224" t="s">
        <v>933</v>
      </c>
      <c r="H843" s="223" t="s">
        <v>5</v>
      </c>
      <c r="I843" s="225"/>
      <c r="J843" s="225"/>
      <c r="M843" s="222"/>
      <c r="N843" s="226"/>
      <c r="O843" s="227"/>
      <c r="P843" s="227"/>
      <c r="Q843" s="227"/>
      <c r="R843" s="227"/>
      <c r="S843" s="227"/>
      <c r="T843" s="227"/>
      <c r="U843" s="227"/>
      <c r="V843" s="227"/>
      <c r="W843" s="227"/>
      <c r="X843" s="228"/>
      <c r="AT843" s="223" t="s">
        <v>179</v>
      </c>
      <c r="AU843" s="223" t="s">
        <v>183</v>
      </c>
      <c r="AV843" s="11" t="s">
        <v>80</v>
      </c>
      <c r="AW843" s="11" t="s">
        <v>7</v>
      </c>
      <c r="AX843" s="11" t="s">
        <v>75</v>
      </c>
      <c r="AY843" s="223" t="s">
        <v>169</v>
      </c>
    </row>
    <row r="844" spans="2:51" s="12" customFormat="1" ht="13.5">
      <c r="B844" s="229"/>
      <c r="D844" s="218" t="s">
        <v>179</v>
      </c>
      <c r="E844" s="230" t="s">
        <v>5</v>
      </c>
      <c r="F844" s="231" t="s">
        <v>339</v>
      </c>
      <c r="H844" s="232">
        <v>18</v>
      </c>
      <c r="I844" s="233"/>
      <c r="J844" s="233"/>
      <c r="M844" s="229"/>
      <c r="N844" s="234"/>
      <c r="O844" s="235"/>
      <c r="P844" s="235"/>
      <c r="Q844" s="235"/>
      <c r="R844" s="235"/>
      <c r="S844" s="235"/>
      <c r="T844" s="235"/>
      <c r="U844" s="235"/>
      <c r="V844" s="235"/>
      <c r="W844" s="235"/>
      <c r="X844" s="236"/>
      <c r="AT844" s="230" t="s">
        <v>179</v>
      </c>
      <c r="AU844" s="230" t="s">
        <v>183</v>
      </c>
      <c r="AV844" s="12" t="s">
        <v>91</v>
      </c>
      <c r="AW844" s="12" t="s">
        <v>7</v>
      </c>
      <c r="AX844" s="12" t="s">
        <v>75</v>
      </c>
      <c r="AY844" s="230" t="s">
        <v>169</v>
      </c>
    </row>
    <row r="845" spans="2:51" s="14" customFormat="1" ht="13.5">
      <c r="B845" s="245"/>
      <c r="D845" s="218" t="s">
        <v>179</v>
      </c>
      <c r="E845" s="246" t="s">
        <v>5</v>
      </c>
      <c r="F845" s="247" t="s">
        <v>184</v>
      </c>
      <c r="H845" s="248">
        <v>18</v>
      </c>
      <c r="I845" s="249"/>
      <c r="J845" s="249"/>
      <c r="M845" s="245"/>
      <c r="N845" s="250"/>
      <c r="O845" s="251"/>
      <c r="P845" s="251"/>
      <c r="Q845" s="251"/>
      <c r="R845" s="251"/>
      <c r="S845" s="251"/>
      <c r="T845" s="251"/>
      <c r="U845" s="251"/>
      <c r="V845" s="251"/>
      <c r="W845" s="251"/>
      <c r="X845" s="252"/>
      <c r="AT845" s="246" t="s">
        <v>179</v>
      </c>
      <c r="AU845" s="246" t="s">
        <v>183</v>
      </c>
      <c r="AV845" s="14" t="s">
        <v>175</v>
      </c>
      <c r="AW845" s="14" t="s">
        <v>7</v>
      </c>
      <c r="AX845" s="14" t="s">
        <v>80</v>
      </c>
      <c r="AY845" s="246" t="s">
        <v>169</v>
      </c>
    </row>
    <row r="846" spans="2:65" s="1" customFormat="1" ht="16.5" customHeight="1">
      <c r="B846" s="205"/>
      <c r="C846" s="206" t="s">
        <v>937</v>
      </c>
      <c r="D846" s="206" t="s">
        <v>171</v>
      </c>
      <c r="E846" s="207" t="s">
        <v>938</v>
      </c>
      <c r="F846" s="208" t="s">
        <v>939</v>
      </c>
      <c r="G846" s="209" t="s">
        <v>815</v>
      </c>
      <c r="H846" s="210">
        <v>1</v>
      </c>
      <c r="I846" s="211"/>
      <c r="J846" s="211"/>
      <c r="K846" s="212">
        <f>ROUND(P846*H846,2)</f>
        <v>0</v>
      </c>
      <c r="L846" s="208" t="s">
        <v>5</v>
      </c>
      <c r="M846" s="47"/>
      <c r="N846" s="213" t="s">
        <v>5</v>
      </c>
      <c r="O846" s="214" t="s">
        <v>44</v>
      </c>
      <c r="P846" s="143">
        <f>I846+J846</f>
        <v>0</v>
      </c>
      <c r="Q846" s="143">
        <f>ROUND(I846*H846,2)</f>
        <v>0</v>
      </c>
      <c r="R846" s="143">
        <f>ROUND(J846*H846,2)</f>
        <v>0</v>
      </c>
      <c r="S846" s="48"/>
      <c r="T846" s="215">
        <f>S846*H846</f>
        <v>0</v>
      </c>
      <c r="U846" s="215">
        <v>0</v>
      </c>
      <c r="V846" s="215">
        <f>U846*H846</f>
        <v>0</v>
      </c>
      <c r="W846" s="215">
        <v>0</v>
      </c>
      <c r="X846" s="216">
        <f>W846*H846</f>
        <v>0</v>
      </c>
      <c r="AR846" s="25" t="s">
        <v>175</v>
      </c>
      <c r="AT846" s="25" t="s">
        <v>171</v>
      </c>
      <c r="AU846" s="25" t="s">
        <v>183</v>
      </c>
      <c r="AY846" s="25" t="s">
        <v>169</v>
      </c>
      <c r="BE846" s="217">
        <f>IF(O846="základní",K846,0)</f>
        <v>0</v>
      </c>
      <c r="BF846" s="217">
        <f>IF(O846="snížená",K846,0)</f>
        <v>0</v>
      </c>
      <c r="BG846" s="217">
        <f>IF(O846="zákl. přenesená",K846,0)</f>
        <v>0</v>
      </c>
      <c r="BH846" s="217">
        <f>IF(O846="sníž. přenesená",K846,0)</f>
        <v>0</v>
      </c>
      <c r="BI846" s="217">
        <f>IF(O846="nulová",K846,0)</f>
        <v>0</v>
      </c>
      <c r="BJ846" s="25" t="s">
        <v>80</v>
      </c>
      <c r="BK846" s="217">
        <f>ROUND(P846*H846,2)</f>
        <v>0</v>
      </c>
      <c r="BL846" s="25" t="s">
        <v>175</v>
      </c>
      <c r="BM846" s="25" t="s">
        <v>940</v>
      </c>
    </row>
    <row r="847" spans="2:47" s="1" customFormat="1" ht="13.5">
      <c r="B847" s="47"/>
      <c r="D847" s="218" t="s">
        <v>456</v>
      </c>
      <c r="F847" s="219" t="s">
        <v>941</v>
      </c>
      <c r="I847" s="220"/>
      <c r="J847" s="220"/>
      <c r="M847" s="47"/>
      <c r="N847" s="221"/>
      <c r="O847" s="48"/>
      <c r="P847" s="48"/>
      <c r="Q847" s="48"/>
      <c r="R847" s="48"/>
      <c r="S847" s="48"/>
      <c r="T847" s="48"/>
      <c r="U847" s="48"/>
      <c r="V847" s="48"/>
      <c r="W847" s="48"/>
      <c r="X847" s="86"/>
      <c r="AT847" s="25" t="s">
        <v>456</v>
      </c>
      <c r="AU847" s="25" t="s">
        <v>183</v>
      </c>
    </row>
    <row r="848" spans="2:51" s="11" customFormat="1" ht="13.5">
      <c r="B848" s="222"/>
      <c r="D848" s="218" t="s">
        <v>179</v>
      </c>
      <c r="E848" s="223" t="s">
        <v>5</v>
      </c>
      <c r="F848" s="224" t="s">
        <v>942</v>
      </c>
      <c r="H848" s="223" t="s">
        <v>5</v>
      </c>
      <c r="I848" s="225"/>
      <c r="J848" s="225"/>
      <c r="M848" s="222"/>
      <c r="N848" s="226"/>
      <c r="O848" s="227"/>
      <c r="P848" s="227"/>
      <c r="Q848" s="227"/>
      <c r="R848" s="227"/>
      <c r="S848" s="227"/>
      <c r="T848" s="227"/>
      <c r="U848" s="227"/>
      <c r="V848" s="227"/>
      <c r="W848" s="227"/>
      <c r="X848" s="228"/>
      <c r="AT848" s="223" t="s">
        <v>179</v>
      </c>
      <c r="AU848" s="223" t="s">
        <v>183</v>
      </c>
      <c r="AV848" s="11" t="s">
        <v>80</v>
      </c>
      <c r="AW848" s="11" t="s">
        <v>7</v>
      </c>
      <c r="AX848" s="11" t="s">
        <v>75</v>
      </c>
      <c r="AY848" s="223" t="s">
        <v>169</v>
      </c>
    </row>
    <row r="849" spans="2:51" s="12" customFormat="1" ht="13.5">
      <c r="B849" s="229"/>
      <c r="D849" s="218" t="s">
        <v>179</v>
      </c>
      <c r="E849" s="230" t="s">
        <v>5</v>
      </c>
      <c r="F849" s="231" t="s">
        <v>80</v>
      </c>
      <c r="H849" s="232">
        <v>1</v>
      </c>
      <c r="I849" s="233"/>
      <c r="J849" s="233"/>
      <c r="M849" s="229"/>
      <c r="N849" s="234"/>
      <c r="O849" s="235"/>
      <c r="P849" s="235"/>
      <c r="Q849" s="235"/>
      <c r="R849" s="235"/>
      <c r="S849" s="235"/>
      <c r="T849" s="235"/>
      <c r="U849" s="235"/>
      <c r="V849" s="235"/>
      <c r="W849" s="235"/>
      <c r="X849" s="236"/>
      <c r="AT849" s="230" t="s">
        <v>179</v>
      </c>
      <c r="AU849" s="230" t="s">
        <v>183</v>
      </c>
      <c r="AV849" s="12" t="s">
        <v>91</v>
      </c>
      <c r="AW849" s="12" t="s">
        <v>7</v>
      </c>
      <c r="AX849" s="12" t="s">
        <v>75</v>
      </c>
      <c r="AY849" s="230" t="s">
        <v>169</v>
      </c>
    </row>
    <row r="850" spans="2:51" s="14" customFormat="1" ht="13.5">
      <c r="B850" s="245"/>
      <c r="D850" s="218" t="s">
        <v>179</v>
      </c>
      <c r="E850" s="246" t="s">
        <v>5</v>
      </c>
      <c r="F850" s="247" t="s">
        <v>184</v>
      </c>
      <c r="H850" s="248">
        <v>1</v>
      </c>
      <c r="I850" s="249"/>
      <c r="J850" s="249"/>
      <c r="M850" s="245"/>
      <c r="N850" s="250"/>
      <c r="O850" s="251"/>
      <c r="P850" s="251"/>
      <c r="Q850" s="251"/>
      <c r="R850" s="251"/>
      <c r="S850" s="251"/>
      <c r="T850" s="251"/>
      <c r="U850" s="251"/>
      <c r="V850" s="251"/>
      <c r="W850" s="251"/>
      <c r="X850" s="252"/>
      <c r="AT850" s="246" t="s">
        <v>179</v>
      </c>
      <c r="AU850" s="246" t="s">
        <v>183</v>
      </c>
      <c r="AV850" s="14" t="s">
        <v>175</v>
      </c>
      <c r="AW850" s="14" t="s">
        <v>7</v>
      </c>
      <c r="AX850" s="14" t="s">
        <v>80</v>
      </c>
      <c r="AY850" s="246" t="s">
        <v>169</v>
      </c>
    </row>
    <row r="851" spans="2:63" s="10" customFormat="1" ht="22.3" customHeight="1">
      <c r="B851" s="191"/>
      <c r="D851" s="192" t="s">
        <v>74</v>
      </c>
      <c r="E851" s="203" t="s">
        <v>943</v>
      </c>
      <c r="F851" s="203" t="s">
        <v>944</v>
      </c>
      <c r="I851" s="194"/>
      <c r="J851" s="194"/>
      <c r="K851" s="204">
        <f>BK851</f>
        <v>0</v>
      </c>
      <c r="M851" s="191"/>
      <c r="N851" s="196"/>
      <c r="O851" s="197"/>
      <c r="P851" s="197"/>
      <c r="Q851" s="198">
        <f>SUM(Q852:Q856)</f>
        <v>0</v>
      </c>
      <c r="R851" s="198">
        <f>SUM(R852:R856)</f>
        <v>0</v>
      </c>
      <c r="S851" s="197"/>
      <c r="T851" s="199">
        <f>SUM(T852:T856)</f>
        <v>0</v>
      </c>
      <c r="U851" s="197"/>
      <c r="V851" s="199">
        <f>SUM(V852:V856)</f>
        <v>0</v>
      </c>
      <c r="W851" s="197"/>
      <c r="X851" s="200">
        <f>SUM(X852:X856)</f>
        <v>0</v>
      </c>
      <c r="AR851" s="192" t="s">
        <v>80</v>
      </c>
      <c r="AT851" s="201" t="s">
        <v>74</v>
      </c>
      <c r="AU851" s="201" t="s">
        <v>91</v>
      </c>
      <c r="AY851" s="192" t="s">
        <v>169</v>
      </c>
      <c r="BK851" s="202">
        <f>SUM(BK852:BK856)</f>
        <v>0</v>
      </c>
    </row>
    <row r="852" spans="2:65" s="1" customFormat="1" ht="16.5" customHeight="1">
      <c r="B852" s="205"/>
      <c r="C852" s="206" t="s">
        <v>945</v>
      </c>
      <c r="D852" s="206" t="s">
        <v>171</v>
      </c>
      <c r="E852" s="207" t="s">
        <v>946</v>
      </c>
      <c r="F852" s="208" t="s">
        <v>930</v>
      </c>
      <c r="G852" s="209" t="s">
        <v>454</v>
      </c>
      <c r="H852" s="210">
        <v>23</v>
      </c>
      <c r="I852" s="211"/>
      <c r="J852" s="211"/>
      <c r="K852" s="212">
        <f>ROUND(P852*H852,2)</f>
        <v>0</v>
      </c>
      <c r="L852" s="208" t="s">
        <v>5</v>
      </c>
      <c r="M852" s="47"/>
      <c r="N852" s="213" t="s">
        <v>5</v>
      </c>
      <c r="O852" s="214" t="s">
        <v>44</v>
      </c>
      <c r="P852" s="143">
        <f>I852+J852</f>
        <v>0</v>
      </c>
      <c r="Q852" s="143">
        <f>ROUND(I852*H852,2)</f>
        <v>0</v>
      </c>
      <c r="R852" s="143">
        <f>ROUND(J852*H852,2)</f>
        <v>0</v>
      </c>
      <c r="S852" s="48"/>
      <c r="T852" s="215">
        <f>S852*H852</f>
        <v>0</v>
      </c>
      <c r="U852" s="215">
        <v>0</v>
      </c>
      <c r="V852" s="215">
        <f>U852*H852</f>
        <v>0</v>
      </c>
      <c r="W852" s="215">
        <v>0</v>
      </c>
      <c r="X852" s="216">
        <f>W852*H852</f>
        <v>0</v>
      </c>
      <c r="AR852" s="25" t="s">
        <v>175</v>
      </c>
      <c r="AT852" s="25" t="s">
        <v>171</v>
      </c>
      <c r="AU852" s="25" t="s">
        <v>183</v>
      </c>
      <c r="AY852" s="25" t="s">
        <v>169</v>
      </c>
      <c r="BE852" s="217">
        <f>IF(O852="základní",K852,0)</f>
        <v>0</v>
      </c>
      <c r="BF852" s="217">
        <f>IF(O852="snížená",K852,0)</f>
        <v>0</v>
      </c>
      <c r="BG852" s="217">
        <f>IF(O852="zákl. přenesená",K852,0)</f>
        <v>0</v>
      </c>
      <c r="BH852" s="217">
        <f>IF(O852="sníž. přenesená",K852,0)</f>
        <v>0</v>
      </c>
      <c r="BI852" s="217">
        <f>IF(O852="nulová",K852,0)</f>
        <v>0</v>
      </c>
      <c r="BJ852" s="25" t="s">
        <v>80</v>
      </c>
      <c r="BK852" s="217">
        <f>ROUND(P852*H852,2)</f>
        <v>0</v>
      </c>
      <c r="BL852" s="25" t="s">
        <v>175</v>
      </c>
      <c r="BM852" s="25" t="s">
        <v>947</v>
      </c>
    </row>
    <row r="853" spans="2:47" s="1" customFormat="1" ht="13.5">
      <c r="B853" s="47"/>
      <c r="D853" s="218" t="s">
        <v>456</v>
      </c>
      <c r="F853" s="219" t="s">
        <v>932</v>
      </c>
      <c r="I853" s="220"/>
      <c r="J853" s="220"/>
      <c r="M853" s="47"/>
      <c r="N853" s="221"/>
      <c r="O853" s="48"/>
      <c r="P853" s="48"/>
      <c r="Q853" s="48"/>
      <c r="R853" s="48"/>
      <c r="S853" s="48"/>
      <c r="T853" s="48"/>
      <c r="U853" s="48"/>
      <c r="V853" s="48"/>
      <c r="W853" s="48"/>
      <c r="X853" s="86"/>
      <c r="AT853" s="25" t="s">
        <v>456</v>
      </c>
      <c r="AU853" s="25" t="s">
        <v>183</v>
      </c>
    </row>
    <row r="854" spans="2:65" s="1" customFormat="1" ht="16.5" customHeight="1">
      <c r="B854" s="205"/>
      <c r="C854" s="206" t="s">
        <v>948</v>
      </c>
      <c r="D854" s="206" t="s">
        <v>171</v>
      </c>
      <c r="E854" s="207" t="s">
        <v>949</v>
      </c>
      <c r="F854" s="208" t="s">
        <v>917</v>
      </c>
      <c r="G854" s="209" t="s">
        <v>454</v>
      </c>
      <c r="H854" s="210">
        <v>18</v>
      </c>
      <c r="I854" s="211"/>
      <c r="J854" s="211"/>
      <c r="K854" s="212">
        <f>ROUND(P854*H854,2)</f>
        <v>0</v>
      </c>
      <c r="L854" s="208" t="s">
        <v>5</v>
      </c>
      <c r="M854" s="47"/>
      <c r="N854" s="213" t="s">
        <v>5</v>
      </c>
      <c r="O854" s="214" t="s">
        <v>44</v>
      </c>
      <c r="P854" s="143">
        <f>I854+J854</f>
        <v>0</v>
      </c>
      <c r="Q854" s="143">
        <f>ROUND(I854*H854,2)</f>
        <v>0</v>
      </c>
      <c r="R854" s="143">
        <f>ROUND(J854*H854,2)</f>
        <v>0</v>
      </c>
      <c r="S854" s="48"/>
      <c r="T854" s="215">
        <f>S854*H854</f>
        <v>0</v>
      </c>
      <c r="U854" s="215">
        <v>0</v>
      </c>
      <c r="V854" s="215">
        <f>U854*H854</f>
        <v>0</v>
      </c>
      <c r="W854" s="215">
        <v>0</v>
      </c>
      <c r="X854" s="216">
        <f>W854*H854</f>
        <v>0</v>
      </c>
      <c r="AR854" s="25" t="s">
        <v>175</v>
      </c>
      <c r="AT854" s="25" t="s">
        <v>171</v>
      </c>
      <c r="AU854" s="25" t="s">
        <v>183</v>
      </c>
      <c r="AY854" s="25" t="s">
        <v>169</v>
      </c>
      <c r="BE854" s="217">
        <f>IF(O854="základní",K854,0)</f>
        <v>0</v>
      </c>
      <c r="BF854" s="217">
        <f>IF(O854="snížená",K854,0)</f>
        <v>0</v>
      </c>
      <c r="BG854" s="217">
        <f>IF(O854="zákl. přenesená",K854,0)</f>
        <v>0</v>
      </c>
      <c r="BH854" s="217">
        <f>IF(O854="sníž. přenesená",K854,0)</f>
        <v>0</v>
      </c>
      <c r="BI854" s="217">
        <f>IF(O854="nulová",K854,0)</f>
        <v>0</v>
      </c>
      <c r="BJ854" s="25" t="s">
        <v>80</v>
      </c>
      <c r="BK854" s="217">
        <f>ROUND(P854*H854,2)</f>
        <v>0</v>
      </c>
      <c r="BL854" s="25" t="s">
        <v>175</v>
      </c>
      <c r="BM854" s="25" t="s">
        <v>950</v>
      </c>
    </row>
    <row r="855" spans="2:65" s="1" customFormat="1" ht="16.5" customHeight="1">
      <c r="B855" s="205"/>
      <c r="C855" s="206" t="s">
        <v>951</v>
      </c>
      <c r="D855" s="206" t="s">
        <v>171</v>
      </c>
      <c r="E855" s="207" t="s">
        <v>952</v>
      </c>
      <c r="F855" s="208" t="s">
        <v>922</v>
      </c>
      <c r="G855" s="209" t="s">
        <v>454</v>
      </c>
      <c r="H855" s="210">
        <v>10</v>
      </c>
      <c r="I855" s="211"/>
      <c r="J855" s="211"/>
      <c r="K855" s="212">
        <f>ROUND(P855*H855,2)</f>
        <v>0</v>
      </c>
      <c r="L855" s="208" t="s">
        <v>5</v>
      </c>
      <c r="M855" s="47"/>
      <c r="N855" s="213" t="s">
        <v>5</v>
      </c>
      <c r="O855" s="214" t="s">
        <v>44</v>
      </c>
      <c r="P855" s="143">
        <f>I855+J855</f>
        <v>0</v>
      </c>
      <c r="Q855" s="143">
        <f>ROUND(I855*H855,2)</f>
        <v>0</v>
      </c>
      <c r="R855" s="143">
        <f>ROUND(J855*H855,2)</f>
        <v>0</v>
      </c>
      <c r="S855" s="48"/>
      <c r="T855" s="215">
        <f>S855*H855</f>
        <v>0</v>
      </c>
      <c r="U855" s="215">
        <v>0</v>
      </c>
      <c r="V855" s="215">
        <f>U855*H855</f>
        <v>0</v>
      </c>
      <c r="W855" s="215">
        <v>0</v>
      </c>
      <c r="X855" s="216">
        <f>W855*H855</f>
        <v>0</v>
      </c>
      <c r="AR855" s="25" t="s">
        <v>175</v>
      </c>
      <c r="AT855" s="25" t="s">
        <v>171</v>
      </c>
      <c r="AU855" s="25" t="s">
        <v>183</v>
      </c>
      <c r="AY855" s="25" t="s">
        <v>169</v>
      </c>
      <c r="BE855" s="217">
        <f>IF(O855="základní",K855,0)</f>
        <v>0</v>
      </c>
      <c r="BF855" s="217">
        <f>IF(O855="snížená",K855,0)</f>
        <v>0</v>
      </c>
      <c r="BG855" s="217">
        <f>IF(O855="zákl. přenesená",K855,0)</f>
        <v>0</v>
      </c>
      <c r="BH855" s="217">
        <f>IF(O855="sníž. přenesená",K855,0)</f>
        <v>0</v>
      </c>
      <c r="BI855" s="217">
        <f>IF(O855="nulová",K855,0)</f>
        <v>0</v>
      </c>
      <c r="BJ855" s="25" t="s">
        <v>80</v>
      </c>
      <c r="BK855" s="217">
        <f>ROUND(P855*H855,2)</f>
        <v>0</v>
      </c>
      <c r="BL855" s="25" t="s">
        <v>175</v>
      </c>
      <c r="BM855" s="25" t="s">
        <v>953</v>
      </c>
    </row>
    <row r="856" spans="2:47" s="1" customFormat="1" ht="13.5">
      <c r="B856" s="47"/>
      <c r="D856" s="218" t="s">
        <v>456</v>
      </c>
      <c r="F856" s="219" t="s">
        <v>924</v>
      </c>
      <c r="I856" s="220"/>
      <c r="J856" s="220"/>
      <c r="M856" s="47"/>
      <c r="N856" s="263"/>
      <c r="O856" s="264"/>
      <c r="P856" s="264"/>
      <c r="Q856" s="264"/>
      <c r="R856" s="264"/>
      <c r="S856" s="264"/>
      <c r="T856" s="264"/>
      <c r="U856" s="264"/>
      <c r="V856" s="264"/>
      <c r="W856" s="264"/>
      <c r="X856" s="265"/>
      <c r="AT856" s="25" t="s">
        <v>456</v>
      </c>
      <c r="AU856" s="25" t="s">
        <v>183</v>
      </c>
    </row>
    <row r="857" spans="2:13" s="1" customFormat="1" ht="6.95" customHeight="1">
      <c r="B857" s="68"/>
      <c r="C857" s="69"/>
      <c r="D857" s="69"/>
      <c r="E857" s="69"/>
      <c r="F857" s="69"/>
      <c r="G857" s="69"/>
      <c r="H857" s="69"/>
      <c r="I857" s="152"/>
      <c r="J857" s="152"/>
      <c r="K857" s="69"/>
      <c r="L857" s="69"/>
      <c r="M857" s="47"/>
    </row>
  </sheetData>
  <autoFilter ref="C83:L856"/>
  <mergeCells count="7">
    <mergeCell ref="E7:H7"/>
    <mergeCell ref="E22:H22"/>
    <mergeCell ref="E45:H45"/>
    <mergeCell ref="J49:J50"/>
    <mergeCell ref="E76:H76"/>
    <mergeCell ref="G1:H1"/>
    <mergeCell ref="M2:Z2"/>
  </mergeCells>
  <hyperlinks>
    <hyperlink ref="F1:G1" location="C2" display="1) Krycí list soupisu"/>
    <hyperlink ref="G1:H1" location="C52"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66" customWidth="1"/>
    <col min="2" max="2" width="1.66796875" style="266" customWidth="1"/>
    <col min="3" max="4" width="5" style="266" customWidth="1"/>
    <col min="5" max="5" width="11.66015625" style="266" customWidth="1"/>
    <col min="6" max="6" width="9.16015625" style="266" customWidth="1"/>
    <col min="7" max="7" width="5" style="266" customWidth="1"/>
    <col min="8" max="8" width="77.83203125" style="266" customWidth="1"/>
    <col min="9" max="10" width="20" style="266" customWidth="1"/>
    <col min="11" max="11" width="1.66796875" style="266" customWidth="1"/>
  </cols>
  <sheetData>
    <row r="1" ht="37.5" customHeight="1"/>
    <row r="2" spans="2:11" ht="7.5" customHeight="1">
      <c r="B2" s="267"/>
      <c r="C2" s="268"/>
      <c r="D2" s="268"/>
      <c r="E2" s="268"/>
      <c r="F2" s="268"/>
      <c r="G2" s="268"/>
      <c r="H2" s="268"/>
      <c r="I2" s="268"/>
      <c r="J2" s="268"/>
      <c r="K2" s="269"/>
    </row>
    <row r="3" spans="2:11" s="15" customFormat="1" ht="45" customHeight="1">
      <c r="B3" s="270"/>
      <c r="C3" s="271" t="s">
        <v>954</v>
      </c>
      <c r="D3" s="271"/>
      <c r="E3" s="271"/>
      <c r="F3" s="271"/>
      <c r="G3" s="271"/>
      <c r="H3" s="271"/>
      <c r="I3" s="271"/>
      <c r="J3" s="271"/>
      <c r="K3" s="272"/>
    </row>
    <row r="4" spans="2:11" ht="25.5" customHeight="1">
      <c r="B4" s="273"/>
      <c r="C4" s="274" t="s">
        <v>955</v>
      </c>
      <c r="D4" s="274"/>
      <c r="E4" s="274"/>
      <c r="F4" s="274"/>
      <c r="G4" s="274"/>
      <c r="H4" s="274"/>
      <c r="I4" s="274"/>
      <c r="J4" s="274"/>
      <c r="K4" s="275"/>
    </row>
    <row r="5" spans="2:11" ht="5.25" customHeight="1">
      <c r="B5" s="273"/>
      <c r="C5" s="276"/>
      <c r="D5" s="276"/>
      <c r="E5" s="276"/>
      <c r="F5" s="276"/>
      <c r="G5" s="276"/>
      <c r="H5" s="276"/>
      <c r="I5" s="276"/>
      <c r="J5" s="276"/>
      <c r="K5" s="275"/>
    </row>
    <row r="6" spans="2:11" ht="15" customHeight="1">
      <c r="B6" s="273"/>
      <c r="C6" s="277" t="s">
        <v>956</v>
      </c>
      <c r="D6" s="277"/>
      <c r="E6" s="277"/>
      <c r="F6" s="277"/>
      <c r="G6" s="277"/>
      <c r="H6" s="277"/>
      <c r="I6" s="277"/>
      <c r="J6" s="277"/>
      <c r="K6" s="275"/>
    </row>
    <row r="7" spans="2:11" ht="15" customHeight="1">
      <c r="B7" s="278"/>
      <c r="C7" s="277" t="s">
        <v>957</v>
      </c>
      <c r="D7" s="277"/>
      <c r="E7" s="277"/>
      <c r="F7" s="277"/>
      <c r="G7" s="277"/>
      <c r="H7" s="277"/>
      <c r="I7" s="277"/>
      <c r="J7" s="277"/>
      <c r="K7" s="275"/>
    </row>
    <row r="8" spans="2:11" ht="12.75" customHeight="1">
      <c r="B8" s="278"/>
      <c r="C8" s="277"/>
      <c r="D8" s="277"/>
      <c r="E8" s="277"/>
      <c r="F8" s="277"/>
      <c r="G8" s="277"/>
      <c r="H8" s="277"/>
      <c r="I8" s="277"/>
      <c r="J8" s="277"/>
      <c r="K8" s="275"/>
    </row>
    <row r="9" spans="2:11" ht="15" customHeight="1">
      <c r="B9" s="278"/>
      <c r="C9" s="277" t="s">
        <v>958</v>
      </c>
      <c r="D9" s="277"/>
      <c r="E9" s="277"/>
      <c r="F9" s="277"/>
      <c r="G9" s="277"/>
      <c r="H9" s="277"/>
      <c r="I9" s="277"/>
      <c r="J9" s="277"/>
      <c r="K9" s="275"/>
    </row>
    <row r="10" spans="2:11" ht="15" customHeight="1">
      <c r="B10" s="278"/>
      <c r="C10" s="277"/>
      <c r="D10" s="277" t="s">
        <v>959</v>
      </c>
      <c r="E10" s="277"/>
      <c r="F10" s="277"/>
      <c r="G10" s="277"/>
      <c r="H10" s="277"/>
      <c r="I10" s="277"/>
      <c r="J10" s="277"/>
      <c r="K10" s="275"/>
    </row>
    <row r="11" spans="2:11" ht="15" customHeight="1">
      <c r="B11" s="278"/>
      <c r="C11" s="279"/>
      <c r="D11" s="277" t="s">
        <v>960</v>
      </c>
      <c r="E11" s="277"/>
      <c r="F11" s="277"/>
      <c r="G11" s="277"/>
      <c r="H11" s="277"/>
      <c r="I11" s="277"/>
      <c r="J11" s="277"/>
      <c r="K11" s="275"/>
    </row>
    <row r="12" spans="2:11" ht="12.75" customHeight="1">
      <c r="B12" s="278"/>
      <c r="C12" s="279"/>
      <c r="D12" s="279"/>
      <c r="E12" s="279"/>
      <c r="F12" s="279"/>
      <c r="G12" s="279"/>
      <c r="H12" s="279"/>
      <c r="I12" s="279"/>
      <c r="J12" s="279"/>
      <c r="K12" s="275"/>
    </row>
    <row r="13" spans="2:11" ht="15" customHeight="1">
      <c r="B13" s="278"/>
      <c r="C13" s="279"/>
      <c r="D13" s="277" t="s">
        <v>961</v>
      </c>
      <c r="E13" s="277"/>
      <c r="F13" s="277"/>
      <c r="G13" s="277"/>
      <c r="H13" s="277"/>
      <c r="I13" s="277"/>
      <c r="J13" s="277"/>
      <c r="K13" s="275"/>
    </row>
    <row r="14" spans="2:11" ht="15" customHeight="1">
      <c r="B14" s="278"/>
      <c r="C14" s="279"/>
      <c r="D14" s="277" t="s">
        <v>962</v>
      </c>
      <c r="E14" s="277"/>
      <c r="F14" s="277"/>
      <c r="G14" s="277"/>
      <c r="H14" s="277"/>
      <c r="I14" s="277"/>
      <c r="J14" s="277"/>
      <c r="K14" s="275"/>
    </row>
    <row r="15" spans="2:11" ht="15" customHeight="1">
      <c r="B15" s="278"/>
      <c r="C15" s="279"/>
      <c r="D15" s="277" t="s">
        <v>963</v>
      </c>
      <c r="E15" s="277"/>
      <c r="F15" s="277"/>
      <c r="G15" s="277"/>
      <c r="H15" s="277"/>
      <c r="I15" s="277"/>
      <c r="J15" s="277"/>
      <c r="K15" s="275"/>
    </row>
    <row r="16" spans="2:11" ht="15" customHeight="1">
      <c r="B16" s="278"/>
      <c r="C16" s="279"/>
      <c r="D16" s="279"/>
      <c r="E16" s="280" t="s">
        <v>79</v>
      </c>
      <c r="F16" s="277" t="s">
        <v>964</v>
      </c>
      <c r="G16" s="277"/>
      <c r="H16" s="277"/>
      <c r="I16" s="277"/>
      <c r="J16" s="277"/>
      <c r="K16" s="275"/>
    </row>
    <row r="17" spans="2:11" ht="15" customHeight="1">
      <c r="B17" s="278"/>
      <c r="C17" s="279"/>
      <c r="D17" s="279"/>
      <c r="E17" s="280" t="s">
        <v>965</v>
      </c>
      <c r="F17" s="277" t="s">
        <v>966</v>
      </c>
      <c r="G17" s="277"/>
      <c r="H17" s="277"/>
      <c r="I17" s="277"/>
      <c r="J17" s="277"/>
      <c r="K17" s="275"/>
    </row>
    <row r="18" spans="2:11" ht="15" customHeight="1">
      <c r="B18" s="278"/>
      <c r="C18" s="279"/>
      <c r="D18" s="279"/>
      <c r="E18" s="280" t="s">
        <v>967</v>
      </c>
      <c r="F18" s="277" t="s">
        <v>968</v>
      </c>
      <c r="G18" s="277"/>
      <c r="H18" s="277"/>
      <c r="I18" s="277"/>
      <c r="J18" s="277"/>
      <c r="K18" s="275"/>
    </row>
    <row r="19" spans="2:11" ht="15" customHeight="1">
      <c r="B19" s="278"/>
      <c r="C19" s="279"/>
      <c r="D19" s="279"/>
      <c r="E19" s="280" t="s">
        <v>969</v>
      </c>
      <c r="F19" s="277" t="s">
        <v>970</v>
      </c>
      <c r="G19" s="277"/>
      <c r="H19" s="277"/>
      <c r="I19" s="277"/>
      <c r="J19" s="277"/>
      <c r="K19" s="275"/>
    </row>
    <row r="20" spans="2:11" ht="15" customHeight="1">
      <c r="B20" s="278"/>
      <c r="C20" s="279"/>
      <c r="D20" s="279"/>
      <c r="E20" s="280" t="s">
        <v>971</v>
      </c>
      <c r="F20" s="277" t="s">
        <v>883</v>
      </c>
      <c r="G20" s="277"/>
      <c r="H20" s="277"/>
      <c r="I20" s="277"/>
      <c r="J20" s="277"/>
      <c r="K20" s="275"/>
    </row>
    <row r="21" spans="2:11" ht="15" customHeight="1">
      <c r="B21" s="278"/>
      <c r="C21" s="279"/>
      <c r="D21" s="279"/>
      <c r="E21" s="280" t="s">
        <v>972</v>
      </c>
      <c r="F21" s="277" t="s">
        <v>973</v>
      </c>
      <c r="G21" s="277"/>
      <c r="H21" s="277"/>
      <c r="I21" s="277"/>
      <c r="J21" s="277"/>
      <c r="K21" s="275"/>
    </row>
    <row r="22" spans="2:11" ht="12.75" customHeight="1">
      <c r="B22" s="278"/>
      <c r="C22" s="279"/>
      <c r="D22" s="279"/>
      <c r="E22" s="279"/>
      <c r="F22" s="279"/>
      <c r="G22" s="279"/>
      <c r="H22" s="279"/>
      <c r="I22" s="279"/>
      <c r="J22" s="279"/>
      <c r="K22" s="275"/>
    </row>
    <row r="23" spans="2:11" ht="15" customHeight="1">
      <c r="B23" s="278"/>
      <c r="C23" s="277" t="s">
        <v>974</v>
      </c>
      <c r="D23" s="277"/>
      <c r="E23" s="277"/>
      <c r="F23" s="277"/>
      <c r="G23" s="277"/>
      <c r="H23" s="277"/>
      <c r="I23" s="277"/>
      <c r="J23" s="277"/>
      <c r="K23" s="275"/>
    </row>
    <row r="24" spans="2:11" ht="15" customHeight="1">
      <c r="B24" s="278"/>
      <c r="C24" s="277" t="s">
        <v>975</v>
      </c>
      <c r="D24" s="277"/>
      <c r="E24" s="277"/>
      <c r="F24" s="277"/>
      <c r="G24" s="277"/>
      <c r="H24" s="277"/>
      <c r="I24" s="277"/>
      <c r="J24" s="277"/>
      <c r="K24" s="275"/>
    </row>
    <row r="25" spans="2:11" ht="15" customHeight="1">
      <c r="B25" s="278"/>
      <c r="C25" s="277"/>
      <c r="D25" s="277" t="s">
        <v>976</v>
      </c>
      <c r="E25" s="277"/>
      <c r="F25" s="277"/>
      <c r="G25" s="277"/>
      <c r="H25" s="277"/>
      <c r="I25" s="277"/>
      <c r="J25" s="277"/>
      <c r="K25" s="275"/>
    </row>
    <row r="26" spans="2:11" ht="15" customHeight="1">
      <c r="B26" s="278"/>
      <c r="C26" s="279"/>
      <c r="D26" s="277" t="s">
        <v>977</v>
      </c>
      <c r="E26" s="277"/>
      <c r="F26" s="277"/>
      <c r="G26" s="277"/>
      <c r="H26" s="277"/>
      <c r="I26" s="277"/>
      <c r="J26" s="277"/>
      <c r="K26" s="275"/>
    </row>
    <row r="27" spans="2:11" ht="12.75" customHeight="1">
      <c r="B27" s="278"/>
      <c r="C27" s="279"/>
      <c r="D27" s="279"/>
      <c r="E27" s="279"/>
      <c r="F27" s="279"/>
      <c r="G27" s="279"/>
      <c r="H27" s="279"/>
      <c r="I27" s="279"/>
      <c r="J27" s="279"/>
      <c r="K27" s="275"/>
    </row>
    <row r="28" spans="2:11" ht="15" customHeight="1">
      <c r="B28" s="278"/>
      <c r="C28" s="279"/>
      <c r="D28" s="277" t="s">
        <v>978</v>
      </c>
      <c r="E28" s="277"/>
      <c r="F28" s="277"/>
      <c r="G28" s="277"/>
      <c r="H28" s="277"/>
      <c r="I28" s="277"/>
      <c r="J28" s="277"/>
      <c r="K28" s="275"/>
    </row>
    <row r="29" spans="2:11" ht="15" customHeight="1">
      <c r="B29" s="278"/>
      <c r="C29" s="279"/>
      <c r="D29" s="277" t="s">
        <v>979</v>
      </c>
      <c r="E29" s="277"/>
      <c r="F29" s="277"/>
      <c r="G29" s="277"/>
      <c r="H29" s="277"/>
      <c r="I29" s="277"/>
      <c r="J29" s="277"/>
      <c r="K29" s="275"/>
    </row>
    <row r="30" spans="2:11" ht="12.75" customHeight="1">
      <c r="B30" s="278"/>
      <c r="C30" s="279"/>
      <c r="D30" s="279"/>
      <c r="E30" s="279"/>
      <c r="F30" s="279"/>
      <c r="G30" s="279"/>
      <c r="H30" s="279"/>
      <c r="I30" s="279"/>
      <c r="J30" s="279"/>
      <c r="K30" s="275"/>
    </row>
    <row r="31" spans="2:11" ht="15" customHeight="1">
      <c r="B31" s="278"/>
      <c r="C31" s="279"/>
      <c r="D31" s="277" t="s">
        <v>980</v>
      </c>
      <c r="E31" s="277"/>
      <c r="F31" s="277"/>
      <c r="G31" s="277"/>
      <c r="H31" s="277"/>
      <c r="I31" s="277"/>
      <c r="J31" s="277"/>
      <c r="K31" s="275"/>
    </row>
    <row r="32" spans="2:11" ht="15" customHeight="1">
      <c r="B32" s="278"/>
      <c r="C32" s="279"/>
      <c r="D32" s="277" t="s">
        <v>981</v>
      </c>
      <c r="E32" s="277"/>
      <c r="F32" s="277"/>
      <c r="G32" s="277"/>
      <c r="H32" s="277"/>
      <c r="I32" s="277"/>
      <c r="J32" s="277"/>
      <c r="K32" s="275"/>
    </row>
    <row r="33" spans="2:11" ht="15" customHeight="1">
      <c r="B33" s="278"/>
      <c r="C33" s="279"/>
      <c r="D33" s="277" t="s">
        <v>982</v>
      </c>
      <c r="E33" s="277"/>
      <c r="F33" s="277"/>
      <c r="G33" s="277"/>
      <c r="H33" s="277"/>
      <c r="I33" s="277"/>
      <c r="J33" s="277"/>
      <c r="K33" s="275"/>
    </row>
    <row r="34" spans="2:11" ht="15" customHeight="1">
      <c r="B34" s="278"/>
      <c r="C34" s="279"/>
      <c r="D34" s="277"/>
      <c r="E34" s="281" t="s">
        <v>150</v>
      </c>
      <c r="F34" s="277"/>
      <c r="G34" s="277" t="s">
        <v>983</v>
      </c>
      <c r="H34" s="277"/>
      <c r="I34" s="277"/>
      <c r="J34" s="277"/>
      <c r="K34" s="275"/>
    </row>
    <row r="35" spans="2:11" ht="30.75" customHeight="1">
      <c r="B35" s="278"/>
      <c r="C35" s="279"/>
      <c r="D35" s="277"/>
      <c r="E35" s="281" t="s">
        <v>984</v>
      </c>
      <c r="F35" s="277"/>
      <c r="G35" s="277" t="s">
        <v>985</v>
      </c>
      <c r="H35" s="277"/>
      <c r="I35" s="277"/>
      <c r="J35" s="277"/>
      <c r="K35" s="275"/>
    </row>
    <row r="36" spans="2:11" ht="15" customHeight="1">
      <c r="B36" s="278"/>
      <c r="C36" s="279"/>
      <c r="D36" s="277"/>
      <c r="E36" s="281" t="s">
        <v>54</v>
      </c>
      <c r="F36" s="277"/>
      <c r="G36" s="277" t="s">
        <v>986</v>
      </c>
      <c r="H36" s="277"/>
      <c r="I36" s="277"/>
      <c r="J36" s="277"/>
      <c r="K36" s="275"/>
    </row>
    <row r="37" spans="2:11" ht="15" customHeight="1">
      <c r="B37" s="278"/>
      <c r="C37" s="279"/>
      <c r="D37" s="277"/>
      <c r="E37" s="281" t="s">
        <v>151</v>
      </c>
      <c r="F37" s="277"/>
      <c r="G37" s="277" t="s">
        <v>987</v>
      </c>
      <c r="H37" s="277"/>
      <c r="I37" s="277"/>
      <c r="J37" s="277"/>
      <c r="K37" s="275"/>
    </row>
    <row r="38" spans="2:11" ht="15" customHeight="1">
      <c r="B38" s="278"/>
      <c r="C38" s="279"/>
      <c r="D38" s="277"/>
      <c r="E38" s="281" t="s">
        <v>152</v>
      </c>
      <c r="F38" s="277"/>
      <c r="G38" s="277" t="s">
        <v>988</v>
      </c>
      <c r="H38" s="277"/>
      <c r="I38" s="277"/>
      <c r="J38" s="277"/>
      <c r="K38" s="275"/>
    </row>
    <row r="39" spans="2:11" ht="15" customHeight="1">
      <c r="B39" s="278"/>
      <c r="C39" s="279"/>
      <c r="D39" s="277"/>
      <c r="E39" s="281" t="s">
        <v>153</v>
      </c>
      <c r="F39" s="277"/>
      <c r="G39" s="277" t="s">
        <v>989</v>
      </c>
      <c r="H39" s="277"/>
      <c r="I39" s="277"/>
      <c r="J39" s="277"/>
      <c r="K39" s="275"/>
    </row>
    <row r="40" spans="2:11" ht="15" customHeight="1">
      <c r="B40" s="278"/>
      <c r="C40" s="279"/>
      <c r="D40" s="277"/>
      <c r="E40" s="281" t="s">
        <v>990</v>
      </c>
      <c r="F40" s="277"/>
      <c r="G40" s="277" t="s">
        <v>991</v>
      </c>
      <c r="H40" s="277"/>
      <c r="I40" s="277"/>
      <c r="J40" s="277"/>
      <c r="K40" s="275"/>
    </row>
    <row r="41" spans="2:11" ht="15" customHeight="1">
      <c r="B41" s="278"/>
      <c r="C41" s="279"/>
      <c r="D41" s="277"/>
      <c r="E41" s="281"/>
      <c r="F41" s="277"/>
      <c r="G41" s="277" t="s">
        <v>992</v>
      </c>
      <c r="H41" s="277"/>
      <c r="I41" s="277"/>
      <c r="J41" s="277"/>
      <c r="K41" s="275"/>
    </row>
    <row r="42" spans="2:11" ht="15" customHeight="1">
      <c r="B42" s="278"/>
      <c r="C42" s="279"/>
      <c r="D42" s="277"/>
      <c r="E42" s="281" t="s">
        <v>993</v>
      </c>
      <c r="F42" s="277"/>
      <c r="G42" s="277" t="s">
        <v>994</v>
      </c>
      <c r="H42" s="277"/>
      <c r="I42" s="277"/>
      <c r="J42" s="277"/>
      <c r="K42" s="275"/>
    </row>
    <row r="43" spans="2:11" ht="15" customHeight="1">
      <c r="B43" s="278"/>
      <c r="C43" s="279"/>
      <c r="D43" s="277"/>
      <c r="E43" s="281" t="s">
        <v>156</v>
      </c>
      <c r="F43" s="277"/>
      <c r="G43" s="277" t="s">
        <v>995</v>
      </c>
      <c r="H43" s="277"/>
      <c r="I43" s="277"/>
      <c r="J43" s="277"/>
      <c r="K43" s="275"/>
    </row>
    <row r="44" spans="2:11" ht="12.75" customHeight="1">
      <c r="B44" s="278"/>
      <c r="C44" s="279"/>
      <c r="D44" s="277"/>
      <c r="E44" s="277"/>
      <c r="F44" s="277"/>
      <c r="G44" s="277"/>
      <c r="H44" s="277"/>
      <c r="I44" s="277"/>
      <c r="J44" s="277"/>
      <c r="K44" s="275"/>
    </row>
    <row r="45" spans="2:11" ht="15" customHeight="1">
      <c r="B45" s="278"/>
      <c r="C45" s="279"/>
      <c r="D45" s="277" t="s">
        <v>996</v>
      </c>
      <c r="E45" s="277"/>
      <c r="F45" s="277"/>
      <c r="G45" s="277"/>
      <c r="H45" s="277"/>
      <c r="I45" s="277"/>
      <c r="J45" s="277"/>
      <c r="K45" s="275"/>
    </row>
    <row r="46" spans="2:11" ht="15" customHeight="1">
      <c r="B46" s="278"/>
      <c r="C46" s="279"/>
      <c r="D46" s="279"/>
      <c r="E46" s="277" t="s">
        <v>997</v>
      </c>
      <c r="F46" s="277"/>
      <c r="G46" s="277"/>
      <c r="H46" s="277"/>
      <c r="I46" s="277"/>
      <c r="J46" s="277"/>
      <c r="K46" s="275"/>
    </row>
    <row r="47" spans="2:11" ht="15" customHeight="1">
      <c r="B47" s="278"/>
      <c r="C47" s="279"/>
      <c r="D47" s="279"/>
      <c r="E47" s="277" t="s">
        <v>998</v>
      </c>
      <c r="F47" s="277"/>
      <c r="G47" s="277"/>
      <c r="H47" s="277"/>
      <c r="I47" s="277"/>
      <c r="J47" s="277"/>
      <c r="K47" s="275"/>
    </row>
    <row r="48" spans="2:11" ht="15" customHeight="1">
      <c r="B48" s="278"/>
      <c r="C48" s="279"/>
      <c r="D48" s="279"/>
      <c r="E48" s="277" t="s">
        <v>999</v>
      </c>
      <c r="F48" s="277"/>
      <c r="G48" s="277"/>
      <c r="H48" s="277"/>
      <c r="I48" s="277"/>
      <c r="J48" s="277"/>
      <c r="K48" s="275"/>
    </row>
    <row r="49" spans="2:11" ht="15" customHeight="1">
      <c r="B49" s="278"/>
      <c r="C49" s="279"/>
      <c r="D49" s="277" t="s">
        <v>1000</v>
      </c>
      <c r="E49" s="277"/>
      <c r="F49" s="277"/>
      <c r="G49" s="277"/>
      <c r="H49" s="277"/>
      <c r="I49" s="277"/>
      <c r="J49" s="277"/>
      <c r="K49" s="275"/>
    </row>
    <row r="50" spans="2:11" ht="25.5" customHeight="1">
      <c r="B50" s="273"/>
      <c r="C50" s="274" t="s">
        <v>1001</v>
      </c>
      <c r="D50" s="274"/>
      <c r="E50" s="274"/>
      <c r="F50" s="274"/>
      <c r="G50" s="274"/>
      <c r="H50" s="274"/>
      <c r="I50" s="274"/>
      <c r="J50" s="274"/>
      <c r="K50" s="275"/>
    </row>
    <row r="51" spans="2:11" ht="5.25" customHeight="1">
      <c r="B51" s="273"/>
      <c r="C51" s="276"/>
      <c r="D51" s="276"/>
      <c r="E51" s="276"/>
      <c r="F51" s="276"/>
      <c r="G51" s="276"/>
      <c r="H51" s="276"/>
      <c r="I51" s="276"/>
      <c r="J51" s="276"/>
      <c r="K51" s="275"/>
    </row>
    <row r="52" spans="2:11" ht="15" customHeight="1">
      <c r="B52" s="273"/>
      <c r="C52" s="277" t="s">
        <v>1002</v>
      </c>
      <c r="D52" s="277"/>
      <c r="E52" s="277"/>
      <c r="F52" s="277"/>
      <c r="G52" s="277"/>
      <c r="H52" s="277"/>
      <c r="I52" s="277"/>
      <c r="J52" s="277"/>
      <c r="K52" s="275"/>
    </row>
    <row r="53" spans="2:11" ht="15" customHeight="1">
      <c r="B53" s="273"/>
      <c r="C53" s="277" t="s">
        <v>1003</v>
      </c>
      <c r="D53" s="277"/>
      <c r="E53" s="277"/>
      <c r="F53" s="277"/>
      <c r="G53" s="277"/>
      <c r="H53" s="277"/>
      <c r="I53" s="277"/>
      <c r="J53" s="277"/>
      <c r="K53" s="275"/>
    </row>
    <row r="54" spans="2:11" ht="12.75" customHeight="1">
      <c r="B54" s="273"/>
      <c r="C54" s="277"/>
      <c r="D54" s="277"/>
      <c r="E54" s="277"/>
      <c r="F54" s="277"/>
      <c r="G54" s="277"/>
      <c r="H54" s="277"/>
      <c r="I54" s="277"/>
      <c r="J54" s="277"/>
      <c r="K54" s="275"/>
    </row>
    <row r="55" spans="2:11" ht="15" customHeight="1">
      <c r="B55" s="273"/>
      <c r="C55" s="277" t="s">
        <v>1004</v>
      </c>
      <c r="D55" s="277"/>
      <c r="E55" s="277"/>
      <c r="F55" s="277"/>
      <c r="G55" s="277"/>
      <c r="H55" s="277"/>
      <c r="I55" s="277"/>
      <c r="J55" s="277"/>
      <c r="K55" s="275"/>
    </row>
    <row r="56" spans="2:11" ht="15" customHeight="1">
      <c r="B56" s="273"/>
      <c r="C56" s="279"/>
      <c r="D56" s="277" t="s">
        <v>1005</v>
      </c>
      <c r="E56" s="277"/>
      <c r="F56" s="277"/>
      <c r="G56" s="277"/>
      <c r="H56" s="277"/>
      <c r="I56" s="277"/>
      <c r="J56" s="277"/>
      <c r="K56" s="275"/>
    </row>
    <row r="57" spans="2:11" ht="15" customHeight="1">
      <c r="B57" s="273"/>
      <c r="C57" s="279"/>
      <c r="D57" s="277" t="s">
        <v>1006</v>
      </c>
      <c r="E57" s="277"/>
      <c r="F57" s="277"/>
      <c r="G57" s="277"/>
      <c r="H57" s="277"/>
      <c r="I57" s="277"/>
      <c r="J57" s="277"/>
      <c r="K57" s="275"/>
    </row>
    <row r="58" spans="2:11" ht="15" customHeight="1">
      <c r="B58" s="273"/>
      <c r="C58" s="279"/>
      <c r="D58" s="277" t="s">
        <v>1007</v>
      </c>
      <c r="E58" s="277"/>
      <c r="F58" s="277"/>
      <c r="G58" s="277"/>
      <c r="H58" s="277"/>
      <c r="I58" s="277"/>
      <c r="J58" s="277"/>
      <c r="K58" s="275"/>
    </row>
    <row r="59" spans="2:11" ht="15" customHeight="1">
      <c r="B59" s="273"/>
      <c r="C59" s="279"/>
      <c r="D59" s="277" t="s">
        <v>1008</v>
      </c>
      <c r="E59" s="277"/>
      <c r="F59" s="277"/>
      <c r="G59" s="277"/>
      <c r="H59" s="277"/>
      <c r="I59" s="277"/>
      <c r="J59" s="277"/>
      <c r="K59" s="275"/>
    </row>
    <row r="60" spans="2:11" ht="15" customHeight="1">
      <c r="B60" s="273"/>
      <c r="C60" s="279"/>
      <c r="D60" s="282" t="s">
        <v>1009</v>
      </c>
      <c r="E60" s="282"/>
      <c r="F60" s="282"/>
      <c r="G60" s="282"/>
      <c r="H60" s="282"/>
      <c r="I60" s="282"/>
      <c r="J60" s="282"/>
      <c r="K60" s="275"/>
    </row>
    <row r="61" spans="2:11" ht="15" customHeight="1">
      <c r="B61" s="273"/>
      <c r="C61" s="279"/>
      <c r="D61" s="277" t="s">
        <v>1010</v>
      </c>
      <c r="E61" s="277"/>
      <c r="F61" s="277"/>
      <c r="G61" s="277"/>
      <c r="H61" s="277"/>
      <c r="I61" s="277"/>
      <c r="J61" s="277"/>
      <c r="K61" s="275"/>
    </row>
    <row r="62" spans="2:11" ht="12.75" customHeight="1">
      <c r="B62" s="273"/>
      <c r="C62" s="279"/>
      <c r="D62" s="279"/>
      <c r="E62" s="283"/>
      <c r="F62" s="279"/>
      <c r="G62" s="279"/>
      <c r="H62" s="279"/>
      <c r="I62" s="279"/>
      <c r="J62" s="279"/>
      <c r="K62" s="275"/>
    </row>
    <row r="63" spans="2:11" ht="15" customHeight="1">
      <c r="B63" s="273"/>
      <c r="C63" s="279"/>
      <c r="D63" s="277" t="s">
        <v>1011</v>
      </c>
      <c r="E63" s="277"/>
      <c r="F63" s="277"/>
      <c r="G63" s="277"/>
      <c r="H63" s="277"/>
      <c r="I63" s="277"/>
      <c r="J63" s="277"/>
      <c r="K63" s="275"/>
    </row>
    <row r="64" spans="2:11" ht="15" customHeight="1">
      <c r="B64" s="273"/>
      <c r="C64" s="279"/>
      <c r="D64" s="282" t="s">
        <v>1012</v>
      </c>
      <c r="E64" s="282"/>
      <c r="F64" s="282"/>
      <c r="G64" s="282"/>
      <c r="H64" s="282"/>
      <c r="I64" s="282"/>
      <c r="J64" s="282"/>
      <c r="K64" s="275"/>
    </row>
    <row r="65" spans="2:11" ht="15" customHeight="1">
      <c r="B65" s="273"/>
      <c r="C65" s="279"/>
      <c r="D65" s="277" t="s">
        <v>1013</v>
      </c>
      <c r="E65" s="277"/>
      <c r="F65" s="277"/>
      <c r="G65" s="277"/>
      <c r="H65" s="277"/>
      <c r="I65" s="277"/>
      <c r="J65" s="277"/>
      <c r="K65" s="275"/>
    </row>
    <row r="66" spans="2:11" ht="15" customHeight="1">
      <c r="B66" s="273"/>
      <c r="C66" s="279"/>
      <c r="D66" s="277" t="s">
        <v>1014</v>
      </c>
      <c r="E66" s="277"/>
      <c r="F66" s="277"/>
      <c r="G66" s="277"/>
      <c r="H66" s="277"/>
      <c r="I66" s="277"/>
      <c r="J66" s="277"/>
      <c r="K66" s="275"/>
    </row>
    <row r="67" spans="2:11" ht="15" customHeight="1">
      <c r="B67" s="273"/>
      <c r="C67" s="279"/>
      <c r="D67" s="277" t="s">
        <v>1015</v>
      </c>
      <c r="E67" s="277"/>
      <c r="F67" s="277"/>
      <c r="G67" s="277"/>
      <c r="H67" s="277"/>
      <c r="I67" s="277"/>
      <c r="J67" s="277"/>
      <c r="K67" s="275"/>
    </row>
    <row r="68" spans="2:11" ht="15" customHeight="1">
      <c r="B68" s="273"/>
      <c r="C68" s="279"/>
      <c r="D68" s="277" t="s">
        <v>1016</v>
      </c>
      <c r="E68" s="277"/>
      <c r="F68" s="277"/>
      <c r="G68" s="277"/>
      <c r="H68" s="277"/>
      <c r="I68" s="277"/>
      <c r="J68" s="277"/>
      <c r="K68" s="275"/>
    </row>
    <row r="69" spans="2:11" ht="12.75" customHeight="1">
      <c r="B69" s="284"/>
      <c r="C69" s="285"/>
      <c r="D69" s="285"/>
      <c r="E69" s="285"/>
      <c r="F69" s="285"/>
      <c r="G69" s="285"/>
      <c r="H69" s="285"/>
      <c r="I69" s="285"/>
      <c r="J69" s="285"/>
      <c r="K69" s="286"/>
    </row>
    <row r="70" spans="2:11" ht="18.75" customHeight="1">
      <c r="B70" s="287"/>
      <c r="C70" s="287"/>
      <c r="D70" s="287"/>
      <c r="E70" s="287"/>
      <c r="F70" s="287"/>
      <c r="G70" s="287"/>
      <c r="H70" s="287"/>
      <c r="I70" s="287"/>
      <c r="J70" s="287"/>
      <c r="K70" s="288"/>
    </row>
    <row r="71" spans="2:11" ht="18.75" customHeight="1">
      <c r="B71" s="288"/>
      <c r="C71" s="288"/>
      <c r="D71" s="288"/>
      <c r="E71" s="288"/>
      <c r="F71" s="288"/>
      <c r="G71" s="288"/>
      <c r="H71" s="288"/>
      <c r="I71" s="288"/>
      <c r="J71" s="288"/>
      <c r="K71" s="288"/>
    </row>
    <row r="72" spans="2:11" ht="7.5" customHeight="1">
      <c r="B72" s="289"/>
      <c r="C72" s="290"/>
      <c r="D72" s="290"/>
      <c r="E72" s="290"/>
      <c r="F72" s="290"/>
      <c r="G72" s="290"/>
      <c r="H72" s="290"/>
      <c r="I72" s="290"/>
      <c r="J72" s="290"/>
      <c r="K72" s="291"/>
    </row>
    <row r="73" spans="2:11" ht="45" customHeight="1">
      <c r="B73" s="292"/>
      <c r="C73" s="293" t="s">
        <v>86</v>
      </c>
      <c r="D73" s="293"/>
      <c r="E73" s="293"/>
      <c r="F73" s="293"/>
      <c r="G73" s="293"/>
      <c r="H73" s="293"/>
      <c r="I73" s="293"/>
      <c r="J73" s="293"/>
      <c r="K73" s="294"/>
    </row>
    <row r="74" spans="2:11" ht="17.25" customHeight="1">
      <c r="B74" s="292"/>
      <c r="C74" s="295" t="s">
        <v>1017</v>
      </c>
      <c r="D74" s="295"/>
      <c r="E74" s="295"/>
      <c r="F74" s="295" t="s">
        <v>1018</v>
      </c>
      <c r="G74" s="296"/>
      <c r="H74" s="295" t="s">
        <v>151</v>
      </c>
      <c r="I74" s="295" t="s">
        <v>58</v>
      </c>
      <c r="J74" s="295" t="s">
        <v>1019</v>
      </c>
      <c r="K74" s="294"/>
    </row>
    <row r="75" spans="2:11" ht="17.25" customHeight="1">
      <c r="B75" s="292"/>
      <c r="C75" s="297" t="s">
        <v>1020</v>
      </c>
      <c r="D75" s="297"/>
      <c r="E75" s="297"/>
      <c r="F75" s="298" t="s">
        <v>1021</v>
      </c>
      <c r="G75" s="299"/>
      <c r="H75" s="297"/>
      <c r="I75" s="297"/>
      <c r="J75" s="297" t="s">
        <v>1022</v>
      </c>
      <c r="K75" s="294"/>
    </row>
    <row r="76" spans="2:11" ht="5.25" customHeight="1">
      <c r="B76" s="292"/>
      <c r="C76" s="300"/>
      <c r="D76" s="300"/>
      <c r="E76" s="300"/>
      <c r="F76" s="300"/>
      <c r="G76" s="301"/>
      <c r="H76" s="300"/>
      <c r="I76" s="300"/>
      <c r="J76" s="300"/>
      <c r="K76" s="294"/>
    </row>
    <row r="77" spans="2:11" ht="15" customHeight="1">
      <c r="B77" s="292"/>
      <c r="C77" s="281" t="s">
        <v>54</v>
      </c>
      <c r="D77" s="300"/>
      <c r="E77" s="300"/>
      <c r="F77" s="302" t="s">
        <v>1023</v>
      </c>
      <c r="G77" s="301"/>
      <c r="H77" s="281" t="s">
        <v>1024</v>
      </c>
      <c r="I77" s="281" t="s">
        <v>1025</v>
      </c>
      <c r="J77" s="281">
        <v>20</v>
      </c>
      <c r="K77" s="294"/>
    </row>
    <row r="78" spans="2:11" ht="15" customHeight="1">
      <c r="B78" s="292"/>
      <c r="C78" s="281" t="s">
        <v>1026</v>
      </c>
      <c r="D78" s="281"/>
      <c r="E78" s="281"/>
      <c r="F78" s="302" t="s">
        <v>1023</v>
      </c>
      <c r="G78" s="301"/>
      <c r="H78" s="281" t="s">
        <v>1027</v>
      </c>
      <c r="I78" s="281" t="s">
        <v>1025</v>
      </c>
      <c r="J78" s="281">
        <v>120</v>
      </c>
      <c r="K78" s="294"/>
    </row>
    <row r="79" spans="2:11" ht="15" customHeight="1">
      <c r="B79" s="303"/>
      <c r="C79" s="281" t="s">
        <v>1028</v>
      </c>
      <c r="D79" s="281"/>
      <c r="E79" s="281"/>
      <c r="F79" s="302" t="s">
        <v>1029</v>
      </c>
      <c r="G79" s="301"/>
      <c r="H79" s="281" t="s">
        <v>1030</v>
      </c>
      <c r="I79" s="281" t="s">
        <v>1025</v>
      </c>
      <c r="J79" s="281">
        <v>50</v>
      </c>
      <c r="K79" s="294"/>
    </row>
    <row r="80" spans="2:11" ht="15" customHeight="1">
      <c r="B80" s="303"/>
      <c r="C80" s="281" t="s">
        <v>1031</v>
      </c>
      <c r="D80" s="281"/>
      <c r="E80" s="281"/>
      <c r="F80" s="302" t="s">
        <v>1023</v>
      </c>
      <c r="G80" s="301"/>
      <c r="H80" s="281" t="s">
        <v>1032</v>
      </c>
      <c r="I80" s="281" t="s">
        <v>1033</v>
      </c>
      <c r="J80" s="281"/>
      <c r="K80" s="294"/>
    </row>
    <row r="81" spans="2:11" ht="15" customHeight="1">
      <c r="B81" s="303"/>
      <c r="C81" s="304" t="s">
        <v>1034</v>
      </c>
      <c r="D81" s="304"/>
      <c r="E81" s="304"/>
      <c r="F81" s="305" t="s">
        <v>1029</v>
      </c>
      <c r="G81" s="304"/>
      <c r="H81" s="304" t="s">
        <v>1035</v>
      </c>
      <c r="I81" s="304" t="s">
        <v>1025</v>
      </c>
      <c r="J81" s="304">
        <v>15</v>
      </c>
      <c r="K81" s="294"/>
    </row>
    <row r="82" spans="2:11" ht="15" customHeight="1">
      <c r="B82" s="303"/>
      <c r="C82" s="304" t="s">
        <v>1036</v>
      </c>
      <c r="D82" s="304"/>
      <c r="E82" s="304"/>
      <c r="F82" s="305" t="s">
        <v>1029</v>
      </c>
      <c r="G82" s="304"/>
      <c r="H82" s="304" t="s">
        <v>1037</v>
      </c>
      <c r="I82" s="304" t="s">
        <v>1025</v>
      </c>
      <c r="J82" s="304">
        <v>15</v>
      </c>
      <c r="K82" s="294"/>
    </row>
    <row r="83" spans="2:11" ht="15" customHeight="1">
      <c r="B83" s="303"/>
      <c r="C83" s="304" t="s">
        <v>1038</v>
      </c>
      <c r="D83" s="304"/>
      <c r="E83" s="304"/>
      <c r="F83" s="305" t="s">
        <v>1029</v>
      </c>
      <c r="G83" s="304"/>
      <c r="H83" s="304" t="s">
        <v>1039</v>
      </c>
      <c r="I83" s="304" t="s">
        <v>1025</v>
      </c>
      <c r="J83" s="304">
        <v>20</v>
      </c>
      <c r="K83" s="294"/>
    </row>
    <row r="84" spans="2:11" ht="15" customHeight="1">
      <c r="B84" s="303"/>
      <c r="C84" s="304" t="s">
        <v>1040</v>
      </c>
      <c r="D84" s="304"/>
      <c r="E84" s="304"/>
      <c r="F84" s="305" t="s">
        <v>1029</v>
      </c>
      <c r="G84" s="304"/>
      <c r="H84" s="304" t="s">
        <v>1041</v>
      </c>
      <c r="I84" s="304" t="s">
        <v>1025</v>
      </c>
      <c r="J84" s="304">
        <v>20</v>
      </c>
      <c r="K84" s="294"/>
    </row>
    <row r="85" spans="2:11" ht="15" customHeight="1">
      <c r="B85" s="303"/>
      <c r="C85" s="281" t="s">
        <v>1042</v>
      </c>
      <c r="D85" s="281"/>
      <c r="E85" s="281"/>
      <c r="F85" s="302" t="s">
        <v>1029</v>
      </c>
      <c r="G85" s="301"/>
      <c r="H85" s="281" t="s">
        <v>1043</v>
      </c>
      <c r="I85" s="281" t="s">
        <v>1025</v>
      </c>
      <c r="J85" s="281">
        <v>50</v>
      </c>
      <c r="K85" s="294"/>
    </row>
    <row r="86" spans="2:11" ht="15" customHeight="1">
      <c r="B86" s="303"/>
      <c r="C86" s="281" t="s">
        <v>1044</v>
      </c>
      <c r="D86" s="281"/>
      <c r="E86" s="281"/>
      <c r="F86" s="302" t="s">
        <v>1029</v>
      </c>
      <c r="G86" s="301"/>
      <c r="H86" s="281" t="s">
        <v>1045</v>
      </c>
      <c r="I86" s="281" t="s">
        <v>1025</v>
      </c>
      <c r="J86" s="281">
        <v>20</v>
      </c>
      <c r="K86" s="294"/>
    </row>
    <row r="87" spans="2:11" ht="15" customHeight="1">
      <c r="B87" s="303"/>
      <c r="C87" s="281" t="s">
        <v>1046</v>
      </c>
      <c r="D87" s="281"/>
      <c r="E87" s="281"/>
      <c r="F87" s="302" t="s">
        <v>1029</v>
      </c>
      <c r="G87" s="301"/>
      <c r="H87" s="281" t="s">
        <v>1047</v>
      </c>
      <c r="I87" s="281" t="s">
        <v>1025</v>
      </c>
      <c r="J87" s="281">
        <v>20</v>
      </c>
      <c r="K87" s="294"/>
    </row>
    <row r="88" spans="2:11" ht="15" customHeight="1">
      <c r="B88" s="303"/>
      <c r="C88" s="281" t="s">
        <v>1048</v>
      </c>
      <c r="D88" s="281"/>
      <c r="E88" s="281"/>
      <c r="F88" s="302" t="s">
        <v>1029</v>
      </c>
      <c r="G88" s="301"/>
      <c r="H88" s="281" t="s">
        <v>1049</v>
      </c>
      <c r="I88" s="281" t="s">
        <v>1025</v>
      </c>
      <c r="J88" s="281">
        <v>50</v>
      </c>
      <c r="K88" s="294"/>
    </row>
    <row r="89" spans="2:11" ht="15" customHeight="1">
      <c r="B89" s="303"/>
      <c r="C89" s="281" t="s">
        <v>1050</v>
      </c>
      <c r="D89" s="281"/>
      <c r="E89" s="281"/>
      <c r="F89" s="302" t="s">
        <v>1029</v>
      </c>
      <c r="G89" s="301"/>
      <c r="H89" s="281" t="s">
        <v>1050</v>
      </c>
      <c r="I89" s="281" t="s">
        <v>1025</v>
      </c>
      <c r="J89" s="281">
        <v>50</v>
      </c>
      <c r="K89" s="294"/>
    </row>
    <row r="90" spans="2:11" ht="15" customHeight="1">
      <c r="B90" s="303"/>
      <c r="C90" s="281" t="s">
        <v>157</v>
      </c>
      <c r="D90" s="281"/>
      <c r="E90" s="281"/>
      <c r="F90" s="302" t="s">
        <v>1029</v>
      </c>
      <c r="G90" s="301"/>
      <c r="H90" s="281" t="s">
        <v>1051</v>
      </c>
      <c r="I90" s="281" t="s">
        <v>1025</v>
      </c>
      <c r="J90" s="281">
        <v>255</v>
      </c>
      <c r="K90" s="294"/>
    </row>
    <row r="91" spans="2:11" ht="15" customHeight="1">
      <c r="B91" s="303"/>
      <c r="C91" s="281" t="s">
        <v>1052</v>
      </c>
      <c r="D91" s="281"/>
      <c r="E91" s="281"/>
      <c r="F91" s="302" t="s">
        <v>1023</v>
      </c>
      <c r="G91" s="301"/>
      <c r="H91" s="281" t="s">
        <v>1053</v>
      </c>
      <c r="I91" s="281" t="s">
        <v>1054</v>
      </c>
      <c r="J91" s="281"/>
      <c r="K91" s="294"/>
    </row>
    <row r="92" spans="2:11" ht="15" customHeight="1">
      <c r="B92" s="303"/>
      <c r="C92" s="281" t="s">
        <v>1055</v>
      </c>
      <c r="D92" s="281"/>
      <c r="E92" s="281"/>
      <c r="F92" s="302" t="s">
        <v>1023</v>
      </c>
      <c r="G92" s="301"/>
      <c r="H92" s="281" t="s">
        <v>1056</v>
      </c>
      <c r="I92" s="281" t="s">
        <v>1057</v>
      </c>
      <c r="J92" s="281"/>
      <c r="K92" s="294"/>
    </row>
    <row r="93" spans="2:11" ht="15" customHeight="1">
      <c r="B93" s="303"/>
      <c r="C93" s="281" t="s">
        <v>1058</v>
      </c>
      <c r="D93" s="281"/>
      <c r="E93" s="281"/>
      <c r="F93" s="302" t="s">
        <v>1023</v>
      </c>
      <c r="G93" s="301"/>
      <c r="H93" s="281" t="s">
        <v>1058</v>
      </c>
      <c r="I93" s="281" t="s">
        <v>1057</v>
      </c>
      <c r="J93" s="281"/>
      <c r="K93" s="294"/>
    </row>
    <row r="94" spans="2:11" ht="15" customHeight="1">
      <c r="B94" s="303"/>
      <c r="C94" s="281" t="s">
        <v>39</v>
      </c>
      <c r="D94" s="281"/>
      <c r="E94" s="281"/>
      <c r="F94" s="302" t="s">
        <v>1023</v>
      </c>
      <c r="G94" s="301"/>
      <c r="H94" s="281" t="s">
        <v>1059</v>
      </c>
      <c r="I94" s="281" t="s">
        <v>1057</v>
      </c>
      <c r="J94" s="281"/>
      <c r="K94" s="294"/>
    </row>
    <row r="95" spans="2:11" ht="15" customHeight="1">
      <c r="B95" s="303"/>
      <c r="C95" s="281" t="s">
        <v>49</v>
      </c>
      <c r="D95" s="281"/>
      <c r="E95" s="281"/>
      <c r="F95" s="302" t="s">
        <v>1023</v>
      </c>
      <c r="G95" s="301"/>
      <c r="H95" s="281" t="s">
        <v>1060</v>
      </c>
      <c r="I95" s="281" t="s">
        <v>1057</v>
      </c>
      <c r="J95" s="281"/>
      <c r="K95" s="294"/>
    </row>
    <row r="96" spans="2:11" ht="15" customHeight="1">
      <c r="B96" s="306"/>
      <c r="C96" s="307"/>
      <c r="D96" s="307"/>
      <c r="E96" s="307"/>
      <c r="F96" s="307"/>
      <c r="G96" s="307"/>
      <c r="H96" s="307"/>
      <c r="I96" s="307"/>
      <c r="J96" s="307"/>
      <c r="K96" s="308"/>
    </row>
    <row r="97" spans="2:11" ht="18.75" customHeight="1">
      <c r="B97" s="309"/>
      <c r="C97" s="310"/>
      <c r="D97" s="310"/>
      <c r="E97" s="310"/>
      <c r="F97" s="310"/>
      <c r="G97" s="310"/>
      <c r="H97" s="310"/>
      <c r="I97" s="310"/>
      <c r="J97" s="310"/>
      <c r="K97" s="309"/>
    </row>
    <row r="98" spans="2:11" ht="18.75" customHeight="1">
      <c r="B98" s="288"/>
      <c r="C98" s="288"/>
      <c r="D98" s="288"/>
      <c r="E98" s="288"/>
      <c r="F98" s="288"/>
      <c r="G98" s="288"/>
      <c r="H98" s="288"/>
      <c r="I98" s="288"/>
      <c r="J98" s="288"/>
      <c r="K98" s="288"/>
    </row>
    <row r="99" spans="2:11" ht="7.5" customHeight="1">
      <c r="B99" s="289"/>
      <c r="C99" s="290"/>
      <c r="D99" s="290"/>
      <c r="E99" s="290"/>
      <c r="F99" s="290"/>
      <c r="G99" s="290"/>
      <c r="H99" s="290"/>
      <c r="I99" s="290"/>
      <c r="J99" s="290"/>
      <c r="K99" s="291"/>
    </row>
    <row r="100" spans="2:11" ht="45" customHeight="1">
      <c r="B100" s="292"/>
      <c r="C100" s="293" t="s">
        <v>1061</v>
      </c>
      <c r="D100" s="293"/>
      <c r="E100" s="293"/>
      <c r="F100" s="293"/>
      <c r="G100" s="293"/>
      <c r="H100" s="293"/>
      <c r="I100" s="293"/>
      <c r="J100" s="293"/>
      <c r="K100" s="294"/>
    </row>
    <row r="101" spans="2:11" ht="17.25" customHeight="1">
      <c r="B101" s="292"/>
      <c r="C101" s="295" t="s">
        <v>1017</v>
      </c>
      <c r="D101" s="295"/>
      <c r="E101" s="295"/>
      <c r="F101" s="295" t="s">
        <v>1018</v>
      </c>
      <c r="G101" s="296"/>
      <c r="H101" s="295" t="s">
        <v>151</v>
      </c>
      <c r="I101" s="295" t="s">
        <v>58</v>
      </c>
      <c r="J101" s="295" t="s">
        <v>1019</v>
      </c>
      <c r="K101" s="294"/>
    </row>
    <row r="102" spans="2:11" ht="17.25" customHeight="1">
      <c r="B102" s="292"/>
      <c r="C102" s="297" t="s">
        <v>1020</v>
      </c>
      <c r="D102" s="297"/>
      <c r="E102" s="297"/>
      <c r="F102" s="298" t="s">
        <v>1021</v>
      </c>
      <c r="G102" s="299"/>
      <c r="H102" s="297"/>
      <c r="I102" s="297"/>
      <c r="J102" s="297" t="s">
        <v>1022</v>
      </c>
      <c r="K102" s="294"/>
    </row>
    <row r="103" spans="2:11" ht="5.25" customHeight="1">
      <c r="B103" s="292"/>
      <c r="C103" s="295"/>
      <c r="D103" s="295"/>
      <c r="E103" s="295"/>
      <c r="F103" s="295"/>
      <c r="G103" s="311"/>
      <c r="H103" s="295"/>
      <c r="I103" s="295"/>
      <c r="J103" s="295"/>
      <c r="K103" s="294"/>
    </row>
    <row r="104" spans="2:11" ht="15" customHeight="1">
      <c r="B104" s="292"/>
      <c r="C104" s="281" t="s">
        <v>54</v>
      </c>
      <c r="D104" s="300"/>
      <c r="E104" s="300"/>
      <c r="F104" s="302" t="s">
        <v>1023</v>
      </c>
      <c r="G104" s="311"/>
      <c r="H104" s="281" t="s">
        <v>1062</v>
      </c>
      <c r="I104" s="281" t="s">
        <v>1025</v>
      </c>
      <c r="J104" s="281">
        <v>20</v>
      </c>
      <c r="K104" s="294"/>
    </row>
    <row r="105" spans="2:11" ht="15" customHeight="1">
      <c r="B105" s="292"/>
      <c r="C105" s="281" t="s">
        <v>1026</v>
      </c>
      <c r="D105" s="281"/>
      <c r="E105" s="281"/>
      <c r="F105" s="302" t="s">
        <v>1023</v>
      </c>
      <c r="G105" s="281"/>
      <c r="H105" s="281" t="s">
        <v>1062</v>
      </c>
      <c r="I105" s="281" t="s">
        <v>1025</v>
      </c>
      <c r="J105" s="281">
        <v>120</v>
      </c>
      <c r="K105" s="294"/>
    </row>
    <row r="106" spans="2:11" ht="15" customHeight="1">
      <c r="B106" s="303"/>
      <c r="C106" s="281" t="s">
        <v>1028</v>
      </c>
      <c r="D106" s="281"/>
      <c r="E106" s="281"/>
      <c r="F106" s="302" t="s">
        <v>1029</v>
      </c>
      <c r="G106" s="281"/>
      <c r="H106" s="281" t="s">
        <v>1062</v>
      </c>
      <c r="I106" s="281" t="s">
        <v>1025</v>
      </c>
      <c r="J106" s="281">
        <v>50</v>
      </c>
      <c r="K106" s="294"/>
    </row>
    <row r="107" spans="2:11" ht="15" customHeight="1">
      <c r="B107" s="303"/>
      <c r="C107" s="281" t="s">
        <v>1031</v>
      </c>
      <c r="D107" s="281"/>
      <c r="E107" s="281"/>
      <c r="F107" s="302" t="s">
        <v>1023</v>
      </c>
      <c r="G107" s="281"/>
      <c r="H107" s="281" t="s">
        <v>1062</v>
      </c>
      <c r="I107" s="281" t="s">
        <v>1033</v>
      </c>
      <c r="J107" s="281"/>
      <c r="K107" s="294"/>
    </row>
    <row r="108" spans="2:11" ht="15" customHeight="1">
      <c r="B108" s="303"/>
      <c r="C108" s="281" t="s">
        <v>1042</v>
      </c>
      <c r="D108" s="281"/>
      <c r="E108" s="281"/>
      <c r="F108" s="302" t="s">
        <v>1029</v>
      </c>
      <c r="G108" s="281"/>
      <c r="H108" s="281" t="s">
        <v>1062</v>
      </c>
      <c r="I108" s="281" t="s">
        <v>1025</v>
      </c>
      <c r="J108" s="281">
        <v>50</v>
      </c>
      <c r="K108" s="294"/>
    </row>
    <row r="109" spans="2:11" ht="15" customHeight="1">
      <c r="B109" s="303"/>
      <c r="C109" s="281" t="s">
        <v>1050</v>
      </c>
      <c r="D109" s="281"/>
      <c r="E109" s="281"/>
      <c r="F109" s="302" t="s">
        <v>1029</v>
      </c>
      <c r="G109" s="281"/>
      <c r="H109" s="281" t="s">
        <v>1062</v>
      </c>
      <c r="I109" s="281" t="s">
        <v>1025</v>
      </c>
      <c r="J109" s="281">
        <v>50</v>
      </c>
      <c r="K109" s="294"/>
    </row>
    <row r="110" spans="2:11" ht="15" customHeight="1">
      <c r="B110" s="303"/>
      <c r="C110" s="281" t="s">
        <v>1048</v>
      </c>
      <c r="D110" s="281"/>
      <c r="E110" s="281"/>
      <c r="F110" s="302" t="s">
        <v>1029</v>
      </c>
      <c r="G110" s="281"/>
      <c r="H110" s="281" t="s">
        <v>1062</v>
      </c>
      <c r="I110" s="281" t="s">
        <v>1025</v>
      </c>
      <c r="J110" s="281">
        <v>50</v>
      </c>
      <c r="K110" s="294"/>
    </row>
    <row r="111" spans="2:11" ht="15" customHeight="1">
      <c r="B111" s="303"/>
      <c r="C111" s="281" t="s">
        <v>54</v>
      </c>
      <c r="D111" s="281"/>
      <c r="E111" s="281"/>
      <c r="F111" s="302" t="s">
        <v>1023</v>
      </c>
      <c r="G111" s="281"/>
      <c r="H111" s="281" t="s">
        <v>1063</v>
      </c>
      <c r="I111" s="281" t="s">
        <v>1025</v>
      </c>
      <c r="J111" s="281">
        <v>20</v>
      </c>
      <c r="K111" s="294"/>
    </row>
    <row r="112" spans="2:11" ht="15" customHeight="1">
      <c r="B112" s="303"/>
      <c r="C112" s="281" t="s">
        <v>1064</v>
      </c>
      <c r="D112" s="281"/>
      <c r="E112" s="281"/>
      <c r="F112" s="302" t="s">
        <v>1023</v>
      </c>
      <c r="G112" s="281"/>
      <c r="H112" s="281" t="s">
        <v>1065</v>
      </c>
      <c r="I112" s="281" t="s">
        <v>1025</v>
      </c>
      <c r="J112" s="281">
        <v>120</v>
      </c>
      <c r="K112" s="294"/>
    </row>
    <row r="113" spans="2:11" ht="15" customHeight="1">
      <c r="B113" s="303"/>
      <c r="C113" s="281" t="s">
        <v>39</v>
      </c>
      <c r="D113" s="281"/>
      <c r="E113" s="281"/>
      <c r="F113" s="302" t="s">
        <v>1023</v>
      </c>
      <c r="G113" s="281"/>
      <c r="H113" s="281" t="s">
        <v>1066</v>
      </c>
      <c r="I113" s="281" t="s">
        <v>1057</v>
      </c>
      <c r="J113" s="281"/>
      <c r="K113" s="294"/>
    </row>
    <row r="114" spans="2:11" ht="15" customHeight="1">
      <c r="B114" s="303"/>
      <c r="C114" s="281" t="s">
        <v>49</v>
      </c>
      <c r="D114" s="281"/>
      <c r="E114" s="281"/>
      <c r="F114" s="302" t="s">
        <v>1023</v>
      </c>
      <c r="G114" s="281"/>
      <c r="H114" s="281" t="s">
        <v>1067</v>
      </c>
      <c r="I114" s="281" t="s">
        <v>1057</v>
      </c>
      <c r="J114" s="281"/>
      <c r="K114" s="294"/>
    </row>
    <row r="115" spans="2:11" ht="15" customHeight="1">
      <c r="B115" s="303"/>
      <c r="C115" s="281" t="s">
        <v>58</v>
      </c>
      <c r="D115" s="281"/>
      <c r="E115" s="281"/>
      <c r="F115" s="302" t="s">
        <v>1023</v>
      </c>
      <c r="G115" s="281"/>
      <c r="H115" s="281" t="s">
        <v>1068</v>
      </c>
      <c r="I115" s="281" t="s">
        <v>1069</v>
      </c>
      <c r="J115" s="281"/>
      <c r="K115" s="294"/>
    </row>
    <row r="116" spans="2:11" ht="15" customHeight="1">
      <c r="B116" s="306"/>
      <c r="C116" s="312"/>
      <c r="D116" s="312"/>
      <c r="E116" s="312"/>
      <c r="F116" s="312"/>
      <c r="G116" s="312"/>
      <c r="H116" s="312"/>
      <c r="I116" s="312"/>
      <c r="J116" s="312"/>
      <c r="K116" s="308"/>
    </row>
    <row r="117" spans="2:11" ht="18.75" customHeight="1">
      <c r="B117" s="313"/>
      <c r="C117" s="277"/>
      <c r="D117" s="277"/>
      <c r="E117" s="277"/>
      <c r="F117" s="314"/>
      <c r="G117" s="277"/>
      <c r="H117" s="277"/>
      <c r="I117" s="277"/>
      <c r="J117" s="277"/>
      <c r="K117" s="313"/>
    </row>
    <row r="118" spans="2:11" ht="18.75" customHeight="1">
      <c r="B118" s="288"/>
      <c r="C118" s="288"/>
      <c r="D118" s="288"/>
      <c r="E118" s="288"/>
      <c r="F118" s="288"/>
      <c r="G118" s="288"/>
      <c r="H118" s="288"/>
      <c r="I118" s="288"/>
      <c r="J118" s="288"/>
      <c r="K118" s="288"/>
    </row>
    <row r="119" spans="2:11" ht="7.5" customHeight="1">
      <c r="B119" s="315"/>
      <c r="C119" s="316"/>
      <c r="D119" s="316"/>
      <c r="E119" s="316"/>
      <c r="F119" s="316"/>
      <c r="G119" s="316"/>
      <c r="H119" s="316"/>
      <c r="I119" s="316"/>
      <c r="J119" s="316"/>
      <c r="K119" s="317"/>
    </row>
    <row r="120" spans="2:11" ht="45" customHeight="1">
      <c r="B120" s="318"/>
      <c r="C120" s="271" t="s">
        <v>1070</v>
      </c>
      <c r="D120" s="271"/>
      <c r="E120" s="271"/>
      <c r="F120" s="271"/>
      <c r="G120" s="271"/>
      <c r="H120" s="271"/>
      <c r="I120" s="271"/>
      <c r="J120" s="271"/>
      <c r="K120" s="319"/>
    </row>
    <row r="121" spans="2:11" ht="17.25" customHeight="1">
      <c r="B121" s="320"/>
      <c r="C121" s="295" t="s">
        <v>1017</v>
      </c>
      <c r="D121" s="295"/>
      <c r="E121" s="295"/>
      <c r="F121" s="295" t="s">
        <v>1018</v>
      </c>
      <c r="G121" s="296"/>
      <c r="H121" s="295" t="s">
        <v>151</v>
      </c>
      <c r="I121" s="295" t="s">
        <v>58</v>
      </c>
      <c r="J121" s="295" t="s">
        <v>1019</v>
      </c>
      <c r="K121" s="321"/>
    </row>
    <row r="122" spans="2:11" ht="17.25" customHeight="1">
      <c r="B122" s="320"/>
      <c r="C122" s="297" t="s">
        <v>1020</v>
      </c>
      <c r="D122" s="297"/>
      <c r="E122" s="297"/>
      <c r="F122" s="298" t="s">
        <v>1021</v>
      </c>
      <c r="G122" s="299"/>
      <c r="H122" s="297"/>
      <c r="I122" s="297"/>
      <c r="J122" s="297" t="s">
        <v>1022</v>
      </c>
      <c r="K122" s="321"/>
    </row>
    <row r="123" spans="2:11" ht="5.25" customHeight="1">
      <c r="B123" s="322"/>
      <c r="C123" s="300"/>
      <c r="D123" s="300"/>
      <c r="E123" s="300"/>
      <c r="F123" s="300"/>
      <c r="G123" s="281"/>
      <c r="H123" s="300"/>
      <c r="I123" s="300"/>
      <c r="J123" s="300"/>
      <c r="K123" s="323"/>
    </row>
    <row r="124" spans="2:11" ht="15" customHeight="1">
      <c r="B124" s="322"/>
      <c r="C124" s="281" t="s">
        <v>1026</v>
      </c>
      <c r="D124" s="300"/>
      <c r="E124" s="300"/>
      <c r="F124" s="302" t="s">
        <v>1023</v>
      </c>
      <c r="G124" s="281"/>
      <c r="H124" s="281" t="s">
        <v>1062</v>
      </c>
      <c r="I124" s="281" t="s">
        <v>1025</v>
      </c>
      <c r="J124" s="281">
        <v>120</v>
      </c>
      <c r="K124" s="324"/>
    </row>
    <row r="125" spans="2:11" ht="15" customHeight="1">
      <c r="B125" s="322"/>
      <c r="C125" s="281" t="s">
        <v>1071</v>
      </c>
      <c r="D125" s="281"/>
      <c r="E125" s="281"/>
      <c r="F125" s="302" t="s">
        <v>1023</v>
      </c>
      <c r="G125" s="281"/>
      <c r="H125" s="281" t="s">
        <v>1072</v>
      </c>
      <c r="I125" s="281" t="s">
        <v>1025</v>
      </c>
      <c r="J125" s="281" t="s">
        <v>1073</v>
      </c>
      <c r="K125" s="324"/>
    </row>
    <row r="126" spans="2:11" ht="15" customHeight="1">
      <c r="B126" s="322"/>
      <c r="C126" s="281" t="s">
        <v>972</v>
      </c>
      <c r="D126" s="281"/>
      <c r="E126" s="281"/>
      <c r="F126" s="302" t="s">
        <v>1023</v>
      </c>
      <c r="G126" s="281"/>
      <c r="H126" s="281" t="s">
        <v>1074</v>
      </c>
      <c r="I126" s="281" t="s">
        <v>1025</v>
      </c>
      <c r="J126" s="281" t="s">
        <v>1073</v>
      </c>
      <c r="K126" s="324"/>
    </row>
    <row r="127" spans="2:11" ht="15" customHeight="1">
      <c r="B127" s="322"/>
      <c r="C127" s="281" t="s">
        <v>1034</v>
      </c>
      <c r="D127" s="281"/>
      <c r="E127" s="281"/>
      <c r="F127" s="302" t="s">
        <v>1029</v>
      </c>
      <c r="G127" s="281"/>
      <c r="H127" s="281" t="s">
        <v>1035</v>
      </c>
      <c r="I127" s="281" t="s">
        <v>1025</v>
      </c>
      <c r="J127" s="281">
        <v>15</v>
      </c>
      <c r="K127" s="324"/>
    </row>
    <row r="128" spans="2:11" ht="15" customHeight="1">
      <c r="B128" s="322"/>
      <c r="C128" s="304" t="s">
        <v>1036</v>
      </c>
      <c r="D128" s="304"/>
      <c r="E128" s="304"/>
      <c r="F128" s="305" t="s">
        <v>1029</v>
      </c>
      <c r="G128" s="304"/>
      <c r="H128" s="304" t="s">
        <v>1037</v>
      </c>
      <c r="I128" s="304" t="s">
        <v>1025</v>
      </c>
      <c r="J128" s="304">
        <v>15</v>
      </c>
      <c r="K128" s="324"/>
    </row>
    <row r="129" spans="2:11" ht="15" customHeight="1">
      <c r="B129" s="322"/>
      <c r="C129" s="304" t="s">
        <v>1038</v>
      </c>
      <c r="D129" s="304"/>
      <c r="E129" s="304"/>
      <c r="F129" s="305" t="s">
        <v>1029</v>
      </c>
      <c r="G129" s="304"/>
      <c r="H129" s="304" t="s">
        <v>1039</v>
      </c>
      <c r="I129" s="304" t="s">
        <v>1025</v>
      </c>
      <c r="J129" s="304">
        <v>20</v>
      </c>
      <c r="K129" s="324"/>
    </row>
    <row r="130" spans="2:11" ht="15" customHeight="1">
      <c r="B130" s="322"/>
      <c r="C130" s="304" t="s">
        <v>1040</v>
      </c>
      <c r="D130" s="304"/>
      <c r="E130" s="304"/>
      <c r="F130" s="305" t="s">
        <v>1029</v>
      </c>
      <c r="G130" s="304"/>
      <c r="H130" s="304" t="s">
        <v>1041</v>
      </c>
      <c r="I130" s="304" t="s">
        <v>1025</v>
      </c>
      <c r="J130" s="304">
        <v>20</v>
      </c>
      <c r="K130" s="324"/>
    </row>
    <row r="131" spans="2:11" ht="15" customHeight="1">
      <c r="B131" s="322"/>
      <c r="C131" s="281" t="s">
        <v>1028</v>
      </c>
      <c r="D131" s="281"/>
      <c r="E131" s="281"/>
      <c r="F131" s="302" t="s">
        <v>1029</v>
      </c>
      <c r="G131" s="281"/>
      <c r="H131" s="281" t="s">
        <v>1062</v>
      </c>
      <c r="I131" s="281" t="s">
        <v>1025</v>
      </c>
      <c r="J131" s="281">
        <v>50</v>
      </c>
      <c r="K131" s="324"/>
    </row>
    <row r="132" spans="2:11" ht="15" customHeight="1">
      <c r="B132" s="322"/>
      <c r="C132" s="281" t="s">
        <v>1042</v>
      </c>
      <c r="D132" s="281"/>
      <c r="E132" s="281"/>
      <c r="F132" s="302" t="s">
        <v>1029</v>
      </c>
      <c r="G132" s="281"/>
      <c r="H132" s="281" t="s">
        <v>1062</v>
      </c>
      <c r="I132" s="281" t="s">
        <v>1025</v>
      </c>
      <c r="J132" s="281">
        <v>50</v>
      </c>
      <c r="K132" s="324"/>
    </row>
    <row r="133" spans="2:11" ht="15" customHeight="1">
      <c r="B133" s="322"/>
      <c r="C133" s="281" t="s">
        <v>1048</v>
      </c>
      <c r="D133" s="281"/>
      <c r="E133" s="281"/>
      <c r="F133" s="302" t="s">
        <v>1029</v>
      </c>
      <c r="G133" s="281"/>
      <c r="H133" s="281" t="s">
        <v>1062</v>
      </c>
      <c r="I133" s="281" t="s">
        <v>1025</v>
      </c>
      <c r="J133" s="281">
        <v>50</v>
      </c>
      <c r="K133" s="324"/>
    </row>
    <row r="134" spans="2:11" ht="15" customHeight="1">
      <c r="B134" s="322"/>
      <c r="C134" s="281" t="s">
        <v>1050</v>
      </c>
      <c r="D134" s="281"/>
      <c r="E134" s="281"/>
      <c r="F134" s="302" t="s">
        <v>1029</v>
      </c>
      <c r="G134" s="281"/>
      <c r="H134" s="281" t="s">
        <v>1062</v>
      </c>
      <c r="I134" s="281" t="s">
        <v>1025</v>
      </c>
      <c r="J134" s="281">
        <v>50</v>
      </c>
      <c r="K134" s="324"/>
    </row>
    <row r="135" spans="2:11" ht="15" customHeight="1">
      <c r="B135" s="322"/>
      <c r="C135" s="281" t="s">
        <v>157</v>
      </c>
      <c r="D135" s="281"/>
      <c r="E135" s="281"/>
      <c r="F135" s="302" t="s">
        <v>1029</v>
      </c>
      <c r="G135" s="281"/>
      <c r="H135" s="281" t="s">
        <v>1075</v>
      </c>
      <c r="I135" s="281" t="s">
        <v>1025</v>
      </c>
      <c r="J135" s="281">
        <v>255</v>
      </c>
      <c r="K135" s="324"/>
    </row>
    <row r="136" spans="2:11" ht="15" customHeight="1">
      <c r="B136" s="322"/>
      <c r="C136" s="281" t="s">
        <v>1052</v>
      </c>
      <c r="D136" s="281"/>
      <c r="E136" s="281"/>
      <c r="F136" s="302" t="s">
        <v>1023</v>
      </c>
      <c r="G136" s="281"/>
      <c r="H136" s="281" t="s">
        <v>1076</v>
      </c>
      <c r="I136" s="281" t="s">
        <v>1054</v>
      </c>
      <c r="J136" s="281"/>
      <c r="K136" s="324"/>
    </row>
    <row r="137" spans="2:11" ht="15" customHeight="1">
      <c r="B137" s="322"/>
      <c r="C137" s="281" t="s">
        <v>1055</v>
      </c>
      <c r="D137" s="281"/>
      <c r="E137" s="281"/>
      <c r="F137" s="302" t="s">
        <v>1023</v>
      </c>
      <c r="G137" s="281"/>
      <c r="H137" s="281" t="s">
        <v>1077</v>
      </c>
      <c r="I137" s="281" t="s">
        <v>1057</v>
      </c>
      <c r="J137" s="281"/>
      <c r="K137" s="324"/>
    </row>
    <row r="138" spans="2:11" ht="15" customHeight="1">
      <c r="B138" s="322"/>
      <c r="C138" s="281" t="s">
        <v>1058</v>
      </c>
      <c r="D138" s="281"/>
      <c r="E138" s="281"/>
      <c r="F138" s="302" t="s">
        <v>1023</v>
      </c>
      <c r="G138" s="281"/>
      <c r="H138" s="281" t="s">
        <v>1058</v>
      </c>
      <c r="I138" s="281" t="s">
        <v>1057</v>
      </c>
      <c r="J138" s="281"/>
      <c r="K138" s="324"/>
    </row>
    <row r="139" spans="2:11" ht="15" customHeight="1">
      <c r="B139" s="322"/>
      <c r="C139" s="281" t="s">
        <v>39</v>
      </c>
      <c r="D139" s="281"/>
      <c r="E139" s="281"/>
      <c r="F139" s="302" t="s">
        <v>1023</v>
      </c>
      <c r="G139" s="281"/>
      <c r="H139" s="281" t="s">
        <v>1078</v>
      </c>
      <c r="I139" s="281" t="s">
        <v>1057</v>
      </c>
      <c r="J139" s="281"/>
      <c r="K139" s="324"/>
    </row>
    <row r="140" spans="2:11" ht="15" customHeight="1">
      <c r="B140" s="322"/>
      <c r="C140" s="281" t="s">
        <v>1079</v>
      </c>
      <c r="D140" s="281"/>
      <c r="E140" s="281"/>
      <c r="F140" s="302" t="s">
        <v>1023</v>
      </c>
      <c r="G140" s="281"/>
      <c r="H140" s="281" t="s">
        <v>1080</v>
      </c>
      <c r="I140" s="281" t="s">
        <v>1057</v>
      </c>
      <c r="J140" s="281"/>
      <c r="K140" s="324"/>
    </row>
    <row r="141" spans="2:11" ht="15" customHeight="1">
      <c r="B141" s="325"/>
      <c r="C141" s="326"/>
      <c r="D141" s="326"/>
      <c r="E141" s="326"/>
      <c r="F141" s="326"/>
      <c r="G141" s="326"/>
      <c r="H141" s="326"/>
      <c r="I141" s="326"/>
      <c r="J141" s="326"/>
      <c r="K141" s="327"/>
    </row>
    <row r="142" spans="2:11" ht="18.75" customHeight="1">
      <c r="B142" s="277"/>
      <c r="C142" s="277"/>
      <c r="D142" s="277"/>
      <c r="E142" s="277"/>
      <c r="F142" s="314"/>
      <c r="G142" s="277"/>
      <c r="H142" s="277"/>
      <c r="I142" s="277"/>
      <c r="J142" s="277"/>
      <c r="K142" s="277"/>
    </row>
    <row r="143" spans="2:11" ht="18.75" customHeight="1">
      <c r="B143" s="288"/>
      <c r="C143" s="288"/>
      <c r="D143" s="288"/>
      <c r="E143" s="288"/>
      <c r="F143" s="288"/>
      <c r="G143" s="288"/>
      <c r="H143" s="288"/>
      <c r="I143" s="288"/>
      <c r="J143" s="288"/>
      <c r="K143" s="288"/>
    </row>
    <row r="144" spans="2:11" ht="7.5" customHeight="1">
      <c r="B144" s="289"/>
      <c r="C144" s="290"/>
      <c r="D144" s="290"/>
      <c r="E144" s="290"/>
      <c r="F144" s="290"/>
      <c r="G144" s="290"/>
      <c r="H144" s="290"/>
      <c r="I144" s="290"/>
      <c r="J144" s="290"/>
      <c r="K144" s="291"/>
    </row>
    <row r="145" spans="2:11" ht="45" customHeight="1">
      <c r="B145" s="292"/>
      <c r="C145" s="293" t="s">
        <v>1081</v>
      </c>
      <c r="D145" s="293"/>
      <c r="E145" s="293"/>
      <c r="F145" s="293"/>
      <c r="G145" s="293"/>
      <c r="H145" s="293"/>
      <c r="I145" s="293"/>
      <c r="J145" s="293"/>
      <c r="K145" s="294"/>
    </row>
    <row r="146" spans="2:11" ht="17.25" customHeight="1">
      <c r="B146" s="292"/>
      <c r="C146" s="295" t="s">
        <v>1017</v>
      </c>
      <c r="D146" s="295"/>
      <c r="E146" s="295"/>
      <c r="F146" s="295" t="s">
        <v>1018</v>
      </c>
      <c r="G146" s="296"/>
      <c r="H146" s="295" t="s">
        <v>151</v>
      </c>
      <c r="I146" s="295" t="s">
        <v>58</v>
      </c>
      <c r="J146" s="295" t="s">
        <v>1019</v>
      </c>
      <c r="K146" s="294"/>
    </row>
    <row r="147" spans="2:11" ht="17.25" customHeight="1">
      <c r="B147" s="292"/>
      <c r="C147" s="297" t="s">
        <v>1020</v>
      </c>
      <c r="D147" s="297"/>
      <c r="E147" s="297"/>
      <c r="F147" s="298" t="s">
        <v>1021</v>
      </c>
      <c r="G147" s="299"/>
      <c r="H147" s="297"/>
      <c r="I147" s="297"/>
      <c r="J147" s="297" t="s">
        <v>1022</v>
      </c>
      <c r="K147" s="294"/>
    </row>
    <row r="148" spans="2:11" ht="5.25" customHeight="1">
      <c r="B148" s="303"/>
      <c r="C148" s="300"/>
      <c r="D148" s="300"/>
      <c r="E148" s="300"/>
      <c r="F148" s="300"/>
      <c r="G148" s="301"/>
      <c r="H148" s="300"/>
      <c r="I148" s="300"/>
      <c r="J148" s="300"/>
      <c r="K148" s="324"/>
    </row>
    <row r="149" spans="2:11" ht="15" customHeight="1">
      <c r="B149" s="303"/>
      <c r="C149" s="328" t="s">
        <v>1026</v>
      </c>
      <c r="D149" s="281"/>
      <c r="E149" s="281"/>
      <c r="F149" s="329" t="s">
        <v>1023</v>
      </c>
      <c r="G149" s="281"/>
      <c r="H149" s="328" t="s">
        <v>1062</v>
      </c>
      <c r="I149" s="328" t="s">
        <v>1025</v>
      </c>
      <c r="J149" s="328">
        <v>120</v>
      </c>
      <c r="K149" s="324"/>
    </row>
    <row r="150" spans="2:11" ht="15" customHeight="1">
      <c r="B150" s="303"/>
      <c r="C150" s="328" t="s">
        <v>1071</v>
      </c>
      <c r="D150" s="281"/>
      <c r="E150" s="281"/>
      <c r="F150" s="329" t="s">
        <v>1023</v>
      </c>
      <c r="G150" s="281"/>
      <c r="H150" s="328" t="s">
        <v>1082</v>
      </c>
      <c r="I150" s="328" t="s">
        <v>1025</v>
      </c>
      <c r="J150" s="328" t="s">
        <v>1073</v>
      </c>
      <c r="K150" s="324"/>
    </row>
    <row r="151" spans="2:11" ht="15" customHeight="1">
      <c r="B151" s="303"/>
      <c r="C151" s="328" t="s">
        <v>972</v>
      </c>
      <c r="D151" s="281"/>
      <c r="E151" s="281"/>
      <c r="F151" s="329" t="s">
        <v>1023</v>
      </c>
      <c r="G151" s="281"/>
      <c r="H151" s="328" t="s">
        <v>1083</v>
      </c>
      <c r="I151" s="328" t="s">
        <v>1025</v>
      </c>
      <c r="J151" s="328" t="s">
        <v>1073</v>
      </c>
      <c r="K151" s="324"/>
    </row>
    <row r="152" spans="2:11" ht="15" customHeight="1">
      <c r="B152" s="303"/>
      <c r="C152" s="328" t="s">
        <v>1028</v>
      </c>
      <c r="D152" s="281"/>
      <c r="E152" s="281"/>
      <c r="F152" s="329" t="s">
        <v>1029</v>
      </c>
      <c r="G152" s="281"/>
      <c r="H152" s="328" t="s">
        <v>1062</v>
      </c>
      <c r="I152" s="328" t="s">
        <v>1025</v>
      </c>
      <c r="J152" s="328">
        <v>50</v>
      </c>
      <c r="K152" s="324"/>
    </row>
    <row r="153" spans="2:11" ht="15" customHeight="1">
      <c r="B153" s="303"/>
      <c r="C153" s="328" t="s">
        <v>1031</v>
      </c>
      <c r="D153" s="281"/>
      <c r="E153" s="281"/>
      <c r="F153" s="329" t="s">
        <v>1023</v>
      </c>
      <c r="G153" s="281"/>
      <c r="H153" s="328" t="s">
        <v>1062</v>
      </c>
      <c r="I153" s="328" t="s">
        <v>1033</v>
      </c>
      <c r="J153" s="328"/>
      <c r="K153" s="324"/>
    </row>
    <row r="154" spans="2:11" ht="15" customHeight="1">
      <c r="B154" s="303"/>
      <c r="C154" s="328" t="s">
        <v>1042</v>
      </c>
      <c r="D154" s="281"/>
      <c r="E154" s="281"/>
      <c r="F154" s="329" t="s">
        <v>1029</v>
      </c>
      <c r="G154" s="281"/>
      <c r="H154" s="328" t="s">
        <v>1062</v>
      </c>
      <c r="I154" s="328" t="s">
        <v>1025</v>
      </c>
      <c r="J154" s="328">
        <v>50</v>
      </c>
      <c r="K154" s="324"/>
    </row>
    <row r="155" spans="2:11" ht="15" customHeight="1">
      <c r="B155" s="303"/>
      <c r="C155" s="328" t="s">
        <v>1050</v>
      </c>
      <c r="D155" s="281"/>
      <c r="E155" s="281"/>
      <c r="F155" s="329" t="s">
        <v>1029</v>
      </c>
      <c r="G155" s="281"/>
      <c r="H155" s="328" t="s">
        <v>1062</v>
      </c>
      <c r="I155" s="328" t="s">
        <v>1025</v>
      </c>
      <c r="J155" s="328">
        <v>50</v>
      </c>
      <c r="K155" s="324"/>
    </row>
    <row r="156" spans="2:11" ht="15" customHeight="1">
      <c r="B156" s="303"/>
      <c r="C156" s="328" t="s">
        <v>1048</v>
      </c>
      <c r="D156" s="281"/>
      <c r="E156" s="281"/>
      <c r="F156" s="329" t="s">
        <v>1029</v>
      </c>
      <c r="G156" s="281"/>
      <c r="H156" s="328" t="s">
        <v>1062</v>
      </c>
      <c r="I156" s="328" t="s">
        <v>1025</v>
      </c>
      <c r="J156" s="328">
        <v>50</v>
      </c>
      <c r="K156" s="324"/>
    </row>
    <row r="157" spans="2:11" ht="15" customHeight="1">
      <c r="B157" s="303"/>
      <c r="C157" s="328" t="s">
        <v>131</v>
      </c>
      <c r="D157" s="281"/>
      <c r="E157" s="281"/>
      <c r="F157" s="329" t="s">
        <v>1023</v>
      </c>
      <c r="G157" s="281"/>
      <c r="H157" s="328" t="s">
        <v>1084</v>
      </c>
      <c r="I157" s="328" t="s">
        <v>1025</v>
      </c>
      <c r="J157" s="328" t="s">
        <v>1085</v>
      </c>
      <c r="K157" s="324"/>
    </row>
    <row r="158" spans="2:11" ht="15" customHeight="1">
      <c r="B158" s="303"/>
      <c r="C158" s="328" t="s">
        <v>1086</v>
      </c>
      <c r="D158" s="281"/>
      <c r="E158" s="281"/>
      <c r="F158" s="329" t="s">
        <v>1023</v>
      </c>
      <c r="G158" s="281"/>
      <c r="H158" s="328" t="s">
        <v>1087</v>
      </c>
      <c r="I158" s="328" t="s">
        <v>1057</v>
      </c>
      <c r="J158" s="328"/>
      <c r="K158" s="324"/>
    </row>
    <row r="159" spans="2:11" ht="15" customHeight="1">
      <c r="B159" s="330"/>
      <c r="C159" s="312"/>
      <c r="D159" s="312"/>
      <c r="E159" s="312"/>
      <c r="F159" s="312"/>
      <c r="G159" s="312"/>
      <c r="H159" s="312"/>
      <c r="I159" s="312"/>
      <c r="J159" s="312"/>
      <c r="K159" s="331"/>
    </row>
    <row r="160" spans="2:11" ht="18.75" customHeight="1">
      <c r="B160" s="277"/>
      <c r="C160" s="281"/>
      <c r="D160" s="281"/>
      <c r="E160" s="281"/>
      <c r="F160" s="302"/>
      <c r="G160" s="281"/>
      <c r="H160" s="281"/>
      <c r="I160" s="281"/>
      <c r="J160" s="281"/>
      <c r="K160" s="277"/>
    </row>
    <row r="161" spans="2:11" ht="18.75" customHeight="1">
      <c r="B161" s="288"/>
      <c r="C161" s="288"/>
      <c r="D161" s="288"/>
      <c r="E161" s="288"/>
      <c r="F161" s="288"/>
      <c r="G161" s="288"/>
      <c r="H161" s="288"/>
      <c r="I161" s="288"/>
      <c r="J161" s="288"/>
      <c r="K161" s="288"/>
    </row>
    <row r="162" spans="2:11" ht="7.5" customHeight="1">
      <c r="B162" s="267"/>
      <c r="C162" s="268"/>
      <c r="D162" s="268"/>
      <c r="E162" s="268"/>
      <c r="F162" s="268"/>
      <c r="G162" s="268"/>
      <c r="H162" s="268"/>
      <c r="I162" s="268"/>
      <c r="J162" s="268"/>
      <c r="K162" s="269"/>
    </row>
    <row r="163" spans="2:11" ht="45" customHeight="1">
      <c r="B163" s="270"/>
      <c r="C163" s="271" t="s">
        <v>1088</v>
      </c>
      <c r="D163" s="271"/>
      <c r="E163" s="271"/>
      <c r="F163" s="271"/>
      <c r="G163" s="271"/>
      <c r="H163" s="271"/>
      <c r="I163" s="271"/>
      <c r="J163" s="271"/>
      <c r="K163" s="272"/>
    </row>
    <row r="164" spans="2:11" ht="17.25" customHeight="1">
      <c r="B164" s="270"/>
      <c r="C164" s="295" t="s">
        <v>1017</v>
      </c>
      <c r="D164" s="295"/>
      <c r="E164" s="295"/>
      <c r="F164" s="295" t="s">
        <v>1018</v>
      </c>
      <c r="G164" s="332"/>
      <c r="H164" s="333" t="s">
        <v>151</v>
      </c>
      <c r="I164" s="333" t="s">
        <v>58</v>
      </c>
      <c r="J164" s="295" t="s">
        <v>1019</v>
      </c>
      <c r="K164" s="272"/>
    </row>
    <row r="165" spans="2:11" ht="17.25" customHeight="1">
      <c r="B165" s="273"/>
      <c r="C165" s="297" t="s">
        <v>1020</v>
      </c>
      <c r="D165" s="297"/>
      <c r="E165" s="297"/>
      <c r="F165" s="298" t="s">
        <v>1021</v>
      </c>
      <c r="G165" s="334"/>
      <c r="H165" s="335"/>
      <c r="I165" s="335"/>
      <c r="J165" s="297" t="s">
        <v>1022</v>
      </c>
      <c r="K165" s="275"/>
    </row>
    <row r="166" spans="2:11" ht="5.25" customHeight="1">
      <c r="B166" s="303"/>
      <c r="C166" s="300"/>
      <c r="D166" s="300"/>
      <c r="E166" s="300"/>
      <c r="F166" s="300"/>
      <c r="G166" s="301"/>
      <c r="H166" s="300"/>
      <c r="I166" s="300"/>
      <c r="J166" s="300"/>
      <c r="K166" s="324"/>
    </row>
    <row r="167" spans="2:11" ht="15" customHeight="1">
      <c r="B167" s="303"/>
      <c r="C167" s="281" t="s">
        <v>1026</v>
      </c>
      <c r="D167" s="281"/>
      <c r="E167" s="281"/>
      <c r="F167" s="302" t="s">
        <v>1023</v>
      </c>
      <c r="G167" s="281"/>
      <c r="H167" s="281" t="s">
        <v>1062</v>
      </c>
      <c r="I167" s="281" t="s">
        <v>1025</v>
      </c>
      <c r="J167" s="281">
        <v>120</v>
      </c>
      <c r="K167" s="324"/>
    </row>
    <row r="168" spans="2:11" ht="15" customHeight="1">
      <c r="B168" s="303"/>
      <c r="C168" s="281" t="s">
        <v>1071</v>
      </c>
      <c r="D168" s="281"/>
      <c r="E168" s="281"/>
      <c r="F168" s="302" t="s">
        <v>1023</v>
      </c>
      <c r="G168" s="281"/>
      <c r="H168" s="281" t="s">
        <v>1072</v>
      </c>
      <c r="I168" s="281" t="s">
        <v>1025</v>
      </c>
      <c r="J168" s="281" t="s">
        <v>1073</v>
      </c>
      <c r="K168" s="324"/>
    </row>
    <row r="169" spans="2:11" ht="15" customHeight="1">
      <c r="B169" s="303"/>
      <c r="C169" s="281" t="s">
        <v>972</v>
      </c>
      <c r="D169" s="281"/>
      <c r="E169" s="281"/>
      <c r="F169" s="302" t="s">
        <v>1023</v>
      </c>
      <c r="G169" s="281"/>
      <c r="H169" s="281" t="s">
        <v>1089</v>
      </c>
      <c r="I169" s="281" t="s">
        <v>1025</v>
      </c>
      <c r="J169" s="281" t="s">
        <v>1073</v>
      </c>
      <c r="K169" s="324"/>
    </row>
    <row r="170" spans="2:11" ht="15" customHeight="1">
      <c r="B170" s="303"/>
      <c r="C170" s="281" t="s">
        <v>1028</v>
      </c>
      <c r="D170" s="281"/>
      <c r="E170" s="281"/>
      <c r="F170" s="302" t="s">
        <v>1029</v>
      </c>
      <c r="G170" s="281"/>
      <c r="H170" s="281" t="s">
        <v>1089</v>
      </c>
      <c r="I170" s="281" t="s">
        <v>1025</v>
      </c>
      <c r="J170" s="281">
        <v>50</v>
      </c>
      <c r="K170" s="324"/>
    </row>
    <row r="171" spans="2:11" ht="15" customHeight="1">
      <c r="B171" s="303"/>
      <c r="C171" s="281" t="s">
        <v>1031</v>
      </c>
      <c r="D171" s="281"/>
      <c r="E171" s="281"/>
      <c r="F171" s="302" t="s">
        <v>1023</v>
      </c>
      <c r="G171" s="281"/>
      <c r="H171" s="281" t="s">
        <v>1089</v>
      </c>
      <c r="I171" s="281" t="s">
        <v>1033</v>
      </c>
      <c r="J171" s="281"/>
      <c r="K171" s="324"/>
    </row>
    <row r="172" spans="2:11" ht="15" customHeight="1">
      <c r="B172" s="303"/>
      <c r="C172" s="281" t="s">
        <v>1042</v>
      </c>
      <c r="D172" s="281"/>
      <c r="E172" s="281"/>
      <c r="F172" s="302" t="s">
        <v>1029</v>
      </c>
      <c r="G172" s="281"/>
      <c r="H172" s="281" t="s">
        <v>1089</v>
      </c>
      <c r="I172" s="281" t="s">
        <v>1025</v>
      </c>
      <c r="J172" s="281">
        <v>50</v>
      </c>
      <c r="K172" s="324"/>
    </row>
    <row r="173" spans="2:11" ht="15" customHeight="1">
      <c r="B173" s="303"/>
      <c r="C173" s="281" t="s">
        <v>1050</v>
      </c>
      <c r="D173" s="281"/>
      <c r="E173" s="281"/>
      <c r="F173" s="302" t="s">
        <v>1029</v>
      </c>
      <c r="G173" s="281"/>
      <c r="H173" s="281" t="s">
        <v>1089</v>
      </c>
      <c r="I173" s="281" t="s">
        <v>1025</v>
      </c>
      <c r="J173" s="281">
        <v>50</v>
      </c>
      <c r="K173" s="324"/>
    </row>
    <row r="174" spans="2:11" ht="15" customHeight="1">
      <c r="B174" s="303"/>
      <c r="C174" s="281" t="s">
        <v>1048</v>
      </c>
      <c r="D174" s="281"/>
      <c r="E174" s="281"/>
      <c r="F174" s="302" t="s">
        <v>1029</v>
      </c>
      <c r="G174" s="281"/>
      <c r="H174" s="281" t="s">
        <v>1089</v>
      </c>
      <c r="I174" s="281" t="s">
        <v>1025</v>
      </c>
      <c r="J174" s="281">
        <v>50</v>
      </c>
      <c r="K174" s="324"/>
    </row>
    <row r="175" spans="2:11" ht="15" customHeight="1">
      <c r="B175" s="303"/>
      <c r="C175" s="281" t="s">
        <v>150</v>
      </c>
      <c r="D175" s="281"/>
      <c r="E175" s="281"/>
      <c r="F175" s="302" t="s">
        <v>1023</v>
      </c>
      <c r="G175" s="281"/>
      <c r="H175" s="281" t="s">
        <v>1090</v>
      </c>
      <c r="I175" s="281" t="s">
        <v>1091</v>
      </c>
      <c r="J175" s="281"/>
      <c r="K175" s="324"/>
    </row>
    <row r="176" spans="2:11" ht="15" customHeight="1">
      <c r="B176" s="303"/>
      <c r="C176" s="281" t="s">
        <v>58</v>
      </c>
      <c r="D176" s="281"/>
      <c r="E176" s="281"/>
      <c r="F176" s="302" t="s">
        <v>1023</v>
      </c>
      <c r="G176" s="281"/>
      <c r="H176" s="281" t="s">
        <v>1092</v>
      </c>
      <c r="I176" s="281" t="s">
        <v>1093</v>
      </c>
      <c r="J176" s="281">
        <v>1</v>
      </c>
      <c r="K176" s="324"/>
    </row>
    <row r="177" spans="2:11" ht="15" customHeight="1">
      <c r="B177" s="303"/>
      <c r="C177" s="281" t="s">
        <v>54</v>
      </c>
      <c r="D177" s="281"/>
      <c r="E177" s="281"/>
      <c r="F177" s="302" t="s">
        <v>1023</v>
      </c>
      <c r="G177" s="281"/>
      <c r="H177" s="281" t="s">
        <v>1094</v>
      </c>
      <c r="I177" s="281" t="s">
        <v>1025</v>
      </c>
      <c r="J177" s="281">
        <v>20</v>
      </c>
      <c r="K177" s="324"/>
    </row>
    <row r="178" spans="2:11" ht="15" customHeight="1">
      <c r="B178" s="303"/>
      <c r="C178" s="281" t="s">
        <v>151</v>
      </c>
      <c r="D178" s="281"/>
      <c r="E178" s="281"/>
      <c r="F178" s="302" t="s">
        <v>1023</v>
      </c>
      <c r="G178" s="281"/>
      <c r="H178" s="281" t="s">
        <v>1095</v>
      </c>
      <c r="I178" s="281" t="s">
        <v>1025</v>
      </c>
      <c r="J178" s="281">
        <v>255</v>
      </c>
      <c r="K178" s="324"/>
    </row>
    <row r="179" spans="2:11" ht="15" customHeight="1">
      <c r="B179" s="303"/>
      <c r="C179" s="281" t="s">
        <v>152</v>
      </c>
      <c r="D179" s="281"/>
      <c r="E179" s="281"/>
      <c r="F179" s="302" t="s">
        <v>1023</v>
      </c>
      <c r="G179" s="281"/>
      <c r="H179" s="281" t="s">
        <v>988</v>
      </c>
      <c r="I179" s="281" t="s">
        <v>1025</v>
      </c>
      <c r="J179" s="281">
        <v>10</v>
      </c>
      <c r="K179" s="324"/>
    </row>
    <row r="180" spans="2:11" ht="15" customHeight="1">
      <c r="B180" s="303"/>
      <c r="C180" s="281" t="s">
        <v>153</v>
      </c>
      <c r="D180" s="281"/>
      <c r="E180" s="281"/>
      <c r="F180" s="302" t="s">
        <v>1023</v>
      </c>
      <c r="G180" s="281"/>
      <c r="H180" s="281" t="s">
        <v>1096</v>
      </c>
      <c r="I180" s="281" t="s">
        <v>1057</v>
      </c>
      <c r="J180" s="281"/>
      <c r="K180" s="324"/>
    </row>
    <row r="181" spans="2:11" ht="15" customHeight="1">
      <c r="B181" s="303"/>
      <c r="C181" s="281" t="s">
        <v>1097</v>
      </c>
      <c r="D181" s="281"/>
      <c r="E181" s="281"/>
      <c r="F181" s="302" t="s">
        <v>1023</v>
      </c>
      <c r="G181" s="281"/>
      <c r="H181" s="281" t="s">
        <v>1098</v>
      </c>
      <c r="I181" s="281" t="s">
        <v>1057</v>
      </c>
      <c r="J181" s="281"/>
      <c r="K181" s="324"/>
    </row>
    <row r="182" spans="2:11" ht="15" customHeight="1">
      <c r="B182" s="303"/>
      <c r="C182" s="281" t="s">
        <v>1086</v>
      </c>
      <c r="D182" s="281"/>
      <c r="E182" s="281"/>
      <c r="F182" s="302" t="s">
        <v>1023</v>
      </c>
      <c r="G182" s="281"/>
      <c r="H182" s="281" t="s">
        <v>1099</v>
      </c>
      <c r="I182" s="281" t="s">
        <v>1057</v>
      </c>
      <c r="J182" s="281"/>
      <c r="K182" s="324"/>
    </row>
    <row r="183" spans="2:11" ht="15" customHeight="1">
      <c r="B183" s="303"/>
      <c r="C183" s="281" t="s">
        <v>156</v>
      </c>
      <c r="D183" s="281"/>
      <c r="E183" s="281"/>
      <c r="F183" s="302" t="s">
        <v>1029</v>
      </c>
      <c r="G183" s="281"/>
      <c r="H183" s="281" t="s">
        <v>1100</v>
      </c>
      <c r="I183" s="281" t="s">
        <v>1025</v>
      </c>
      <c r="J183" s="281">
        <v>50</v>
      </c>
      <c r="K183" s="324"/>
    </row>
    <row r="184" spans="2:11" ht="15" customHeight="1">
      <c r="B184" s="303"/>
      <c r="C184" s="281" t="s">
        <v>1101</v>
      </c>
      <c r="D184" s="281"/>
      <c r="E184" s="281"/>
      <c r="F184" s="302" t="s">
        <v>1029</v>
      </c>
      <c r="G184" s="281"/>
      <c r="H184" s="281" t="s">
        <v>1102</v>
      </c>
      <c r="I184" s="281" t="s">
        <v>1103</v>
      </c>
      <c r="J184" s="281"/>
      <c r="K184" s="324"/>
    </row>
    <row r="185" spans="2:11" ht="15" customHeight="1">
      <c r="B185" s="303"/>
      <c r="C185" s="281" t="s">
        <v>1104</v>
      </c>
      <c r="D185" s="281"/>
      <c r="E185" s="281"/>
      <c r="F185" s="302" t="s">
        <v>1029</v>
      </c>
      <c r="G185" s="281"/>
      <c r="H185" s="281" t="s">
        <v>1105</v>
      </c>
      <c r="I185" s="281" t="s">
        <v>1103</v>
      </c>
      <c r="J185" s="281"/>
      <c r="K185" s="324"/>
    </row>
    <row r="186" spans="2:11" ht="15" customHeight="1">
      <c r="B186" s="303"/>
      <c r="C186" s="281" t="s">
        <v>1106</v>
      </c>
      <c r="D186" s="281"/>
      <c r="E186" s="281"/>
      <c r="F186" s="302" t="s">
        <v>1029</v>
      </c>
      <c r="G186" s="281"/>
      <c r="H186" s="281" t="s">
        <v>1107</v>
      </c>
      <c r="I186" s="281" t="s">
        <v>1103</v>
      </c>
      <c r="J186" s="281"/>
      <c r="K186" s="324"/>
    </row>
    <row r="187" spans="2:11" ht="15" customHeight="1">
      <c r="B187" s="303"/>
      <c r="C187" s="336" t="s">
        <v>1108</v>
      </c>
      <c r="D187" s="281"/>
      <c r="E187" s="281"/>
      <c r="F187" s="302" t="s">
        <v>1029</v>
      </c>
      <c r="G187" s="281"/>
      <c r="H187" s="281" t="s">
        <v>1109</v>
      </c>
      <c r="I187" s="281" t="s">
        <v>1110</v>
      </c>
      <c r="J187" s="337" t="s">
        <v>1111</v>
      </c>
      <c r="K187" s="324"/>
    </row>
    <row r="188" spans="2:11" ht="15" customHeight="1">
      <c r="B188" s="303"/>
      <c r="C188" s="287" t="s">
        <v>43</v>
      </c>
      <c r="D188" s="281"/>
      <c r="E188" s="281"/>
      <c r="F188" s="302" t="s">
        <v>1023</v>
      </c>
      <c r="G188" s="281"/>
      <c r="H188" s="277" t="s">
        <v>1112</v>
      </c>
      <c r="I188" s="281" t="s">
        <v>1113</v>
      </c>
      <c r="J188" s="281"/>
      <c r="K188" s="324"/>
    </row>
    <row r="189" spans="2:11" ht="15" customHeight="1">
      <c r="B189" s="303"/>
      <c r="C189" s="287" t="s">
        <v>1114</v>
      </c>
      <c r="D189" s="281"/>
      <c r="E189" s="281"/>
      <c r="F189" s="302" t="s">
        <v>1023</v>
      </c>
      <c r="G189" s="281"/>
      <c r="H189" s="281" t="s">
        <v>1115</v>
      </c>
      <c r="I189" s="281" t="s">
        <v>1057</v>
      </c>
      <c r="J189" s="281"/>
      <c r="K189" s="324"/>
    </row>
    <row r="190" spans="2:11" ht="15" customHeight="1">
      <c r="B190" s="303"/>
      <c r="C190" s="287" t="s">
        <v>1116</v>
      </c>
      <c r="D190" s="281"/>
      <c r="E190" s="281"/>
      <c r="F190" s="302" t="s">
        <v>1023</v>
      </c>
      <c r="G190" s="281"/>
      <c r="H190" s="281" t="s">
        <v>1117</v>
      </c>
      <c r="I190" s="281" t="s">
        <v>1057</v>
      </c>
      <c r="J190" s="281"/>
      <c r="K190" s="324"/>
    </row>
    <row r="191" spans="2:11" ht="15" customHeight="1">
      <c r="B191" s="303"/>
      <c r="C191" s="287" t="s">
        <v>1118</v>
      </c>
      <c r="D191" s="281"/>
      <c r="E191" s="281"/>
      <c r="F191" s="302" t="s">
        <v>1029</v>
      </c>
      <c r="G191" s="281"/>
      <c r="H191" s="281" t="s">
        <v>1119</v>
      </c>
      <c r="I191" s="281" t="s">
        <v>1057</v>
      </c>
      <c r="J191" s="281"/>
      <c r="K191" s="324"/>
    </row>
    <row r="192" spans="2:11" ht="15" customHeight="1">
      <c r="B192" s="330"/>
      <c r="C192" s="338"/>
      <c r="D192" s="312"/>
      <c r="E192" s="312"/>
      <c r="F192" s="312"/>
      <c r="G192" s="312"/>
      <c r="H192" s="312"/>
      <c r="I192" s="312"/>
      <c r="J192" s="312"/>
      <c r="K192" s="331"/>
    </row>
    <row r="193" spans="2:11" ht="18.75" customHeight="1">
      <c r="B193" s="277"/>
      <c r="C193" s="281"/>
      <c r="D193" s="281"/>
      <c r="E193" s="281"/>
      <c r="F193" s="302"/>
      <c r="G193" s="281"/>
      <c r="H193" s="281"/>
      <c r="I193" s="281"/>
      <c r="J193" s="281"/>
      <c r="K193" s="277"/>
    </row>
    <row r="194" spans="2:11" ht="18.75" customHeight="1">
      <c r="B194" s="277"/>
      <c r="C194" s="281"/>
      <c r="D194" s="281"/>
      <c r="E194" s="281"/>
      <c r="F194" s="302"/>
      <c r="G194" s="281"/>
      <c r="H194" s="281"/>
      <c r="I194" s="281"/>
      <c r="J194" s="281"/>
      <c r="K194" s="277"/>
    </row>
    <row r="195" spans="2:11" ht="18.75" customHeight="1">
      <c r="B195" s="288"/>
      <c r="C195" s="288"/>
      <c r="D195" s="288"/>
      <c r="E195" s="288"/>
      <c r="F195" s="288"/>
      <c r="G195" s="288"/>
      <c r="H195" s="288"/>
      <c r="I195" s="288"/>
      <c r="J195" s="288"/>
      <c r="K195" s="288"/>
    </row>
    <row r="196" spans="2:11" ht="13.5">
      <c r="B196" s="267"/>
      <c r="C196" s="268"/>
      <c r="D196" s="268"/>
      <c r="E196" s="268"/>
      <c r="F196" s="268"/>
      <c r="G196" s="268"/>
      <c r="H196" s="268"/>
      <c r="I196" s="268"/>
      <c r="J196" s="268"/>
      <c r="K196" s="269"/>
    </row>
    <row r="197" spans="2:11" ht="21">
      <c r="B197" s="270"/>
      <c r="C197" s="271" t="s">
        <v>1120</v>
      </c>
      <c r="D197" s="271"/>
      <c r="E197" s="271"/>
      <c r="F197" s="271"/>
      <c r="G197" s="271"/>
      <c r="H197" s="271"/>
      <c r="I197" s="271"/>
      <c r="J197" s="271"/>
      <c r="K197" s="272"/>
    </row>
    <row r="198" spans="2:11" ht="25.5" customHeight="1">
      <c r="B198" s="270"/>
      <c r="C198" s="339" t="s">
        <v>1121</v>
      </c>
      <c r="D198" s="339"/>
      <c r="E198" s="339"/>
      <c r="F198" s="339" t="s">
        <v>1122</v>
      </c>
      <c r="G198" s="340"/>
      <c r="H198" s="339" t="s">
        <v>1123</v>
      </c>
      <c r="I198" s="339"/>
      <c r="J198" s="339"/>
      <c r="K198" s="272"/>
    </row>
    <row r="199" spans="2:11" ht="5.25" customHeight="1">
      <c r="B199" s="303"/>
      <c r="C199" s="300"/>
      <c r="D199" s="300"/>
      <c r="E199" s="300"/>
      <c r="F199" s="300"/>
      <c r="G199" s="281"/>
      <c r="H199" s="300"/>
      <c r="I199" s="300"/>
      <c r="J199" s="300"/>
      <c r="K199" s="324"/>
    </row>
    <row r="200" spans="2:11" ht="15" customHeight="1">
      <c r="B200" s="303"/>
      <c r="C200" s="281" t="s">
        <v>1113</v>
      </c>
      <c r="D200" s="281"/>
      <c r="E200" s="281"/>
      <c r="F200" s="302" t="s">
        <v>44</v>
      </c>
      <c r="G200" s="281"/>
      <c r="H200" s="281" t="s">
        <v>1124</v>
      </c>
      <c r="I200" s="281"/>
      <c r="J200" s="281"/>
      <c r="K200" s="324"/>
    </row>
    <row r="201" spans="2:11" ht="15" customHeight="1">
      <c r="B201" s="303"/>
      <c r="C201" s="309"/>
      <c r="D201" s="281"/>
      <c r="E201" s="281"/>
      <c r="F201" s="302" t="s">
        <v>45</v>
      </c>
      <c r="G201" s="281"/>
      <c r="H201" s="281" t="s">
        <v>1125</v>
      </c>
      <c r="I201" s="281"/>
      <c r="J201" s="281"/>
      <c r="K201" s="324"/>
    </row>
    <row r="202" spans="2:11" ht="15" customHeight="1">
      <c r="B202" s="303"/>
      <c r="C202" s="309"/>
      <c r="D202" s="281"/>
      <c r="E202" s="281"/>
      <c r="F202" s="302" t="s">
        <v>48</v>
      </c>
      <c r="G202" s="281"/>
      <c r="H202" s="281" t="s">
        <v>1126</v>
      </c>
      <c r="I202" s="281"/>
      <c r="J202" s="281"/>
      <c r="K202" s="324"/>
    </row>
    <row r="203" spans="2:11" ht="15" customHeight="1">
      <c r="B203" s="303"/>
      <c r="C203" s="281"/>
      <c r="D203" s="281"/>
      <c r="E203" s="281"/>
      <c r="F203" s="302" t="s">
        <v>46</v>
      </c>
      <c r="G203" s="281"/>
      <c r="H203" s="281" t="s">
        <v>1127</v>
      </c>
      <c r="I203" s="281"/>
      <c r="J203" s="281"/>
      <c r="K203" s="324"/>
    </row>
    <row r="204" spans="2:11" ht="15" customHeight="1">
      <c r="B204" s="303"/>
      <c r="C204" s="281"/>
      <c r="D204" s="281"/>
      <c r="E204" s="281"/>
      <c r="F204" s="302" t="s">
        <v>47</v>
      </c>
      <c r="G204" s="281"/>
      <c r="H204" s="281" t="s">
        <v>1128</v>
      </c>
      <c r="I204" s="281"/>
      <c r="J204" s="281"/>
      <c r="K204" s="324"/>
    </row>
    <row r="205" spans="2:11" ht="15" customHeight="1">
      <c r="B205" s="303"/>
      <c r="C205" s="281"/>
      <c r="D205" s="281"/>
      <c r="E205" s="281"/>
      <c r="F205" s="302"/>
      <c r="G205" s="281"/>
      <c r="H205" s="281"/>
      <c r="I205" s="281"/>
      <c r="J205" s="281"/>
      <c r="K205" s="324"/>
    </row>
    <row r="206" spans="2:11" ht="15" customHeight="1">
      <c r="B206" s="303"/>
      <c r="C206" s="281" t="s">
        <v>1069</v>
      </c>
      <c r="D206" s="281"/>
      <c r="E206" s="281"/>
      <c r="F206" s="302" t="s">
        <v>79</v>
      </c>
      <c r="G206" s="281"/>
      <c r="H206" s="281" t="s">
        <v>1129</v>
      </c>
      <c r="I206" s="281"/>
      <c r="J206" s="281"/>
      <c r="K206" s="324"/>
    </row>
    <row r="207" spans="2:11" ht="15" customHeight="1">
      <c r="B207" s="303"/>
      <c r="C207" s="309"/>
      <c r="D207" s="281"/>
      <c r="E207" s="281"/>
      <c r="F207" s="302" t="s">
        <v>967</v>
      </c>
      <c r="G207" s="281"/>
      <c r="H207" s="281" t="s">
        <v>968</v>
      </c>
      <c r="I207" s="281"/>
      <c r="J207" s="281"/>
      <c r="K207" s="324"/>
    </row>
    <row r="208" spans="2:11" ht="15" customHeight="1">
      <c r="B208" s="303"/>
      <c r="C208" s="281"/>
      <c r="D208" s="281"/>
      <c r="E208" s="281"/>
      <c r="F208" s="302" t="s">
        <v>965</v>
      </c>
      <c r="G208" s="281"/>
      <c r="H208" s="281" t="s">
        <v>1130</v>
      </c>
      <c r="I208" s="281"/>
      <c r="J208" s="281"/>
      <c r="K208" s="324"/>
    </row>
    <row r="209" spans="2:11" ht="15" customHeight="1">
      <c r="B209" s="341"/>
      <c r="C209" s="309"/>
      <c r="D209" s="309"/>
      <c r="E209" s="309"/>
      <c r="F209" s="302" t="s">
        <v>969</v>
      </c>
      <c r="G209" s="287"/>
      <c r="H209" s="328" t="s">
        <v>970</v>
      </c>
      <c r="I209" s="328"/>
      <c r="J209" s="328"/>
      <c r="K209" s="342"/>
    </row>
    <row r="210" spans="2:11" ht="15" customHeight="1">
      <c r="B210" s="341"/>
      <c r="C210" s="309"/>
      <c r="D210" s="309"/>
      <c r="E210" s="309"/>
      <c r="F210" s="302" t="s">
        <v>971</v>
      </c>
      <c r="G210" s="287"/>
      <c r="H210" s="328" t="s">
        <v>885</v>
      </c>
      <c r="I210" s="328"/>
      <c r="J210" s="328"/>
      <c r="K210" s="342"/>
    </row>
    <row r="211" spans="2:11" ht="15" customHeight="1">
      <c r="B211" s="341"/>
      <c r="C211" s="309"/>
      <c r="D211" s="309"/>
      <c r="E211" s="309"/>
      <c r="F211" s="343"/>
      <c r="G211" s="287"/>
      <c r="H211" s="344"/>
      <c r="I211" s="344"/>
      <c r="J211" s="344"/>
      <c r="K211" s="342"/>
    </row>
    <row r="212" spans="2:11" ht="15" customHeight="1">
      <c r="B212" s="341"/>
      <c r="C212" s="281" t="s">
        <v>1093</v>
      </c>
      <c r="D212" s="309"/>
      <c r="E212" s="309"/>
      <c r="F212" s="302">
        <v>1</v>
      </c>
      <c r="G212" s="287"/>
      <c r="H212" s="328" t="s">
        <v>1131</v>
      </c>
      <c r="I212" s="328"/>
      <c r="J212" s="328"/>
      <c r="K212" s="342"/>
    </row>
    <row r="213" spans="2:11" ht="15" customHeight="1">
      <c r="B213" s="341"/>
      <c r="C213" s="309"/>
      <c r="D213" s="309"/>
      <c r="E213" s="309"/>
      <c r="F213" s="302">
        <v>2</v>
      </c>
      <c r="G213" s="287"/>
      <c r="H213" s="328" t="s">
        <v>1132</v>
      </c>
      <c r="I213" s="328"/>
      <c r="J213" s="328"/>
      <c r="K213" s="342"/>
    </row>
    <row r="214" spans="2:11" ht="15" customHeight="1">
      <c r="B214" s="341"/>
      <c r="C214" s="309"/>
      <c r="D214" s="309"/>
      <c r="E214" s="309"/>
      <c r="F214" s="302">
        <v>3</v>
      </c>
      <c r="G214" s="287"/>
      <c r="H214" s="328" t="s">
        <v>1133</v>
      </c>
      <c r="I214" s="328"/>
      <c r="J214" s="328"/>
      <c r="K214" s="342"/>
    </row>
    <row r="215" spans="2:11" ht="15" customHeight="1">
      <c r="B215" s="341"/>
      <c r="C215" s="309"/>
      <c r="D215" s="309"/>
      <c r="E215" s="309"/>
      <c r="F215" s="302">
        <v>4</v>
      </c>
      <c r="G215" s="287"/>
      <c r="H215" s="328" t="s">
        <v>1134</v>
      </c>
      <c r="I215" s="328"/>
      <c r="J215" s="328"/>
      <c r="K215" s="342"/>
    </row>
    <row r="216" spans="2:11" ht="12.75" customHeight="1">
      <c r="B216" s="345"/>
      <c r="C216" s="346"/>
      <c r="D216" s="346"/>
      <c r="E216" s="346"/>
      <c r="F216" s="346"/>
      <c r="G216" s="346"/>
      <c r="H216" s="346"/>
      <c r="I216" s="346"/>
      <c r="J216" s="346"/>
      <c r="K216" s="347"/>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dc:creator>
  <cp:keywords/>
  <dc:description/>
  <cp:lastModifiedBy>Tomáš</cp:lastModifiedBy>
  <dcterms:created xsi:type="dcterms:W3CDTF">2018-04-04T12:34:05Z</dcterms:created>
  <dcterms:modified xsi:type="dcterms:W3CDTF">2018-04-04T12:34:09Z</dcterms:modified>
  <cp:category/>
  <cp:version/>
  <cp:contentType/>
  <cp:contentStatus/>
</cp:coreProperties>
</file>