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490" windowHeight="7050" activeTab="0"/>
  </bookViews>
  <sheets>
    <sheet name="Krycí list" sheetId="1" r:id="rId1"/>
    <sheet name="Rekapitulace" sheetId="2" r:id="rId2"/>
    <sheet name="List1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#REF!</definedName>
    <definedName name="HSV">'Rekapitulace'!$E$15</definedName>
    <definedName name="HSV0">#REF!</definedName>
    <definedName name="HZS">'Rekapitulace'!$I$15</definedName>
    <definedName name="HZS0">#REF!</definedName>
    <definedName name="JKSO">'Krycí list'!$G$2</definedName>
    <definedName name="MJ">'Krycí list'!$G$5</definedName>
    <definedName name="Mont">'Rekapitulace'!$H$15</definedName>
    <definedName name="Montaz0">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</definedNames>
  <calcPr calcId="162913"/>
</workbook>
</file>

<file path=xl/sharedStrings.xml><?xml version="1.0" encoding="utf-8"?>
<sst xmlns="http://schemas.openxmlformats.org/spreadsheetml/2006/main" count="111" uniqueCount="88">
  <si>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</si>
  <si>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</si>
  <si>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</si>
  <si>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</si>
  <si>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</si>
  <si>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</si>
  <si>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</si>
  <si>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</si>
  <si>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</si>
  <si>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</si>
  <si>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</si>
  <si>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</si>
  <si>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</si>
  <si>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</si>
  <si>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</si>
  <si>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</si>
  <si>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</si>
  <si>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</si>
  <si>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</si>
  <si>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</si>
  <si>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</si>
  <si>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</si>
  <si>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</si>
  <si>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</si>
  <si>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</si>
  <si>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</si>
  <si>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</si>
  <si>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</si>
  <si>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</si>
  <si>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</si>
  <si>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</si>
  <si>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</si>
  <si>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</si>
  <si>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</si>
  <si>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</si>
  <si>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</si>
  <si>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</si>
  <si>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</si>
  <si>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</si>
  <si>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</si>
  <si>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</si>
  <si>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</si>
  <si>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</si>
  <si>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</si>
  <si>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</si>
  <si>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</si>
  <si>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</si>
  <si>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</si>
  <si>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</si>
  <si>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</si>
  <si>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</si>
  <si>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</si>
  <si>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</si>
  <si>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</si>
  <si>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</si>
  <si>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</si>
  <si>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</si>
  <si>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</si>
  <si>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</si>
  <si>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</si>
  <si>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</si>
  <si>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</si>
  <si>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</si>
  <si>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</si>
  <si>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</si>
  <si>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</si>
  <si>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</si>
  <si>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</si>
  <si>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</si>
  <si>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</si>
  <si>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MZLU Útěchov</t>
  </si>
  <si>
    <t>002 Laboratoře</t>
  </si>
  <si>
    <t>Útěchov</t>
  </si>
  <si>
    <t xml:space="preserve">CELKOVÁ REKAPITULACE  </t>
  </si>
  <si>
    <t>VZT</t>
  </si>
  <si>
    <t>Elektro -dopojení VZT</t>
  </si>
  <si>
    <t>Zednické výpomoci,lešení fasáda</t>
  </si>
  <si>
    <t>Propojení a zprovoznění lisu</t>
  </si>
  <si>
    <t>Nová kabeláž kolem objektu vč.zem.pr.</t>
  </si>
  <si>
    <t>SDK</t>
  </si>
  <si>
    <t>CELKOVÁ  REKAPITULACE</t>
  </si>
  <si>
    <t>002</t>
  </si>
  <si>
    <t>Útěchov Laboratoře</t>
  </si>
  <si>
    <t>Kotelna</t>
  </si>
  <si>
    <t>Režijní náklady</t>
  </si>
  <si>
    <t>Vícenáklady dle pož.investora</t>
  </si>
  <si>
    <t>neuznáno</t>
  </si>
  <si>
    <t>Kotelna-kce plošiny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</si>
</sst>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0" xfId="0" applyNumberFormat="1" applyFont="1" applyBorder="1"/>
    <xf numFmtId="14" fontId="1" fillId="0" borderId="0" xfId="0" applyNumberFormat="1" applyFont="1"/>
    <xf numFmtId="3" fontId="1" fillId="0" borderId="0" xfId="0" applyNumberFormat="1" applyFont="1" applyBorder="1"/>
    <xf numFmtId="0" fontId="3" fillId="3" borderId="0" xfId="0" applyFont="1" applyFill="1" applyBorder="1"/>
    <xf numFmtId="3" fontId="3" fillId="3" borderId="0" xfId="0" applyNumberFormat="1" applyFont="1" applyFill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1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2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9">
      <selection activeCell="E25" sqref="E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80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">
        <v>70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 t="s">
        <v>71</v>
      </c>
      <c r="E4" s="9"/>
      <c r="F4" s="11" t="s">
        <v>4</v>
      </c>
      <c r="G4" s="14"/>
    </row>
    <row r="5" spans="1:7" ht="12.95" customHeight="1">
      <c r="A5" s="15"/>
      <c r="B5" s="16" t="s">
        <v>81</v>
      </c>
      <c r="C5" s="17" t="s">
        <v>72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95" customHeight="1">
      <c r="A7" s="23"/>
      <c r="B7" s="24"/>
      <c r="C7" s="25" t="s">
        <v>72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55"/>
      <c r="D8" s="155"/>
      <c r="E8" s="156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55">
        <f>Projektant</f>
        <v>0</v>
      </c>
      <c r="D9" s="155"/>
      <c r="E9" s="156"/>
      <c r="F9" s="11"/>
      <c r="G9" s="33"/>
      <c r="H9" s="34"/>
    </row>
    <row r="10" spans="1:8" ht="12.75">
      <c r="A10" s="28" t="s">
        <v>14</v>
      </c>
      <c r="B10" s="11"/>
      <c r="C10" s="155"/>
      <c r="D10" s="155"/>
      <c r="E10" s="155"/>
      <c r="F10" s="35"/>
      <c r="G10" s="36"/>
      <c r="H10" s="37"/>
    </row>
    <row r="11" spans="1:57" ht="13.5" customHeight="1">
      <c r="A11" s="28" t="s">
        <v>15</v>
      </c>
      <c r="B11" s="11"/>
      <c r="C11" s="155"/>
      <c r="D11" s="155"/>
      <c r="E11" s="155"/>
      <c r="F11" s="38" t="s">
        <v>16</v>
      </c>
      <c r="G11" s="39">
        <v>200581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57"/>
      <c r="D12" s="157"/>
      <c r="E12" s="157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307525</v>
      </c>
      <c r="D15" s="56" t="str">
        <f>Rekapitulace!A24</f>
        <v>Ztížené výrobní podmínky</v>
      </c>
      <c r="E15" s="57"/>
      <c r="F15" s="58"/>
      <c r="G15" s="55"/>
    </row>
    <row r="16" spans="1:7" ht="15.95" customHeight="1">
      <c r="A16" s="53" t="s">
        <v>23</v>
      </c>
      <c r="B16" s="54" t="s">
        <v>83</v>
      </c>
      <c r="C16" s="55"/>
      <c r="D16" s="8" t="str">
        <f>Rekapitulace!A25</f>
        <v>Oborová přirážka</v>
      </c>
      <c r="E16" s="59"/>
      <c r="F16" s="60"/>
      <c r="G16" s="55">
        <f>Rekapitulace!I25</f>
        <v>0</v>
      </c>
    </row>
    <row r="17" spans="1:7" ht="15.95" customHeight="1">
      <c r="A17" s="53" t="s">
        <v>24</v>
      </c>
      <c r="B17" s="54" t="s">
        <v>25</v>
      </c>
      <c r="C17" s="55">
        <f>Mont</f>
        <v>0</v>
      </c>
      <c r="D17" s="8" t="str">
        <f>Rekapitulace!A26</f>
        <v>Přesun stavebních kapacit</v>
      </c>
      <c r="E17" s="59"/>
      <c r="F17" s="60"/>
      <c r="G17" s="55">
        <f>Rekapitulace!I26</f>
        <v>0</v>
      </c>
    </row>
    <row r="18" spans="1:7" ht="15.95" customHeight="1">
      <c r="A18" s="61" t="s">
        <v>26</v>
      </c>
      <c r="B18" s="62" t="s">
        <v>27</v>
      </c>
      <c r="C18" s="55">
        <f>Dodavka</f>
        <v>0</v>
      </c>
      <c r="D18" s="8" t="str">
        <f>Rekapitulace!A27</f>
        <v>Mimostaveništní doprava</v>
      </c>
      <c r="E18" s="59"/>
      <c r="F18" s="60"/>
      <c r="G18" s="55">
        <f>Rekapitulace!I27</f>
        <v>0</v>
      </c>
    </row>
    <row r="19" spans="1:7" ht="15.95" customHeight="1">
      <c r="A19" s="63" t="s">
        <v>28</v>
      </c>
      <c r="B19" s="54"/>
      <c r="C19" s="55"/>
      <c r="D19" s="8" t="str">
        <f>Rekapitulace!A28</f>
        <v>Zařízení staveniště</v>
      </c>
      <c r="E19" s="59"/>
      <c r="F19" s="60"/>
      <c r="G19" s="55">
        <f>Rekapitulace!I28</f>
        <v>0</v>
      </c>
    </row>
    <row r="20" spans="1:7" ht="15.95" customHeight="1">
      <c r="A20" s="63"/>
      <c r="B20" s="54" t="s">
        <v>84</v>
      </c>
      <c r="C20" s="55"/>
      <c r="D20" s="8" t="str">
        <f>Rekapitulace!A29</f>
        <v>Provoz investora</v>
      </c>
      <c r="E20" s="59"/>
      <c r="F20" s="60"/>
      <c r="G20" s="55">
        <f>Rekapitulace!I29</f>
        <v>0</v>
      </c>
    </row>
    <row r="21" spans="1:7" ht="15.95" customHeight="1">
      <c r="A21" s="63" t="s">
        <v>29</v>
      </c>
      <c r="B21" s="54"/>
      <c r="C21" s="55">
        <f>HZS</f>
        <v>0</v>
      </c>
      <c r="D21" s="8" t="str">
        <f>Rekapitulace!A30</f>
        <v>Kompletační činnost (IČD)</v>
      </c>
      <c r="E21" s="59"/>
      <c r="F21" s="60"/>
      <c r="G21" s="55">
        <f>Rekapitulace!I30</f>
        <v>0</v>
      </c>
    </row>
    <row r="22" spans="1:7" ht="15.95" customHeight="1">
      <c r="A22" s="64" t="s">
        <v>30</v>
      </c>
      <c r="B22" s="65"/>
      <c r="C22" s="55">
        <f>C19+C21</f>
        <v>0</v>
      </c>
      <c r="D22" s="8" t="s">
        <v>31</v>
      </c>
      <c r="E22" s="59"/>
      <c r="F22" s="60"/>
      <c r="G22" s="55"/>
    </row>
    <row r="23" spans="1:7" ht="15.95" customHeight="1" thickBot="1">
      <c r="A23" s="158" t="s">
        <v>32</v>
      </c>
      <c r="B23" s="159"/>
      <c r="C23" s="66">
        <f>SUM(C15:C22)</f>
        <v>307525</v>
      </c>
      <c r="D23" s="67" t="s">
        <v>33</v>
      </c>
      <c r="E23" s="68"/>
      <c r="F23" s="69"/>
      <c r="G23" s="55"/>
    </row>
    <row r="24" spans="1:7" ht="12.75">
      <c r="A24" s="70" t="s">
        <v>34</v>
      </c>
      <c r="B24" s="71"/>
      <c r="C24" s="72"/>
      <c r="D24" s="71" t="s">
        <v>35</v>
      </c>
      <c r="E24" s="71"/>
      <c r="F24" s="73" t="s">
        <v>36</v>
      </c>
      <c r="G24" s="74"/>
    </row>
    <row r="25" spans="1:7" ht="12.75">
      <c r="A25" s="64" t="s">
        <v>37</v>
      </c>
      <c r="B25" s="65"/>
      <c r="C25" s="75"/>
      <c r="D25" s="65" t="s">
        <v>37</v>
      </c>
      <c r="E25" s="76"/>
      <c r="F25" s="77" t="s">
        <v>37</v>
      </c>
      <c r="G25" s="78"/>
    </row>
    <row r="26" spans="1:7" ht="37.5" customHeight="1">
      <c r="A26" s="64" t="s">
        <v>38</v>
      </c>
      <c r="B26" s="79"/>
      <c r="C26" s="75"/>
      <c r="D26" s="65" t="s">
        <v>38</v>
      </c>
      <c r="E26" s="149"/>
      <c r="F26" s="77" t="s">
        <v>38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39</v>
      </c>
      <c r="B28" s="65"/>
      <c r="C28" s="75"/>
      <c r="D28" s="77" t="s">
        <v>40</v>
      </c>
      <c r="E28" s="75"/>
      <c r="F28" s="81" t="s">
        <v>40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41</v>
      </c>
      <c r="B30" s="85"/>
      <c r="C30" s="86">
        <v>21</v>
      </c>
      <c r="D30" s="85" t="s">
        <v>42</v>
      </c>
      <c r="E30" s="87"/>
      <c r="F30" s="160">
        <f>C23-F32</f>
        <v>307525</v>
      </c>
      <c r="G30" s="161"/>
    </row>
    <row r="31" spans="1:7" ht="12.75">
      <c r="A31" s="84" t="s">
        <v>43</v>
      </c>
      <c r="B31" s="85"/>
      <c r="C31" s="86">
        <f>SazbaDPH1</f>
        <v>21</v>
      </c>
      <c r="D31" s="85" t="s">
        <v>44</v>
      </c>
      <c r="E31" s="87"/>
      <c r="F31" s="160"/>
      <c r="G31" s="161"/>
    </row>
    <row r="32" spans="1:7" ht="12.75">
      <c r="A32" s="84" t="s">
        <v>41</v>
      </c>
      <c r="B32" s="85"/>
      <c r="C32" s="86">
        <v>0</v>
      </c>
      <c r="D32" s="85" t="s">
        <v>44</v>
      </c>
      <c r="E32" s="87"/>
      <c r="F32" s="160">
        <v>0</v>
      </c>
      <c r="G32" s="161"/>
    </row>
    <row r="33" spans="1:7" ht="12.75">
      <c r="A33" s="84" t="s">
        <v>43</v>
      </c>
      <c r="B33" s="88"/>
      <c r="C33" s="89">
        <f>SazbaDPH2</f>
        <v>0</v>
      </c>
      <c r="D33" s="85" t="s">
        <v>44</v>
      </c>
      <c r="E33" s="60"/>
      <c r="F33" s="160">
        <f>ROUND(PRODUCT(F32,C33/100),0)</f>
        <v>0</v>
      </c>
      <c r="G33" s="161"/>
    </row>
    <row r="34" spans="1:7" s="93" customFormat="1" ht="19.5" customHeight="1" thickBot="1">
      <c r="A34" s="90" t="s">
        <v>45</v>
      </c>
      <c r="B34" s="91"/>
      <c r="C34" s="91"/>
      <c r="D34" s="91"/>
      <c r="E34" s="92"/>
      <c r="F34" s="162">
        <f>ROUND(SUM(F30:F33),0)</f>
        <v>307525</v>
      </c>
      <c r="G34" s="163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54"/>
      <c r="C37" s="154"/>
      <c r="D37" s="154"/>
      <c r="E37" s="154"/>
      <c r="F37" s="154"/>
      <c r="G37" s="154"/>
      <c r="H37" t="s">
        <v>5</v>
      </c>
    </row>
    <row r="38" spans="1:8" ht="12.75" customHeight="1">
      <c r="A38" s="95"/>
      <c r="B38" s="154"/>
      <c r="C38" s="154"/>
      <c r="D38" s="154"/>
      <c r="E38" s="154"/>
      <c r="F38" s="154"/>
      <c r="G38" s="154"/>
      <c r="H38" t="s">
        <v>5</v>
      </c>
    </row>
    <row r="39" spans="1:8" ht="12.75">
      <c r="A39" s="95"/>
      <c r="B39" s="154"/>
      <c r="C39" s="154"/>
      <c r="D39" s="154"/>
      <c r="E39" s="154"/>
      <c r="F39" s="154"/>
      <c r="G39" s="154"/>
      <c r="H39" t="s">
        <v>5</v>
      </c>
    </row>
    <row r="40" spans="1:8" ht="12.75">
      <c r="A40" s="95"/>
      <c r="B40" s="154"/>
      <c r="C40" s="154"/>
      <c r="D40" s="154"/>
      <c r="E40" s="154"/>
      <c r="F40" s="154"/>
      <c r="G40" s="154"/>
      <c r="H40" t="s">
        <v>5</v>
      </c>
    </row>
    <row r="41" spans="1:8" ht="12.75">
      <c r="A41" s="95"/>
      <c r="B41" s="154"/>
      <c r="C41" s="154"/>
      <c r="D41" s="154"/>
      <c r="E41" s="154"/>
      <c r="F41" s="154"/>
      <c r="G41" s="154"/>
      <c r="H41" t="s">
        <v>5</v>
      </c>
    </row>
    <row r="42" spans="1:8" ht="12.75">
      <c r="A42" s="95"/>
      <c r="B42" s="154"/>
      <c r="C42" s="154"/>
      <c r="D42" s="154"/>
      <c r="E42" s="154"/>
      <c r="F42" s="154"/>
      <c r="G42" s="154"/>
      <c r="H42" t="s">
        <v>5</v>
      </c>
    </row>
    <row r="43" spans="1:8" ht="12.75">
      <c r="A43" s="95"/>
      <c r="B43" s="154"/>
      <c r="C43" s="154"/>
      <c r="D43" s="154"/>
      <c r="E43" s="154"/>
      <c r="F43" s="154"/>
      <c r="G43" s="154"/>
      <c r="H43" t="s">
        <v>5</v>
      </c>
    </row>
    <row r="44" spans="1:8" ht="12.75">
      <c r="A44" s="95"/>
      <c r="B44" s="154"/>
      <c r="C44" s="154"/>
      <c r="D44" s="154"/>
      <c r="E44" s="154"/>
      <c r="F44" s="154"/>
      <c r="G44" s="154"/>
      <c r="H44" t="s">
        <v>5</v>
      </c>
    </row>
    <row r="45" spans="1:8" ht="0.75" customHeight="1">
      <c r="A45" s="95"/>
      <c r="B45" s="154"/>
      <c r="C45" s="154"/>
      <c r="D45" s="154"/>
      <c r="E45" s="154"/>
      <c r="F45" s="154"/>
      <c r="G45" s="154"/>
      <c r="H45" t="s">
        <v>5</v>
      </c>
    </row>
    <row r="46" spans="2:7" ht="12.75">
      <c r="B46" s="153"/>
      <c r="C46" s="153"/>
      <c r="D46" s="153"/>
      <c r="E46" s="153"/>
      <c r="F46" s="153"/>
      <c r="G46" s="153"/>
    </row>
    <row r="47" spans="2:7" ht="12.75">
      <c r="B47" s="153"/>
      <c r="C47" s="153"/>
      <c r="D47" s="153"/>
      <c r="E47" s="153"/>
      <c r="F47" s="153"/>
      <c r="G47" s="153"/>
    </row>
    <row r="48" spans="2:7" ht="12.75">
      <c r="B48" s="153"/>
      <c r="C48" s="153"/>
      <c r="D48" s="153"/>
      <c r="E48" s="153"/>
      <c r="F48" s="153"/>
      <c r="G48" s="153"/>
    </row>
    <row r="49" spans="2:7" ht="12.75">
      <c r="B49" s="153"/>
      <c r="C49" s="153"/>
      <c r="D49" s="153"/>
      <c r="E49" s="153"/>
      <c r="F49" s="153"/>
      <c r="G49" s="153"/>
    </row>
    <row r="50" spans="2:7" ht="12.75">
      <c r="B50" s="153"/>
      <c r="C50" s="153"/>
      <c r="D50" s="153"/>
      <c r="E50" s="153"/>
      <c r="F50" s="153"/>
      <c r="G50" s="153"/>
    </row>
    <row r="51" spans="2:7" ht="12.75">
      <c r="B51" s="153"/>
      <c r="C51" s="153"/>
      <c r="D51" s="153"/>
      <c r="E51" s="153"/>
      <c r="F51" s="153"/>
      <c r="G51" s="153"/>
    </row>
    <row r="52" spans="2:7" ht="12.75">
      <c r="B52" s="153"/>
      <c r="C52" s="153"/>
      <c r="D52" s="153"/>
      <c r="E52" s="153"/>
      <c r="F52" s="153"/>
      <c r="G52" s="153"/>
    </row>
    <row r="53" spans="2:7" ht="12.75">
      <c r="B53" s="153"/>
      <c r="C53" s="153"/>
      <c r="D53" s="153"/>
      <c r="E53" s="153"/>
      <c r="F53" s="153"/>
      <c r="G53" s="153"/>
    </row>
    <row r="54" spans="2:7" ht="12.75">
      <c r="B54" s="153"/>
      <c r="C54" s="153"/>
      <c r="D54" s="153"/>
      <c r="E54" s="153"/>
      <c r="F54" s="153"/>
      <c r="G54" s="153"/>
    </row>
    <row r="55" spans="2:7" ht="12.75">
      <c r="B55" s="153"/>
      <c r="C55" s="153"/>
      <c r="D55" s="153"/>
      <c r="E55" s="153"/>
      <c r="F55" s="153"/>
      <c r="G55" s="15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workbookViewId="0" topLeftCell="A1">
      <selection activeCell="G37" sqref="G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4.7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4" t="s">
        <v>47</v>
      </c>
      <c r="B1" s="165"/>
      <c r="C1" s="96" t="str">
        <f>CONCATENATE(cislostavby," ",nazevstavby)</f>
        <v xml:space="preserve"> Útěchov</v>
      </c>
      <c r="D1" s="97"/>
      <c r="E1" s="98"/>
      <c r="F1" s="97"/>
      <c r="G1" s="99" t="s">
        <v>48</v>
      </c>
      <c r="H1" s="100">
        <v>1</v>
      </c>
      <c r="I1" s="101"/>
    </row>
    <row r="2" spans="1:9" ht="13.5" thickBot="1">
      <c r="A2" s="166" t="s">
        <v>49</v>
      </c>
      <c r="B2" s="167"/>
      <c r="C2" s="102" t="str">
        <f>CONCATENATE(cisloobjektu," ",nazevobjektu)</f>
        <v xml:space="preserve"> Útěchov</v>
      </c>
      <c r="D2" s="103"/>
      <c r="E2" s="104"/>
      <c r="F2" s="103"/>
      <c r="G2" s="168" t="s">
        <v>82</v>
      </c>
      <c r="H2" s="169"/>
      <c r="I2" s="170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73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50</v>
      </c>
      <c r="C6" s="109"/>
      <c r="D6" s="110"/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29</v>
      </c>
    </row>
    <row r="7" spans="1:9" s="34" customFormat="1" ht="12.75">
      <c r="A7" s="145"/>
      <c r="B7" s="114" t="s">
        <v>79</v>
      </c>
      <c r="C7" s="65"/>
      <c r="D7" s="115"/>
      <c r="E7" s="146">
        <v>35938</v>
      </c>
      <c r="F7" s="147"/>
      <c r="G7" s="147"/>
      <c r="H7" s="147"/>
      <c r="I7" s="148"/>
    </row>
    <row r="8" spans="1:9" s="34" customFormat="1" ht="12.75">
      <c r="A8" s="145"/>
      <c r="B8" s="114" t="s">
        <v>74</v>
      </c>
      <c r="C8" s="65"/>
      <c r="D8" s="115"/>
      <c r="E8" s="146">
        <v>175990</v>
      </c>
      <c r="F8" s="147"/>
      <c r="G8" s="147"/>
      <c r="H8" s="147"/>
      <c r="I8" s="148"/>
    </row>
    <row r="9" spans="1:9" s="34" customFormat="1" ht="12.75">
      <c r="A9" s="145"/>
      <c r="B9" s="114" t="s">
        <v>75</v>
      </c>
      <c r="C9" s="65"/>
      <c r="D9" s="115"/>
      <c r="E9" s="146">
        <v>39617</v>
      </c>
      <c r="F9" s="147"/>
      <c r="G9" s="147"/>
      <c r="H9" s="147"/>
      <c r="I9" s="148"/>
    </row>
    <row r="10" spans="1:9" s="34" customFormat="1" ht="12.75">
      <c r="A10" s="145"/>
      <c r="B10" s="114" t="s">
        <v>76</v>
      </c>
      <c r="C10" s="65"/>
      <c r="D10" s="115"/>
      <c r="E10" s="146">
        <v>24980</v>
      </c>
      <c r="F10" s="147"/>
      <c r="G10" s="147"/>
      <c r="H10" s="147"/>
      <c r="I10" s="148"/>
    </row>
    <row r="11" spans="1:9" s="34" customFormat="1" ht="12.75">
      <c r="A11" s="145"/>
      <c r="B11" s="114" t="s">
        <v>77</v>
      </c>
      <c r="C11" s="65"/>
      <c r="D11" s="115"/>
      <c r="E11" s="146" t="s">
        <v>86</v>
      </c>
      <c r="F11" s="147"/>
      <c r="G11" s="147"/>
      <c r="H11" s="147"/>
      <c r="I11" s="148"/>
    </row>
    <row r="12" spans="1:9" s="34" customFormat="1" ht="12.75">
      <c r="A12" s="145"/>
      <c r="B12" s="114" t="s">
        <v>78</v>
      </c>
      <c r="C12" s="65"/>
      <c r="D12" s="115"/>
      <c r="E12" s="146" t="s">
        <v>86</v>
      </c>
      <c r="F12" s="147"/>
      <c r="G12" s="147"/>
      <c r="H12" s="147"/>
      <c r="I12" s="148"/>
    </row>
    <row r="13" spans="1:9" s="34" customFormat="1" ht="12.75">
      <c r="A13" s="145"/>
      <c r="B13" s="114" t="s">
        <v>87</v>
      </c>
      <c r="C13" s="65"/>
      <c r="D13" s="115"/>
      <c r="E13" s="146" t="s">
        <v>86</v>
      </c>
      <c r="F13" s="147"/>
      <c r="G13" s="147"/>
      <c r="H13" s="147"/>
      <c r="I13" s="148"/>
    </row>
    <row r="14" spans="1:9" s="34" customFormat="1" ht="13.5" thickBot="1">
      <c r="A14" s="145"/>
      <c r="B14" s="114" t="s">
        <v>85</v>
      </c>
      <c r="C14" s="65"/>
      <c r="D14" s="115"/>
      <c r="E14" s="146">
        <v>31000</v>
      </c>
      <c r="F14" s="147"/>
      <c r="G14" s="147"/>
      <c r="H14" s="147"/>
      <c r="I14" s="148"/>
    </row>
    <row r="15" spans="1:9" s="122" customFormat="1" ht="13.5" thickBot="1">
      <c r="A15" s="116"/>
      <c r="B15" s="117" t="s">
        <v>55</v>
      </c>
      <c r="C15" s="117"/>
      <c r="D15" s="118"/>
      <c r="E15" s="119">
        <f>SUM(E7:E14)</f>
        <v>307525</v>
      </c>
      <c r="F15" s="120"/>
      <c r="G15" s="120"/>
      <c r="H15" s="120"/>
      <c r="I15" s="121"/>
    </row>
    <row r="16" spans="1:9" s="122" customFormat="1" ht="12.75">
      <c r="A16" s="151"/>
      <c r="B16" s="151"/>
      <c r="C16" s="151"/>
      <c r="D16" s="152"/>
      <c r="E16" s="152"/>
      <c r="F16" s="152"/>
      <c r="G16" s="152"/>
      <c r="H16" s="152"/>
      <c r="I16" s="152"/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2.75">
      <c r="A19" s="65"/>
      <c r="B19" s="65"/>
      <c r="C19" s="65"/>
      <c r="D19" s="65"/>
      <c r="E19" s="150"/>
      <c r="F19" s="65"/>
      <c r="G19" s="65"/>
      <c r="H19" s="65"/>
      <c r="I19" s="65"/>
    </row>
    <row r="20" spans="1:9" ht="12.75">
      <c r="A20" s="65"/>
      <c r="B20" s="65"/>
      <c r="C20" s="65"/>
      <c r="D20" s="65"/>
      <c r="E20" s="65"/>
      <c r="F20" s="65"/>
      <c r="G20" s="65"/>
      <c r="H20" s="65"/>
      <c r="I20" s="65"/>
    </row>
    <row r="21" spans="1:57" ht="19.5" customHeight="1">
      <c r="A21" s="106" t="s">
        <v>56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spans="1:9" ht="13.5" thickBot="1">
      <c r="A22" s="76"/>
      <c r="B22" s="76"/>
      <c r="C22" s="76"/>
      <c r="D22" s="76"/>
      <c r="E22" s="76"/>
      <c r="F22" s="76"/>
      <c r="G22" s="76"/>
      <c r="H22" s="76"/>
      <c r="I22" s="76"/>
    </row>
    <row r="23" spans="1:9" ht="12.75">
      <c r="A23" s="70" t="s">
        <v>57</v>
      </c>
      <c r="B23" s="71"/>
      <c r="C23" s="71"/>
      <c r="D23" s="124"/>
      <c r="E23" s="125" t="s">
        <v>58</v>
      </c>
      <c r="F23" s="126" t="s">
        <v>59</v>
      </c>
      <c r="G23" s="127" t="s">
        <v>60</v>
      </c>
      <c r="H23" s="128"/>
      <c r="I23" s="129" t="s">
        <v>58</v>
      </c>
    </row>
    <row r="24" spans="1:53" ht="12.75">
      <c r="A24" s="63" t="s">
        <v>62</v>
      </c>
      <c r="B24" s="54"/>
      <c r="C24" s="54"/>
      <c r="D24" s="130"/>
      <c r="E24" s="131"/>
      <c r="F24" s="132">
        <v>0</v>
      </c>
      <c r="G24" s="133"/>
      <c r="H24" s="134"/>
      <c r="I24" s="135">
        <f aca="true" t="shared" si="0" ref="I24:I31">E24+F24*G24/100</f>
        <v>0</v>
      </c>
      <c r="BA24">
        <v>0</v>
      </c>
    </row>
    <row r="25" spans="1:53" ht="12.75">
      <c r="A25" s="63" t="s">
        <v>63</v>
      </c>
      <c r="B25" s="54"/>
      <c r="C25" s="54"/>
      <c r="D25" s="130"/>
      <c r="E25" s="131">
        <v>0</v>
      </c>
      <c r="F25" s="132">
        <v>0</v>
      </c>
      <c r="G25" s="133"/>
      <c r="H25" s="134"/>
      <c r="I25" s="135">
        <f t="shared" si="0"/>
        <v>0</v>
      </c>
      <c r="BA25">
        <v>0</v>
      </c>
    </row>
    <row r="26" spans="1:53" ht="12.75">
      <c r="A26" s="63" t="s">
        <v>64</v>
      </c>
      <c r="B26" s="54"/>
      <c r="C26" s="54"/>
      <c r="D26" s="130"/>
      <c r="E26" s="131"/>
      <c r="F26" s="132">
        <v>0</v>
      </c>
      <c r="G26" s="133"/>
      <c r="H26" s="134"/>
      <c r="I26" s="135">
        <f t="shared" si="0"/>
        <v>0</v>
      </c>
      <c r="BA26">
        <v>0</v>
      </c>
    </row>
    <row r="27" spans="1:53" ht="12.75">
      <c r="A27" s="63" t="s">
        <v>65</v>
      </c>
      <c r="B27" s="54"/>
      <c r="C27" s="54"/>
      <c r="D27" s="130"/>
      <c r="E27" s="131">
        <v>0</v>
      </c>
      <c r="F27" s="132">
        <v>0</v>
      </c>
      <c r="G27" s="133"/>
      <c r="H27" s="134"/>
      <c r="I27" s="135">
        <f t="shared" si="0"/>
        <v>0</v>
      </c>
      <c r="BA27">
        <v>0</v>
      </c>
    </row>
    <row r="28" spans="1:53" ht="12.75">
      <c r="A28" s="63" t="s">
        <v>66</v>
      </c>
      <c r="B28" s="54"/>
      <c r="C28" s="54"/>
      <c r="D28" s="130"/>
      <c r="E28" s="131">
        <v>0</v>
      </c>
      <c r="F28" s="132">
        <v>0</v>
      </c>
      <c r="G28" s="133"/>
      <c r="H28" s="134"/>
      <c r="I28" s="135">
        <f t="shared" si="0"/>
        <v>0</v>
      </c>
      <c r="BA28">
        <v>1</v>
      </c>
    </row>
    <row r="29" spans="1:53" ht="12.75">
      <c r="A29" s="63" t="s">
        <v>67</v>
      </c>
      <c r="B29" s="54"/>
      <c r="C29" s="54"/>
      <c r="D29" s="130"/>
      <c r="E29" s="131">
        <v>0</v>
      </c>
      <c r="F29" s="132">
        <v>0</v>
      </c>
      <c r="G29" s="133"/>
      <c r="H29" s="134"/>
      <c r="I29" s="135">
        <f t="shared" si="0"/>
        <v>0</v>
      </c>
      <c r="BA29">
        <v>1</v>
      </c>
    </row>
    <row r="30" spans="1:53" ht="12.75">
      <c r="A30" s="63" t="s">
        <v>68</v>
      </c>
      <c r="B30" s="54"/>
      <c r="C30" s="54"/>
      <c r="D30" s="130"/>
      <c r="E30" s="131">
        <v>0</v>
      </c>
      <c r="F30" s="132">
        <v>0</v>
      </c>
      <c r="G30" s="133"/>
      <c r="H30" s="134"/>
      <c r="I30" s="135">
        <f t="shared" si="0"/>
        <v>0</v>
      </c>
      <c r="BA30">
        <v>2</v>
      </c>
    </row>
    <row r="31" spans="1:53" ht="12.75">
      <c r="A31" s="63" t="s">
        <v>69</v>
      </c>
      <c r="B31" s="54"/>
      <c r="C31" s="54"/>
      <c r="D31" s="130"/>
      <c r="E31" s="131">
        <v>0</v>
      </c>
      <c r="F31" s="132">
        <v>0</v>
      </c>
      <c r="G31" s="133"/>
      <c r="H31" s="134"/>
      <c r="I31" s="135">
        <f t="shared" si="0"/>
        <v>0</v>
      </c>
      <c r="BA31">
        <v>2</v>
      </c>
    </row>
    <row r="32" spans="1:9" ht="13.5" thickBot="1">
      <c r="A32" s="136"/>
      <c r="B32" s="137" t="s">
        <v>61</v>
      </c>
      <c r="C32" s="138"/>
      <c r="D32" s="139"/>
      <c r="E32" s="140"/>
      <c r="F32" s="141"/>
      <c r="G32" s="141"/>
      <c r="H32" s="171">
        <f>SUM(I24:I31)</f>
        <v>0</v>
      </c>
      <c r="I32" s="172"/>
    </row>
    <row r="34" spans="2:9" ht="12.75">
      <c r="B34" s="122"/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Chalupová Martina</cp:lastModifiedBy>
  <cp:lastPrinted>2018-03-20T07:13:29Z</cp:lastPrinted>
  <dcterms:created xsi:type="dcterms:W3CDTF">2016-07-13T20:12:13Z</dcterms:created>
  <dcterms:modified xsi:type="dcterms:W3CDTF">2018-03-20T07:13:34Z</dcterms:modified>
  <cp:category/>
  <cp:version/>
  <cp:contentType/>
  <cp:contentStatus/>
</cp:coreProperties>
</file>