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15\"/>
    </mc:Choice>
  </mc:AlternateContent>
  <workbookProtection workbookPassword="BAAB" lockStructure="1"/>
  <bookViews>
    <workbookView xWindow="240" yWindow="120" windowWidth="21900" windowHeight="16230" activeTab="1"/>
  </bookViews>
  <sheets>
    <sheet name="Rekapitulace" sheetId="3" r:id="rId1"/>
    <sheet name="Rozpočet" sheetId="2" r:id="rId2"/>
    <sheet name="Parametry" sheetId="1" r:id="rId3"/>
  </sheets>
  <definedNames>
    <definedName name="_xlnm.Print_Titles" localSheetId="1">Rozpočet!$1:$1</definedName>
    <definedName name="_xlnm.Print_Area" localSheetId="2">Parametry!$A$1:$B$33</definedName>
    <definedName name="_xlnm.Print_Area" localSheetId="0">Rekapitulace!$A$1:$C$34</definedName>
    <definedName name="_xlnm.Print_Area" localSheetId="1">Rozpočet!$A$1:$L$236</definedName>
  </definedNames>
  <calcPr calcId="162913"/>
</workbook>
</file>

<file path=xl/calcChain.xml><?xml version="1.0" encoding="utf-8"?>
<calcChain xmlns="http://schemas.openxmlformats.org/spreadsheetml/2006/main">
  <c r="L236" i="2" l="1"/>
  <c r="K236" i="2"/>
  <c r="J232" i="2"/>
  <c r="L209" i="2"/>
  <c r="K209" i="2"/>
  <c r="J190" i="2"/>
  <c r="J183" i="2"/>
  <c r="J114" i="2"/>
  <c r="J93" i="2"/>
  <c r="L12" i="2"/>
  <c r="K12" i="2"/>
  <c r="F2" i="3"/>
  <c r="F1" i="3"/>
  <c r="C9" i="3"/>
  <c r="H234" i="2"/>
  <c r="F234" i="2"/>
  <c r="H232" i="2"/>
  <c r="F232" i="2"/>
  <c r="I232" i="2" s="1"/>
  <c r="H230" i="2"/>
  <c r="I230" i="2" s="1"/>
  <c r="J230" i="2" s="1"/>
  <c r="F230" i="2"/>
  <c r="H229" i="2"/>
  <c r="F229" i="2"/>
  <c r="H227" i="2"/>
  <c r="F227" i="2"/>
  <c r="H226" i="2"/>
  <c r="F226" i="2"/>
  <c r="I226" i="2" s="1"/>
  <c r="J226" i="2" s="1"/>
  <c r="H225" i="2"/>
  <c r="F225" i="2"/>
  <c r="I225" i="2" s="1"/>
  <c r="J225" i="2" s="1"/>
  <c r="H223" i="2"/>
  <c r="F223" i="2"/>
  <c r="H222" i="2"/>
  <c r="F222" i="2"/>
  <c r="H220" i="2"/>
  <c r="F220" i="2"/>
  <c r="I220" i="2" s="1"/>
  <c r="J220" i="2" s="1"/>
  <c r="H219" i="2"/>
  <c r="F219" i="2"/>
  <c r="I219" i="2" s="1"/>
  <c r="J219" i="2" s="1"/>
  <c r="H217" i="2"/>
  <c r="F217" i="2"/>
  <c r="H216" i="2"/>
  <c r="F216" i="2"/>
  <c r="H214" i="2"/>
  <c r="I214" i="2" s="1"/>
  <c r="J214" i="2" s="1"/>
  <c r="F214" i="2"/>
  <c r="H212" i="2"/>
  <c r="F212" i="2"/>
  <c r="I212" i="2" s="1"/>
  <c r="J212" i="2" s="1"/>
  <c r="H206" i="2"/>
  <c r="F206" i="2"/>
  <c r="H204" i="2"/>
  <c r="F204" i="2"/>
  <c r="I204" i="2" s="1"/>
  <c r="J204" i="2" s="1"/>
  <c r="H203" i="2"/>
  <c r="F203" i="2"/>
  <c r="H202" i="2"/>
  <c r="F202" i="2"/>
  <c r="I202" i="2" s="1"/>
  <c r="J202" i="2" s="1"/>
  <c r="H201" i="2"/>
  <c r="F201" i="2"/>
  <c r="H199" i="2"/>
  <c r="I199" i="2" s="1"/>
  <c r="J199" i="2" s="1"/>
  <c r="F199" i="2"/>
  <c r="H198" i="2"/>
  <c r="F198" i="2"/>
  <c r="I198" i="2" s="1"/>
  <c r="J198" i="2" s="1"/>
  <c r="H197" i="2"/>
  <c r="F197" i="2"/>
  <c r="I195" i="2"/>
  <c r="J195" i="2" s="1"/>
  <c r="H195" i="2"/>
  <c r="F195" i="2"/>
  <c r="H193" i="2"/>
  <c r="F193" i="2"/>
  <c r="I193" i="2" s="1"/>
  <c r="J193" i="2" s="1"/>
  <c r="H192" i="2"/>
  <c r="I192" i="2" s="1"/>
  <c r="J192" i="2" s="1"/>
  <c r="F192" i="2"/>
  <c r="H191" i="2"/>
  <c r="F191" i="2"/>
  <c r="H190" i="2"/>
  <c r="F190" i="2"/>
  <c r="I190" i="2" s="1"/>
  <c r="H188" i="2"/>
  <c r="F188" i="2"/>
  <c r="I188" i="2" s="1"/>
  <c r="J188" i="2" s="1"/>
  <c r="H186" i="2"/>
  <c r="F186" i="2"/>
  <c r="I186" i="2" s="1"/>
  <c r="J186" i="2" s="1"/>
  <c r="H185" i="2"/>
  <c r="F185" i="2"/>
  <c r="H184" i="2"/>
  <c r="F184" i="2"/>
  <c r="I184" i="2" s="1"/>
  <c r="J184" i="2" s="1"/>
  <c r="H183" i="2"/>
  <c r="F183" i="2"/>
  <c r="I183" i="2" s="1"/>
  <c r="H180" i="2"/>
  <c r="F180" i="2"/>
  <c r="I180" i="2" s="1"/>
  <c r="J180" i="2" s="1"/>
  <c r="H179" i="2"/>
  <c r="F179" i="2"/>
  <c r="H178" i="2"/>
  <c r="F178" i="2"/>
  <c r="I178" i="2" s="1"/>
  <c r="J178" i="2" s="1"/>
  <c r="H177" i="2"/>
  <c r="F177" i="2"/>
  <c r="I177" i="2" s="1"/>
  <c r="J177" i="2" s="1"/>
  <c r="H176" i="2"/>
  <c r="F176" i="2"/>
  <c r="I176" i="2" s="1"/>
  <c r="J176" i="2" s="1"/>
  <c r="H175" i="2"/>
  <c r="F175" i="2"/>
  <c r="H174" i="2"/>
  <c r="F174" i="2"/>
  <c r="I174" i="2" s="1"/>
  <c r="J174" i="2" s="1"/>
  <c r="H173" i="2"/>
  <c r="F173" i="2"/>
  <c r="I173" i="2" s="1"/>
  <c r="J173" i="2" s="1"/>
  <c r="H172" i="2"/>
  <c r="I172" i="2" s="1"/>
  <c r="J172" i="2" s="1"/>
  <c r="F172" i="2"/>
  <c r="H171" i="2"/>
  <c r="F171" i="2"/>
  <c r="H170" i="2"/>
  <c r="F170" i="2"/>
  <c r="I170" i="2" s="1"/>
  <c r="J170" i="2" s="1"/>
  <c r="H169" i="2"/>
  <c r="I169" i="2" s="1"/>
  <c r="J169" i="2" s="1"/>
  <c r="F169" i="2"/>
  <c r="H168" i="2"/>
  <c r="F168" i="2"/>
  <c r="H166" i="2"/>
  <c r="I166" i="2" s="1"/>
  <c r="J166" i="2" s="1"/>
  <c r="F166" i="2"/>
  <c r="H165" i="2"/>
  <c r="F165" i="2"/>
  <c r="I165" i="2" s="1"/>
  <c r="J165" i="2" s="1"/>
  <c r="H164" i="2"/>
  <c r="F164" i="2"/>
  <c r="I164" i="2" s="1"/>
  <c r="J164" i="2" s="1"/>
  <c r="H163" i="2"/>
  <c r="F163" i="2"/>
  <c r="H162" i="2"/>
  <c r="F162" i="2"/>
  <c r="I162" i="2" s="1"/>
  <c r="J162" i="2" s="1"/>
  <c r="H161" i="2"/>
  <c r="F161" i="2"/>
  <c r="I161" i="2" s="1"/>
  <c r="J161" i="2" s="1"/>
  <c r="H158" i="2"/>
  <c r="F158" i="2"/>
  <c r="I158" i="2" s="1"/>
  <c r="J158" i="2" s="1"/>
  <c r="H157" i="2"/>
  <c r="F157" i="2"/>
  <c r="H156" i="2"/>
  <c r="F156" i="2"/>
  <c r="I156" i="2" s="1"/>
  <c r="J156" i="2" s="1"/>
  <c r="H155" i="2"/>
  <c r="F155" i="2"/>
  <c r="I155" i="2" s="1"/>
  <c r="J155" i="2" s="1"/>
  <c r="H153" i="2"/>
  <c r="F153" i="2"/>
  <c r="I153" i="2" s="1"/>
  <c r="J153" i="2" s="1"/>
  <c r="I152" i="2"/>
  <c r="J152" i="2" s="1"/>
  <c r="H152" i="2"/>
  <c r="F152" i="2"/>
  <c r="H151" i="2"/>
  <c r="F151" i="2"/>
  <c r="I151" i="2" s="1"/>
  <c r="J151" i="2" s="1"/>
  <c r="H150" i="2"/>
  <c r="F150" i="2"/>
  <c r="H148" i="2"/>
  <c r="F148" i="2"/>
  <c r="H147" i="2"/>
  <c r="F147" i="2"/>
  <c r="H145" i="2"/>
  <c r="I145" i="2" s="1"/>
  <c r="J145" i="2" s="1"/>
  <c r="F145" i="2"/>
  <c r="H144" i="2"/>
  <c r="F144" i="2"/>
  <c r="I144" i="2" s="1"/>
  <c r="J144" i="2" s="1"/>
  <c r="H143" i="2"/>
  <c r="F143" i="2"/>
  <c r="H141" i="2"/>
  <c r="F141" i="2"/>
  <c r="I141" i="2" s="1"/>
  <c r="J141" i="2" s="1"/>
  <c r="H139" i="2"/>
  <c r="F139" i="2"/>
  <c r="I139" i="2" s="1"/>
  <c r="J139" i="2" s="1"/>
  <c r="H137" i="2"/>
  <c r="F137" i="2"/>
  <c r="H136" i="2"/>
  <c r="F136" i="2"/>
  <c r="H135" i="2"/>
  <c r="F135" i="2"/>
  <c r="I135" i="2" s="1"/>
  <c r="J135" i="2" s="1"/>
  <c r="H133" i="2"/>
  <c r="F133" i="2"/>
  <c r="I133" i="2" s="1"/>
  <c r="J133" i="2" s="1"/>
  <c r="H132" i="2"/>
  <c r="F132" i="2"/>
  <c r="I132" i="2" s="1"/>
  <c r="J132" i="2" s="1"/>
  <c r="H130" i="2"/>
  <c r="F130" i="2"/>
  <c r="H128" i="2"/>
  <c r="I128" i="2" s="1"/>
  <c r="J128" i="2" s="1"/>
  <c r="F128" i="2"/>
  <c r="H127" i="2"/>
  <c r="F127" i="2"/>
  <c r="I127" i="2" s="1"/>
  <c r="J127" i="2" s="1"/>
  <c r="H126" i="2"/>
  <c r="F126" i="2"/>
  <c r="H125" i="2"/>
  <c r="F125" i="2"/>
  <c r="H123" i="2"/>
  <c r="F123" i="2"/>
  <c r="I123" i="2" s="1"/>
  <c r="J123" i="2" s="1"/>
  <c r="H121" i="2"/>
  <c r="I121" i="2" s="1"/>
  <c r="J121" i="2" s="1"/>
  <c r="F121" i="2"/>
  <c r="H119" i="2"/>
  <c r="F119" i="2"/>
  <c r="H118" i="2"/>
  <c r="F118" i="2"/>
  <c r="I118" i="2" s="1"/>
  <c r="J118" i="2" s="1"/>
  <c r="H117" i="2"/>
  <c r="F117" i="2"/>
  <c r="I117" i="2" s="1"/>
  <c r="J117" i="2" s="1"/>
  <c r="H116" i="2"/>
  <c r="F116" i="2"/>
  <c r="I116" i="2" s="1"/>
  <c r="J116" i="2" s="1"/>
  <c r="H115" i="2"/>
  <c r="F115" i="2"/>
  <c r="H114" i="2"/>
  <c r="F114" i="2"/>
  <c r="I114" i="2" s="1"/>
  <c r="H113" i="2"/>
  <c r="F113" i="2"/>
  <c r="I113" i="2" s="1"/>
  <c r="J113" i="2" s="1"/>
  <c r="H112" i="2"/>
  <c r="F112" i="2"/>
  <c r="I112" i="2" s="1"/>
  <c r="J112" i="2" s="1"/>
  <c r="H111" i="2"/>
  <c r="F111" i="2"/>
  <c r="H109" i="2"/>
  <c r="F109" i="2"/>
  <c r="I109" i="2" s="1"/>
  <c r="J109" i="2" s="1"/>
  <c r="H108" i="2"/>
  <c r="I108" i="2" s="1"/>
  <c r="J108" i="2" s="1"/>
  <c r="F108" i="2"/>
  <c r="H107" i="2"/>
  <c r="F107" i="2"/>
  <c r="H106" i="2"/>
  <c r="F106" i="2"/>
  <c r="H105" i="2"/>
  <c r="F105" i="2"/>
  <c r="I105" i="2" s="1"/>
  <c r="J105" i="2" s="1"/>
  <c r="H103" i="2"/>
  <c r="F103" i="2"/>
  <c r="I103" i="2" s="1"/>
  <c r="J103" i="2" s="1"/>
  <c r="I102" i="2"/>
  <c r="J102" i="2" s="1"/>
  <c r="H102" i="2"/>
  <c r="F102" i="2"/>
  <c r="H100" i="2"/>
  <c r="F100" i="2"/>
  <c r="I100" i="2" s="1"/>
  <c r="J100" i="2" s="1"/>
  <c r="H99" i="2"/>
  <c r="F99" i="2"/>
  <c r="I99" i="2" s="1"/>
  <c r="J99" i="2" s="1"/>
  <c r="H97" i="2"/>
  <c r="F97" i="2"/>
  <c r="I97" i="2" s="1"/>
  <c r="J97" i="2" s="1"/>
  <c r="H96" i="2"/>
  <c r="F96" i="2"/>
  <c r="H94" i="2"/>
  <c r="F94" i="2"/>
  <c r="H93" i="2"/>
  <c r="F93" i="2"/>
  <c r="I93" i="2" s="1"/>
  <c r="H92" i="2"/>
  <c r="F92" i="2"/>
  <c r="I92" i="2" s="1"/>
  <c r="J92" i="2" s="1"/>
  <c r="H91" i="2"/>
  <c r="F91" i="2"/>
  <c r="H90" i="2"/>
  <c r="F90" i="2"/>
  <c r="I90" i="2" s="1"/>
  <c r="J90" i="2" s="1"/>
  <c r="H89" i="2"/>
  <c r="F89" i="2"/>
  <c r="I89" i="2" s="1"/>
  <c r="J89" i="2" s="1"/>
  <c r="H88" i="2"/>
  <c r="I88" i="2" s="1"/>
  <c r="J88" i="2" s="1"/>
  <c r="F88" i="2"/>
  <c r="H87" i="2"/>
  <c r="F87" i="2"/>
  <c r="H86" i="2"/>
  <c r="F86" i="2"/>
  <c r="H85" i="2"/>
  <c r="F85" i="2"/>
  <c r="I85" i="2" s="1"/>
  <c r="J85" i="2" s="1"/>
  <c r="H84" i="2"/>
  <c r="F84" i="2"/>
  <c r="I83" i="2"/>
  <c r="J83" i="2" s="1"/>
  <c r="H83" i="2"/>
  <c r="F83" i="2"/>
  <c r="H82" i="2"/>
  <c r="F82" i="2"/>
  <c r="I82" i="2" s="1"/>
  <c r="J82" i="2" s="1"/>
  <c r="H81" i="2"/>
  <c r="F81" i="2"/>
  <c r="I81" i="2" s="1"/>
  <c r="J81" i="2" s="1"/>
  <c r="H80" i="2"/>
  <c r="F80" i="2"/>
  <c r="H79" i="2"/>
  <c r="F79" i="2"/>
  <c r="I79" i="2" s="1"/>
  <c r="J79" i="2" s="1"/>
  <c r="H78" i="2"/>
  <c r="F78" i="2"/>
  <c r="H77" i="2"/>
  <c r="F77" i="2"/>
  <c r="I77" i="2" s="1"/>
  <c r="J77" i="2" s="1"/>
  <c r="H76" i="2"/>
  <c r="F76" i="2"/>
  <c r="H75" i="2"/>
  <c r="F75" i="2"/>
  <c r="I75" i="2" s="1"/>
  <c r="J75" i="2" s="1"/>
  <c r="H74" i="2"/>
  <c r="F74" i="2"/>
  <c r="I74" i="2" s="1"/>
  <c r="J74" i="2" s="1"/>
  <c r="H73" i="2"/>
  <c r="F73" i="2"/>
  <c r="I73" i="2" s="1"/>
  <c r="J73" i="2" s="1"/>
  <c r="I72" i="2"/>
  <c r="J72" i="2" s="1"/>
  <c r="H72" i="2"/>
  <c r="F72" i="2"/>
  <c r="H71" i="2"/>
  <c r="F71" i="2"/>
  <c r="I71" i="2" s="1"/>
  <c r="J71" i="2" s="1"/>
  <c r="H70" i="2"/>
  <c r="F70" i="2"/>
  <c r="H68" i="2"/>
  <c r="F68" i="2"/>
  <c r="H67" i="2"/>
  <c r="F67" i="2"/>
  <c r="H66" i="2"/>
  <c r="I66" i="2" s="1"/>
  <c r="J66" i="2" s="1"/>
  <c r="F66" i="2"/>
  <c r="H65" i="2"/>
  <c r="F65" i="2"/>
  <c r="I65" i="2" s="1"/>
  <c r="J65" i="2" s="1"/>
  <c r="H64" i="2"/>
  <c r="F64" i="2"/>
  <c r="H63" i="2"/>
  <c r="F63" i="2"/>
  <c r="I63" i="2" s="1"/>
  <c r="J63" i="2" s="1"/>
  <c r="H61" i="2"/>
  <c r="F61" i="2"/>
  <c r="I61" i="2" s="1"/>
  <c r="J61" i="2" s="1"/>
  <c r="H60" i="2"/>
  <c r="F60" i="2"/>
  <c r="H59" i="2"/>
  <c r="F59" i="2"/>
  <c r="H57" i="2"/>
  <c r="F57" i="2"/>
  <c r="I57" i="2" s="1"/>
  <c r="J57" i="2" s="1"/>
  <c r="H56" i="2"/>
  <c r="F56" i="2"/>
  <c r="I56" i="2" s="1"/>
  <c r="J56" i="2" s="1"/>
  <c r="H54" i="2"/>
  <c r="F54" i="2"/>
  <c r="I54" i="2" s="1"/>
  <c r="J54" i="2" s="1"/>
  <c r="H53" i="2"/>
  <c r="F53" i="2"/>
  <c r="H52" i="2"/>
  <c r="I52" i="2" s="1"/>
  <c r="J52" i="2" s="1"/>
  <c r="F52" i="2"/>
  <c r="H51" i="2"/>
  <c r="F51" i="2"/>
  <c r="I51" i="2" s="1"/>
  <c r="J51" i="2" s="1"/>
  <c r="H50" i="2"/>
  <c r="F50" i="2"/>
  <c r="H49" i="2"/>
  <c r="F49" i="2"/>
  <c r="H47" i="2"/>
  <c r="F47" i="2"/>
  <c r="I47" i="2" s="1"/>
  <c r="J47" i="2" s="1"/>
  <c r="H44" i="2"/>
  <c r="I44" i="2" s="1"/>
  <c r="J44" i="2" s="1"/>
  <c r="F44" i="2"/>
  <c r="H43" i="2"/>
  <c r="F43" i="2"/>
  <c r="H41" i="2"/>
  <c r="F41" i="2"/>
  <c r="I41" i="2" s="1"/>
  <c r="J41" i="2" s="1"/>
  <c r="H39" i="2"/>
  <c r="F39" i="2"/>
  <c r="I39" i="2" s="1"/>
  <c r="J39" i="2" s="1"/>
  <c r="H38" i="2"/>
  <c r="F38" i="2"/>
  <c r="I38" i="2" s="1"/>
  <c r="J38" i="2" s="1"/>
  <c r="H37" i="2"/>
  <c r="F37" i="2"/>
  <c r="H35" i="2"/>
  <c r="F35" i="2"/>
  <c r="I35" i="2" s="1"/>
  <c r="J35" i="2" s="1"/>
  <c r="H33" i="2"/>
  <c r="F33" i="2"/>
  <c r="I33" i="2" s="1"/>
  <c r="J33" i="2" s="1"/>
  <c r="H31" i="2"/>
  <c r="F31" i="2"/>
  <c r="I31" i="2" s="1"/>
  <c r="J31" i="2" s="1"/>
  <c r="H29" i="2"/>
  <c r="F29" i="2"/>
  <c r="H28" i="2"/>
  <c r="F28" i="2"/>
  <c r="I28" i="2" s="1"/>
  <c r="J28" i="2" s="1"/>
  <c r="H26" i="2"/>
  <c r="I26" i="2" s="1"/>
  <c r="J26" i="2" s="1"/>
  <c r="F26" i="2"/>
  <c r="H25" i="2"/>
  <c r="F25" i="2"/>
  <c r="H24" i="2"/>
  <c r="F24" i="2"/>
  <c r="H23" i="2"/>
  <c r="F23" i="2"/>
  <c r="I23" i="2" s="1"/>
  <c r="J23" i="2" s="1"/>
  <c r="H22" i="2"/>
  <c r="F22" i="2"/>
  <c r="I22" i="2" s="1"/>
  <c r="J22" i="2" s="1"/>
  <c r="I21" i="2"/>
  <c r="J21" i="2" s="1"/>
  <c r="H21" i="2"/>
  <c r="F21" i="2"/>
  <c r="H20" i="2"/>
  <c r="F20" i="2"/>
  <c r="I20" i="2" s="1"/>
  <c r="J20" i="2" s="1"/>
  <c r="H17" i="2"/>
  <c r="F17" i="2"/>
  <c r="I17" i="2" s="1"/>
  <c r="J17" i="2" s="1"/>
  <c r="H16" i="2"/>
  <c r="F16" i="2"/>
  <c r="I16" i="2" s="1"/>
  <c r="J16" i="2" s="1"/>
  <c r="H11" i="2"/>
  <c r="F11" i="2"/>
  <c r="H10" i="2"/>
  <c r="F10" i="2"/>
  <c r="I10" i="2" s="1"/>
  <c r="J10" i="2" s="1"/>
  <c r="H9" i="2"/>
  <c r="H12" i="2" s="1"/>
  <c r="F9" i="2"/>
  <c r="I49" i="2" l="1"/>
  <c r="J49" i="2" s="1"/>
  <c r="I67" i="2"/>
  <c r="J67" i="2" s="1"/>
  <c r="I87" i="2"/>
  <c r="J87" i="2" s="1"/>
  <c r="I125" i="2"/>
  <c r="J125" i="2" s="1"/>
  <c r="I147" i="2"/>
  <c r="J147" i="2" s="1"/>
  <c r="I171" i="2"/>
  <c r="J171" i="2" s="1"/>
  <c r="I222" i="2"/>
  <c r="J222" i="2" s="1"/>
  <c r="I227" i="2"/>
  <c r="J227" i="2" s="1"/>
  <c r="H209" i="2"/>
  <c r="C33" i="3" s="1"/>
  <c r="I29" i="2"/>
  <c r="J29" i="2" s="1"/>
  <c r="I43" i="2"/>
  <c r="J43" i="2" s="1"/>
  <c r="I53" i="2"/>
  <c r="J53" i="2" s="1"/>
  <c r="I59" i="2"/>
  <c r="J59" i="2" s="1"/>
  <c r="I64" i="2"/>
  <c r="J64" i="2" s="1"/>
  <c r="I76" i="2"/>
  <c r="J76" i="2" s="1"/>
  <c r="I80" i="2"/>
  <c r="J80" i="2" s="1"/>
  <c r="I91" i="2"/>
  <c r="J91" i="2" s="1"/>
  <c r="I96" i="2"/>
  <c r="J96" i="2" s="1"/>
  <c r="I111" i="2"/>
  <c r="J111" i="2" s="1"/>
  <c r="I119" i="2"/>
  <c r="J119" i="2" s="1"/>
  <c r="I130" i="2"/>
  <c r="J130" i="2" s="1"/>
  <c r="I136" i="2"/>
  <c r="J136" i="2" s="1"/>
  <c r="I143" i="2"/>
  <c r="J143" i="2" s="1"/>
  <c r="I157" i="2"/>
  <c r="J157" i="2" s="1"/>
  <c r="I163" i="2"/>
  <c r="J163" i="2" s="1"/>
  <c r="I168" i="2"/>
  <c r="J168" i="2" s="1"/>
  <c r="I179" i="2"/>
  <c r="J179" i="2" s="1"/>
  <c r="I185" i="2"/>
  <c r="J185" i="2" s="1"/>
  <c r="I191" i="2"/>
  <c r="J191" i="2" s="1"/>
  <c r="I201" i="2"/>
  <c r="J201" i="2" s="1"/>
  <c r="I206" i="2"/>
  <c r="J206" i="2" s="1"/>
  <c r="H236" i="2"/>
  <c r="C34" i="3" s="1"/>
  <c r="I234" i="2"/>
  <c r="J234" i="2" s="1"/>
  <c r="I25" i="2"/>
  <c r="J25" i="2" s="1"/>
  <c r="I68" i="2"/>
  <c r="J68" i="2" s="1"/>
  <c r="I84" i="2"/>
  <c r="J84" i="2" s="1"/>
  <c r="I107" i="2"/>
  <c r="J107" i="2" s="1"/>
  <c r="I148" i="2"/>
  <c r="J148" i="2" s="1"/>
  <c r="I197" i="2"/>
  <c r="J197" i="2" s="1"/>
  <c r="I217" i="2"/>
  <c r="J217" i="2" s="1"/>
  <c r="I229" i="2"/>
  <c r="J229" i="2" s="1"/>
  <c r="I37" i="2"/>
  <c r="J37" i="2" s="1"/>
  <c r="I78" i="2"/>
  <c r="J78" i="2" s="1"/>
  <c r="I115" i="2"/>
  <c r="J115" i="2" s="1"/>
  <c r="F236" i="2"/>
  <c r="F12" i="2"/>
  <c r="I50" i="2"/>
  <c r="J50" i="2" s="1"/>
  <c r="I86" i="2"/>
  <c r="J86" i="2" s="1"/>
  <c r="I126" i="2"/>
  <c r="J126" i="2" s="1"/>
  <c r="I60" i="2"/>
  <c r="J60" i="2" s="1"/>
  <c r="I94" i="2"/>
  <c r="J94" i="2" s="1"/>
  <c r="I137" i="2"/>
  <c r="J137" i="2" s="1"/>
  <c r="I223" i="2"/>
  <c r="J223" i="2" s="1"/>
  <c r="I175" i="2"/>
  <c r="J175" i="2" s="1"/>
  <c r="I203" i="2"/>
  <c r="J203" i="2" s="1"/>
  <c r="I11" i="2"/>
  <c r="J11" i="2" s="1"/>
  <c r="I24" i="2"/>
  <c r="J24" i="2" s="1"/>
  <c r="I70" i="2"/>
  <c r="J70" i="2" s="1"/>
  <c r="I106" i="2"/>
  <c r="J106" i="2" s="1"/>
  <c r="I150" i="2"/>
  <c r="J150" i="2" s="1"/>
  <c r="C32" i="3"/>
  <c r="B34" i="3"/>
  <c r="C10" i="3"/>
  <c r="C11" i="3" s="1"/>
  <c r="B32" i="3"/>
  <c r="B3" i="3"/>
  <c r="C4" i="3" s="1"/>
  <c r="O1" i="2"/>
  <c r="O2" i="2" s="1"/>
  <c r="O3" i="2" s="1"/>
  <c r="O4" i="2" s="1"/>
  <c r="O5" i="2" s="1"/>
  <c r="O6" i="2" s="1"/>
  <c r="F208" i="2" s="1"/>
  <c r="I208" i="2" s="1"/>
  <c r="I216" i="2"/>
  <c r="I9" i="2"/>
  <c r="B26" i="3"/>
  <c r="C26" i="3" s="1"/>
  <c r="C6" i="3" l="1"/>
  <c r="I209" i="2"/>
  <c r="J208" i="2"/>
  <c r="J209" i="2" s="1"/>
  <c r="I12" i="2"/>
  <c r="J9" i="2"/>
  <c r="J12" i="2" s="1"/>
  <c r="I236" i="2"/>
  <c r="J216" i="2"/>
  <c r="J236" i="2" s="1"/>
  <c r="B4" i="3"/>
  <c r="B7" i="3" s="1"/>
  <c r="B12" i="3" s="1"/>
  <c r="F209" i="2"/>
  <c r="B33" i="3" s="1"/>
  <c r="C5" i="3" l="1"/>
  <c r="C7" i="3" s="1"/>
  <c r="C8" i="3" l="1"/>
  <c r="C12" i="3"/>
  <c r="C15" i="3"/>
  <c r="C20" i="3" l="1"/>
  <c r="C19" i="3"/>
  <c r="C14" i="3"/>
  <c r="C13" i="3"/>
  <c r="C16" i="3" l="1"/>
  <c r="C21" i="3"/>
  <c r="C22" i="3" l="1"/>
  <c r="B25" i="3" s="1"/>
  <c r="C25" i="3" s="1"/>
  <c r="C24" i="3" l="1"/>
  <c r="C29" i="3" l="1"/>
  <c r="C30" i="3"/>
  <c r="C27" i="3"/>
</calcChain>
</file>

<file path=xl/sharedStrings.xml><?xml version="1.0" encoding="utf-8"?>
<sst xmlns="http://schemas.openxmlformats.org/spreadsheetml/2006/main" count="821" uniqueCount="486">
  <si>
    <t>Název</t>
  </si>
  <si>
    <t>Hodnota</t>
  </si>
  <si>
    <t>Nadpis rekapitulace</t>
  </si>
  <si>
    <t>Seznam prací a dodávek elektrotechnických zařízení</t>
  </si>
  <si>
    <t>Akce</t>
  </si>
  <si>
    <t>MENDELOVA UNIVERZITA V BRNĚ, ZEMĚDĚLSKÁ 1
1.1.1.2.21</t>
  </si>
  <si>
    <t>Projekt</t>
  </si>
  <si>
    <t>BA39 - OBJ.Q - VELKOKAPACITNÍ POSLUCHÁRNY
ELEKTROINSTALACE</t>
  </si>
  <si>
    <t>Investor</t>
  </si>
  <si>
    <t>Mendelova univerzita v Brně, Zemědělská 1</t>
  </si>
  <si>
    <t>Z. č.</t>
  </si>
  <si>
    <t>38/15</t>
  </si>
  <si>
    <t>A. č.</t>
  </si>
  <si>
    <t>E315/38/15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</si>
  <si>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</si>
  <si>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</si>
  <si>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</si>
  <si>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</si>
  <si>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</si>
  <si>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</si>
  <si>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</si>
  <si>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</si>
  <si>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</si>
  <si>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</si>
  <si>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</si>
  <si>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</si>
  <si>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Přesun dodávek  (1) %</t>
  </si>
  <si>
    <t>PPV  (1 nebo 6) %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</si>
  <si>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</si>
  <si>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</si>
  <si>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</si>
  <si>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</si>
  <si>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</si>
  <si>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</si>
  <si>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</si>
  <si>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</si>
  <si>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</si>
  <si>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</si>
  <si>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</si>
  <si>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</si>
  <si>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</si>
  <si>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</si>
  <si>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</si>
  <si>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</si>
  <si>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</si>
  <si>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</si>
  <si>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</si>
  <si>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</si>
  <si>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</si>
  <si>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</si>
  <si>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</si>
  <si>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</si>
  <si>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</si>
  <si>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</si>
  <si>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</si>
  <si>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 xml:space="preserve"> 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</si>
  <si>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</si>
  <si>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vč. dopravy, tak aby celé zařízení bylo funkční a splňovalo všechny předpisy, které se na ně vztahují</t>
  </si>
  <si>
    <t>5) Ve dvou případech jsou uvedeny typy konkrétních výrobků a to v souladu se Standardy Mendelu. Ve výpisu jsou požadovány typy ovladačů a zásuvek (Time) z důvodu dodržení stávajícího designu přístrojů poslucháren, dále specifikace prvků, které se začleňují do stávajícího řídicího systému poslucháren (Clestron).</t>
  </si>
  <si>
    <t>Dodávky</t>
  </si>
  <si>
    <t>1</t>
  </si>
  <si>
    <t>Meteostanice Vantage Pro vč. sériového rozhraní</t>
  </si>
  <si>
    <t>ks</t>
  </si>
  <si>
    <t>2</t>
  </si>
  <si>
    <t>Rozvodnice RZ1, viz v.č. E8r</t>
  </si>
  <si>
    <t>3</t>
  </si>
  <si>
    <t>Rozvodnice RZ2, RZ3, viz v.č. E8r</t>
  </si>
  <si>
    <t>Dodávky - celkem</t>
  </si>
  <si>
    <t>Elektromontáže</t>
  </si>
  <si>
    <t>DOPLNĚNÍ ROZVADĚČŮ RS12.1 až RS12.3 O PRVKY</t>
  </si>
  <si>
    <t>STÁVAJÍCÍHO ŘÍDICÍHO SYSTÉMU UČEBEN CRESTRON</t>
  </si>
  <si>
    <t>4</t>
  </si>
  <si>
    <t>Relé DIN-2MC2 dvouokruhové - doplnění stáv. řídicího systému</t>
  </si>
  <si>
    <t>5</t>
  </si>
  <si>
    <t>napájecí zdroj DIN PWS50 - doplnění stáv. řídicího systému</t>
  </si>
  <si>
    <t>DOPLNĚNÍ STÁVAJÍCÍCH ROZVADĚČŮ RS12.1 až RS12.3</t>
  </si>
  <si>
    <t>ÚPRAVY, PŘÍSTROJE, SPECIFIKACE V KNIHZE VÝROBKŮ</t>
  </si>
  <si>
    <t>6</t>
  </si>
  <si>
    <t xml:space="preserve">Hlavní vypínač 100A, viz Kniha výrobků </t>
  </si>
  <si>
    <t>7</t>
  </si>
  <si>
    <t>Zvýšení jem.hodnoty rozvaděče z 63A na 100A (hřebeny, drátování)</t>
  </si>
  <si>
    <t>8</t>
  </si>
  <si>
    <t xml:space="preserve">Proudový chránič s nadproudovou ochranou 16A/C/0,03A/SI, viz Kniha V. </t>
  </si>
  <si>
    <t>9</t>
  </si>
  <si>
    <t xml:space="preserve">jistič 1f, 10/B/1, 10kA, viz Kniha výrobků </t>
  </si>
  <si>
    <t>10</t>
  </si>
  <si>
    <t xml:space="preserve">jistič 1f, 16/C/1, 10kA, viz Kniha výrobků  </t>
  </si>
  <si>
    <t>11</t>
  </si>
  <si>
    <t xml:space="preserve">jistič 1f, 6/B/1, 10kA, viz Kniha výrobků  </t>
  </si>
  <si>
    <t>12</t>
  </si>
  <si>
    <t xml:space="preserve">jistič 3f, 63/B/1, 10kA, viz Kniha výrobků  </t>
  </si>
  <si>
    <t>DOPLNĚNÍ ROZVADĚČŮ, POPISY</t>
  </si>
  <si>
    <t>13</t>
  </si>
  <si>
    <t>Výstražné tabulky (samolep)</t>
  </si>
  <si>
    <t>14</t>
  </si>
  <si>
    <t>Popisné štítky kabelů, popisy, bužírky</t>
  </si>
  <si>
    <t>ÚPRAVY INSTALACÍ U ZVUKOVÝCH ÚPRAV STĚN</t>
  </si>
  <si>
    <t>Zkrácení nosných lišt pro svítidla v Q2, Q3</t>
  </si>
  <si>
    <t>Demontáž a odpojení stáv. přívodů a vývodů v rozvaděčích</t>
  </si>
  <si>
    <t>16</t>
  </si>
  <si>
    <t>likvidace, úprava prostoru po vývodech</t>
  </si>
  <si>
    <t>VYTÝČENÍ STÁV. ROZVODŮ V PODLAHÁCH</t>
  </si>
  <si>
    <t>17</t>
  </si>
  <si>
    <t>Použití detektorů, zakreslení průběhů na podlahu</t>
  </si>
  <si>
    <t>hod</t>
  </si>
  <si>
    <t>Úpravy a přepojení stáv.rozvodů</t>
  </si>
  <si>
    <t>18</t>
  </si>
  <si>
    <t>zaměření, očíslování rozvodů, rozdělení na demont. a přepojení</t>
  </si>
  <si>
    <t>19</t>
  </si>
  <si>
    <t>naspojkování kabeláže vč. spojek do 6mm2 na žílu</t>
  </si>
  <si>
    <t>20</t>
  </si>
  <si>
    <t>naspojkování kabeláže vč. spojek do 16mm2 na žílu</t>
  </si>
  <si>
    <t>ÚPRAVA  STÁV. KABELŮ  A  ŽLABŮ V OBSAZENÉ TRASE</t>
  </si>
  <si>
    <t>Svazkování a fixace pro umístění nových žlabů</t>
  </si>
  <si>
    <t>m</t>
  </si>
  <si>
    <t>KABEL. ŽLAB PLECHOVÝ POZINK. VČ. PŘÍSLUŠENSTVÍ</t>
  </si>
  <si>
    <t>22</t>
  </si>
  <si>
    <t>Žlab 62 / 50 včetně víka do kateder (odstínění sil. rozvodů), uzemnit</t>
  </si>
  <si>
    <t>23</t>
  </si>
  <si>
    <t>Průchodka - ošetření vývodu kabelu ze žlabu do D28</t>
  </si>
  <si>
    <t>KABELOVÝ ŽLAB DRÁTĚNÝ- ŽÁROVÝ ZINEK</t>
  </si>
  <si>
    <t>PRO SILNO I SLABOPROUD VČ. KOTVENÍ DO STOPU</t>
  </si>
  <si>
    <t>24</t>
  </si>
  <si>
    <t>Žlab 50/50 - vzdálenost podpěr cca.2,0m</t>
  </si>
  <si>
    <t>PŘÍSLUŠENSTVÍ ŽLABŮ - ŽÁROVÝ ZINEK</t>
  </si>
  <si>
    <t>25</t>
  </si>
  <si>
    <t>Spojka žárový zinek pro rovné úseky žlabů</t>
  </si>
  <si>
    <t>26</t>
  </si>
  <si>
    <t>Spojka žárový zinek pro "T-kusy" a kolena</t>
  </si>
  <si>
    <t>27</t>
  </si>
  <si>
    <t>Spojka žárový zinek pro přichycení k závitové tyči</t>
  </si>
  <si>
    <t>28</t>
  </si>
  <si>
    <t>Závitová tyč 10mm/1m vč. kov. hmoždinky, pár, zkácení na míru</t>
  </si>
  <si>
    <t>29</t>
  </si>
  <si>
    <t>Držák pro osazení krabice</t>
  </si>
  <si>
    <t>30</t>
  </si>
  <si>
    <t>Spojovací materiál pro instalaci žlabů (sada šroubů, podložek a matic)</t>
  </si>
  <si>
    <t>TÁHLA A VÝLOŽNÍKY PRO ŽLABY</t>
  </si>
  <si>
    <t>31</t>
  </si>
  <si>
    <t>Různé profily, fixace na ocel konstrukci</t>
  </si>
  <si>
    <t>kg</t>
  </si>
  <si>
    <t>32</t>
  </si>
  <si>
    <t xml:space="preserve">U profil svislý, fixace na strop </t>
  </si>
  <si>
    <t xml:space="preserve">OCEL. NOSNÉ KONSTR. PRO PŘÍSTR. A EL. PRVKY </t>
  </si>
  <si>
    <t>33</t>
  </si>
  <si>
    <t>do 5kg</t>
  </si>
  <si>
    <t>34</t>
  </si>
  <si>
    <t>do 10kg</t>
  </si>
  <si>
    <t>35</t>
  </si>
  <si>
    <t>do 50kg</t>
  </si>
  <si>
    <t>POMOCNÝ A KOTVÍCÍ MATERIÁL</t>
  </si>
  <si>
    <t>36</t>
  </si>
  <si>
    <t>Hmoždinka 10 vč. vrutu</t>
  </si>
  <si>
    <t>37</t>
  </si>
  <si>
    <t>Hmoždinka 8 vč. vrutu</t>
  </si>
  <si>
    <t>38</t>
  </si>
  <si>
    <t>Hmoždinka 6 vč. vrutu</t>
  </si>
  <si>
    <t>39</t>
  </si>
  <si>
    <t>20 STAHOVACÍ PÁSEK plast</t>
  </si>
  <si>
    <t>40</t>
  </si>
  <si>
    <t>35 STAHOVACÍ PÁSEK plast</t>
  </si>
  <si>
    <t>41</t>
  </si>
  <si>
    <t>Páska nerezová stahovací do 1m vč. spony</t>
  </si>
  <si>
    <t>TRUBKY A KRABICE, SILNO, SLABO</t>
  </si>
  <si>
    <t>42</t>
  </si>
  <si>
    <t>KRABICE PŘÍSTROJOVÁ - POD OMÍTKU 68</t>
  </si>
  <si>
    <t>43</t>
  </si>
  <si>
    <t>KRABICE LIŠTOVÁ do lavic, hl. 30mm</t>
  </si>
  <si>
    <t>44</t>
  </si>
  <si>
    <t>KRABICE LIŠTOVÁ pro dvojzásuvku</t>
  </si>
  <si>
    <t>45</t>
  </si>
  <si>
    <t>Krabice s víčkem, 250/200 mm, předlisované průchody</t>
  </si>
  <si>
    <t>46</t>
  </si>
  <si>
    <t>Krabicová rozvodka IP65 do 5x4 mm2</t>
  </si>
  <si>
    <t>47</t>
  </si>
  <si>
    <t>KRABICE ODBOČNÁ 68 se svorkovnicí</t>
  </si>
  <si>
    <t>48</t>
  </si>
  <si>
    <t>KRABICE ODBOČNÁ PRUCHOZÍ 125</t>
  </si>
  <si>
    <t>49</t>
  </si>
  <si>
    <t xml:space="preserve">KRABICE ODBOČNÁ 125 </t>
  </si>
  <si>
    <t>50</t>
  </si>
  <si>
    <t>100X40 ELEKTROINSTALAČNÍ KANÁL (2m)</t>
  </si>
  <si>
    <t>51</t>
  </si>
  <si>
    <t>KRABICE se svorkovnicí, IP 40 pryž průchodka</t>
  </si>
  <si>
    <t>52</t>
  </si>
  <si>
    <t>Krabicová rozvodka IP65 do 5x6 mm2</t>
  </si>
  <si>
    <t>53</t>
  </si>
  <si>
    <t>Lišta vkládací 40x20</t>
  </si>
  <si>
    <t>54</t>
  </si>
  <si>
    <t>Lišta vkládací 18x13</t>
  </si>
  <si>
    <t>55</t>
  </si>
  <si>
    <t>CHRÁNIČKA OPT. KABELU 40/35 pevně</t>
  </si>
  <si>
    <t>56</t>
  </si>
  <si>
    <t>SPOJKA HDPE 40 šroubovací</t>
  </si>
  <si>
    <t>57</t>
  </si>
  <si>
    <t>Trubka ohebná 16/10,7, nízká mech. odol.320N, světle šedá, pevně do zdi</t>
  </si>
  <si>
    <t>58</t>
  </si>
  <si>
    <t>Trubka ohebná 25/18,3, střední mech. odol.750N, světle šedá, pevně</t>
  </si>
  <si>
    <t>59</t>
  </si>
  <si>
    <t>Trubka ohebná 40/31,2, střední mech. odol.750N, světle šedá, pevně</t>
  </si>
  <si>
    <t>60</t>
  </si>
  <si>
    <t>Trubka ohebná bezhalogenová 25/18,3 černá -15 až +90°C</t>
  </si>
  <si>
    <t>61</t>
  </si>
  <si>
    <t>Trubka tuhá hrdlová PVC 750N 25 barva světle šedá</t>
  </si>
  <si>
    <t>62</t>
  </si>
  <si>
    <t>Spojka pro trubku 25, 750N  barva světle šedá</t>
  </si>
  <si>
    <t>63</t>
  </si>
  <si>
    <t xml:space="preserve">Příchytky trubek 20/16,9 barva světle šedá vč. vrutu </t>
  </si>
  <si>
    <t>64</t>
  </si>
  <si>
    <t>DN 34,4 TRUBKA OCEL. bezávit. pevně, příchytky oboustranné</t>
  </si>
  <si>
    <t>65</t>
  </si>
  <si>
    <t>Vrtání do ocel. profilů d 25mm</t>
  </si>
  <si>
    <t>66</t>
  </si>
  <si>
    <t>Plastová vývodka rovná na ocel tr. světlost di 20,3 do lavic, např 4916</t>
  </si>
  <si>
    <t>PŘÍSTROJE POD OMÍTKU bílá/ledová bílá - stávají instalace</t>
  </si>
  <si>
    <t>67</t>
  </si>
  <si>
    <t>Přístroj tlačítkový-ovládání , vč.rámečku a krytu, d. Time</t>
  </si>
  <si>
    <t>68</t>
  </si>
  <si>
    <t>Demontáž řaluziového ovladače</t>
  </si>
  <si>
    <t>ZÁSUVKA DO LAVIC, DESIGNOVÝ TVAR A BARVA VIZ KNIHA V.</t>
  </si>
  <si>
    <t>69</t>
  </si>
  <si>
    <t>Jednonás., do krab. s hloubkou 30 mm; 2P+PE; b. mechová černá</t>
  </si>
  <si>
    <t>70</t>
  </si>
  <si>
    <t>Rámeček pro zás. v lavicích, jednonás.; b. mechová černá</t>
  </si>
  <si>
    <t>ZÁSUVKY VČETNĚ RÁMEČKŮ bílá/ledová bílá - stávají instalace</t>
  </si>
  <si>
    <t>71</t>
  </si>
  <si>
    <t>5599E-A02357 01 Zás. jednon., ochr.před přep., d. Time, bílá/ledová bílá</t>
  </si>
  <si>
    <t>72</t>
  </si>
  <si>
    <t>5513F-C02357 01 Zás.dvojnás., natočená dutina, d.Time; bílá/ledová bílá</t>
  </si>
  <si>
    <t>ZÁSUVKY nástěnné</t>
  </si>
  <si>
    <t>73</t>
  </si>
  <si>
    <t>Krabice nástěnná IP 54, pro přístroje 45x45, pro průb.montáž; b. bílá</t>
  </si>
  <si>
    <t>74</t>
  </si>
  <si>
    <t>Zásuvka 45x45 s ochranou před přep., akust.signal.poruchy; bílá</t>
  </si>
  <si>
    <t>75</t>
  </si>
  <si>
    <t>Zásuvka 45x45, s ochr. kolíkem, s clonkami; řazení 2P+PE; b. bílá</t>
  </si>
  <si>
    <t>76</t>
  </si>
  <si>
    <t>Zás.dvojnás., do lištového rozvodu, s natočenou dutinou, b bílá (kabiny)</t>
  </si>
  <si>
    <t>77</t>
  </si>
  <si>
    <t>Zás.dvojnás.,do lišt.r.,natočená dutina, ochr. před přep. bílá (kabiny)</t>
  </si>
  <si>
    <t>KABEL SILOVÝ,IZOLACE PVC</t>
  </si>
  <si>
    <t>78</t>
  </si>
  <si>
    <t>CYKY-J 3x1.5 , pevně</t>
  </si>
  <si>
    <t>79</t>
  </si>
  <si>
    <t>CYKY-O 3x1.5 , pevně</t>
  </si>
  <si>
    <t>80</t>
  </si>
  <si>
    <t>CYKY-J 3x2.5 , pevně</t>
  </si>
  <si>
    <t>81</t>
  </si>
  <si>
    <t>CYKY-J 5x1.5 , pevně</t>
  </si>
  <si>
    <t>82</t>
  </si>
  <si>
    <t>CYKY-J 5x10 , pevně</t>
  </si>
  <si>
    <t>83</t>
  </si>
  <si>
    <t>CYKY-J 5x16 , pevně</t>
  </si>
  <si>
    <t>84</t>
  </si>
  <si>
    <t>CYKY-J 5x25 , pevně</t>
  </si>
  <si>
    <t>85</t>
  </si>
  <si>
    <t>CYKY-J 5x35 , pevně</t>
  </si>
  <si>
    <t>86</t>
  </si>
  <si>
    <t>Kabel FTP 4P Cat 5e, zatažení</t>
  </si>
  <si>
    <t>ŠŇŮRA STŘEDNÍ, vodiče</t>
  </si>
  <si>
    <t>87</t>
  </si>
  <si>
    <t>H07V-K 1č mm2, protah. vodič</t>
  </si>
  <si>
    <t>VODIČ JEDNOŽILOVÝ, IZOLACE PVC POSPOJ.</t>
  </si>
  <si>
    <t>88</t>
  </si>
  <si>
    <t>H07V-U 4 mm2, zž, pevně</t>
  </si>
  <si>
    <t>UKONČENÍ KABELŮ DO</t>
  </si>
  <si>
    <t>89</t>
  </si>
  <si>
    <t xml:space="preserve"> 4x10  mm2</t>
  </si>
  <si>
    <t>90</t>
  </si>
  <si>
    <t xml:space="preserve"> 5x10  mm2</t>
  </si>
  <si>
    <t>91</t>
  </si>
  <si>
    <t xml:space="preserve"> 5x16  mm2</t>
  </si>
  <si>
    <t>92</t>
  </si>
  <si>
    <t xml:space="preserve"> 5x35  mm2</t>
  </si>
  <si>
    <t>UKONČENÍ VODIČŮ NA SVORKOVNICI</t>
  </si>
  <si>
    <t>93</t>
  </si>
  <si>
    <t xml:space="preserve"> Do  16 mm2</t>
  </si>
  <si>
    <t>KABELOVÁ SPOJKA</t>
  </si>
  <si>
    <t>94</t>
  </si>
  <si>
    <t>na plastové kabely 3x1,5, 3x2,5</t>
  </si>
  <si>
    <t>95</t>
  </si>
  <si>
    <t>na plastové kabely 5x4</t>
  </si>
  <si>
    <t>SVORKOVNICE KRABICOVÁ</t>
  </si>
  <si>
    <t>96</t>
  </si>
  <si>
    <t>3x1-2,5mm2</t>
  </si>
  <si>
    <t>97</t>
  </si>
  <si>
    <t>4x1-2,5mm2</t>
  </si>
  <si>
    <t>98</t>
  </si>
  <si>
    <t>5x1-2,5mm2</t>
  </si>
  <si>
    <t>Montáž rozváděčů, příprava, sekání a úprava niky, zapravení</t>
  </si>
  <si>
    <t>99</t>
  </si>
  <si>
    <t>Plastových 50 kg  zapuštěných</t>
  </si>
  <si>
    <t>KATEDRY Q1, Q2, Q3 -  KABELÁŽ</t>
  </si>
  <si>
    <t>100</t>
  </si>
  <si>
    <t>Demontáž  rozvodů a zpětná montáž instalace</t>
  </si>
  <si>
    <t>ZAPOJENÍ PŘÍSTROJŮ, KABELÁŽE - MIMO CENÍK. POLOŽKU</t>
  </si>
  <si>
    <t>101</t>
  </si>
  <si>
    <t>pohony, ZK,  čidla</t>
  </si>
  <si>
    <t>102</t>
  </si>
  <si>
    <t>Přeinstalování zásuvek a ovladačů vč. mat. (zvuková izolace)</t>
  </si>
  <si>
    <t>103</t>
  </si>
  <si>
    <t>Značení zakrývaných krabic, zakreslení do PD</t>
  </si>
  <si>
    <t>104</t>
  </si>
  <si>
    <t>105</t>
  </si>
  <si>
    <t>EKVIPOT. SVORKOVNICE, SVORKY</t>
  </si>
  <si>
    <t>106</t>
  </si>
  <si>
    <t>doplňková E.P. v krabici pod omítku</t>
  </si>
  <si>
    <t>107</t>
  </si>
  <si>
    <t>Svorka Cu pás. 20x500x0,5mm vč. svorky</t>
  </si>
  <si>
    <t>108</t>
  </si>
  <si>
    <t>Svorky a oka pro pospojování</t>
  </si>
  <si>
    <t>109</t>
  </si>
  <si>
    <t>Svářečské práce, svar do 50mm</t>
  </si>
  <si>
    <t xml:space="preserve">PROTIPOŽÁRNÍ MATERIÁL ODOLNOST EI45 </t>
  </si>
  <si>
    <t>110</t>
  </si>
  <si>
    <t>Pěna cartouche 700 ml</t>
  </si>
  <si>
    <t>111</t>
  </si>
  <si>
    <t>Výplňová hmota průstupů, cartouche 310 ml</t>
  </si>
  <si>
    <t>112</t>
  </si>
  <si>
    <t>Kabelová certifikovaná ucpávka</t>
  </si>
  <si>
    <t>113</t>
  </si>
  <si>
    <t>Protipožání materiál do kabelových průstupů - výplňová hmota</t>
  </si>
  <si>
    <t>m3</t>
  </si>
  <si>
    <t>DOPLNĚNÍ PRVKŮ STÁV. ŘÍDICÍHO SYSTÉMU CRESTRON</t>
  </si>
  <si>
    <t>114</t>
  </si>
  <si>
    <t>Meteostanice Vantage Pro vč. sériového rozhraní - montáž, zapojení</t>
  </si>
  <si>
    <t>115</t>
  </si>
  <si>
    <t>Konzola pro fixaci meteostanice</t>
  </si>
  <si>
    <t>116</t>
  </si>
  <si>
    <t>Pomocný materiál pro fixaci, svářečské práce</t>
  </si>
  <si>
    <t>117</t>
  </si>
  <si>
    <t>Kabelová průchodka, úpravy střešního pláště</t>
  </si>
  <si>
    <t>118</t>
  </si>
  <si>
    <t>Kabel venkovní FTP 4P 5e, dvouplášťový PVC+PE</t>
  </si>
  <si>
    <t>119</t>
  </si>
  <si>
    <t>Kabel FTP 4P Cat 5e -  měření / pár</t>
  </si>
  <si>
    <t>AV TECHNIKA, KABELÁŽ, KAMERY</t>
  </si>
  <si>
    <t>120</t>
  </si>
  <si>
    <t>Demontáž AV techniky z katedry Q1, uložení do skladu</t>
  </si>
  <si>
    <t>121</t>
  </si>
  <si>
    <t>Demontáž AV techniky z kateder Q2, Q3, uložení do skladu</t>
  </si>
  <si>
    <t>122</t>
  </si>
  <si>
    <t>Zpětná instalace AV techniky katedry Q1, mechanická</t>
  </si>
  <si>
    <t>123</t>
  </si>
  <si>
    <t>Zpětná instalace AV techniky katedry Q2 a Q3, mechanická</t>
  </si>
  <si>
    <t>124</t>
  </si>
  <si>
    <t>Zpětná instalace  AV techniky katedry Q1, programování</t>
  </si>
  <si>
    <t>125</t>
  </si>
  <si>
    <t>Zpětná instalace  AV techniky kateder Q2, Q3, programování</t>
  </si>
  <si>
    <t>126</t>
  </si>
  <si>
    <t>Programování nově řízených a ovládaných okruhů (pohony, meteo)</t>
  </si>
  <si>
    <t>127</t>
  </si>
  <si>
    <t>Kabel ovládací pro PTZ kameru včetně konektoru, dle typu kamery</t>
  </si>
  <si>
    <t>128</t>
  </si>
  <si>
    <t>Koaxiální kabel HD-SDI, standard 3G-SDI (SMPTE 424M), 2,97 Gb/s</t>
  </si>
  <si>
    <t>129</t>
  </si>
  <si>
    <t>Konektory BNC pro SDI kabel</t>
  </si>
  <si>
    <t>130</t>
  </si>
  <si>
    <t>Kabely AV techniky -  měření</t>
  </si>
  <si>
    <t>131</t>
  </si>
  <si>
    <t xml:space="preserve">Reproduktorový kabel, 2 x 4 mm2, vlákna z bezkyslíkaté mědi </t>
  </si>
  <si>
    <t>132</t>
  </si>
  <si>
    <t>Zásuvka repro do zdi vč. osazení krabice</t>
  </si>
  <si>
    <t>DEMONTÁŽE</t>
  </si>
  <si>
    <t>133</t>
  </si>
  <si>
    <t>Demontáž podlahových zásuvkových krabic</t>
  </si>
  <si>
    <t>134</t>
  </si>
  <si>
    <t>Demontáž silnoproudé kabeláže</t>
  </si>
  <si>
    <t>hod.</t>
  </si>
  <si>
    <t>135</t>
  </si>
  <si>
    <t>Demontáž slaboproudé kabeláže</t>
  </si>
  <si>
    <t>136</t>
  </si>
  <si>
    <t>Likvidace demontované kabeláže a prvků</t>
  </si>
  <si>
    <t>PRÁCE NA EL. INSTALACÍCH MIMO CENÍKOVÉ POLOŽKY</t>
  </si>
  <si>
    <t>137</t>
  </si>
  <si>
    <t>Úprava el. instalace dle uživatele, materiál, v průběhu prací</t>
  </si>
  <si>
    <t>UTĚSŇOVACÍ HMOTY, IZOLAČNÍ MATERIÁLY</t>
  </si>
  <si>
    <t>151</t>
  </si>
  <si>
    <t>Silikonový tmel, kartuš 330ml</t>
  </si>
  <si>
    <t>152</t>
  </si>
  <si>
    <t>Silikonový tmel, kartuš 330ml venkovní, UV odolný</t>
  </si>
  <si>
    <t>153</t>
  </si>
  <si>
    <t>Sádra štukatérská bílá</t>
  </si>
  <si>
    <t>154</t>
  </si>
  <si>
    <t>Izol.hadice smrštitelná</t>
  </si>
  <si>
    <t>DEMONTÁŽ A OPĚTOVNÁ MONTÁŽ KAZET PODHLEDŮ</t>
  </si>
  <si>
    <t>157</t>
  </si>
  <si>
    <t>Drátěný zákryt</t>
  </si>
  <si>
    <t>m2</t>
  </si>
  <si>
    <t>HODINOVE ZUCTOVACI SAZBY</t>
  </si>
  <si>
    <t>158</t>
  </si>
  <si>
    <t>Příprava ke komplexni zkoušce</t>
  </si>
  <si>
    <t>159</t>
  </si>
  <si>
    <t>Zabezpeceni pracoviste</t>
  </si>
  <si>
    <t>160</t>
  </si>
  <si>
    <t>Zmapování stáv. zapojení funkčních okruhů, popis</t>
  </si>
  <si>
    <t>KOORDINAČNÍ PRÁCE</t>
  </si>
  <si>
    <t>161</t>
  </si>
  <si>
    <t>s uživatelem v posluchárnách</t>
  </si>
  <si>
    <t>162</t>
  </si>
  <si>
    <t>s ostatními profesemi</t>
  </si>
  <si>
    <t>163</t>
  </si>
  <si>
    <t xml:space="preserve"> Napojeni na stavajici zarizeni</t>
  </si>
  <si>
    <t>164</t>
  </si>
  <si>
    <t xml:space="preserve"> Montáž mimo ceníkové položky</t>
  </si>
  <si>
    <t>PROVEDENI REVIZNICH ZKOUSEK</t>
  </si>
  <si>
    <t>165</t>
  </si>
  <si>
    <t xml:space="preserve"> Revizni technik silnoproud</t>
  </si>
  <si>
    <t>166</t>
  </si>
  <si>
    <t>Podružný materiál</t>
  </si>
  <si>
    <t>Elektromontáže - celkem</t>
  </si>
  <si>
    <t>Zednické práce</t>
  </si>
  <si>
    <t>OCHRANA PROTI PRACHU</t>
  </si>
  <si>
    <t>167</t>
  </si>
  <si>
    <t>zakrývací fólie</t>
  </si>
  <si>
    <t>ZEDNICKÁ VÝPOMOC</t>
  </si>
  <si>
    <t>168</t>
  </si>
  <si>
    <t>pro elektromontáže</t>
  </si>
  <si>
    <t>VRTÁNÍ DIAMANT. KORUNKOU (JÁDROVÉ)</t>
  </si>
  <si>
    <t>169</t>
  </si>
  <si>
    <t>na krabice D68 s odsáváním prachu</t>
  </si>
  <si>
    <t>170</t>
  </si>
  <si>
    <t>průstupy do dn 50 betonem do 0 ,6m</t>
  </si>
  <si>
    <t>VYSEKANI NIKY VE ZDIVU</t>
  </si>
  <si>
    <t>171</t>
  </si>
  <si>
    <t>do 50 dm2, hl. 200mm</t>
  </si>
  <si>
    <t>172</t>
  </si>
  <si>
    <t>pro rozvodnicce RZ, hl. do 200mm</t>
  </si>
  <si>
    <t>BOURACÍ PRÁCE, ZAPRAVENÍ, U SDK NÁTĚR STEN</t>
  </si>
  <si>
    <t>173</t>
  </si>
  <si>
    <t>vývody z rozvaděčů (stoupaček, podhledů, ...), otvor do 500x100</t>
  </si>
  <si>
    <t>Zapravení SDK stěn a podhledů kolem RS1.5 (vývody pro RS12.1, 2, 3)</t>
  </si>
  <si>
    <t>VYSEKANI RYH VE ZDIVU CIHELNEM</t>
  </si>
  <si>
    <t>174</t>
  </si>
  <si>
    <t>Drážka v cihelné stěně do 50x50</t>
  </si>
  <si>
    <t>175</t>
  </si>
  <si>
    <t>Drážka v cihelné stěně do 30x50</t>
  </si>
  <si>
    <t>176</t>
  </si>
  <si>
    <t>Průraz cihelné zdivo do 80mm, délka  do 600mm</t>
  </si>
  <si>
    <t>ZAPRAVENÍ DRÁŽEK, PRŮSTUPŮ A NIK</t>
  </si>
  <si>
    <t>177</t>
  </si>
  <si>
    <t>Malta fajnová  bal. 25kg</t>
  </si>
  <si>
    <t>178</t>
  </si>
  <si>
    <t>Zapravení drážek, úklid</t>
  </si>
  <si>
    <t>PŘESUN SUTI A VYBOURANÉHO MAT.</t>
  </si>
  <si>
    <t>179</t>
  </si>
  <si>
    <t>do kontejneru</t>
  </si>
  <si>
    <t>t</t>
  </si>
  <si>
    <t>DOPRAVA NA SKLÁDKU</t>
  </si>
  <si>
    <t>180</t>
  </si>
  <si>
    <t>Do 30km, poplatek, uložení</t>
  </si>
  <si>
    <t>Zednické práce - celkem</t>
  </si>
  <si>
    <t>Hodnota A</t>
  </si>
  <si>
    <t>Hodnota B</t>
  </si>
  <si>
    <t>Základní náklady</t>
  </si>
  <si>
    <t>Dodávka</t>
  </si>
  <si>
    <t>Montáž - materiál</t>
  </si>
  <si>
    <t>Montáž - práce</t>
  </si>
  <si>
    <t>Mezisoučet 1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</si>
  <si>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</si>
  <si>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</si>
  <si>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</si>
  <si>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</si>
  <si>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</si>
  <si>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</si>
  <si>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</si>
  <si>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Náklady na umístění stavby - NUS (VRN)</t>
  </si>
  <si>
    <t>GZS 0,00% z pravé strany mezisoučtu 2</t>
  </si>
  <si>
    <t>Provozní vlivy 0,00% z pravé strany mezisoučtu 2</t>
  </si>
  <si>
    <t>NUS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</si>
  <si>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</si>
  <si>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</si>
  <si>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</si>
  <si>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</si>
  <si>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</si>
  <si>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</si>
  <si>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</si>
  <si>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Investice</t>
  </si>
  <si>
    <t>Invest evid</t>
  </si>
  <si>
    <t>Neinvestice</t>
  </si>
  <si>
    <t>Poz.</t>
  </si>
  <si>
    <t>Podružný materiál %</t>
  </si>
  <si>
    <t>2017</t>
  </si>
  <si>
    <t>0</t>
  </si>
  <si>
    <t>Doprava %, Přesun %</t>
  </si>
  <si>
    <t>PPV % z montáže: materiál +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</si>
</sst>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" fontId="1" fillId="5" borderId="1" xfId="0" applyNumberFormat="1" applyFont="1" applyFill="1" applyBorder="1" applyAlignment="1" applyProtection="1">
      <alignment horizontal="lef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9" fontId="5" fillId="7" borderId="1" xfId="0" applyNumberFormat="1" applyFont="1" applyFill="1" applyBorder="1" applyAlignment="1" applyProtection="1">
      <alignment horizontal="left" wrapText="1"/>
    </xf>
    <xf numFmtId="4" fontId="1" fillId="8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A35" sqref="A35"/>
    </sheetView>
  </sheetViews>
  <sheetFormatPr defaultRowHeight="15" x14ac:dyDescent="0.25"/>
  <cols>
    <col min="1" max="1" width="39.28515625" style="24" bestFit="1" customWidth="1"/>
    <col min="2" max="2" width="11.28515625" style="25" bestFit="1" customWidth="1"/>
    <col min="3" max="3" width="13.140625" style="25" bestFit="1" customWidth="1"/>
    <col min="4" max="5" width="9.140625" style="1"/>
    <col min="6" max="6" width="4.5703125" style="1" hidden="1" customWidth="1"/>
    <col min="7" max="16384" width="9.140625" style="1"/>
  </cols>
  <sheetData>
    <row r="1" spans="1:6" x14ac:dyDescent="0.25">
      <c r="A1" s="12" t="s">
        <v>0</v>
      </c>
      <c r="B1" s="13" t="s">
        <v>452</v>
      </c>
      <c r="C1" s="13" t="s">
        <v>453</v>
      </c>
      <c r="D1" s="14"/>
      <c r="F1" s="25">
        <f>SUM(Rozpočet!F14:F15,Rozpočet!F18:F19,Rozpočet!F27,Rozpočet!F30,Rozpočet!F32,Rozpočet!F34,Rozpočet!F36,Rozpočet!F40,Rozpočet!F42,Rozpočet!F45:F46,Rozpočet!F48,Rozpočet!F55,Rozpočet!F58,Rozpočet!F62,Rozpočet!F69,Rozpočet!F95,Rozpočet!F98,Rozpočet!F101,Rozpočet!F104,Rozpočet!F110,Rozpočet!F120,Rozpočet!F122,Rozpočet!F124,Rozpočet!F129,Rozpočet!F131,Rozpočet!F134,Rozpočet!F138,Rozpočet!F140,Rozpočet!F142)+SUM(Rozpočet!F146,Rozpočet!F149,Rozpočet!F154,Rozpočet!F160,Rozpočet!F167,Rozpočet!F182,Rozpočet!F187)</f>
        <v>0</v>
      </c>
    </row>
    <row r="2" spans="1:6" x14ac:dyDescent="0.25">
      <c r="A2" s="33" t="s">
        <v>454</v>
      </c>
      <c r="B2" s="34"/>
      <c r="C2" s="34"/>
      <c r="D2" s="14"/>
      <c r="F2" s="25">
        <f>SUM(Rozpočet!H14:H15,Rozpočet!H18:H19,Rozpočet!H27,Rozpočet!H30,Rozpočet!H32,Rozpočet!H34,Rozpočet!H36,Rozpočet!H40,Rozpočet!H42,Rozpočet!H45:H46,Rozpočet!H48,Rozpočet!H55,Rozpočet!H58,Rozpočet!H62,Rozpočet!H69,Rozpočet!H95,Rozpočet!H98,Rozpočet!H101,Rozpočet!H104,Rozpočet!H110,Rozpočet!H120,Rozpočet!H122,Rozpočet!H124,Rozpočet!H129,Rozpočet!H131,Rozpočet!H134,Rozpočet!H138,Rozpočet!H140,Rozpočet!H142)+SUM(Rozpočet!H146,Rozpočet!H149,Rozpočet!H154,Rozpočet!H160,Rozpočet!H167,Rozpočet!H182,Rozpočet!H187)</f>
        <v>0</v>
      </c>
    </row>
    <row r="3" spans="1:6" x14ac:dyDescent="0.25">
      <c r="A3" s="19" t="s">
        <v>455</v>
      </c>
      <c r="B3" s="20">
        <f>(Rozpočet!F12)</f>
        <v>0</v>
      </c>
      <c r="C3" s="20"/>
      <c r="D3" s="14"/>
    </row>
    <row r="4" spans="1:6" x14ac:dyDescent="0.25">
      <c r="A4" s="19" t="s">
        <v>484</v>
      </c>
      <c r="B4" s="20">
        <f>B3 * Parametry!B16 / 100</f>
        <v>0</v>
      </c>
      <c r="C4" s="20">
        <f>B3 * Parametry!B17 / 100</f>
        <v>0</v>
      </c>
      <c r="D4" s="14"/>
    </row>
    <row r="5" spans="1:6" x14ac:dyDescent="0.25">
      <c r="A5" s="19" t="s">
        <v>456</v>
      </c>
      <c r="B5" s="20"/>
      <c r="C5" s="20">
        <f>(Rozpočet!F209) + 0</f>
        <v>0</v>
      </c>
      <c r="D5" s="14"/>
    </row>
    <row r="6" spans="1:6" x14ac:dyDescent="0.25">
      <c r="A6" s="19" t="s">
        <v>457</v>
      </c>
      <c r="B6" s="20"/>
      <c r="C6" s="20">
        <f>(Rozpočet!H12) + (Rozpočet!H209) + 0</f>
        <v>0</v>
      </c>
      <c r="D6" s="14"/>
    </row>
    <row r="7" spans="1:6" x14ac:dyDescent="0.25">
      <c r="A7" s="35" t="s">
        <v>458</v>
      </c>
      <c r="B7" s="36">
        <f>B3 + B4</f>
        <v>0</v>
      </c>
      <c r="C7" s="36">
        <f>C3 + C4 + C5 + C6</f>
        <v>0</v>
      </c>
      <c r="D7" s="14"/>
    </row>
    <row r="8" spans="1:6" x14ac:dyDescent="0.25">
      <c r="A8" s="19" t="s">
        <v>485</v>
      </c>
      <c r="B8" s="20"/>
      <c r="C8" s="20">
        <f>(C5 + C6) * Parametry!B18 / 100</f>
        <v>0</v>
      </c>
      <c r="D8" s="14"/>
    </row>
    <row r="9" spans="1:6" x14ac:dyDescent="0.25">
      <c r="A9" s="19" t="s">
        <v>459</v>
      </c>
      <c r="B9" s="20"/>
      <c r="C9" s="20">
        <f>0 + 0</f>
        <v>0</v>
      </c>
      <c r="D9" s="14"/>
    </row>
    <row r="10" spans="1:6" x14ac:dyDescent="0.25">
      <c r="A10" s="19" t="s">
        <v>411</v>
      </c>
      <c r="B10" s="20"/>
      <c r="C10" s="20">
        <f>(Rozpočet!F236) + (Rozpočet!H236)</f>
        <v>0</v>
      </c>
      <c r="D10" s="14"/>
    </row>
    <row r="11" spans="1:6" x14ac:dyDescent="0.25">
      <c r="A11" s="19" t="s">
        <v>460</v>
      </c>
      <c r="B11" s="20"/>
      <c r="C11" s="20">
        <f>(C9 + C10) * Parametry!B19 / 100</f>
        <v>0</v>
      </c>
      <c r="D11" s="14"/>
    </row>
    <row r="12" spans="1:6" x14ac:dyDescent="0.25">
      <c r="A12" s="35" t="s">
        <v>461</v>
      </c>
      <c r="B12" s="36">
        <f>B7</f>
        <v>0</v>
      </c>
      <c r="C12" s="36">
        <f>C7 + C8 + C9 + C10 + C11</f>
        <v>0</v>
      </c>
      <c r="D12" s="14"/>
    </row>
    <row r="13" spans="1:6" x14ac:dyDescent="0.25">
      <c r="A13" s="19" t="s">
        <v>462</v>
      </c>
      <c r="B13" s="20"/>
      <c r="C13" s="20">
        <f>(B12 + C12) * Parametry!B20 / 100</f>
        <v>0</v>
      </c>
      <c r="D13" s="14"/>
    </row>
    <row r="14" spans="1:6" x14ac:dyDescent="0.25">
      <c r="A14" s="19" t="s">
        <v>463</v>
      </c>
      <c r="B14" s="20"/>
      <c r="C14" s="20">
        <f>(B12 + C12) * Parametry!B21 / 100</f>
        <v>0</v>
      </c>
      <c r="D14" s="14"/>
    </row>
    <row r="15" spans="1:6" x14ac:dyDescent="0.25">
      <c r="A15" s="19" t="s">
        <v>464</v>
      </c>
      <c r="B15" s="20"/>
      <c r="C15" s="20">
        <f>(B7 + C7) * Parametry!B22 / 100</f>
        <v>0</v>
      </c>
      <c r="D15" s="14"/>
    </row>
    <row r="16" spans="1:6" x14ac:dyDescent="0.25">
      <c r="A16" s="33" t="s">
        <v>465</v>
      </c>
      <c r="B16" s="34"/>
      <c r="C16" s="34">
        <f>B12 + C12 + C13 + C14 + C15</f>
        <v>0</v>
      </c>
      <c r="D16" s="14"/>
    </row>
    <row r="17" spans="1:4" x14ac:dyDescent="0.25">
      <c r="A17" s="19" t="s">
        <v>15</v>
      </c>
      <c r="B17" s="20"/>
      <c r="C17" s="20"/>
      <c r="D17" s="14"/>
    </row>
    <row r="18" spans="1:4" x14ac:dyDescent="0.25">
      <c r="A18" s="33" t="s">
        <v>466</v>
      </c>
      <c r="B18" s="34"/>
      <c r="C18" s="34"/>
      <c r="D18" s="14"/>
    </row>
    <row r="19" spans="1:4" x14ac:dyDescent="0.25">
      <c r="A19" s="19" t="s">
        <v>467</v>
      </c>
      <c r="B19" s="20"/>
      <c r="C19" s="20">
        <f>C12 * Parametry!B23 / 100</f>
        <v>0</v>
      </c>
      <c r="D19" s="14"/>
    </row>
    <row r="20" spans="1:4" x14ac:dyDescent="0.25">
      <c r="A20" s="19" t="s">
        <v>468</v>
      </c>
      <c r="B20" s="20"/>
      <c r="C20" s="20">
        <f>C12 * Parametry!B24 / 100</f>
        <v>0</v>
      </c>
      <c r="D20" s="14"/>
    </row>
    <row r="21" spans="1:4" x14ac:dyDescent="0.25">
      <c r="A21" s="33" t="s">
        <v>469</v>
      </c>
      <c r="B21" s="34"/>
      <c r="C21" s="34">
        <f>C19 + C20</f>
        <v>0</v>
      </c>
      <c r="D21" s="14"/>
    </row>
    <row r="22" spans="1:4" x14ac:dyDescent="0.25">
      <c r="A22" s="19" t="s">
        <v>470</v>
      </c>
      <c r="B22" s="20"/>
      <c r="C22" s="20">
        <f>Parametry!B25 * Parametry!B28 * (C16 * Parametry!B27)^Parametry!B26</f>
        <v>0</v>
      </c>
      <c r="D22" s="14"/>
    </row>
    <row r="23" spans="1:4" x14ac:dyDescent="0.25">
      <c r="A23" s="19" t="s">
        <v>15</v>
      </c>
      <c r="B23" s="20"/>
      <c r="C23" s="20"/>
      <c r="D23" s="14"/>
    </row>
    <row r="24" spans="1:4" x14ac:dyDescent="0.25">
      <c r="A24" s="17" t="s">
        <v>471</v>
      </c>
      <c r="B24" s="18"/>
      <c r="C24" s="18">
        <f>C16 + C21 + C22</f>
        <v>0</v>
      </c>
      <c r="D24" s="14"/>
    </row>
    <row r="25" spans="1:4" x14ac:dyDescent="0.25">
      <c r="A25" s="19" t="s">
        <v>472</v>
      </c>
      <c r="B25" s="20">
        <f>(SUM(Rozpočet!F9:F11)+SUM(Rozpočet!F14:F158,Rozpočet!F160:F180,Rozpočet!F182:F206,Rozpočet!F208)+SUM(Rozpočet!F211:F234)) + (SUM(Rozpočet!H9:H11)+SUM(Rozpočet!H14:H158,Rozpočet!H160:H180,Rozpočet!H182:H206)+SUM(Rozpočet!H211:H234)) + B4 + C4 + C8 + C11 + C13 + C14 + C15 + C21 + C22</f>
        <v>0</v>
      </c>
      <c r="C25" s="20">
        <f>B25 * Parametry!B31 / 100</f>
        <v>0</v>
      </c>
      <c r="D25" s="14"/>
    </row>
    <row r="26" spans="1:4" x14ac:dyDescent="0.25">
      <c r="A26" s="19" t="s">
        <v>473</v>
      </c>
      <c r="B26" s="20">
        <f>(F1+SUM(Rozpočet!F189,Rozpočet!F194,Rozpočet!F196,Rozpočet!F200,Rozpočet!F205)+SUM(Rozpočet!F211,Rozpočet!F213,Rozpočet!F215,Rozpočet!F218,Rozpočet!F221,Rozpočet!F224,Rozpočet!F228,Rozpočet!F231,Rozpočet!F233)) + (F2+SUM(Rozpočet!H189,Rozpočet!H194,Rozpočet!H196,Rozpočet!H200,Rozpočet!H205)+SUM(Rozpočet!H211,Rozpočet!H213,Rozpočet!H215,Rozpočet!H218,Rozpočet!H221,Rozpočet!H224,Rozpočet!H228,Rozpočet!H231,Rozpočet!H233))</f>
        <v>0</v>
      </c>
      <c r="C26" s="20">
        <f>B26 * Parametry!B32 / 100</f>
        <v>0</v>
      </c>
      <c r="D26" s="14"/>
    </row>
    <row r="27" spans="1:4" x14ac:dyDescent="0.25">
      <c r="A27" s="17" t="s">
        <v>474</v>
      </c>
      <c r="B27" s="18"/>
      <c r="C27" s="18">
        <f>C24 + C25 + C26</f>
        <v>0</v>
      </c>
      <c r="D27" s="14"/>
    </row>
    <row r="28" spans="1:4" x14ac:dyDescent="0.25">
      <c r="A28" s="19" t="s">
        <v>15</v>
      </c>
      <c r="B28" s="20"/>
      <c r="C28" s="20"/>
      <c r="D28" s="14"/>
    </row>
    <row r="29" spans="1:4" x14ac:dyDescent="0.25">
      <c r="A29" s="19" t="s">
        <v>475</v>
      </c>
      <c r="B29" s="20"/>
      <c r="C29" s="20">
        <f>C24 * Parametry!B29 / 100</f>
        <v>0</v>
      </c>
      <c r="D29" s="14"/>
    </row>
    <row r="30" spans="1:4" x14ac:dyDescent="0.25">
      <c r="A30" s="19" t="s">
        <v>475</v>
      </c>
      <c r="B30" s="20"/>
      <c r="C30" s="20">
        <f>C24 * Parametry!B30 / 100</f>
        <v>0</v>
      </c>
      <c r="D30" s="14"/>
    </row>
    <row r="31" spans="1:4" x14ac:dyDescent="0.25">
      <c r="A31" s="33" t="s">
        <v>476</v>
      </c>
      <c r="B31" s="37" t="s">
        <v>48</v>
      </c>
      <c r="C31" s="37" t="s">
        <v>50</v>
      </c>
      <c r="D31" s="14"/>
    </row>
    <row r="32" spans="1:4" x14ac:dyDescent="0.25">
      <c r="A32" s="19" t="s">
        <v>59</v>
      </c>
      <c r="B32" s="20">
        <f>(Rozpočet!F12)</f>
        <v>0</v>
      </c>
      <c r="C32" s="20">
        <f>(Rozpočet!H12)</f>
        <v>0</v>
      </c>
      <c r="D32" s="14"/>
    </row>
    <row r="33" spans="1:4" x14ac:dyDescent="0.25">
      <c r="A33" s="19" t="s">
        <v>68</v>
      </c>
      <c r="B33" s="20">
        <f>(Rozpočet!F209)</f>
        <v>0</v>
      </c>
      <c r="C33" s="20">
        <f>(Rozpočet!H209)</f>
        <v>0</v>
      </c>
      <c r="D33" s="14"/>
    </row>
    <row r="34" spans="1:4" x14ac:dyDescent="0.25">
      <c r="A34" s="19" t="s">
        <v>411</v>
      </c>
      <c r="B34" s="20">
        <f>(Rozpočet!F236)</f>
        <v>0</v>
      </c>
      <c r="C34" s="20">
        <f>(Rozpočet!H236)</f>
        <v>0</v>
      </c>
      <c r="D34" s="14"/>
    </row>
    <row r="35" spans="1:4" x14ac:dyDescent="0.25">
      <c r="A35" s="19" t="s">
        <v>15</v>
      </c>
      <c r="B35" s="20"/>
      <c r="C35" s="20"/>
      <c r="D35" s="14"/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4.28515625" style="24" bestFit="1" customWidth="1"/>
    <col min="2" max="2" width="59.5703125" style="24" customWidth="1"/>
    <col min="3" max="3" width="4.42578125" style="24" bestFit="1" customWidth="1"/>
    <col min="4" max="4" width="7.85546875" style="25" bestFit="1" customWidth="1"/>
    <col min="5" max="5" width="8.85546875" style="32" bestFit="1" customWidth="1"/>
    <col min="6" max="6" width="13.42578125" style="25" bestFit="1" customWidth="1"/>
    <col min="7" max="7" width="7.85546875" style="32" bestFit="1" customWidth="1"/>
    <col min="8" max="8" width="12.5703125" style="25" bestFit="1" customWidth="1"/>
    <col min="9" max="9" width="11.42578125" style="25" bestFit="1" customWidth="1"/>
    <col min="10" max="10" width="11.28515625" style="25" bestFit="1" customWidth="1"/>
    <col min="11" max="11" width="9.140625" style="25" bestFit="1" customWidth="1"/>
    <col min="12" max="12" width="10.140625" style="25" bestFit="1" customWidth="1"/>
    <col min="13" max="14" width="9.140625" style="1"/>
    <col min="15" max="15" width="11" style="1" hidden="1" customWidth="1"/>
    <col min="16" max="16384" width="9.140625" style="1"/>
  </cols>
  <sheetData>
    <row r="1" spans="1:15" x14ac:dyDescent="0.25">
      <c r="A1" s="12" t="s">
        <v>480</v>
      </c>
      <c r="B1" s="12" t="s">
        <v>0</v>
      </c>
      <c r="C1" s="12" t="s">
        <v>46</v>
      </c>
      <c r="D1" s="13" t="s">
        <v>47</v>
      </c>
      <c r="E1" s="26" t="s">
        <v>48</v>
      </c>
      <c r="F1" s="13" t="s">
        <v>49</v>
      </c>
      <c r="G1" s="26" t="s">
        <v>50</v>
      </c>
      <c r="H1" s="13" t="s">
        <v>51</v>
      </c>
      <c r="I1" s="13" t="s">
        <v>52</v>
      </c>
      <c r="J1" s="13" t="s">
        <v>477</v>
      </c>
      <c r="K1" s="13" t="s">
        <v>478</v>
      </c>
      <c r="L1" s="13" t="s">
        <v>479</v>
      </c>
      <c r="M1" s="14"/>
      <c r="N1" s="14"/>
      <c r="O1" s="1">
        <f>Parametry!B33/100*F16+Parametry!B33/100*F17+Parametry!B33/100*F20+Parametry!B33/100*F21+Parametry!B33/100*F22+Parametry!B33/100*F23+Parametry!B33/100*F24+Parametry!B33/100*F25+Parametry!B33/100*F26+Parametry!B33/100*F28+Parametry!B33/100*F29+Parametry!B33/100*F31+Parametry!B33/100*F33+Parametry!B33/100*F35+Parametry!B33/100*F37+Parametry!B33/100*F38+Parametry!B33/100*F39+Parametry!B33/100*F41+Parametry!B33/100*F43+Parametry!B33/100*F44+Parametry!B33/100*F47+Parametry!B33/100*F49+Parametry!B33/100*F50</f>
        <v>0</v>
      </c>
    </row>
    <row r="2" spans="1:15" ht="26.25" x14ac:dyDescent="0.25">
      <c r="A2" s="15" t="s">
        <v>15</v>
      </c>
      <c r="B2" s="38" t="s">
        <v>53</v>
      </c>
      <c r="C2" s="15" t="s">
        <v>15</v>
      </c>
      <c r="D2" s="16"/>
      <c r="E2" s="27"/>
      <c r="F2" s="16"/>
      <c r="G2" s="27"/>
      <c r="H2" s="16"/>
      <c r="I2" s="16"/>
      <c r="J2" s="16"/>
      <c r="K2" s="16"/>
      <c r="L2" s="16"/>
      <c r="M2" s="14"/>
      <c r="N2" s="14"/>
      <c r="O2" s="1">
        <f>O1+Parametry!B33/100*F51+Parametry!B33/100*F52+Parametry!B33/100*F53+Parametry!B33/100*F54+Parametry!B33/100*F56+Parametry!B33/100*F57+Parametry!B33/100*F59+Parametry!B33/100*F60+Parametry!B33/100*F61+Parametry!B33/100*F63+Parametry!B33/100*F64+Parametry!B33/100*F65+Parametry!B33/100*F66+Parametry!B33/100*F67+Parametry!B33/100*F68+Parametry!B33/100*F70+Parametry!B33/100*F71+Parametry!B33/100*F72+Parametry!B33/100*F73+Parametry!B33/100*F74+Parametry!B33/100*F75+Parametry!B33/100*F76+Parametry!B33/100*F77</f>
        <v>0</v>
      </c>
    </row>
    <row r="3" spans="1:15" ht="39" x14ac:dyDescent="0.25">
      <c r="A3" s="15" t="s">
        <v>15</v>
      </c>
      <c r="B3" s="38" t="s">
        <v>54</v>
      </c>
      <c r="C3" s="15" t="s">
        <v>15</v>
      </c>
      <c r="D3" s="16"/>
      <c r="E3" s="27"/>
      <c r="F3" s="16"/>
      <c r="G3" s="27"/>
      <c r="H3" s="16"/>
      <c r="I3" s="16"/>
      <c r="J3" s="16"/>
      <c r="K3" s="16"/>
      <c r="L3" s="16"/>
      <c r="M3" s="14"/>
      <c r="N3" s="14"/>
      <c r="O3" s="1">
        <f>O2+Parametry!B33/100*F78+Parametry!B33/100*F79+Parametry!B33/100*F80+Parametry!B33/100*F81+Parametry!B33/100*F82+Parametry!B33/100*F83+Parametry!B33/100*F84+Parametry!B33/100*F85+Parametry!B33/100*F86+Parametry!B33/100*F87+Parametry!B33/100*F88+Parametry!B33/100*F89+Parametry!B33/100*F90+Parametry!B33/100*F91+Parametry!B33/100*F92+Parametry!B33/100*F93+Parametry!B33/100*F94+Parametry!B33/100*F96+Parametry!B33/100*F97+Parametry!B33/100*F99+Parametry!B33/100*F100+Parametry!B33/100*F102+Parametry!B33/100*F103</f>
        <v>0</v>
      </c>
    </row>
    <row r="4" spans="1:15" ht="26.25" x14ac:dyDescent="0.25">
      <c r="A4" s="15" t="s">
        <v>15</v>
      </c>
      <c r="B4" s="38" t="s">
        <v>55</v>
      </c>
      <c r="C4" s="15" t="s">
        <v>15</v>
      </c>
      <c r="D4" s="16"/>
      <c r="E4" s="27"/>
      <c r="F4" s="16"/>
      <c r="G4" s="27"/>
      <c r="H4" s="16"/>
      <c r="I4" s="16"/>
      <c r="J4" s="16"/>
      <c r="K4" s="16"/>
      <c r="L4" s="16"/>
      <c r="M4" s="14"/>
      <c r="N4" s="14"/>
      <c r="O4" s="1">
        <f>O3+Parametry!B33/100*F105+Parametry!B33/100*F106+Parametry!B33/100*F107+Parametry!B33/100*F108+Parametry!B33/100*F109+Parametry!B33/100*F111+Parametry!B33/100*F112+Parametry!B33/100*F113+Parametry!B33/100*F114+Parametry!B33/100*F115+Parametry!B33/100*F116+Parametry!B33/100*F117+Parametry!B33/100*F118+Parametry!B33/100*F119+Parametry!B33/100*F121+Parametry!B33/100*F123+Parametry!B33/100*F125+Parametry!B33/100*F126+Parametry!B33/100*F127+Parametry!B33/100*F128+Parametry!B33/100*F130+Parametry!B33/100*F132</f>
        <v>0</v>
      </c>
    </row>
    <row r="5" spans="1:15" ht="51.75" x14ac:dyDescent="0.25">
      <c r="A5" s="15" t="s">
        <v>15</v>
      </c>
      <c r="B5" s="38" t="s">
        <v>56</v>
      </c>
      <c r="C5" s="15" t="s">
        <v>15</v>
      </c>
      <c r="D5" s="16"/>
      <c r="E5" s="27"/>
      <c r="F5" s="16"/>
      <c r="G5" s="27"/>
      <c r="H5" s="16"/>
      <c r="I5" s="16"/>
      <c r="J5" s="16"/>
      <c r="K5" s="16"/>
      <c r="L5" s="16"/>
      <c r="M5" s="14"/>
      <c r="N5" s="14"/>
      <c r="O5" s="1">
        <f>O4+Parametry!B33/100*F133+Parametry!B33/100*F135+Parametry!B33/100*F136+Parametry!B33/100*F137+Parametry!B33/100*F139+Parametry!B33/100*F141+Parametry!B33/100*F143+Parametry!B33/100*F144+Parametry!B33/100*F145+Parametry!B33/100*F147+Parametry!B33/100*F148+Parametry!B33/100*F150+Parametry!B33/100*F151+Parametry!B33/100*F152+Parametry!B33/100*F153+Parametry!B33/100*F155+Parametry!B33/100*F156+Parametry!B33/100*F157+Parametry!B33/100*F158+Parametry!B33/100*F161+Parametry!B33/100*F162+Parametry!B33/100*F163</f>
        <v>0</v>
      </c>
    </row>
    <row r="6" spans="1:15" ht="51.75" x14ac:dyDescent="0.25">
      <c r="A6" s="15" t="s">
        <v>15</v>
      </c>
      <c r="B6" s="38" t="s">
        <v>57</v>
      </c>
      <c r="C6" s="15" t="s">
        <v>15</v>
      </c>
      <c r="D6" s="16"/>
      <c r="E6" s="27"/>
      <c r="F6" s="16"/>
      <c r="G6" s="27"/>
      <c r="H6" s="16"/>
      <c r="I6" s="16"/>
      <c r="J6" s="16"/>
      <c r="K6" s="16"/>
      <c r="L6" s="16"/>
      <c r="M6" s="14"/>
      <c r="N6" s="14"/>
      <c r="O6" s="1">
        <f>O5+Parametry!B33/100*F164+Parametry!B33/100*F165+Parametry!B33/100*F166+Parametry!B33/100*F168+Parametry!B33/100*F169+Parametry!B33/100*F170+Parametry!B33/100*F171+Parametry!B33/100*F172+Parametry!B33/100*F173+Parametry!B33/100*F174+Parametry!B33/100*F175+Parametry!B33/100*F176+Parametry!B33/100*F177+Parametry!B33/100*F178+Parametry!B33/100*F179+Parametry!B33/100*F180+Parametry!B33/100*F183+Parametry!B33/100*F184+Parametry!B33/100*F185+Parametry!B33/100*F186+Parametry!B33/100*F188+Parametry!B33/100*F190</f>
        <v>0</v>
      </c>
    </row>
    <row r="7" spans="1:15" ht="64.5" x14ac:dyDescent="0.25">
      <c r="A7" s="15" t="s">
        <v>15</v>
      </c>
      <c r="B7" s="38" t="s">
        <v>58</v>
      </c>
      <c r="C7" s="15" t="s">
        <v>15</v>
      </c>
      <c r="D7" s="16"/>
      <c r="E7" s="27"/>
      <c r="F7" s="16"/>
      <c r="G7" s="27"/>
      <c r="H7" s="16"/>
      <c r="I7" s="16"/>
      <c r="J7" s="16"/>
      <c r="K7" s="16"/>
      <c r="L7" s="16"/>
      <c r="M7" s="14"/>
      <c r="N7" s="14"/>
    </row>
    <row r="8" spans="1:15" x14ac:dyDescent="0.25">
      <c r="A8" s="17" t="s">
        <v>15</v>
      </c>
      <c r="B8" s="17" t="s">
        <v>59</v>
      </c>
      <c r="C8" s="17" t="s">
        <v>15</v>
      </c>
      <c r="D8" s="18"/>
      <c r="E8" s="28"/>
      <c r="F8" s="18"/>
      <c r="G8" s="28"/>
      <c r="H8" s="18"/>
      <c r="I8" s="18"/>
      <c r="J8" s="18"/>
      <c r="K8" s="18"/>
      <c r="L8" s="18"/>
      <c r="M8" s="14"/>
      <c r="N8" s="14"/>
    </row>
    <row r="9" spans="1:15" x14ac:dyDescent="0.25">
      <c r="A9" s="19" t="s">
        <v>60</v>
      </c>
      <c r="B9" s="19" t="s">
        <v>61</v>
      </c>
      <c r="C9" s="19" t="s">
        <v>62</v>
      </c>
      <c r="D9" s="20">
        <v>1</v>
      </c>
      <c r="E9" s="29"/>
      <c r="F9" s="20">
        <f>D9*E9</f>
        <v>0</v>
      </c>
      <c r="G9" s="29"/>
      <c r="H9" s="20">
        <f>D9*G9</f>
        <v>0</v>
      </c>
      <c r="I9" s="20">
        <f>F9+H9</f>
        <v>0</v>
      </c>
      <c r="J9" s="39">
        <f>$I9</f>
        <v>0</v>
      </c>
      <c r="K9" s="20"/>
      <c r="L9" s="20"/>
      <c r="M9" s="14"/>
      <c r="N9" s="14"/>
    </row>
    <row r="10" spans="1:15" x14ac:dyDescent="0.25">
      <c r="A10" s="19" t="s">
        <v>63</v>
      </c>
      <c r="B10" s="19" t="s">
        <v>64</v>
      </c>
      <c r="C10" s="19" t="s">
        <v>62</v>
      </c>
      <c r="D10" s="20">
        <v>1</v>
      </c>
      <c r="E10" s="29"/>
      <c r="F10" s="20">
        <f>D10*E10</f>
        <v>0</v>
      </c>
      <c r="G10" s="29"/>
      <c r="H10" s="20">
        <f>D10*G10</f>
        <v>0</v>
      </c>
      <c r="I10" s="20">
        <f>F10+H10</f>
        <v>0</v>
      </c>
      <c r="J10" s="39">
        <f>$I10</f>
        <v>0</v>
      </c>
      <c r="K10" s="20"/>
      <c r="L10" s="20"/>
      <c r="M10" s="14"/>
      <c r="N10" s="14"/>
    </row>
    <row r="11" spans="1:15" x14ac:dyDescent="0.25">
      <c r="A11" s="19" t="s">
        <v>65</v>
      </c>
      <c r="B11" s="19" t="s">
        <v>66</v>
      </c>
      <c r="C11" s="19" t="s">
        <v>62</v>
      </c>
      <c r="D11" s="20">
        <v>2</v>
      </c>
      <c r="E11" s="29"/>
      <c r="F11" s="20">
        <f>D11*E11</f>
        <v>0</v>
      </c>
      <c r="G11" s="29"/>
      <c r="H11" s="20">
        <f>D11*G11</f>
        <v>0</v>
      </c>
      <c r="I11" s="20">
        <f>F11+H11</f>
        <v>0</v>
      </c>
      <c r="J11" s="39">
        <f>$I11</f>
        <v>0</v>
      </c>
      <c r="K11" s="20"/>
      <c r="L11" s="20"/>
      <c r="M11" s="14"/>
      <c r="N11" s="14"/>
    </row>
    <row r="12" spans="1:15" x14ac:dyDescent="0.25">
      <c r="A12" s="17" t="s">
        <v>15</v>
      </c>
      <c r="B12" s="17" t="s">
        <v>67</v>
      </c>
      <c r="C12" s="17" t="s">
        <v>15</v>
      </c>
      <c r="D12" s="18"/>
      <c r="E12" s="28"/>
      <c r="F12" s="18">
        <f>SUM(F9:F11)</f>
        <v>0</v>
      </c>
      <c r="G12" s="28"/>
      <c r="H12" s="18">
        <f>SUM(H9:H11)</f>
        <v>0</v>
      </c>
      <c r="I12" s="18">
        <f>SUM(I9:I11)</f>
        <v>0</v>
      </c>
      <c r="J12" s="18">
        <f>SUM(J9:J11)</f>
        <v>0</v>
      </c>
      <c r="K12" s="18">
        <f>SUM(K9:K11)</f>
        <v>0</v>
      </c>
      <c r="L12" s="18">
        <f>SUM(L9:L11)</f>
        <v>0</v>
      </c>
      <c r="M12" s="14"/>
      <c r="N12" s="14"/>
    </row>
    <row r="13" spans="1:15" x14ac:dyDescent="0.25">
      <c r="A13" s="17" t="s">
        <v>15</v>
      </c>
      <c r="B13" s="17" t="s">
        <v>68</v>
      </c>
      <c r="C13" s="17" t="s">
        <v>15</v>
      </c>
      <c r="D13" s="18"/>
      <c r="E13" s="28"/>
      <c r="F13" s="18"/>
      <c r="G13" s="28"/>
      <c r="H13" s="18"/>
      <c r="I13" s="18"/>
      <c r="J13" s="18"/>
      <c r="K13" s="18"/>
      <c r="L13" s="18"/>
      <c r="M13" s="14"/>
      <c r="N13" s="14"/>
    </row>
    <row r="14" spans="1:15" x14ac:dyDescent="0.25">
      <c r="A14" s="15" t="s">
        <v>15</v>
      </c>
      <c r="B14" s="15" t="s">
        <v>69</v>
      </c>
      <c r="C14" s="15" t="s">
        <v>15</v>
      </c>
      <c r="D14" s="16"/>
      <c r="E14" s="27"/>
      <c r="F14" s="16"/>
      <c r="G14" s="27"/>
      <c r="H14" s="16"/>
      <c r="I14" s="16"/>
      <c r="J14" s="16"/>
      <c r="K14" s="16"/>
      <c r="L14" s="16"/>
      <c r="M14" s="14"/>
      <c r="N14" s="14"/>
    </row>
    <row r="15" spans="1:15" x14ac:dyDescent="0.25">
      <c r="A15" s="15" t="s">
        <v>15</v>
      </c>
      <c r="B15" s="15" t="s">
        <v>70</v>
      </c>
      <c r="C15" s="15" t="s">
        <v>15</v>
      </c>
      <c r="D15" s="16"/>
      <c r="E15" s="27"/>
      <c r="F15" s="16"/>
      <c r="G15" s="27"/>
      <c r="H15" s="16"/>
      <c r="I15" s="16"/>
      <c r="J15" s="16"/>
      <c r="K15" s="16"/>
      <c r="L15" s="16"/>
      <c r="M15" s="14"/>
      <c r="N15" s="14"/>
    </row>
    <row r="16" spans="1:15" x14ac:dyDescent="0.25">
      <c r="A16" s="19" t="s">
        <v>71</v>
      </c>
      <c r="B16" s="19" t="s">
        <v>72</v>
      </c>
      <c r="C16" s="19" t="s">
        <v>62</v>
      </c>
      <c r="D16" s="20">
        <v>3</v>
      </c>
      <c r="E16" s="29"/>
      <c r="F16" s="20">
        <f>D16*E16</f>
        <v>0</v>
      </c>
      <c r="G16" s="29"/>
      <c r="H16" s="20">
        <f>D16*G16</f>
        <v>0</v>
      </c>
      <c r="I16" s="20">
        <f>F16+H16</f>
        <v>0</v>
      </c>
      <c r="J16" s="39">
        <f>$I16</f>
        <v>0</v>
      </c>
      <c r="K16" s="20"/>
      <c r="L16" s="20"/>
      <c r="M16" s="14"/>
      <c r="N16" s="14"/>
    </row>
    <row r="17" spans="1:14" x14ac:dyDescent="0.25">
      <c r="A17" s="19" t="s">
        <v>73</v>
      </c>
      <c r="B17" s="19" t="s">
        <v>74</v>
      </c>
      <c r="C17" s="19" t="s">
        <v>62</v>
      </c>
      <c r="D17" s="20">
        <v>3</v>
      </c>
      <c r="E17" s="29"/>
      <c r="F17" s="20">
        <f>D17*E17</f>
        <v>0</v>
      </c>
      <c r="G17" s="29"/>
      <c r="H17" s="20">
        <f>D17*G17</f>
        <v>0</v>
      </c>
      <c r="I17" s="20">
        <f>F17+H17</f>
        <v>0</v>
      </c>
      <c r="J17" s="39">
        <f>$I17</f>
        <v>0</v>
      </c>
      <c r="K17" s="20"/>
      <c r="L17" s="20"/>
      <c r="M17" s="14"/>
      <c r="N17" s="14"/>
    </row>
    <row r="18" spans="1:14" x14ac:dyDescent="0.25">
      <c r="A18" s="15" t="s">
        <v>15</v>
      </c>
      <c r="B18" s="15" t="s">
        <v>75</v>
      </c>
      <c r="C18" s="15" t="s">
        <v>15</v>
      </c>
      <c r="D18" s="16"/>
      <c r="E18" s="27"/>
      <c r="F18" s="16"/>
      <c r="G18" s="27"/>
      <c r="H18" s="16"/>
      <c r="I18" s="16"/>
      <c r="J18" s="16"/>
      <c r="K18" s="16"/>
      <c r="L18" s="16"/>
      <c r="M18" s="14"/>
      <c r="N18" s="14"/>
    </row>
    <row r="19" spans="1:14" x14ac:dyDescent="0.25">
      <c r="A19" s="15" t="s">
        <v>15</v>
      </c>
      <c r="B19" s="15" t="s">
        <v>76</v>
      </c>
      <c r="C19" s="15" t="s">
        <v>15</v>
      </c>
      <c r="D19" s="16"/>
      <c r="E19" s="27"/>
      <c r="F19" s="16"/>
      <c r="G19" s="27"/>
      <c r="H19" s="16"/>
      <c r="I19" s="16"/>
      <c r="J19" s="16"/>
      <c r="K19" s="16"/>
      <c r="L19" s="16"/>
      <c r="M19" s="14"/>
      <c r="N19" s="14"/>
    </row>
    <row r="20" spans="1:14" x14ac:dyDescent="0.25">
      <c r="A20" s="19" t="s">
        <v>77</v>
      </c>
      <c r="B20" s="19" t="s">
        <v>78</v>
      </c>
      <c r="C20" s="19" t="s">
        <v>62</v>
      </c>
      <c r="D20" s="20">
        <v>3</v>
      </c>
      <c r="E20" s="29"/>
      <c r="F20" s="20">
        <f t="shared" ref="F20:F26" si="0">D20*E20</f>
        <v>0</v>
      </c>
      <c r="G20" s="29"/>
      <c r="H20" s="20">
        <f t="shared" ref="H20:H26" si="1">D20*G20</f>
        <v>0</v>
      </c>
      <c r="I20" s="20">
        <f t="shared" ref="I20:I26" si="2">F20+H20</f>
        <v>0</v>
      </c>
      <c r="J20" s="39">
        <f>$I20</f>
        <v>0</v>
      </c>
      <c r="K20" s="20"/>
      <c r="L20" s="20"/>
      <c r="M20" s="14"/>
      <c r="N20" s="14"/>
    </row>
    <row r="21" spans="1:14" x14ac:dyDescent="0.25">
      <c r="A21" s="19" t="s">
        <v>79</v>
      </c>
      <c r="B21" s="19" t="s">
        <v>80</v>
      </c>
      <c r="C21" s="19" t="s">
        <v>62</v>
      </c>
      <c r="D21" s="20">
        <v>3</v>
      </c>
      <c r="E21" s="29"/>
      <c r="F21" s="20">
        <f t="shared" si="0"/>
        <v>0</v>
      </c>
      <c r="G21" s="29"/>
      <c r="H21" s="20">
        <f t="shared" si="1"/>
        <v>0</v>
      </c>
      <c r="I21" s="20">
        <f t="shared" si="2"/>
        <v>0</v>
      </c>
      <c r="J21" s="39">
        <f t="shared" ref="J21:J26" si="3">$I21</f>
        <v>0</v>
      </c>
      <c r="K21" s="20"/>
      <c r="L21" s="20"/>
      <c r="M21" s="14"/>
      <c r="N21" s="14"/>
    </row>
    <row r="22" spans="1:14" x14ac:dyDescent="0.25">
      <c r="A22" s="19" t="s">
        <v>81</v>
      </c>
      <c r="B22" s="19" t="s">
        <v>82</v>
      </c>
      <c r="C22" s="19" t="s">
        <v>62</v>
      </c>
      <c r="D22" s="20">
        <v>4</v>
      </c>
      <c r="E22" s="29"/>
      <c r="F22" s="20">
        <f t="shared" si="0"/>
        <v>0</v>
      </c>
      <c r="G22" s="29"/>
      <c r="H22" s="20">
        <f t="shared" si="1"/>
        <v>0</v>
      </c>
      <c r="I22" s="20">
        <f t="shared" si="2"/>
        <v>0</v>
      </c>
      <c r="J22" s="39">
        <f t="shared" si="3"/>
        <v>0</v>
      </c>
      <c r="K22" s="20"/>
      <c r="L22" s="20"/>
      <c r="M22" s="14"/>
      <c r="N22" s="14"/>
    </row>
    <row r="23" spans="1:14" x14ac:dyDescent="0.25">
      <c r="A23" s="19" t="s">
        <v>83</v>
      </c>
      <c r="B23" s="19" t="s">
        <v>84</v>
      </c>
      <c r="C23" s="19" t="s">
        <v>62</v>
      </c>
      <c r="D23" s="20">
        <v>3</v>
      </c>
      <c r="E23" s="29"/>
      <c r="F23" s="20">
        <f t="shared" si="0"/>
        <v>0</v>
      </c>
      <c r="G23" s="29"/>
      <c r="H23" s="20">
        <f t="shared" si="1"/>
        <v>0</v>
      </c>
      <c r="I23" s="20">
        <f t="shared" si="2"/>
        <v>0</v>
      </c>
      <c r="J23" s="39">
        <f t="shared" si="3"/>
        <v>0</v>
      </c>
      <c r="K23" s="20"/>
      <c r="L23" s="20"/>
      <c r="M23" s="14"/>
      <c r="N23" s="14"/>
    </row>
    <row r="24" spans="1:14" x14ac:dyDescent="0.25">
      <c r="A24" s="19" t="s">
        <v>85</v>
      </c>
      <c r="B24" s="19" t="s">
        <v>86</v>
      </c>
      <c r="C24" s="19" t="s">
        <v>62</v>
      </c>
      <c r="D24" s="20">
        <v>1</v>
      </c>
      <c r="E24" s="29"/>
      <c r="F24" s="20">
        <f t="shared" si="0"/>
        <v>0</v>
      </c>
      <c r="G24" s="29"/>
      <c r="H24" s="20">
        <f t="shared" si="1"/>
        <v>0</v>
      </c>
      <c r="I24" s="20">
        <f t="shared" si="2"/>
        <v>0</v>
      </c>
      <c r="J24" s="39">
        <f t="shared" si="3"/>
        <v>0</v>
      </c>
      <c r="K24" s="20"/>
      <c r="L24" s="20"/>
      <c r="M24" s="14"/>
      <c r="N24" s="14"/>
    </row>
    <row r="25" spans="1:14" x14ac:dyDescent="0.25">
      <c r="A25" s="19" t="s">
        <v>87</v>
      </c>
      <c r="B25" s="19" t="s">
        <v>88</v>
      </c>
      <c r="C25" s="19" t="s">
        <v>62</v>
      </c>
      <c r="D25" s="20">
        <v>3</v>
      </c>
      <c r="E25" s="29"/>
      <c r="F25" s="20">
        <f t="shared" si="0"/>
        <v>0</v>
      </c>
      <c r="G25" s="29"/>
      <c r="H25" s="20">
        <f t="shared" si="1"/>
        <v>0</v>
      </c>
      <c r="I25" s="20">
        <f t="shared" si="2"/>
        <v>0</v>
      </c>
      <c r="J25" s="39">
        <f t="shared" si="3"/>
        <v>0</v>
      </c>
      <c r="K25" s="20"/>
      <c r="L25" s="20"/>
      <c r="M25" s="14"/>
      <c r="N25" s="14"/>
    </row>
    <row r="26" spans="1:14" x14ac:dyDescent="0.25">
      <c r="A26" s="19" t="s">
        <v>89</v>
      </c>
      <c r="B26" s="19" t="s">
        <v>90</v>
      </c>
      <c r="C26" s="19" t="s">
        <v>62</v>
      </c>
      <c r="D26" s="20">
        <v>3</v>
      </c>
      <c r="E26" s="29"/>
      <c r="F26" s="20">
        <f t="shared" si="0"/>
        <v>0</v>
      </c>
      <c r="G26" s="29"/>
      <c r="H26" s="20">
        <f t="shared" si="1"/>
        <v>0</v>
      </c>
      <c r="I26" s="20">
        <f t="shared" si="2"/>
        <v>0</v>
      </c>
      <c r="J26" s="39">
        <f t="shared" si="3"/>
        <v>0</v>
      </c>
      <c r="K26" s="20"/>
      <c r="L26" s="20"/>
      <c r="M26" s="14"/>
      <c r="N26" s="14"/>
    </row>
    <row r="27" spans="1:14" x14ac:dyDescent="0.25">
      <c r="A27" s="15" t="s">
        <v>15</v>
      </c>
      <c r="B27" s="15" t="s">
        <v>91</v>
      </c>
      <c r="C27" s="15" t="s">
        <v>15</v>
      </c>
      <c r="D27" s="16"/>
      <c r="E27" s="27"/>
      <c r="F27" s="16"/>
      <c r="G27" s="27"/>
      <c r="H27" s="16"/>
      <c r="I27" s="16"/>
      <c r="J27" s="16"/>
      <c r="K27" s="16"/>
      <c r="L27" s="16"/>
      <c r="M27" s="14"/>
      <c r="N27" s="14"/>
    </row>
    <row r="28" spans="1:14" x14ac:dyDescent="0.25">
      <c r="A28" s="19" t="s">
        <v>92</v>
      </c>
      <c r="B28" s="19" t="s">
        <v>93</v>
      </c>
      <c r="C28" s="19" t="s">
        <v>62</v>
      </c>
      <c r="D28" s="20">
        <v>8</v>
      </c>
      <c r="E28" s="29"/>
      <c r="F28" s="20">
        <f>D28*E28</f>
        <v>0</v>
      </c>
      <c r="G28" s="29"/>
      <c r="H28" s="20">
        <f>D28*G28</f>
        <v>0</v>
      </c>
      <c r="I28" s="20">
        <f>F28+H28</f>
        <v>0</v>
      </c>
      <c r="J28" s="39">
        <f>$I28</f>
        <v>0</v>
      </c>
      <c r="K28" s="20"/>
      <c r="L28" s="20"/>
      <c r="M28" s="14"/>
      <c r="N28" s="14"/>
    </row>
    <row r="29" spans="1:14" x14ac:dyDescent="0.25">
      <c r="A29" s="19" t="s">
        <v>94</v>
      </c>
      <c r="B29" s="19" t="s">
        <v>95</v>
      </c>
      <c r="C29" s="19" t="s">
        <v>62</v>
      </c>
      <c r="D29" s="20">
        <v>220</v>
      </c>
      <c r="E29" s="29"/>
      <c r="F29" s="20">
        <f>D29*E29</f>
        <v>0</v>
      </c>
      <c r="G29" s="29"/>
      <c r="H29" s="20">
        <f>D29*G29</f>
        <v>0</v>
      </c>
      <c r="I29" s="20">
        <f>F29+H29</f>
        <v>0</v>
      </c>
      <c r="J29" s="39">
        <f>$I29</f>
        <v>0</v>
      </c>
      <c r="K29" s="20"/>
      <c r="L29" s="20"/>
      <c r="M29" s="14"/>
      <c r="N29" s="14"/>
    </row>
    <row r="30" spans="1:14" x14ac:dyDescent="0.25">
      <c r="A30" s="15" t="s">
        <v>15</v>
      </c>
      <c r="B30" s="15" t="s">
        <v>96</v>
      </c>
      <c r="C30" s="15" t="s">
        <v>15</v>
      </c>
      <c r="D30" s="16"/>
      <c r="E30" s="27"/>
      <c r="F30" s="16"/>
      <c r="G30" s="27"/>
      <c r="H30" s="16"/>
      <c r="I30" s="16"/>
      <c r="J30" s="16"/>
      <c r="K30" s="16"/>
      <c r="L30" s="16"/>
      <c r="M30" s="14"/>
      <c r="N30" s="14"/>
    </row>
    <row r="31" spans="1:14" x14ac:dyDescent="0.25">
      <c r="A31" s="19" t="s">
        <v>45</v>
      </c>
      <c r="B31" s="19" t="s">
        <v>97</v>
      </c>
      <c r="C31" s="19" t="s">
        <v>62</v>
      </c>
      <c r="D31" s="20">
        <v>12</v>
      </c>
      <c r="E31" s="29"/>
      <c r="F31" s="20">
        <f>D31*E31</f>
        <v>0</v>
      </c>
      <c r="G31" s="29"/>
      <c r="H31" s="20">
        <f>D31*G31</f>
        <v>0</v>
      </c>
      <c r="I31" s="20">
        <f>F31+H31</f>
        <v>0</v>
      </c>
      <c r="J31" s="39">
        <f>$I31</f>
        <v>0</v>
      </c>
      <c r="K31" s="20"/>
      <c r="L31" s="20"/>
      <c r="M31" s="14"/>
      <c r="N31" s="14"/>
    </row>
    <row r="32" spans="1:14" x14ac:dyDescent="0.25">
      <c r="A32" s="15" t="s">
        <v>15</v>
      </c>
      <c r="B32" s="15" t="s">
        <v>98</v>
      </c>
      <c r="C32" s="15" t="s">
        <v>15</v>
      </c>
      <c r="D32" s="16"/>
      <c r="E32" s="27"/>
      <c r="F32" s="16"/>
      <c r="G32" s="27"/>
      <c r="H32" s="16"/>
      <c r="I32" s="16"/>
      <c r="J32" s="16"/>
      <c r="K32" s="16"/>
      <c r="L32" s="16"/>
      <c r="M32" s="14"/>
      <c r="N32" s="14"/>
    </row>
    <row r="33" spans="1:14" x14ac:dyDescent="0.25">
      <c r="A33" s="19" t="s">
        <v>99</v>
      </c>
      <c r="B33" s="19" t="s">
        <v>100</v>
      </c>
      <c r="C33" s="19" t="s">
        <v>62</v>
      </c>
      <c r="D33" s="20">
        <v>36</v>
      </c>
      <c r="E33" s="29"/>
      <c r="F33" s="20">
        <f>D33*E33</f>
        <v>0</v>
      </c>
      <c r="G33" s="29"/>
      <c r="H33" s="20">
        <f>D33*G33</f>
        <v>0</v>
      </c>
      <c r="I33" s="20">
        <f>F33+H33</f>
        <v>0</v>
      </c>
      <c r="J33" s="39">
        <f>$I33</f>
        <v>0</v>
      </c>
      <c r="K33" s="20"/>
      <c r="L33" s="20"/>
      <c r="M33" s="14"/>
      <c r="N33" s="14"/>
    </row>
    <row r="34" spans="1:14" x14ac:dyDescent="0.25">
      <c r="A34" s="15" t="s">
        <v>15</v>
      </c>
      <c r="B34" s="15" t="s">
        <v>101</v>
      </c>
      <c r="C34" s="15" t="s">
        <v>15</v>
      </c>
      <c r="D34" s="16"/>
      <c r="E34" s="27"/>
      <c r="F34" s="16"/>
      <c r="G34" s="27"/>
      <c r="H34" s="16"/>
      <c r="I34" s="16"/>
      <c r="J34" s="16"/>
      <c r="K34" s="16"/>
      <c r="L34" s="16"/>
      <c r="M34" s="14"/>
      <c r="N34" s="14"/>
    </row>
    <row r="35" spans="1:14" x14ac:dyDescent="0.25">
      <c r="A35" s="19" t="s">
        <v>102</v>
      </c>
      <c r="B35" s="19" t="s">
        <v>103</v>
      </c>
      <c r="C35" s="19" t="s">
        <v>104</v>
      </c>
      <c r="D35" s="20">
        <v>8</v>
      </c>
      <c r="E35" s="29"/>
      <c r="F35" s="20">
        <f>D35*E35</f>
        <v>0</v>
      </c>
      <c r="G35" s="29"/>
      <c r="H35" s="20">
        <f>D35*G35</f>
        <v>0</v>
      </c>
      <c r="I35" s="20">
        <f>F35+H35</f>
        <v>0</v>
      </c>
      <c r="J35" s="39">
        <f>$I35</f>
        <v>0</v>
      </c>
      <c r="K35" s="20"/>
      <c r="L35" s="20"/>
      <c r="M35" s="14"/>
      <c r="N35" s="14"/>
    </row>
    <row r="36" spans="1:14" x14ac:dyDescent="0.25">
      <c r="A36" s="15" t="s">
        <v>15</v>
      </c>
      <c r="B36" s="15" t="s">
        <v>105</v>
      </c>
      <c r="C36" s="15" t="s">
        <v>15</v>
      </c>
      <c r="D36" s="16"/>
      <c r="E36" s="27"/>
      <c r="F36" s="16"/>
      <c r="G36" s="27"/>
      <c r="H36" s="16"/>
      <c r="I36" s="16"/>
      <c r="J36" s="16"/>
      <c r="K36" s="16"/>
      <c r="L36" s="16"/>
      <c r="M36" s="14"/>
      <c r="N36" s="14"/>
    </row>
    <row r="37" spans="1:14" x14ac:dyDescent="0.25">
      <c r="A37" s="19" t="s">
        <v>106</v>
      </c>
      <c r="B37" s="19" t="s">
        <v>107</v>
      </c>
      <c r="C37" s="19" t="s">
        <v>104</v>
      </c>
      <c r="D37" s="20">
        <v>22</v>
      </c>
      <c r="E37" s="29"/>
      <c r="F37" s="20">
        <f>D37*E37</f>
        <v>0</v>
      </c>
      <c r="G37" s="29"/>
      <c r="H37" s="20">
        <f>D37*G37</f>
        <v>0</v>
      </c>
      <c r="I37" s="20">
        <f>F37+H37</f>
        <v>0</v>
      </c>
      <c r="J37" s="39">
        <f>$I37</f>
        <v>0</v>
      </c>
      <c r="K37" s="20"/>
      <c r="L37" s="20"/>
      <c r="M37" s="14"/>
      <c r="N37" s="14"/>
    </row>
    <row r="38" spans="1:14" x14ac:dyDescent="0.25">
      <c r="A38" s="19" t="s">
        <v>108</v>
      </c>
      <c r="B38" s="19" t="s">
        <v>109</v>
      </c>
      <c r="C38" s="19" t="s">
        <v>62</v>
      </c>
      <c r="D38" s="20">
        <v>13</v>
      </c>
      <c r="E38" s="29"/>
      <c r="F38" s="20">
        <f>D38*E38</f>
        <v>0</v>
      </c>
      <c r="G38" s="29"/>
      <c r="H38" s="20">
        <f>D38*G38</f>
        <v>0</v>
      </c>
      <c r="I38" s="20">
        <f>F38+H38</f>
        <v>0</v>
      </c>
      <c r="J38" s="39">
        <f t="shared" ref="J38:J39" si="4">$I38</f>
        <v>0</v>
      </c>
      <c r="K38" s="20"/>
      <c r="L38" s="20"/>
      <c r="M38" s="14"/>
      <c r="N38" s="14"/>
    </row>
    <row r="39" spans="1:14" x14ac:dyDescent="0.25">
      <c r="A39" s="19" t="s">
        <v>110</v>
      </c>
      <c r="B39" s="19" t="s">
        <v>111</v>
      </c>
      <c r="C39" s="19" t="s">
        <v>62</v>
      </c>
      <c r="D39" s="20">
        <v>3</v>
      </c>
      <c r="E39" s="29"/>
      <c r="F39" s="20">
        <f>D39*E39</f>
        <v>0</v>
      </c>
      <c r="G39" s="29"/>
      <c r="H39" s="20">
        <f>D39*G39</f>
        <v>0</v>
      </c>
      <c r="I39" s="20">
        <f>F39+H39</f>
        <v>0</v>
      </c>
      <c r="J39" s="39">
        <f t="shared" si="4"/>
        <v>0</v>
      </c>
      <c r="K39" s="20"/>
      <c r="L39" s="20"/>
      <c r="M39" s="14"/>
      <c r="N39" s="14"/>
    </row>
    <row r="40" spans="1:14" x14ac:dyDescent="0.25">
      <c r="A40" s="15" t="s">
        <v>15</v>
      </c>
      <c r="B40" s="15" t="s">
        <v>112</v>
      </c>
      <c r="C40" s="15" t="s">
        <v>15</v>
      </c>
      <c r="D40" s="16"/>
      <c r="E40" s="27"/>
      <c r="F40" s="16"/>
      <c r="G40" s="27"/>
      <c r="H40" s="16"/>
      <c r="I40" s="16"/>
      <c r="J40" s="16"/>
      <c r="K40" s="16"/>
      <c r="L40" s="16"/>
      <c r="M40" s="14"/>
      <c r="N40" s="14"/>
    </row>
    <row r="41" spans="1:14" x14ac:dyDescent="0.25">
      <c r="A41" s="19" t="s">
        <v>43</v>
      </c>
      <c r="B41" s="19" t="s">
        <v>113</v>
      </c>
      <c r="C41" s="19" t="s">
        <v>114</v>
      </c>
      <c r="D41" s="20">
        <v>120</v>
      </c>
      <c r="E41" s="29"/>
      <c r="F41" s="20">
        <f>D41*E41</f>
        <v>0</v>
      </c>
      <c r="G41" s="29"/>
      <c r="H41" s="20">
        <f>D41*G41</f>
        <v>0</v>
      </c>
      <c r="I41" s="20">
        <f>F41+H41</f>
        <v>0</v>
      </c>
      <c r="J41" s="39">
        <f>$I41</f>
        <v>0</v>
      </c>
      <c r="K41" s="20"/>
      <c r="L41" s="20"/>
      <c r="M41" s="14"/>
      <c r="N41" s="14"/>
    </row>
    <row r="42" spans="1:14" x14ac:dyDescent="0.25">
      <c r="A42" s="15" t="s">
        <v>15</v>
      </c>
      <c r="B42" s="15" t="s">
        <v>115</v>
      </c>
      <c r="C42" s="15" t="s">
        <v>15</v>
      </c>
      <c r="D42" s="16"/>
      <c r="E42" s="27"/>
      <c r="F42" s="16"/>
      <c r="G42" s="27"/>
      <c r="H42" s="16"/>
      <c r="I42" s="16"/>
      <c r="J42" s="16"/>
      <c r="K42" s="16"/>
      <c r="L42" s="16"/>
      <c r="M42" s="14"/>
      <c r="N42" s="14"/>
    </row>
    <row r="43" spans="1:14" x14ac:dyDescent="0.25">
      <c r="A43" s="19" t="s">
        <v>116</v>
      </c>
      <c r="B43" s="19" t="s">
        <v>117</v>
      </c>
      <c r="C43" s="19" t="s">
        <v>114</v>
      </c>
      <c r="D43" s="20">
        <v>10</v>
      </c>
      <c r="E43" s="29"/>
      <c r="F43" s="20">
        <f>D43*E43</f>
        <v>0</v>
      </c>
      <c r="G43" s="29"/>
      <c r="H43" s="20">
        <f>D43*G43</f>
        <v>0</v>
      </c>
      <c r="I43" s="20">
        <f>F43+H43</f>
        <v>0</v>
      </c>
      <c r="J43" s="39">
        <f>$I43</f>
        <v>0</v>
      </c>
      <c r="K43" s="20"/>
      <c r="L43" s="20"/>
      <c r="M43" s="14"/>
      <c r="N43" s="14"/>
    </row>
    <row r="44" spans="1:14" x14ac:dyDescent="0.25">
      <c r="A44" s="19" t="s">
        <v>118</v>
      </c>
      <c r="B44" s="19" t="s">
        <v>119</v>
      </c>
      <c r="C44" s="19" t="s">
        <v>62</v>
      </c>
      <c r="D44" s="20">
        <v>40</v>
      </c>
      <c r="E44" s="29"/>
      <c r="F44" s="20">
        <f>D44*E44</f>
        <v>0</v>
      </c>
      <c r="G44" s="29"/>
      <c r="H44" s="20">
        <f>D44*G44</f>
        <v>0</v>
      </c>
      <c r="I44" s="20">
        <f>F44+H44</f>
        <v>0</v>
      </c>
      <c r="J44" s="39">
        <f>$I44</f>
        <v>0</v>
      </c>
      <c r="K44" s="20"/>
      <c r="L44" s="20"/>
      <c r="M44" s="14"/>
      <c r="N44" s="14"/>
    </row>
    <row r="45" spans="1:14" x14ac:dyDescent="0.25">
      <c r="A45" s="15" t="s">
        <v>15</v>
      </c>
      <c r="B45" s="15" t="s">
        <v>120</v>
      </c>
      <c r="C45" s="15" t="s">
        <v>15</v>
      </c>
      <c r="D45" s="16"/>
      <c r="E45" s="27"/>
      <c r="F45" s="16"/>
      <c r="G45" s="27"/>
      <c r="H45" s="16"/>
      <c r="I45" s="16"/>
      <c r="J45" s="16"/>
      <c r="K45" s="16"/>
      <c r="L45" s="16"/>
      <c r="M45" s="14"/>
      <c r="N45" s="14"/>
    </row>
    <row r="46" spans="1:14" x14ac:dyDescent="0.25">
      <c r="A46" s="15" t="s">
        <v>15</v>
      </c>
      <c r="B46" s="15" t="s">
        <v>121</v>
      </c>
      <c r="C46" s="15" t="s">
        <v>15</v>
      </c>
      <c r="D46" s="16"/>
      <c r="E46" s="27"/>
      <c r="F46" s="16"/>
      <c r="G46" s="27"/>
      <c r="H46" s="16"/>
      <c r="I46" s="16"/>
      <c r="J46" s="16"/>
      <c r="K46" s="16"/>
      <c r="L46" s="16"/>
      <c r="M46" s="14"/>
      <c r="N46" s="14"/>
    </row>
    <row r="47" spans="1:14" x14ac:dyDescent="0.25">
      <c r="A47" s="19" t="s">
        <v>122</v>
      </c>
      <c r="B47" s="19" t="s">
        <v>123</v>
      </c>
      <c r="C47" s="19" t="s">
        <v>114</v>
      </c>
      <c r="D47" s="20">
        <v>226</v>
      </c>
      <c r="E47" s="29"/>
      <c r="F47" s="20">
        <f>D47*E47</f>
        <v>0</v>
      </c>
      <c r="G47" s="29"/>
      <c r="H47" s="20">
        <f>D47*G47</f>
        <v>0</v>
      </c>
      <c r="I47" s="20">
        <f>F47+H47</f>
        <v>0</v>
      </c>
      <c r="J47" s="39">
        <f>$I47</f>
        <v>0</v>
      </c>
      <c r="K47" s="20"/>
      <c r="L47" s="20"/>
      <c r="M47" s="14"/>
      <c r="N47" s="14"/>
    </row>
    <row r="48" spans="1:14" x14ac:dyDescent="0.25">
      <c r="A48" s="15" t="s">
        <v>15</v>
      </c>
      <c r="B48" s="15" t="s">
        <v>124</v>
      </c>
      <c r="C48" s="15" t="s">
        <v>15</v>
      </c>
      <c r="D48" s="16"/>
      <c r="E48" s="27"/>
      <c r="F48" s="16"/>
      <c r="G48" s="27"/>
      <c r="H48" s="16"/>
      <c r="I48" s="16"/>
      <c r="J48" s="16"/>
      <c r="K48" s="16"/>
      <c r="L48" s="16"/>
      <c r="M48" s="14"/>
      <c r="N48" s="14"/>
    </row>
    <row r="49" spans="1:14" x14ac:dyDescent="0.25">
      <c r="A49" s="19" t="s">
        <v>125</v>
      </c>
      <c r="B49" s="19" t="s">
        <v>126</v>
      </c>
      <c r="C49" s="19" t="s">
        <v>62</v>
      </c>
      <c r="D49" s="20">
        <v>160</v>
      </c>
      <c r="E49" s="29"/>
      <c r="F49" s="20">
        <f t="shared" ref="F49:F54" si="5">D49*E49</f>
        <v>0</v>
      </c>
      <c r="G49" s="29"/>
      <c r="H49" s="20">
        <f t="shared" ref="H49:H54" si="6">D49*G49</f>
        <v>0</v>
      </c>
      <c r="I49" s="20">
        <f t="shared" ref="I49:I54" si="7">F49+H49</f>
        <v>0</v>
      </c>
      <c r="J49" s="39">
        <f>$I49</f>
        <v>0</v>
      </c>
      <c r="K49" s="20"/>
      <c r="L49" s="20"/>
      <c r="M49" s="14"/>
      <c r="N49" s="14"/>
    </row>
    <row r="50" spans="1:14" x14ac:dyDescent="0.25">
      <c r="A50" s="19" t="s">
        <v>127</v>
      </c>
      <c r="B50" s="19" t="s">
        <v>128</v>
      </c>
      <c r="C50" s="19" t="s">
        <v>62</v>
      </c>
      <c r="D50" s="20">
        <v>12</v>
      </c>
      <c r="E50" s="29"/>
      <c r="F50" s="20">
        <f t="shared" si="5"/>
        <v>0</v>
      </c>
      <c r="G50" s="29"/>
      <c r="H50" s="20">
        <f t="shared" si="6"/>
        <v>0</v>
      </c>
      <c r="I50" s="20">
        <f t="shared" si="7"/>
        <v>0</v>
      </c>
      <c r="J50" s="39">
        <f t="shared" ref="J50:J54" si="8">$I50</f>
        <v>0</v>
      </c>
      <c r="K50" s="20"/>
      <c r="L50" s="20"/>
      <c r="M50" s="14"/>
      <c r="N50" s="14"/>
    </row>
    <row r="51" spans="1:14" x14ac:dyDescent="0.25">
      <c r="A51" s="19" t="s">
        <v>129</v>
      </c>
      <c r="B51" s="19" t="s">
        <v>130</v>
      </c>
      <c r="C51" s="19" t="s">
        <v>62</v>
      </c>
      <c r="D51" s="20">
        <v>60</v>
      </c>
      <c r="E51" s="29"/>
      <c r="F51" s="20">
        <f t="shared" si="5"/>
        <v>0</v>
      </c>
      <c r="G51" s="29"/>
      <c r="H51" s="20">
        <f t="shared" si="6"/>
        <v>0</v>
      </c>
      <c r="I51" s="20">
        <f t="shared" si="7"/>
        <v>0</v>
      </c>
      <c r="J51" s="39">
        <f t="shared" si="8"/>
        <v>0</v>
      </c>
      <c r="K51" s="20"/>
      <c r="L51" s="20"/>
      <c r="M51" s="14"/>
      <c r="N51" s="14"/>
    </row>
    <row r="52" spans="1:14" x14ac:dyDescent="0.25">
      <c r="A52" s="19" t="s">
        <v>131</v>
      </c>
      <c r="B52" s="19" t="s">
        <v>132</v>
      </c>
      <c r="C52" s="19" t="s">
        <v>62</v>
      </c>
      <c r="D52" s="20">
        <v>60</v>
      </c>
      <c r="E52" s="29"/>
      <c r="F52" s="20">
        <f t="shared" si="5"/>
        <v>0</v>
      </c>
      <c r="G52" s="29"/>
      <c r="H52" s="20">
        <f t="shared" si="6"/>
        <v>0</v>
      </c>
      <c r="I52" s="20">
        <f t="shared" si="7"/>
        <v>0</v>
      </c>
      <c r="J52" s="39">
        <f t="shared" si="8"/>
        <v>0</v>
      </c>
      <c r="K52" s="20"/>
      <c r="L52" s="20"/>
      <c r="M52" s="14"/>
      <c r="N52" s="14"/>
    </row>
    <row r="53" spans="1:14" x14ac:dyDescent="0.25">
      <c r="A53" s="19" t="s">
        <v>133</v>
      </c>
      <c r="B53" s="19" t="s">
        <v>134</v>
      </c>
      <c r="C53" s="19" t="s">
        <v>62</v>
      </c>
      <c r="D53" s="20">
        <v>18</v>
      </c>
      <c r="E53" s="29"/>
      <c r="F53" s="20">
        <f t="shared" si="5"/>
        <v>0</v>
      </c>
      <c r="G53" s="29"/>
      <c r="H53" s="20">
        <f t="shared" si="6"/>
        <v>0</v>
      </c>
      <c r="I53" s="20">
        <f t="shared" si="7"/>
        <v>0</v>
      </c>
      <c r="J53" s="39">
        <f t="shared" si="8"/>
        <v>0</v>
      </c>
      <c r="K53" s="20"/>
      <c r="L53" s="20"/>
      <c r="M53" s="14"/>
      <c r="N53" s="14"/>
    </row>
    <row r="54" spans="1:14" x14ac:dyDescent="0.25">
      <c r="A54" s="19" t="s">
        <v>135</v>
      </c>
      <c r="B54" s="19" t="s">
        <v>136</v>
      </c>
      <c r="C54" s="19" t="s">
        <v>62</v>
      </c>
      <c r="D54" s="20">
        <v>4</v>
      </c>
      <c r="E54" s="29"/>
      <c r="F54" s="20">
        <f t="shared" si="5"/>
        <v>0</v>
      </c>
      <c r="G54" s="29"/>
      <c r="H54" s="20">
        <f t="shared" si="6"/>
        <v>0</v>
      </c>
      <c r="I54" s="20">
        <f t="shared" si="7"/>
        <v>0</v>
      </c>
      <c r="J54" s="39">
        <f t="shared" si="8"/>
        <v>0</v>
      </c>
      <c r="K54" s="20"/>
      <c r="L54" s="20"/>
      <c r="M54" s="14"/>
      <c r="N54" s="14"/>
    </row>
    <row r="55" spans="1:14" x14ac:dyDescent="0.25">
      <c r="A55" s="15" t="s">
        <v>15</v>
      </c>
      <c r="B55" s="15" t="s">
        <v>137</v>
      </c>
      <c r="C55" s="15" t="s">
        <v>15</v>
      </c>
      <c r="D55" s="16"/>
      <c r="E55" s="27"/>
      <c r="F55" s="16"/>
      <c r="G55" s="27"/>
      <c r="H55" s="16"/>
      <c r="I55" s="16"/>
      <c r="J55" s="16"/>
      <c r="K55" s="16"/>
      <c r="L55" s="16"/>
      <c r="M55" s="14"/>
      <c r="N55" s="14"/>
    </row>
    <row r="56" spans="1:14" x14ac:dyDescent="0.25">
      <c r="A56" s="19" t="s">
        <v>138</v>
      </c>
      <c r="B56" s="19" t="s">
        <v>139</v>
      </c>
      <c r="C56" s="19" t="s">
        <v>140</v>
      </c>
      <c r="D56" s="20">
        <v>34</v>
      </c>
      <c r="E56" s="29"/>
      <c r="F56" s="20">
        <f>D56*E56</f>
        <v>0</v>
      </c>
      <c r="G56" s="29"/>
      <c r="H56" s="20">
        <f>D56*G56</f>
        <v>0</v>
      </c>
      <c r="I56" s="20">
        <f>F56+H56</f>
        <v>0</v>
      </c>
      <c r="J56" s="39">
        <f>$I56</f>
        <v>0</v>
      </c>
      <c r="K56" s="20"/>
      <c r="L56" s="20"/>
      <c r="M56" s="14"/>
      <c r="N56" s="14"/>
    </row>
    <row r="57" spans="1:14" x14ac:dyDescent="0.25">
      <c r="A57" s="19" t="s">
        <v>141</v>
      </c>
      <c r="B57" s="19" t="s">
        <v>142</v>
      </c>
      <c r="C57" s="19" t="s">
        <v>140</v>
      </c>
      <c r="D57" s="20">
        <v>16</v>
      </c>
      <c r="E57" s="29"/>
      <c r="F57" s="20">
        <f>D57*E57</f>
        <v>0</v>
      </c>
      <c r="G57" s="29"/>
      <c r="H57" s="20">
        <f>D57*G57</f>
        <v>0</v>
      </c>
      <c r="I57" s="20">
        <f>F57+H57</f>
        <v>0</v>
      </c>
      <c r="J57" s="39">
        <f>$I57</f>
        <v>0</v>
      </c>
      <c r="K57" s="20"/>
      <c r="L57" s="20"/>
      <c r="M57" s="14"/>
      <c r="N57" s="14"/>
    </row>
    <row r="58" spans="1:14" x14ac:dyDescent="0.25">
      <c r="A58" s="15" t="s">
        <v>15</v>
      </c>
      <c r="B58" s="15" t="s">
        <v>143</v>
      </c>
      <c r="C58" s="15" t="s">
        <v>15</v>
      </c>
      <c r="D58" s="16"/>
      <c r="E58" s="27"/>
      <c r="F58" s="16"/>
      <c r="G58" s="27"/>
      <c r="H58" s="16"/>
      <c r="I58" s="16"/>
      <c r="J58" s="16"/>
      <c r="K58" s="16"/>
      <c r="L58" s="16"/>
      <c r="M58" s="14"/>
      <c r="N58" s="14"/>
    </row>
    <row r="59" spans="1:14" x14ac:dyDescent="0.25">
      <c r="A59" s="19" t="s">
        <v>144</v>
      </c>
      <c r="B59" s="19" t="s">
        <v>145</v>
      </c>
      <c r="C59" s="19" t="s">
        <v>62</v>
      </c>
      <c r="D59" s="20">
        <v>35</v>
      </c>
      <c r="E59" s="29"/>
      <c r="F59" s="20">
        <f>D59*E59</f>
        <v>0</v>
      </c>
      <c r="G59" s="29"/>
      <c r="H59" s="20">
        <f>D59*G59</f>
        <v>0</v>
      </c>
      <c r="I59" s="20">
        <f>F59+H59</f>
        <v>0</v>
      </c>
      <c r="J59" s="39">
        <f>$I59</f>
        <v>0</v>
      </c>
      <c r="K59" s="20"/>
      <c r="L59" s="20"/>
      <c r="M59" s="14"/>
      <c r="N59" s="14"/>
    </row>
    <row r="60" spans="1:14" x14ac:dyDescent="0.25">
      <c r="A60" s="19" t="s">
        <v>146</v>
      </c>
      <c r="B60" s="19" t="s">
        <v>147</v>
      </c>
      <c r="C60" s="19" t="s">
        <v>62</v>
      </c>
      <c r="D60" s="20">
        <v>12</v>
      </c>
      <c r="E60" s="29"/>
      <c r="F60" s="20">
        <f>D60*E60</f>
        <v>0</v>
      </c>
      <c r="G60" s="29"/>
      <c r="H60" s="20">
        <f>D60*G60</f>
        <v>0</v>
      </c>
      <c r="I60" s="20">
        <f>F60+H60</f>
        <v>0</v>
      </c>
      <c r="J60" s="39">
        <f>$I60</f>
        <v>0</v>
      </c>
      <c r="K60" s="20"/>
      <c r="L60" s="20"/>
      <c r="M60" s="14"/>
      <c r="N60" s="14"/>
    </row>
    <row r="61" spans="1:14" x14ac:dyDescent="0.25">
      <c r="A61" s="19" t="s">
        <v>148</v>
      </c>
      <c r="B61" s="19" t="s">
        <v>149</v>
      </c>
      <c r="C61" s="19" t="s">
        <v>62</v>
      </c>
      <c r="D61" s="20">
        <v>8</v>
      </c>
      <c r="E61" s="29"/>
      <c r="F61" s="20">
        <f>D61*E61</f>
        <v>0</v>
      </c>
      <c r="G61" s="29"/>
      <c r="H61" s="20">
        <f>D61*G61</f>
        <v>0</v>
      </c>
      <c r="I61" s="20">
        <f>F61+H61</f>
        <v>0</v>
      </c>
      <c r="J61" s="39">
        <f>$I61</f>
        <v>0</v>
      </c>
      <c r="K61" s="20"/>
      <c r="L61" s="20"/>
      <c r="M61" s="14"/>
      <c r="N61" s="14"/>
    </row>
    <row r="62" spans="1:14" x14ac:dyDescent="0.25">
      <c r="A62" s="15" t="s">
        <v>15</v>
      </c>
      <c r="B62" s="15" t="s">
        <v>150</v>
      </c>
      <c r="C62" s="15" t="s">
        <v>15</v>
      </c>
      <c r="D62" s="16"/>
      <c r="E62" s="27"/>
      <c r="F62" s="16"/>
      <c r="G62" s="27"/>
      <c r="H62" s="16"/>
      <c r="I62" s="16"/>
      <c r="J62" s="16"/>
      <c r="K62" s="16"/>
      <c r="L62" s="16"/>
      <c r="M62" s="14"/>
      <c r="N62" s="14"/>
    </row>
    <row r="63" spans="1:14" x14ac:dyDescent="0.25">
      <c r="A63" s="19" t="s">
        <v>151</v>
      </c>
      <c r="B63" s="19" t="s">
        <v>152</v>
      </c>
      <c r="C63" s="19" t="s">
        <v>62</v>
      </c>
      <c r="D63" s="20">
        <v>40</v>
      </c>
      <c r="E63" s="29"/>
      <c r="F63" s="20">
        <f t="shared" ref="F63:F68" si="9">D63*E63</f>
        <v>0</v>
      </c>
      <c r="G63" s="29"/>
      <c r="H63" s="20">
        <f t="shared" ref="H63:H68" si="10">D63*G63</f>
        <v>0</v>
      </c>
      <c r="I63" s="20">
        <f t="shared" ref="I63:I68" si="11">F63+H63</f>
        <v>0</v>
      </c>
      <c r="J63" s="39">
        <f>$I63</f>
        <v>0</v>
      </c>
      <c r="K63" s="20"/>
      <c r="L63" s="20"/>
      <c r="M63" s="14"/>
      <c r="N63" s="14"/>
    </row>
    <row r="64" spans="1:14" x14ac:dyDescent="0.25">
      <c r="A64" s="19" t="s">
        <v>153</v>
      </c>
      <c r="B64" s="19" t="s">
        <v>154</v>
      </c>
      <c r="C64" s="19" t="s">
        <v>62</v>
      </c>
      <c r="D64" s="20">
        <v>90</v>
      </c>
      <c r="E64" s="29"/>
      <c r="F64" s="20">
        <f t="shared" si="9"/>
        <v>0</v>
      </c>
      <c r="G64" s="29"/>
      <c r="H64" s="20">
        <f t="shared" si="10"/>
        <v>0</v>
      </c>
      <c r="I64" s="20">
        <f t="shared" si="11"/>
        <v>0</v>
      </c>
      <c r="J64" s="39">
        <f>$I64</f>
        <v>0</v>
      </c>
      <c r="K64" s="20"/>
      <c r="L64" s="20"/>
      <c r="M64" s="14"/>
      <c r="N64" s="14"/>
    </row>
    <row r="65" spans="1:14" x14ac:dyDescent="0.25">
      <c r="A65" s="19" t="s">
        <v>155</v>
      </c>
      <c r="B65" s="19" t="s">
        <v>156</v>
      </c>
      <c r="C65" s="19" t="s">
        <v>62</v>
      </c>
      <c r="D65" s="20">
        <v>120</v>
      </c>
      <c r="E65" s="29"/>
      <c r="F65" s="20">
        <f t="shared" si="9"/>
        <v>0</v>
      </c>
      <c r="G65" s="29"/>
      <c r="H65" s="20">
        <f t="shared" si="10"/>
        <v>0</v>
      </c>
      <c r="I65" s="20">
        <f t="shared" si="11"/>
        <v>0</v>
      </c>
      <c r="J65" s="39">
        <f t="shared" ref="J65:J68" si="12">$I65</f>
        <v>0</v>
      </c>
      <c r="K65" s="20"/>
      <c r="L65" s="20"/>
      <c r="M65" s="14"/>
      <c r="N65" s="14"/>
    </row>
    <row r="66" spans="1:14" x14ac:dyDescent="0.25">
      <c r="A66" s="19" t="s">
        <v>157</v>
      </c>
      <c r="B66" s="19" t="s">
        <v>158</v>
      </c>
      <c r="C66" s="19" t="s">
        <v>62</v>
      </c>
      <c r="D66" s="20">
        <v>55</v>
      </c>
      <c r="E66" s="29"/>
      <c r="F66" s="20">
        <f t="shared" si="9"/>
        <v>0</v>
      </c>
      <c r="G66" s="29"/>
      <c r="H66" s="20">
        <f t="shared" si="10"/>
        <v>0</v>
      </c>
      <c r="I66" s="20">
        <f t="shared" si="11"/>
        <v>0</v>
      </c>
      <c r="J66" s="39">
        <f t="shared" si="12"/>
        <v>0</v>
      </c>
      <c r="K66" s="20"/>
      <c r="L66" s="20"/>
      <c r="M66" s="14"/>
      <c r="N66" s="14"/>
    </row>
    <row r="67" spans="1:14" x14ac:dyDescent="0.25">
      <c r="A67" s="19" t="s">
        <v>159</v>
      </c>
      <c r="B67" s="19" t="s">
        <v>160</v>
      </c>
      <c r="C67" s="19" t="s">
        <v>62</v>
      </c>
      <c r="D67" s="20">
        <v>50</v>
      </c>
      <c r="E67" s="29"/>
      <c r="F67" s="20">
        <f t="shared" si="9"/>
        <v>0</v>
      </c>
      <c r="G67" s="29"/>
      <c r="H67" s="20">
        <f t="shared" si="10"/>
        <v>0</v>
      </c>
      <c r="I67" s="20">
        <f t="shared" si="11"/>
        <v>0</v>
      </c>
      <c r="J67" s="39">
        <f t="shared" si="12"/>
        <v>0</v>
      </c>
      <c r="K67" s="20"/>
      <c r="L67" s="20"/>
      <c r="M67" s="14"/>
      <c r="N67" s="14"/>
    </row>
    <row r="68" spans="1:14" x14ac:dyDescent="0.25">
      <c r="A68" s="19" t="s">
        <v>161</v>
      </c>
      <c r="B68" s="19" t="s">
        <v>162</v>
      </c>
      <c r="C68" s="19" t="s">
        <v>62</v>
      </c>
      <c r="D68" s="20">
        <v>26</v>
      </c>
      <c r="E68" s="29"/>
      <c r="F68" s="20">
        <f t="shared" si="9"/>
        <v>0</v>
      </c>
      <c r="G68" s="29"/>
      <c r="H68" s="20">
        <f t="shared" si="10"/>
        <v>0</v>
      </c>
      <c r="I68" s="20">
        <f t="shared" si="11"/>
        <v>0</v>
      </c>
      <c r="J68" s="39">
        <f t="shared" si="12"/>
        <v>0</v>
      </c>
      <c r="K68" s="20"/>
      <c r="L68" s="20"/>
      <c r="M68" s="14"/>
      <c r="N68" s="14"/>
    </row>
    <row r="69" spans="1:14" x14ac:dyDescent="0.25">
      <c r="A69" s="15" t="s">
        <v>15</v>
      </c>
      <c r="B69" s="15" t="s">
        <v>163</v>
      </c>
      <c r="C69" s="15" t="s">
        <v>15</v>
      </c>
      <c r="D69" s="16"/>
      <c r="E69" s="27"/>
      <c r="F69" s="16"/>
      <c r="G69" s="27"/>
      <c r="H69" s="16"/>
      <c r="I69" s="16"/>
      <c r="J69" s="16"/>
      <c r="K69" s="16"/>
      <c r="L69" s="16"/>
      <c r="M69" s="14"/>
      <c r="N69" s="14"/>
    </row>
    <row r="70" spans="1:14" x14ac:dyDescent="0.25">
      <c r="A70" s="19" t="s">
        <v>164</v>
      </c>
      <c r="B70" s="19" t="s">
        <v>165</v>
      </c>
      <c r="C70" s="19" t="s">
        <v>62</v>
      </c>
      <c r="D70" s="20">
        <v>27</v>
      </c>
      <c r="E70" s="29"/>
      <c r="F70" s="20">
        <f t="shared" ref="F70:F94" si="13">D70*E70</f>
        <v>0</v>
      </c>
      <c r="G70" s="29"/>
      <c r="H70" s="20">
        <f t="shared" ref="H70:H94" si="14">D70*G70</f>
        <v>0</v>
      </c>
      <c r="I70" s="20">
        <f t="shared" ref="I70:I94" si="15">F70+H70</f>
        <v>0</v>
      </c>
      <c r="J70" s="39">
        <f>$I70</f>
        <v>0</v>
      </c>
      <c r="K70" s="20"/>
      <c r="L70" s="20"/>
      <c r="M70" s="14"/>
      <c r="N70" s="14"/>
    </row>
    <row r="71" spans="1:14" x14ac:dyDescent="0.25">
      <c r="A71" s="19" t="s">
        <v>166</v>
      </c>
      <c r="B71" s="19" t="s">
        <v>167</v>
      </c>
      <c r="C71" s="19" t="s">
        <v>62</v>
      </c>
      <c r="D71" s="20">
        <v>63</v>
      </c>
      <c r="E71" s="29"/>
      <c r="F71" s="20">
        <f t="shared" si="13"/>
        <v>0</v>
      </c>
      <c r="G71" s="29"/>
      <c r="H71" s="20">
        <f t="shared" si="14"/>
        <v>0</v>
      </c>
      <c r="I71" s="20">
        <f t="shared" si="15"/>
        <v>0</v>
      </c>
      <c r="J71" s="39">
        <f>$I71</f>
        <v>0</v>
      </c>
      <c r="K71" s="20"/>
      <c r="L71" s="20"/>
      <c r="M71" s="14"/>
      <c r="N71" s="14"/>
    </row>
    <row r="72" spans="1:14" x14ac:dyDescent="0.25">
      <c r="A72" s="19" t="s">
        <v>168</v>
      </c>
      <c r="B72" s="19" t="s">
        <v>169</v>
      </c>
      <c r="C72" s="19" t="s">
        <v>62</v>
      </c>
      <c r="D72" s="20">
        <v>8</v>
      </c>
      <c r="E72" s="29"/>
      <c r="F72" s="20">
        <f t="shared" si="13"/>
        <v>0</v>
      </c>
      <c r="G72" s="29"/>
      <c r="H72" s="20">
        <f t="shared" si="14"/>
        <v>0</v>
      </c>
      <c r="I72" s="20">
        <f t="shared" si="15"/>
        <v>0</v>
      </c>
      <c r="J72" s="39">
        <f t="shared" ref="J72:J128" si="16">$I72</f>
        <v>0</v>
      </c>
      <c r="K72" s="20"/>
      <c r="L72" s="20"/>
      <c r="M72" s="14"/>
      <c r="N72" s="14"/>
    </row>
    <row r="73" spans="1:14" x14ac:dyDescent="0.25">
      <c r="A73" s="19" t="s">
        <v>170</v>
      </c>
      <c r="B73" s="19" t="s">
        <v>171</v>
      </c>
      <c r="C73" s="19" t="s">
        <v>62</v>
      </c>
      <c r="D73" s="20">
        <v>14</v>
      </c>
      <c r="E73" s="29"/>
      <c r="F73" s="20">
        <f t="shared" si="13"/>
        <v>0</v>
      </c>
      <c r="G73" s="29"/>
      <c r="H73" s="20">
        <f t="shared" si="14"/>
        <v>0</v>
      </c>
      <c r="I73" s="20">
        <f t="shared" si="15"/>
        <v>0</v>
      </c>
      <c r="J73" s="39">
        <f t="shared" si="16"/>
        <v>0</v>
      </c>
      <c r="K73" s="20"/>
      <c r="L73" s="20"/>
      <c r="M73" s="14"/>
      <c r="N73" s="14"/>
    </row>
    <row r="74" spans="1:14" x14ac:dyDescent="0.25">
      <c r="A74" s="19" t="s">
        <v>172</v>
      </c>
      <c r="B74" s="19" t="s">
        <v>173</v>
      </c>
      <c r="C74" s="19" t="s">
        <v>62</v>
      </c>
      <c r="D74" s="20">
        <v>21</v>
      </c>
      <c r="E74" s="29"/>
      <c r="F74" s="20">
        <f t="shared" si="13"/>
        <v>0</v>
      </c>
      <c r="G74" s="29"/>
      <c r="H74" s="20">
        <f t="shared" si="14"/>
        <v>0</v>
      </c>
      <c r="I74" s="20">
        <f t="shared" si="15"/>
        <v>0</v>
      </c>
      <c r="J74" s="39">
        <f t="shared" si="16"/>
        <v>0</v>
      </c>
      <c r="K74" s="20"/>
      <c r="L74" s="20"/>
      <c r="M74" s="14"/>
      <c r="N74" s="14"/>
    </row>
    <row r="75" spans="1:14" x14ac:dyDescent="0.25">
      <c r="A75" s="19" t="s">
        <v>174</v>
      </c>
      <c r="B75" s="19" t="s">
        <v>175</v>
      </c>
      <c r="C75" s="19" t="s">
        <v>62</v>
      </c>
      <c r="D75" s="20">
        <v>6</v>
      </c>
      <c r="E75" s="29"/>
      <c r="F75" s="20">
        <f t="shared" si="13"/>
        <v>0</v>
      </c>
      <c r="G75" s="29"/>
      <c r="H75" s="20">
        <f t="shared" si="14"/>
        <v>0</v>
      </c>
      <c r="I75" s="20">
        <f t="shared" si="15"/>
        <v>0</v>
      </c>
      <c r="J75" s="39">
        <f t="shared" si="16"/>
        <v>0</v>
      </c>
      <c r="K75" s="20"/>
      <c r="L75" s="20"/>
      <c r="M75" s="14"/>
      <c r="N75" s="14"/>
    </row>
    <row r="76" spans="1:14" x14ac:dyDescent="0.25">
      <c r="A76" s="19" t="s">
        <v>176</v>
      </c>
      <c r="B76" s="19" t="s">
        <v>177</v>
      </c>
      <c r="C76" s="19" t="s">
        <v>62</v>
      </c>
      <c r="D76" s="20">
        <v>14</v>
      </c>
      <c r="E76" s="29"/>
      <c r="F76" s="20">
        <f t="shared" si="13"/>
        <v>0</v>
      </c>
      <c r="G76" s="29"/>
      <c r="H76" s="20">
        <f t="shared" si="14"/>
        <v>0</v>
      </c>
      <c r="I76" s="20">
        <f t="shared" si="15"/>
        <v>0</v>
      </c>
      <c r="J76" s="39">
        <f t="shared" si="16"/>
        <v>0</v>
      </c>
      <c r="K76" s="20"/>
      <c r="L76" s="20"/>
      <c r="M76" s="14"/>
      <c r="N76" s="14"/>
    </row>
    <row r="77" spans="1:14" x14ac:dyDescent="0.25">
      <c r="A77" s="19" t="s">
        <v>178</v>
      </c>
      <c r="B77" s="19" t="s">
        <v>179</v>
      </c>
      <c r="C77" s="19" t="s">
        <v>62</v>
      </c>
      <c r="D77" s="20">
        <v>4</v>
      </c>
      <c r="E77" s="29"/>
      <c r="F77" s="20">
        <f t="shared" si="13"/>
        <v>0</v>
      </c>
      <c r="G77" s="29"/>
      <c r="H77" s="20">
        <f t="shared" si="14"/>
        <v>0</v>
      </c>
      <c r="I77" s="20">
        <f t="shared" si="15"/>
        <v>0</v>
      </c>
      <c r="J77" s="39">
        <f t="shared" si="16"/>
        <v>0</v>
      </c>
      <c r="K77" s="20"/>
      <c r="L77" s="20"/>
      <c r="M77" s="14"/>
      <c r="N77" s="14"/>
    </row>
    <row r="78" spans="1:14" x14ac:dyDescent="0.25">
      <c r="A78" s="19" t="s">
        <v>180</v>
      </c>
      <c r="B78" s="19" t="s">
        <v>181</v>
      </c>
      <c r="C78" s="19" t="s">
        <v>62</v>
      </c>
      <c r="D78" s="20">
        <v>18</v>
      </c>
      <c r="E78" s="29"/>
      <c r="F78" s="20">
        <f t="shared" si="13"/>
        <v>0</v>
      </c>
      <c r="G78" s="29"/>
      <c r="H78" s="20">
        <f t="shared" si="14"/>
        <v>0</v>
      </c>
      <c r="I78" s="20">
        <f t="shared" si="15"/>
        <v>0</v>
      </c>
      <c r="J78" s="39">
        <f t="shared" si="16"/>
        <v>0</v>
      </c>
      <c r="K78" s="20"/>
      <c r="L78" s="20"/>
      <c r="M78" s="14"/>
      <c r="N78" s="14"/>
    </row>
    <row r="79" spans="1:14" x14ac:dyDescent="0.25">
      <c r="A79" s="19" t="s">
        <v>182</v>
      </c>
      <c r="B79" s="19" t="s">
        <v>183</v>
      </c>
      <c r="C79" s="19" t="s">
        <v>62</v>
      </c>
      <c r="D79" s="20">
        <v>10</v>
      </c>
      <c r="E79" s="29"/>
      <c r="F79" s="20">
        <f t="shared" si="13"/>
        <v>0</v>
      </c>
      <c r="G79" s="29"/>
      <c r="H79" s="20">
        <f t="shared" si="14"/>
        <v>0</v>
      </c>
      <c r="I79" s="20">
        <f t="shared" si="15"/>
        <v>0</v>
      </c>
      <c r="J79" s="39">
        <f t="shared" si="16"/>
        <v>0</v>
      </c>
      <c r="K79" s="20"/>
      <c r="L79" s="20"/>
      <c r="M79" s="14"/>
      <c r="N79" s="14"/>
    </row>
    <row r="80" spans="1:14" x14ac:dyDescent="0.25">
      <c r="A80" s="19" t="s">
        <v>184</v>
      </c>
      <c r="B80" s="19" t="s">
        <v>185</v>
      </c>
      <c r="C80" s="19" t="s">
        <v>62</v>
      </c>
      <c r="D80" s="20">
        <v>7</v>
      </c>
      <c r="E80" s="29"/>
      <c r="F80" s="20">
        <f t="shared" si="13"/>
        <v>0</v>
      </c>
      <c r="G80" s="29"/>
      <c r="H80" s="20">
        <f t="shared" si="14"/>
        <v>0</v>
      </c>
      <c r="I80" s="20">
        <f t="shared" si="15"/>
        <v>0</v>
      </c>
      <c r="J80" s="39">
        <f t="shared" si="16"/>
        <v>0</v>
      </c>
      <c r="K80" s="20"/>
      <c r="L80" s="20"/>
      <c r="M80" s="14"/>
      <c r="N80" s="14"/>
    </row>
    <row r="81" spans="1:14" x14ac:dyDescent="0.25">
      <c r="A81" s="19" t="s">
        <v>186</v>
      </c>
      <c r="B81" s="19" t="s">
        <v>187</v>
      </c>
      <c r="C81" s="19" t="s">
        <v>114</v>
      </c>
      <c r="D81" s="20">
        <v>160</v>
      </c>
      <c r="E81" s="29"/>
      <c r="F81" s="20">
        <f t="shared" si="13"/>
        <v>0</v>
      </c>
      <c r="G81" s="29"/>
      <c r="H81" s="20">
        <f t="shared" si="14"/>
        <v>0</v>
      </c>
      <c r="I81" s="20">
        <f t="shared" si="15"/>
        <v>0</v>
      </c>
      <c r="J81" s="39">
        <f t="shared" si="16"/>
        <v>0</v>
      </c>
      <c r="K81" s="20"/>
      <c r="L81" s="20"/>
      <c r="M81" s="14"/>
      <c r="N81" s="14"/>
    </row>
    <row r="82" spans="1:14" x14ac:dyDescent="0.25">
      <c r="A82" s="19" t="s">
        <v>188</v>
      </c>
      <c r="B82" s="19" t="s">
        <v>189</v>
      </c>
      <c r="C82" s="19" t="s">
        <v>114</v>
      </c>
      <c r="D82" s="20">
        <v>50</v>
      </c>
      <c r="E82" s="29"/>
      <c r="F82" s="20">
        <f t="shared" si="13"/>
        <v>0</v>
      </c>
      <c r="G82" s="29"/>
      <c r="H82" s="20">
        <f t="shared" si="14"/>
        <v>0</v>
      </c>
      <c r="I82" s="20">
        <f t="shared" si="15"/>
        <v>0</v>
      </c>
      <c r="J82" s="39">
        <f t="shared" si="16"/>
        <v>0</v>
      </c>
      <c r="K82" s="20"/>
      <c r="L82" s="20"/>
      <c r="M82" s="14"/>
      <c r="N82" s="14"/>
    </row>
    <row r="83" spans="1:14" x14ac:dyDescent="0.25">
      <c r="A83" s="19" t="s">
        <v>190</v>
      </c>
      <c r="B83" s="19" t="s">
        <v>191</v>
      </c>
      <c r="C83" s="19" t="s">
        <v>114</v>
      </c>
      <c r="D83" s="20">
        <v>420</v>
      </c>
      <c r="E83" s="29"/>
      <c r="F83" s="20">
        <f t="shared" si="13"/>
        <v>0</v>
      </c>
      <c r="G83" s="29"/>
      <c r="H83" s="20">
        <f t="shared" si="14"/>
        <v>0</v>
      </c>
      <c r="I83" s="20">
        <f t="shared" si="15"/>
        <v>0</v>
      </c>
      <c r="J83" s="39">
        <f t="shared" si="16"/>
        <v>0</v>
      </c>
      <c r="K83" s="20"/>
      <c r="L83" s="20"/>
      <c r="M83" s="14"/>
      <c r="N83" s="14"/>
    </row>
    <row r="84" spans="1:14" x14ac:dyDescent="0.25">
      <c r="A84" s="19" t="s">
        <v>192</v>
      </c>
      <c r="B84" s="19" t="s">
        <v>193</v>
      </c>
      <c r="C84" s="19" t="s">
        <v>62</v>
      </c>
      <c r="D84" s="20">
        <v>12</v>
      </c>
      <c r="E84" s="29"/>
      <c r="F84" s="20">
        <f t="shared" si="13"/>
        <v>0</v>
      </c>
      <c r="G84" s="29"/>
      <c r="H84" s="20">
        <f t="shared" si="14"/>
        <v>0</v>
      </c>
      <c r="I84" s="20">
        <f t="shared" si="15"/>
        <v>0</v>
      </c>
      <c r="J84" s="39">
        <f t="shared" si="16"/>
        <v>0</v>
      </c>
      <c r="K84" s="20"/>
      <c r="L84" s="20"/>
      <c r="M84" s="14"/>
      <c r="N84" s="14"/>
    </row>
    <row r="85" spans="1:14" x14ac:dyDescent="0.25">
      <c r="A85" s="19" t="s">
        <v>194</v>
      </c>
      <c r="B85" s="19" t="s">
        <v>195</v>
      </c>
      <c r="C85" s="19" t="s">
        <v>114</v>
      </c>
      <c r="D85" s="20">
        <v>160</v>
      </c>
      <c r="E85" s="29"/>
      <c r="F85" s="20">
        <f t="shared" si="13"/>
        <v>0</v>
      </c>
      <c r="G85" s="29"/>
      <c r="H85" s="20">
        <f t="shared" si="14"/>
        <v>0</v>
      </c>
      <c r="I85" s="20">
        <f t="shared" si="15"/>
        <v>0</v>
      </c>
      <c r="J85" s="39">
        <f t="shared" si="16"/>
        <v>0</v>
      </c>
      <c r="K85" s="20"/>
      <c r="L85" s="20"/>
      <c r="M85" s="14"/>
      <c r="N85" s="14"/>
    </row>
    <row r="86" spans="1:14" x14ac:dyDescent="0.25">
      <c r="A86" s="19" t="s">
        <v>196</v>
      </c>
      <c r="B86" s="19" t="s">
        <v>197</v>
      </c>
      <c r="C86" s="19" t="s">
        <v>114</v>
      </c>
      <c r="D86" s="20">
        <v>230</v>
      </c>
      <c r="E86" s="29"/>
      <c r="F86" s="20">
        <f t="shared" si="13"/>
        <v>0</v>
      </c>
      <c r="G86" s="29"/>
      <c r="H86" s="20">
        <f t="shared" si="14"/>
        <v>0</v>
      </c>
      <c r="I86" s="20">
        <f t="shared" si="15"/>
        <v>0</v>
      </c>
      <c r="J86" s="39">
        <f t="shared" si="16"/>
        <v>0</v>
      </c>
      <c r="K86" s="20"/>
      <c r="L86" s="20"/>
      <c r="M86" s="14"/>
      <c r="N86" s="14"/>
    </row>
    <row r="87" spans="1:14" x14ac:dyDescent="0.25">
      <c r="A87" s="19" t="s">
        <v>198</v>
      </c>
      <c r="B87" s="19" t="s">
        <v>199</v>
      </c>
      <c r="C87" s="19" t="s">
        <v>114</v>
      </c>
      <c r="D87" s="20">
        <v>100</v>
      </c>
      <c r="E87" s="29"/>
      <c r="F87" s="20">
        <f t="shared" si="13"/>
        <v>0</v>
      </c>
      <c r="G87" s="29"/>
      <c r="H87" s="20">
        <f t="shared" si="14"/>
        <v>0</v>
      </c>
      <c r="I87" s="20">
        <f t="shared" si="15"/>
        <v>0</v>
      </c>
      <c r="J87" s="39">
        <f t="shared" si="16"/>
        <v>0</v>
      </c>
      <c r="K87" s="20"/>
      <c r="L87" s="20"/>
      <c r="M87" s="14"/>
      <c r="N87" s="14"/>
    </row>
    <row r="88" spans="1:14" x14ac:dyDescent="0.25">
      <c r="A88" s="19" t="s">
        <v>200</v>
      </c>
      <c r="B88" s="19" t="s">
        <v>201</v>
      </c>
      <c r="C88" s="19" t="s">
        <v>114</v>
      </c>
      <c r="D88" s="20">
        <v>20</v>
      </c>
      <c r="E88" s="29"/>
      <c r="F88" s="20">
        <f t="shared" si="13"/>
        <v>0</v>
      </c>
      <c r="G88" s="29"/>
      <c r="H88" s="20">
        <f t="shared" si="14"/>
        <v>0</v>
      </c>
      <c r="I88" s="20">
        <f t="shared" si="15"/>
        <v>0</v>
      </c>
      <c r="J88" s="39">
        <f t="shared" si="16"/>
        <v>0</v>
      </c>
      <c r="K88" s="20"/>
      <c r="L88" s="20"/>
      <c r="M88" s="14"/>
      <c r="N88" s="14"/>
    </row>
    <row r="89" spans="1:14" x14ac:dyDescent="0.25">
      <c r="A89" s="19" t="s">
        <v>202</v>
      </c>
      <c r="B89" s="19" t="s">
        <v>203</v>
      </c>
      <c r="C89" s="19" t="s">
        <v>114</v>
      </c>
      <c r="D89" s="20">
        <v>130</v>
      </c>
      <c r="E89" s="29"/>
      <c r="F89" s="20">
        <f t="shared" si="13"/>
        <v>0</v>
      </c>
      <c r="G89" s="29"/>
      <c r="H89" s="20">
        <f t="shared" si="14"/>
        <v>0</v>
      </c>
      <c r="I89" s="20">
        <f t="shared" si="15"/>
        <v>0</v>
      </c>
      <c r="J89" s="39">
        <f t="shared" si="16"/>
        <v>0</v>
      </c>
      <c r="K89" s="20"/>
      <c r="L89" s="20"/>
      <c r="M89" s="14"/>
      <c r="N89" s="14"/>
    </row>
    <row r="90" spans="1:14" x14ac:dyDescent="0.25">
      <c r="A90" s="19" t="s">
        <v>204</v>
      </c>
      <c r="B90" s="19" t="s">
        <v>205</v>
      </c>
      <c r="C90" s="19" t="s">
        <v>62</v>
      </c>
      <c r="D90" s="20">
        <v>60</v>
      </c>
      <c r="E90" s="29"/>
      <c r="F90" s="20">
        <f t="shared" si="13"/>
        <v>0</v>
      </c>
      <c r="G90" s="29"/>
      <c r="H90" s="20">
        <f t="shared" si="14"/>
        <v>0</v>
      </c>
      <c r="I90" s="20">
        <f t="shared" si="15"/>
        <v>0</v>
      </c>
      <c r="J90" s="39">
        <f t="shared" si="16"/>
        <v>0</v>
      </c>
      <c r="K90" s="20"/>
      <c r="L90" s="20"/>
      <c r="M90" s="14"/>
      <c r="N90" s="14"/>
    </row>
    <row r="91" spans="1:14" x14ac:dyDescent="0.25">
      <c r="A91" s="19" t="s">
        <v>206</v>
      </c>
      <c r="B91" s="19" t="s">
        <v>207</v>
      </c>
      <c r="C91" s="19" t="s">
        <v>62</v>
      </c>
      <c r="D91" s="20">
        <v>110</v>
      </c>
      <c r="E91" s="29"/>
      <c r="F91" s="20">
        <f t="shared" si="13"/>
        <v>0</v>
      </c>
      <c r="G91" s="29"/>
      <c r="H91" s="20">
        <f t="shared" si="14"/>
        <v>0</v>
      </c>
      <c r="I91" s="20">
        <f t="shared" si="15"/>
        <v>0</v>
      </c>
      <c r="J91" s="39">
        <f t="shared" si="16"/>
        <v>0</v>
      </c>
      <c r="K91" s="20"/>
      <c r="L91" s="20"/>
      <c r="M91" s="14"/>
      <c r="N91" s="14"/>
    </row>
    <row r="92" spans="1:14" x14ac:dyDescent="0.25">
      <c r="A92" s="19" t="s">
        <v>208</v>
      </c>
      <c r="B92" s="19" t="s">
        <v>209</v>
      </c>
      <c r="C92" s="19" t="s">
        <v>114</v>
      </c>
      <c r="D92" s="20">
        <v>40</v>
      </c>
      <c r="E92" s="29"/>
      <c r="F92" s="20">
        <f t="shared" si="13"/>
        <v>0</v>
      </c>
      <c r="G92" s="29"/>
      <c r="H92" s="20">
        <f t="shared" si="14"/>
        <v>0</v>
      </c>
      <c r="I92" s="20">
        <f t="shared" si="15"/>
        <v>0</v>
      </c>
      <c r="J92" s="39">
        <f t="shared" si="16"/>
        <v>0</v>
      </c>
      <c r="K92" s="20"/>
      <c r="L92" s="20"/>
      <c r="M92" s="14"/>
      <c r="N92" s="14"/>
    </row>
    <row r="93" spans="1:14" x14ac:dyDescent="0.25">
      <c r="A93" s="19" t="s">
        <v>210</v>
      </c>
      <c r="B93" s="19" t="s">
        <v>211</v>
      </c>
      <c r="C93" s="19" t="s">
        <v>62</v>
      </c>
      <c r="D93" s="20">
        <v>94</v>
      </c>
      <c r="E93" s="29"/>
      <c r="F93" s="20">
        <f t="shared" si="13"/>
        <v>0</v>
      </c>
      <c r="G93" s="29"/>
      <c r="H93" s="20">
        <f t="shared" si="14"/>
        <v>0</v>
      </c>
      <c r="I93" s="20">
        <f t="shared" si="15"/>
        <v>0</v>
      </c>
      <c r="J93" s="39">
        <f t="shared" si="16"/>
        <v>0</v>
      </c>
      <c r="K93" s="20"/>
      <c r="L93" s="20"/>
      <c r="M93" s="14"/>
      <c r="N93" s="14"/>
    </row>
    <row r="94" spans="1:14" x14ac:dyDescent="0.25">
      <c r="A94" s="19" t="s">
        <v>212</v>
      </c>
      <c r="B94" s="19" t="s">
        <v>213</v>
      </c>
      <c r="C94" s="19" t="s">
        <v>62</v>
      </c>
      <c r="D94" s="20">
        <v>120</v>
      </c>
      <c r="E94" s="29"/>
      <c r="F94" s="20">
        <f t="shared" si="13"/>
        <v>0</v>
      </c>
      <c r="G94" s="29"/>
      <c r="H94" s="20">
        <f t="shared" si="14"/>
        <v>0</v>
      </c>
      <c r="I94" s="20">
        <f t="shared" si="15"/>
        <v>0</v>
      </c>
      <c r="J94" s="39">
        <f t="shared" si="16"/>
        <v>0</v>
      </c>
      <c r="K94" s="20"/>
      <c r="L94" s="20"/>
      <c r="M94" s="14"/>
      <c r="N94" s="14"/>
    </row>
    <row r="95" spans="1:14" x14ac:dyDescent="0.25">
      <c r="A95" s="15" t="s">
        <v>15</v>
      </c>
      <c r="B95" s="15" t="s">
        <v>214</v>
      </c>
      <c r="C95" s="15" t="s">
        <v>15</v>
      </c>
      <c r="D95" s="16"/>
      <c r="E95" s="27"/>
      <c r="F95" s="16"/>
      <c r="G95" s="27"/>
      <c r="H95" s="16"/>
      <c r="I95" s="16"/>
      <c r="J95" s="16"/>
      <c r="K95" s="16"/>
      <c r="L95" s="16"/>
      <c r="M95" s="14"/>
      <c r="N95" s="14"/>
    </row>
    <row r="96" spans="1:14" x14ac:dyDescent="0.25">
      <c r="A96" s="19" t="s">
        <v>215</v>
      </c>
      <c r="B96" s="19" t="s">
        <v>216</v>
      </c>
      <c r="C96" s="19" t="s">
        <v>62</v>
      </c>
      <c r="D96" s="20">
        <v>8</v>
      </c>
      <c r="E96" s="29"/>
      <c r="F96" s="20">
        <f>D96*E96</f>
        <v>0</v>
      </c>
      <c r="G96" s="29"/>
      <c r="H96" s="20">
        <f>D96*G96</f>
        <v>0</v>
      </c>
      <c r="I96" s="20">
        <f>F96+H96</f>
        <v>0</v>
      </c>
      <c r="J96" s="39">
        <f t="shared" si="16"/>
        <v>0</v>
      </c>
      <c r="K96" s="20"/>
      <c r="L96" s="20"/>
      <c r="M96" s="14"/>
      <c r="N96" s="14"/>
    </row>
    <row r="97" spans="1:14" x14ac:dyDescent="0.25">
      <c r="A97" s="19" t="s">
        <v>217</v>
      </c>
      <c r="B97" s="19" t="s">
        <v>218</v>
      </c>
      <c r="C97" s="19" t="s">
        <v>62</v>
      </c>
      <c r="D97" s="20">
        <v>8</v>
      </c>
      <c r="E97" s="29"/>
      <c r="F97" s="20">
        <f>D97*E97</f>
        <v>0</v>
      </c>
      <c r="G97" s="29"/>
      <c r="H97" s="20">
        <f>D97*G97</f>
        <v>0</v>
      </c>
      <c r="I97" s="20">
        <f>F97+H97</f>
        <v>0</v>
      </c>
      <c r="J97" s="39">
        <f t="shared" si="16"/>
        <v>0</v>
      </c>
      <c r="K97" s="20"/>
      <c r="L97" s="20"/>
      <c r="M97" s="14"/>
      <c r="N97" s="14"/>
    </row>
    <row r="98" spans="1:14" x14ac:dyDescent="0.25">
      <c r="A98" s="15" t="s">
        <v>15</v>
      </c>
      <c r="B98" s="15" t="s">
        <v>219</v>
      </c>
      <c r="C98" s="15" t="s">
        <v>15</v>
      </c>
      <c r="D98" s="16"/>
      <c r="E98" s="27"/>
      <c r="F98" s="16"/>
      <c r="G98" s="27"/>
      <c r="H98" s="16"/>
      <c r="I98" s="16"/>
      <c r="J98" s="16"/>
      <c r="K98" s="16"/>
      <c r="L98" s="16"/>
      <c r="M98" s="14"/>
      <c r="N98" s="14"/>
    </row>
    <row r="99" spans="1:14" x14ac:dyDescent="0.25">
      <c r="A99" s="19" t="s">
        <v>220</v>
      </c>
      <c r="B99" s="19" t="s">
        <v>221</v>
      </c>
      <c r="C99" s="19" t="s">
        <v>62</v>
      </c>
      <c r="D99" s="20">
        <v>63</v>
      </c>
      <c r="E99" s="29"/>
      <c r="F99" s="20">
        <f>D99*E99</f>
        <v>0</v>
      </c>
      <c r="G99" s="29"/>
      <c r="H99" s="20">
        <f>D99*G99</f>
        <v>0</v>
      </c>
      <c r="I99" s="20">
        <f>F99+H99</f>
        <v>0</v>
      </c>
      <c r="J99" s="39">
        <f t="shared" si="16"/>
        <v>0</v>
      </c>
      <c r="K99" s="20"/>
      <c r="L99" s="20"/>
      <c r="M99" s="14"/>
      <c r="N99" s="14"/>
    </row>
    <row r="100" spans="1:14" x14ac:dyDescent="0.25">
      <c r="A100" s="19" t="s">
        <v>222</v>
      </c>
      <c r="B100" s="19" t="s">
        <v>223</v>
      </c>
      <c r="C100" s="19" t="s">
        <v>62</v>
      </c>
      <c r="D100" s="20">
        <v>63</v>
      </c>
      <c r="E100" s="29"/>
      <c r="F100" s="20">
        <f>D100*E100</f>
        <v>0</v>
      </c>
      <c r="G100" s="29"/>
      <c r="H100" s="20">
        <f>D100*G100</f>
        <v>0</v>
      </c>
      <c r="I100" s="20">
        <f>F100+H100</f>
        <v>0</v>
      </c>
      <c r="J100" s="39">
        <f t="shared" si="16"/>
        <v>0</v>
      </c>
      <c r="K100" s="20"/>
      <c r="L100" s="20"/>
      <c r="M100" s="14"/>
      <c r="N100" s="14"/>
    </row>
    <row r="101" spans="1:14" x14ac:dyDescent="0.25">
      <c r="A101" s="15" t="s">
        <v>15</v>
      </c>
      <c r="B101" s="15" t="s">
        <v>224</v>
      </c>
      <c r="C101" s="15" t="s">
        <v>15</v>
      </c>
      <c r="D101" s="16"/>
      <c r="E101" s="27"/>
      <c r="F101" s="16"/>
      <c r="G101" s="27"/>
      <c r="H101" s="16"/>
      <c r="I101" s="16"/>
      <c r="J101" s="16"/>
      <c r="K101" s="16"/>
      <c r="L101" s="16"/>
      <c r="M101" s="14"/>
      <c r="N101" s="14"/>
    </row>
    <row r="102" spans="1:14" x14ac:dyDescent="0.25">
      <c r="A102" s="19" t="s">
        <v>225</v>
      </c>
      <c r="B102" s="19" t="s">
        <v>226</v>
      </c>
      <c r="C102" s="19" t="s">
        <v>62</v>
      </c>
      <c r="D102" s="20">
        <v>39</v>
      </c>
      <c r="E102" s="29"/>
      <c r="F102" s="20">
        <f>D102*E102</f>
        <v>0</v>
      </c>
      <c r="G102" s="29"/>
      <c r="H102" s="20">
        <f>D102*G102</f>
        <v>0</v>
      </c>
      <c r="I102" s="20">
        <f>F102+H102</f>
        <v>0</v>
      </c>
      <c r="J102" s="39">
        <f t="shared" si="16"/>
        <v>0</v>
      </c>
      <c r="K102" s="20"/>
      <c r="L102" s="20"/>
      <c r="M102" s="14"/>
      <c r="N102" s="14"/>
    </row>
    <row r="103" spans="1:14" x14ac:dyDescent="0.25">
      <c r="A103" s="19" t="s">
        <v>227</v>
      </c>
      <c r="B103" s="19" t="s">
        <v>228</v>
      </c>
      <c r="C103" s="19" t="s">
        <v>62</v>
      </c>
      <c r="D103" s="20">
        <v>8</v>
      </c>
      <c r="E103" s="29"/>
      <c r="F103" s="20">
        <f>D103*E103</f>
        <v>0</v>
      </c>
      <c r="G103" s="29"/>
      <c r="H103" s="20">
        <f>D103*G103</f>
        <v>0</v>
      </c>
      <c r="I103" s="20">
        <f>F103+H103</f>
        <v>0</v>
      </c>
      <c r="J103" s="39">
        <f t="shared" si="16"/>
        <v>0</v>
      </c>
      <c r="K103" s="20"/>
      <c r="L103" s="20"/>
      <c r="M103" s="14"/>
      <c r="N103" s="14"/>
    </row>
    <row r="104" spans="1:14" x14ac:dyDescent="0.25">
      <c r="A104" s="15" t="s">
        <v>15</v>
      </c>
      <c r="B104" s="15" t="s">
        <v>229</v>
      </c>
      <c r="C104" s="15" t="s">
        <v>15</v>
      </c>
      <c r="D104" s="16"/>
      <c r="E104" s="27"/>
      <c r="F104" s="16"/>
      <c r="G104" s="27"/>
      <c r="H104" s="16"/>
      <c r="I104" s="16"/>
      <c r="J104" s="16"/>
      <c r="K104" s="16"/>
      <c r="L104" s="16"/>
      <c r="M104" s="14"/>
      <c r="N104" s="14"/>
    </row>
    <row r="105" spans="1:14" x14ac:dyDescent="0.25">
      <c r="A105" s="19" t="s">
        <v>230</v>
      </c>
      <c r="B105" s="19" t="s">
        <v>231</v>
      </c>
      <c r="C105" s="19" t="s">
        <v>62</v>
      </c>
      <c r="D105" s="20">
        <v>29</v>
      </c>
      <c r="E105" s="29"/>
      <c r="F105" s="20">
        <f>D105*E105</f>
        <v>0</v>
      </c>
      <c r="G105" s="29"/>
      <c r="H105" s="20">
        <f>D105*G105</f>
        <v>0</v>
      </c>
      <c r="I105" s="20">
        <f>F105+H105</f>
        <v>0</v>
      </c>
      <c r="J105" s="39">
        <f t="shared" si="16"/>
        <v>0</v>
      </c>
      <c r="K105" s="20"/>
      <c r="L105" s="20"/>
      <c r="M105" s="14"/>
      <c r="N105" s="14"/>
    </row>
    <row r="106" spans="1:14" x14ac:dyDescent="0.25">
      <c r="A106" s="19" t="s">
        <v>232</v>
      </c>
      <c r="B106" s="19" t="s">
        <v>233</v>
      </c>
      <c r="C106" s="19" t="s">
        <v>62</v>
      </c>
      <c r="D106" s="20">
        <v>21</v>
      </c>
      <c r="E106" s="29"/>
      <c r="F106" s="20">
        <f>D106*E106</f>
        <v>0</v>
      </c>
      <c r="G106" s="29"/>
      <c r="H106" s="20">
        <f>D106*G106</f>
        <v>0</v>
      </c>
      <c r="I106" s="20">
        <f>F106+H106</f>
        <v>0</v>
      </c>
      <c r="J106" s="39">
        <f t="shared" si="16"/>
        <v>0</v>
      </c>
      <c r="K106" s="20"/>
      <c r="L106" s="20"/>
      <c r="M106" s="14"/>
      <c r="N106" s="14"/>
    </row>
    <row r="107" spans="1:14" x14ac:dyDescent="0.25">
      <c r="A107" s="19" t="s">
        <v>234</v>
      </c>
      <c r="B107" s="19" t="s">
        <v>235</v>
      </c>
      <c r="C107" s="19" t="s">
        <v>62</v>
      </c>
      <c r="D107" s="20">
        <v>8</v>
      </c>
      <c r="E107" s="29"/>
      <c r="F107" s="20">
        <f>D107*E107</f>
        <v>0</v>
      </c>
      <c r="G107" s="29"/>
      <c r="H107" s="20">
        <f>D107*G107</f>
        <v>0</v>
      </c>
      <c r="I107" s="20">
        <f>F107+H107</f>
        <v>0</v>
      </c>
      <c r="J107" s="39">
        <f t="shared" si="16"/>
        <v>0</v>
      </c>
      <c r="K107" s="20"/>
      <c r="L107" s="20"/>
      <c r="M107" s="14"/>
      <c r="N107" s="14"/>
    </row>
    <row r="108" spans="1:14" x14ac:dyDescent="0.25">
      <c r="A108" s="19" t="s">
        <v>236</v>
      </c>
      <c r="B108" s="19" t="s">
        <v>237</v>
      </c>
      <c r="C108" s="19" t="s">
        <v>62</v>
      </c>
      <c r="D108" s="20">
        <v>6</v>
      </c>
      <c r="E108" s="29"/>
      <c r="F108" s="20">
        <f>D108*E108</f>
        <v>0</v>
      </c>
      <c r="G108" s="29"/>
      <c r="H108" s="20">
        <f>D108*G108</f>
        <v>0</v>
      </c>
      <c r="I108" s="20">
        <f>F108+H108</f>
        <v>0</v>
      </c>
      <c r="J108" s="39">
        <f t="shared" si="16"/>
        <v>0</v>
      </c>
      <c r="K108" s="20"/>
      <c r="L108" s="20"/>
      <c r="M108" s="14"/>
      <c r="N108" s="14"/>
    </row>
    <row r="109" spans="1:14" x14ac:dyDescent="0.25">
      <c r="A109" s="19" t="s">
        <v>238</v>
      </c>
      <c r="B109" s="19" t="s">
        <v>239</v>
      </c>
      <c r="C109" s="19" t="s">
        <v>62</v>
      </c>
      <c r="D109" s="20">
        <v>1</v>
      </c>
      <c r="E109" s="29"/>
      <c r="F109" s="20">
        <f>D109*E109</f>
        <v>0</v>
      </c>
      <c r="G109" s="29"/>
      <c r="H109" s="20">
        <f>D109*G109</f>
        <v>0</v>
      </c>
      <c r="I109" s="20">
        <f>F109+H109</f>
        <v>0</v>
      </c>
      <c r="J109" s="39">
        <f t="shared" si="16"/>
        <v>0</v>
      </c>
      <c r="K109" s="20"/>
      <c r="L109" s="20"/>
      <c r="M109" s="14"/>
      <c r="N109" s="14"/>
    </row>
    <row r="110" spans="1:14" x14ac:dyDescent="0.25">
      <c r="A110" s="15" t="s">
        <v>15</v>
      </c>
      <c r="B110" s="15" t="s">
        <v>240</v>
      </c>
      <c r="C110" s="15" t="s">
        <v>15</v>
      </c>
      <c r="D110" s="16"/>
      <c r="E110" s="27"/>
      <c r="F110" s="16"/>
      <c r="G110" s="27"/>
      <c r="H110" s="16"/>
      <c r="I110" s="16"/>
      <c r="J110" s="16"/>
      <c r="K110" s="16"/>
      <c r="L110" s="16"/>
      <c r="M110" s="14"/>
      <c r="N110" s="14"/>
    </row>
    <row r="111" spans="1:14" x14ac:dyDescent="0.25">
      <c r="A111" s="19" t="s">
        <v>241</v>
      </c>
      <c r="B111" s="19" t="s">
        <v>242</v>
      </c>
      <c r="C111" s="19" t="s">
        <v>114</v>
      </c>
      <c r="D111" s="20">
        <v>720</v>
      </c>
      <c r="E111" s="29"/>
      <c r="F111" s="20">
        <f t="shared" ref="F111:F119" si="17">D111*E111</f>
        <v>0</v>
      </c>
      <c r="G111" s="29"/>
      <c r="H111" s="20">
        <f t="shared" ref="H111:H119" si="18">D111*G111</f>
        <v>0</v>
      </c>
      <c r="I111" s="20">
        <f t="shared" ref="I111:I119" si="19">F111+H111</f>
        <v>0</v>
      </c>
      <c r="J111" s="39">
        <f t="shared" si="16"/>
        <v>0</v>
      </c>
      <c r="K111" s="20"/>
      <c r="L111" s="20"/>
      <c r="M111" s="14"/>
      <c r="N111" s="14"/>
    </row>
    <row r="112" spans="1:14" x14ac:dyDescent="0.25">
      <c r="A112" s="19" t="s">
        <v>243</v>
      </c>
      <c r="B112" s="19" t="s">
        <v>244</v>
      </c>
      <c r="C112" s="19" t="s">
        <v>114</v>
      </c>
      <c r="D112" s="20">
        <v>20</v>
      </c>
      <c r="E112" s="29"/>
      <c r="F112" s="20">
        <f t="shared" si="17"/>
        <v>0</v>
      </c>
      <c r="G112" s="29"/>
      <c r="H112" s="20">
        <f t="shared" si="18"/>
        <v>0</v>
      </c>
      <c r="I112" s="20">
        <f t="shared" si="19"/>
        <v>0</v>
      </c>
      <c r="J112" s="39">
        <f t="shared" si="16"/>
        <v>0</v>
      </c>
      <c r="K112" s="20"/>
      <c r="L112" s="20"/>
      <c r="M112" s="14"/>
      <c r="N112" s="14"/>
    </row>
    <row r="113" spans="1:14" x14ac:dyDescent="0.25">
      <c r="A113" s="19" t="s">
        <v>245</v>
      </c>
      <c r="B113" s="19" t="s">
        <v>246</v>
      </c>
      <c r="C113" s="19" t="s">
        <v>114</v>
      </c>
      <c r="D113" s="20">
        <v>1950</v>
      </c>
      <c r="E113" s="29"/>
      <c r="F113" s="20">
        <f t="shared" si="17"/>
        <v>0</v>
      </c>
      <c r="G113" s="29"/>
      <c r="H113" s="20">
        <f t="shared" si="18"/>
        <v>0</v>
      </c>
      <c r="I113" s="20">
        <f t="shared" si="19"/>
        <v>0</v>
      </c>
      <c r="J113" s="39">
        <f t="shared" si="16"/>
        <v>0</v>
      </c>
      <c r="K113" s="20"/>
      <c r="L113" s="20"/>
      <c r="M113" s="14"/>
      <c r="N113" s="14"/>
    </row>
    <row r="114" spans="1:14" x14ac:dyDescent="0.25">
      <c r="A114" s="19" t="s">
        <v>247</v>
      </c>
      <c r="B114" s="19" t="s">
        <v>248</v>
      </c>
      <c r="C114" s="19" t="s">
        <v>114</v>
      </c>
      <c r="D114" s="20">
        <v>200</v>
      </c>
      <c r="E114" s="29"/>
      <c r="F114" s="20">
        <f t="shared" si="17"/>
        <v>0</v>
      </c>
      <c r="G114" s="29"/>
      <c r="H114" s="20">
        <f t="shared" si="18"/>
        <v>0</v>
      </c>
      <c r="I114" s="20">
        <f t="shared" si="19"/>
        <v>0</v>
      </c>
      <c r="J114" s="39">
        <f t="shared" si="16"/>
        <v>0</v>
      </c>
      <c r="K114" s="20"/>
      <c r="L114" s="20"/>
      <c r="M114" s="14"/>
      <c r="N114" s="14"/>
    </row>
    <row r="115" spans="1:14" x14ac:dyDescent="0.25">
      <c r="A115" s="19" t="s">
        <v>249</v>
      </c>
      <c r="B115" s="19" t="s">
        <v>250</v>
      </c>
      <c r="C115" s="19" t="s">
        <v>114</v>
      </c>
      <c r="D115" s="20">
        <v>20</v>
      </c>
      <c r="E115" s="29"/>
      <c r="F115" s="20">
        <f t="shared" si="17"/>
        <v>0</v>
      </c>
      <c r="G115" s="29"/>
      <c r="H115" s="20">
        <f t="shared" si="18"/>
        <v>0</v>
      </c>
      <c r="I115" s="20">
        <f t="shared" si="19"/>
        <v>0</v>
      </c>
      <c r="J115" s="39">
        <f t="shared" si="16"/>
        <v>0</v>
      </c>
      <c r="K115" s="20"/>
      <c r="L115" s="20"/>
      <c r="M115" s="14"/>
      <c r="N115" s="14"/>
    </row>
    <row r="116" spans="1:14" x14ac:dyDescent="0.25">
      <c r="A116" s="19" t="s">
        <v>251</v>
      </c>
      <c r="B116" s="19" t="s">
        <v>252</v>
      </c>
      <c r="C116" s="19" t="s">
        <v>114</v>
      </c>
      <c r="D116" s="20">
        <v>10</v>
      </c>
      <c r="E116" s="29"/>
      <c r="F116" s="20">
        <f t="shared" si="17"/>
        <v>0</v>
      </c>
      <c r="G116" s="29"/>
      <c r="H116" s="20">
        <f t="shared" si="18"/>
        <v>0</v>
      </c>
      <c r="I116" s="20">
        <f t="shared" si="19"/>
        <v>0</v>
      </c>
      <c r="J116" s="39">
        <f t="shared" si="16"/>
        <v>0</v>
      </c>
      <c r="K116" s="20"/>
      <c r="L116" s="20"/>
      <c r="M116" s="14"/>
      <c r="N116" s="14"/>
    </row>
    <row r="117" spans="1:14" x14ac:dyDescent="0.25">
      <c r="A117" s="19" t="s">
        <v>253</v>
      </c>
      <c r="B117" s="19" t="s">
        <v>254</v>
      </c>
      <c r="C117" s="19" t="s">
        <v>114</v>
      </c>
      <c r="D117" s="20">
        <v>250</v>
      </c>
      <c r="E117" s="29"/>
      <c r="F117" s="20">
        <f t="shared" si="17"/>
        <v>0</v>
      </c>
      <c r="G117" s="29"/>
      <c r="H117" s="20">
        <f t="shared" si="18"/>
        <v>0</v>
      </c>
      <c r="I117" s="20">
        <f t="shared" si="19"/>
        <v>0</v>
      </c>
      <c r="J117" s="39">
        <f t="shared" si="16"/>
        <v>0</v>
      </c>
      <c r="K117" s="20"/>
      <c r="L117" s="20"/>
      <c r="M117" s="14"/>
      <c r="N117" s="14"/>
    </row>
    <row r="118" spans="1:14" x14ac:dyDescent="0.25">
      <c r="A118" s="19" t="s">
        <v>255</v>
      </c>
      <c r="B118" s="19" t="s">
        <v>256</v>
      </c>
      <c r="C118" s="19" t="s">
        <v>114</v>
      </c>
      <c r="D118" s="20">
        <v>80</v>
      </c>
      <c r="E118" s="29"/>
      <c r="F118" s="20">
        <f t="shared" si="17"/>
        <v>0</v>
      </c>
      <c r="G118" s="29"/>
      <c r="H118" s="20">
        <f t="shared" si="18"/>
        <v>0</v>
      </c>
      <c r="I118" s="20">
        <f t="shared" si="19"/>
        <v>0</v>
      </c>
      <c r="J118" s="39">
        <f t="shared" si="16"/>
        <v>0</v>
      </c>
      <c r="K118" s="20"/>
      <c r="L118" s="20"/>
      <c r="M118" s="14"/>
      <c r="N118" s="14"/>
    </row>
    <row r="119" spans="1:14" x14ac:dyDescent="0.25">
      <c r="A119" s="19" t="s">
        <v>257</v>
      </c>
      <c r="B119" s="19" t="s">
        <v>258</v>
      </c>
      <c r="C119" s="19" t="s">
        <v>114</v>
      </c>
      <c r="D119" s="20">
        <v>20</v>
      </c>
      <c r="E119" s="29"/>
      <c r="F119" s="20">
        <f t="shared" si="17"/>
        <v>0</v>
      </c>
      <c r="G119" s="29"/>
      <c r="H119" s="20">
        <f t="shared" si="18"/>
        <v>0</v>
      </c>
      <c r="I119" s="20">
        <f t="shared" si="19"/>
        <v>0</v>
      </c>
      <c r="J119" s="39">
        <f t="shared" si="16"/>
        <v>0</v>
      </c>
      <c r="K119" s="20"/>
      <c r="L119" s="20"/>
      <c r="M119" s="14"/>
      <c r="N119" s="14"/>
    </row>
    <row r="120" spans="1:14" x14ac:dyDescent="0.25">
      <c r="A120" s="15" t="s">
        <v>15</v>
      </c>
      <c r="B120" s="15" t="s">
        <v>259</v>
      </c>
      <c r="C120" s="15" t="s">
        <v>15</v>
      </c>
      <c r="D120" s="16"/>
      <c r="E120" s="27"/>
      <c r="F120" s="16"/>
      <c r="G120" s="27"/>
      <c r="H120" s="16"/>
      <c r="I120" s="16"/>
      <c r="J120" s="16"/>
      <c r="K120" s="16"/>
      <c r="L120" s="16"/>
      <c r="M120" s="14"/>
      <c r="N120" s="14"/>
    </row>
    <row r="121" spans="1:14" x14ac:dyDescent="0.25">
      <c r="A121" s="19" t="s">
        <v>260</v>
      </c>
      <c r="B121" s="19" t="s">
        <v>261</v>
      </c>
      <c r="C121" s="19" t="s">
        <v>114</v>
      </c>
      <c r="D121" s="20">
        <v>200</v>
      </c>
      <c r="E121" s="29"/>
      <c r="F121" s="20">
        <f>D121*E121</f>
        <v>0</v>
      </c>
      <c r="G121" s="29"/>
      <c r="H121" s="20">
        <f>D121*G121</f>
        <v>0</v>
      </c>
      <c r="I121" s="20">
        <f>F121+H121</f>
        <v>0</v>
      </c>
      <c r="J121" s="39">
        <f t="shared" si="16"/>
        <v>0</v>
      </c>
      <c r="K121" s="20"/>
      <c r="L121" s="20"/>
      <c r="M121" s="14"/>
      <c r="N121" s="14"/>
    </row>
    <row r="122" spans="1:14" x14ac:dyDescent="0.25">
      <c r="A122" s="15" t="s">
        <v>15</v>
      </c>
      <c r="B122" s="15" t="s">
        <v>262</v>
      </c>
      <c r="C122" s="15" t="s">
        <v>15</v>
      </c>
      <c r="D122" s="16"/>
      <c r="E122" s="27"/>
      <c r="F122" s="16"/>
      <c r="G122" s="27"/>
      <c r="H122" s="16"/>
      <c r="I122" s="16"/>
      <c r="J122" s="16"/>
      <c r="K122" s="16"/>
      <c r="L122" s="16"/>
      <c r="M122" s="14"/>
      <c r="N122" s="14"/>
    </row>
    <row r="123" spans="1:14" x14ac:dyDescent="0.25">
      <c r="A123" s="19" t="s">
        <v>263</v>
      </c>
      <c r="B123" s="19" t="s">
        <v>264</v>
      </c>
      <c r="C123" s="19" t="s">
        <v>114</v>
      </c>
      <c r="D123" s="20">
        <v>150</v>
      </c>
      <c r="E123" s="29"/>
      <c r="F123" s="20">
        <f>D123*E123</f>
        <v>0</v>
      </c>
      <c r="G123" s="29"/>
      <c r="H123" s="20">
        <f>D123*G123</f>
        <v>0</v>
      </c>
      <c r="I123" s="20">
        <f>F123+H123</f>
        <v>0</v>
      </c>
      <c r="J123" s="39">
        <f t="shared" si="16"/>
        <v>0</v>
      </c>
      <c r="K123" s="20"/>
      <c r="L123" s="20"/>
      <c r="M123" s="14"/>
      <c r="N123" s="14"/>
    </row>
    <row r="124" spans="1:14" x14ac:dyDescent="0.25">
      <c r="A124" s="15" t="s">
        <v>15</v>
      </c>
      <c r="B124" s="15" t="s">
        <v>265</v>
      </c>
      <c r="C124" s="15" t="s">
        <v>15</v>
      </c>
      <c r="D124" s="16"/>
      <c r="E124" s="27"/>
      <c r="F124" s="16"/>
      <c r="G124" s="27"/>
      <c r="H124" s="16"/>
      <c r="I124" s="16"/>
      <c r="J124" s="16"/>
      <c r="K124" s="16"/>
      <c r="L124" s="16"/>
      <c r="M124" s="14"/>
      <c r="N124" s="14"/>
    </row>
    <row r="125" spans="1:14" x14ac:dyDescent="0.25">
      <c r="A125" s="19" t="s">
        <v>266</v>
      </c>
      <c r="B125" s="19" t="s">
        <v>267</v>
      </c>
      <c r="C125" s="19" t="s">
        <v>62</v>
      </c>
      <c r="D125" s="20">
        <v>82</v>
      </c>
      <c r="E125" s="29"/>
      <c r="F125" s="20">
        <f>D125*E125</f>
        <v>0</v>
      </c>
      <c r="G125" s="29"/>
      <c r="H125" s="20">
        <f>D125*G125</f>
        <v>0</v>
      </c>
      <c r="I125" s="20">
        <f>F125+H125</f>
        <v>0</v>
      </c>
      <c r="J125" s="39">
        <f t="shared" si="16"/>
        <v>0</v>
      </c>
      <c r="K125" s="20"/>
      <c r="L125" s="20"/>
      <c r="M125" s="14"/>
      <c r="N125" s="14"/>
    </row>
    <row r="126" spans="1:14" x14ac:dyDescent="0.25">
      <c r="A126" s="19" t="s">
        <v>268</v>
      </c>
      <c r="B126" s="19" t="s">
        <v>269</v>
      </c>
      <c r="C126" s="19" t="s">
        <v>62</v>
      </c>
      <c r="D126" s="20">
        <v>4</v>
      </c>
      <c r="E126" s="29"/>
      <c r="F126" s="20">
        <f>D126*E126</f>
        <v>0</v>
      </c>
      <c r="G126" s="29"/>
      <c r="H126" s="20">
        <f>D126*G126</f>
        <v>0</v>
      </c>
      <c r="I126" s="20">
        <f>F126+H126</f>
        <v>0</v>
      </c>
      <c r="J126" s="39">
        <f t="shared" si="16"/>
        <v>0</v>
      </c>
      <c r="K126" s="20"/>
      <c r="L126" s="20"/>
      <c r="M126" s="14"/>
      <c r="N126" s="14"/>
    </row>
    <row r="127" spans="1:14" x14ac:dyDescent="0.25">
      <c r="A127" s="19" t="s">
        <v>270</v>
      </c>
      <c r="B127" s="19" t="s">
        <v>271</v>
      </c>
      <c r="C127" s="19" t="s">
        <v>62</v>
      </c>
      <c r="D127" s="20">
        <v>2</v>
      </c>
      <c r="E127" s="29"/>
      <c r="F127" s="20">
        <f>D127*E127</f>
        <v>0</v>
      </c>
      <c r="G127" s="29"/>
      <c r="H127" s="20">
        <f>D127*G127</f>
        <v>0</v>
      </c>
      <c r="I127" s="20">
        <f>F127+H127</f>
        <v>0</v>
      </c>
      <c r="J127" s="39">
        <f t="shared" si="16"/>
        <v>0</v>
      </c>
      <c r="K127" s="20"/>
      <c r="L127" s="20"/>
      <c r="M127" s="14"/>
      <c r="N127" s="14"/>
    </row>
    <row r="128" spans="1:14" x14ac:dyDescent="0.25">
      <c r="A128" s="19" t="s">
        <v>272</v>
      </c>
      <c r="B128" s="19" t="s">
        <v>273</v>
      </c>
      <c r="C128" s="19" t="s">
        <v>62</v>
      </c>
      <c r="D128" s="20">
        <v>6</v>
      </c>
      <c r="E128" s="29"/>
      <c r="F128" s="20">
        <f>D128*E128</f>
        <v>0</v>
      </c>
      <c r="G128" s="29"/>
      <c r="H128" s="20">
        <f>D128*G128</f>
        <v>0</v>
      </c>
      <c r="I128" s="20">
        <f>F128+H128</f>
        <v>0</v>
      </c>
      <c r="J128" s="39">
        <f t="shared" si="16"/>
        <v>0</v>
      </c>
      <c r="K128" s="20"/>
      <c r="L128" s="20"/>
      <c r="M128" s="14"/>
      <c r="N128" s="14"/>
    </row>
    <row r="129" spans="1:14" x14ac:dyDescent="0.25">
      <c r="A129" s="15" t="s">
        <v>15</v>
      </c>
      <c r="B129" s="15" t="s">
        <v>274</v>
      </c>
      <c r="C129" s="15" t="s">
        <v>15</v>
      </c>
      <c r="D129" s="16"/>
      <c r="E129" s="27"/>
      <c r="F129" s="16"/>
      <c r="G129" s="27"/>
      <c r="H129" s="16"/>
      <c r="I129" s="16"/>
      <c r="J129" s="16"/>
      <c r="K129" s="16"/>
      <c r="L129" s="16"/>
      <c r="M129" s="14"/>
      <c r="N129" s="14"/>
    </row>
    <row r="130" spans="1:14" x14ac:dyDescent="0.25">
      <c r="A130" s="19" t="s">
        <v>275</v>
      </c>
      <c r="B130" s="19" t="s">
        <v>276</v>
      </c>
      <c r="C130" s="19" t="s">
        <v>62</v>
      </c>
      <c r="D130" s="20">
        <v>18</v>
      </c>
      <c r="E130" s="29"/>
      <c r="F130" s="20">
        <f>D130*E130</f>
        <v>0</v>
      </c>
      <c r="G130" s="29"/>
      <c r="H130" s="20">
        <f>D130*G130</f>
        <v>0</v>
      </c>
      <c r="I130" s="20">
        <f>F130+H130</f>
        <v>0</v>
      </c>
      <c r="J130" s="39">
        <f t="shared" ref="J130" si="20">$I130</f>
        <v>0</v>
      </c>
      <c r="K130" s="20"/>
      <c r="L130" s="20"/>
      <c r="M130" s="14"/>
      <c r="N130" s="14"/>
    </row>
    <row r="131" spans="1:14" x14ac:dyDescent="0.25">
      <c r="A131" s="15" t="s">
        <v>15</v>
      </c>
      <c r="B131" s="15" t="s">
        <v>277</v>
      </c>
      <c r="C131" s="15" t="s">
        <v>15</v>
      </c>
      <c r="D131" s="16"/>
      <c r="E131" s="27"/>
      <c r="F131" s="16"/>
      <c r="G131" s="27"/>
      <c r="H131" s="16"/>
      <c r="I131" s="16"/>
      <c r="J131" s="16"/>
      <c r="K131" s="16"/>
      <c r="L131" s="16"/>
      <c r="M131" s="14"/>
      <c r="N131" s="14"/>
    </row>
    <row r="132" spans="1:14" x14ac:dyDescent="0.25">
      <c r="A132" s="19" t="s">
        <v>278</v>
      </c>
      <c r="B132" s="19" t="s">
        <v>279</v>
      </c>
      <c r="C132" s="19" t="s">
        <v>62</v>
      </c>
      <c r="D132" s="20">
        <v>24</v>
      </c>
      <c r="E132" s="29"/>
      <c r="F132" s="20">
        <f>D132*E132</f>
        <v>0</v>
      </c>
      <c r="G132" s="29"/>
      <c r="H132" s="20">
        <f>D132*G132</f>
        <v>0</v>
      </c>
      <c r="I132" s="20">
        <f>F132+H132</f>
        <v>0</v>
      </c>
      <c r="J132" s="39">
        <f t="shared" ref="J132:J133" si="21">$I132</f>
        <v>0</v>
      </c>
      <c r="K132" s="20"/>
      <c r="L132" s="20"/>
      <c r="M132" s="14"/>
      <c r="N132" s="14"/>
    </row>
    <row r="133" spans="1:14" x14ac:dyDescent="0.25">
      <c r="A133" s="19" t="s">
        <v>280</v>
      </c>
      <c r="B133" s="19" t="s">
        <v>281</v>
      </c>
      <c r="C133" s="19" t="s">
        <v>62</v>
      </c>
      <c r="D133" s="20">
        <v>4</v>
      </c>
      <c r="E133" s="29"/>
      <c r="F133" s="20">
        <f>D133*E133</f>
        <v>0</v>
      </c>
      <c r="G133" s="29"/>
      <c r="H133" s="20">
        <f>D133*G133</f>
        <v>0</v>
      </c>
      <c r="I133" s="20">
        <f>F133+H133</f>
        <v>0</v>
      </c>
      <c r="J133" s="39">
        <f t="shared" si="21"/>
        <v>0</v>
      </c>
      <c r="K133" s="20"/>
      <c r="L133" s="20"/>
      <c r="M133" s="14"/>
      <c r="N133" s="14"/>
    </row>
    <row r="134" spans="1:14" x14ac:dyDescent="0.25">
      <c r="A134" s="15" t="s">
        <v>15</v>
      </c>
      <c r="B134" s="15" t="s">
        <v>282</v>
      </c>
      <c r="C134" s="15" t="s">
        <v>15</v>
      </c>
      <c r="D134" s="16"/>
      <c r="E134" s="27"/>
      <c r="F134" s="16"/>
      <c r="G134" s="27"/>
      <c r="H134" s="16"/>
      <c r="I134" s="16"/>
      <c r="J134" s="16"/>
      <c r="K134" s="16"/>
      <c r="L134" s="16"/>
      <c r="M134" s="14"/>
      <c r="N134" s="14"/>
    </row>
    <row r="135" spans="1:14" x14ac:dyDescent="0.25">
      <c r="A135" s="19" t="s">
        <v>283</v>
      </c>
      <c r="B135" s="19" t="s">
        <v>284</v>
      </c>
      <c r="C135" s="19" t="s">
        <v>62</v>
      </c>
      <c r="D135" s="20">
        <v>12</v>
      </c>
      <c r="E135" s="29"/>
      <c r="F135" s="20">
        <f>D135*E135</f>
        <v>0</v>
      </c>
      <c r="G135" s="29"/>
      <c r="H135" s="20">
        <f>D135*G135</f>
        <v>0</v>
      </c>
      <c r="I135" s="20">
        <f>F135+H135</f>
        <v>0</v>
      </c>
      <c r="J135" s="39">
        <f t="shared" ref="J135:J137" si="22">$I135</f>
        <v>0</v>
      </c>
      <c r="K135" s="20"/>
      <c r="L135" s="20"/>
      <c r="M135" s="14"/>
      <c r="N135" s="14"/>
    </row>
    <row r="136" spans="1:14" x14ac:dyDescent="0.25">
      <c r="A136" s="19" t="s">
        <v>285</v>
      </c>
      <c r="B136" s="19" t="s">
        <v>286</v>
      </c>
      <c r="C136" s="19" t="s">
        <v>62</v>
      </c>
      <c r="D136" s="20">
        <v>10</v>
      </c>
      <c r="E136" s="29"/>
      <c r="F136" s="20">
        <f>D136*E136</f>
        <v>0</v>
      </c>
      <c r="G136" s="29"/>
      <c r="H136" s="20">
        <f>D136*G136</f>
        <v>0</v>
      </c>
      <c r="I136" s="20">
        <f>F136+H136</f>
        <v>0</v>
      </c>
      <c r="J136" s="39">
        <f t="shared" si="22"/>
        <v>0</v>
      </c>
      <c r="K136" s="20"/>
      <c r="L136" s="20"/>
      <c r="M136" s="14"/>
      <c r="N136" s="14"/>
    </row>
    <row r="137" spans="1:14" x14ac:dyDescent="0.25">
      <c r="A137" s="19" t="s">
        <v>287</v>
      </c>
      <c r="B137" s="19" t="s">
        <v>288</v>
      </c>
      <c r="C137" s="19" t="s">
        <v>62</v>
      </c>
      <c r="D137" s="20">
        <v>4</v>
      </c>
      <c r="E137" s="29"/>
      <c r="F137" s="20">
        <f>D137*E137</f>
        <v>0</v>
      </c>
      <c r="G137" s="29"/>
      <c r="H137" s="20">
        <f>D137*G137</f>
        <v>0</v>
      </c>
      <c r="I137" s="20">
        <f>F137+H137</f>
        <v>0</v>
      </c>
      <c r="J137" s="39">
        <f t="shared" si="22"/>
        <v>0</v>
      </c>
      <c r="K137" s="20"/>
      <c r="L137" s="20"/>
      <c r="M137" s="14"/>
      <c r="N137" s="14"/>
    </row>
    <row r="138" spans="1:14" x14ac:dyDescent="0.25">
      <c r="A138" s="15" t="s">
        <v>15</v>
      </c>
      <c r="B138" s="15" t="s">
        <v>289</v>
      </c>
      <c r="C138" s="15" t="s">
        <v>15</v>
      </c>
      <c r="D138" s="16"/>
      <c r="E138" s="27"/>
      <c r="F138" s="16"/>
      <c r="G138" s="27"/>
      <c r="H138" s="16"/>
      <c r="I138" s="16"/>
      <c r="J138" s="16"/>
      <c r="K138" s="16"/>
      <c r="L138" s="16"/>
      <c r="M138" s="14"/>
      <c r="N138" s="14"/>
    </row>
    <row r="139" spans="1:14" x14ac:dyDescent="0.25">
      <c r="A139" s="19" t="s">
        <v>290</v>
      </c>
      <c r="B139" s="19" t="s">
        <v>291</v>
      </c>
      <c r="C139" s="19" t="s">
        <v>62</v>
      </c>
      <c r="D139" s="20">
        <v>3</v>
      </c>
      <c r="E139" s="29"/>
      <c r="F139" s="20">
        <f>D139*E139</f>
        <v>0</v>
      </c>
      <c r="G139" s="29"/>
      <c r="H139" s="20">
        <f>D139*G139</f>
        <v>0</v>
      </c>
      <c r="I139" s="20">
        <f>F139+H139</f>
        <v>0</v>
      </c>
      <c r="J139" s="39">
        <f t="shared" ref="J139" si="23">$I139</f>
        <v>0</v>
      </c>
      <c r="K139" s="20"/>
      <c r="L139" s="20"/>
      <c r="M139" s="14"/>
      <c r="N139" s="14"/>
    </row>
    <row r="140" spans="1:14" x14ac:dyDescent="0.25">
      <c r="A140" s="15" t="s">
        <v>15</v>
      </c>
      <c r="B140" s="15" t="s">
        <v>292</v>
      </c>
      <c r="C140" s="15" t="s">
        <v>15</v>
      </c>
      <c r="D140" s="16"/>
      <c r="E140" s="27"/>
      <c r="F140" s="16"/>
      <c r="G140" s="27"/>
      <c r="H140" s="16"/>
      <c r="I140" s="16"/>
      <c r="J140" s="16"/>
      <c r="K140" s="16"/>
      <c r="L140" s="16"/>
      <c r="M140" s="14"/>
      <c r="N140" s="14"/>
    </row>
    <row r="141" spans="1:14" x14ac:dyDescent="0.25">
      <c r="A141" s="19" t="s">
        <v>293</v>
      </c>
      <c r="B141" s="19" t="s">
        <v>294</v>
      </c>
      <c r="C141" s="19" t="s">
        <v>104</v>
      </c>
      <c r="D141" s="20">
        <v>12</v>
      </c>
      <c r="E141" s="29"/>
      <c r="F141" s="20">
        <f>D141*E141</f>
        <v>0</v>
      </c>
      <c r="G141" s="29"/>
      <c r="H141" s="20">
        <f>D141*G141</f>
        <v>0</v>
      </c>
      <c r="I141" s="20">
        <f>F141+H141</f>
        <v>0</v>
      </c>
      <c r="J141" s="39">
        <f t="shared" ref="J141" si="24">$I141</f>
        <v>0</v>
      </c>
      <c r="K141" s="20"/>
      <c r="L141" s="20"/>
      <c r="M141" s="14"/>
      <c r="N141" s="14"/>
    </row>
    <row r="142" spans="1:14" x14ac:dyDescent="0.25">
      <c r="A142" s="15" t="s">
        <v>15</v>
      </c>
      <c r="B142" s="15" t="s">
        <v>295</v>
      </c>
      <c r="C142" s="15" t="s">
        <v>15</v>
      </c>
      <c r="D142" s="16"/>
      <c r="E142" s="27"/>
      <c r="F142" s="16"/>
      <c r="G142" s="27"/>
      <c r="H142" s="16"/>
      <c r="I142" s="16"/>
      <c r="J142" s="16"/>
      <c r="K142" s="16"/>
      <c r="L142" s="16"/>
      <c r="M142" s="14"/>
      <c r="N142" s="14"/>
    </row>
    <row r="143" spans="1:14" x14ac:dyDescent="0.25">
      <c r="A143" s="19" t="s">
        <v>296</v>
      </c>
      <c r="B143" s="19" t="s">
        <v>297</v>
      </c>
      <c r="C143" s="19" t="s">
        <v>62</v>
      </c>
      <c r="D143" s="20">
        <v>11</v>
      </c>
      <c r="E143" s="29"/>
      <c r="F143" s="20">
        <f>D143*E143</f>
        <v>0</v>
      </c>
      <c r="G143" s="29"/>
      <c r="H143" s="20">
        <f>D143*G143</f>
        <v>0</v>
      </c>
      <c r="I143" s="20">
        <f>F143+H143</f>
        <v>0</v>
      </c>
      <c r="J143" s="39">
        <f t="shared" ref="J143:J145" si="25">$I143</f>
        <v>0</v>
      </c>
      <c r="K143" s="20"/>
      <c r="L143" s="20"/>
      <c r="M143" s="14"/>
      <c r="N143" s="14"/>
    </row>
    <row r="144" spans="1:14" x14ac:dyDescent="0.25">
      <c r="A144" s="19" t="s">
        <v>298</v>
      </c>
      <c r="B144" s="19" t="s">
        <v>299</v>
      </c>
      <c r="C144" s="19" t="s">
        <v>104</v>
      </c>
      <c r="D144" s="20">
        <v>36</v>
      </c>
      <c r="E144" s="29"/>
      <c r="F144" s="20">
        <f>D144*E144</f>
        <v>0</v>
      </c>
      <c r="G144" s="29"/>
      <c r="H144" s="20">
        <f>D144*G144</f>
        <v>0</v>
      </c>
      <c r="I144" s="20">
        <f>F144+H144</f>
        <v>0</v>
      </c>
      <c r="J144" s="39">
        <f t="shared" si="25"/>
        <v>0</v>
      </c>
      <c r="K144" s="20"/>
      <c r="L144" s="20"/>
      <c r="M144" s="14"/>
      <c r="N144" s="14"/>
    </row>
    <row r="145" spans="1:14" x14ac:dyDescent="0.25">
      <c r="A145" s="19" t="s">
        <v>300</v>
      </c>
      <c r="B145" s="19" t="s">
        <v>301</v>
      </c>
      <c r="C145" s="19" t="s">
        <v>104</v>
      </c>
      <c r="D145" s="20">
        <v>12</v>
      </c>
      <c r="E145" s="29"/>
      <c r="F145" s="20">
        <f>D145*E145</f>
        <v>0</v>
      </c>
      <c r="G145" s="29"/>
      <c r="H145" s="20">
        <f>D145*G145</f>
        <v>0</v>
      </c>
      <c r="I145" s="20">
        <f>F145+H145</f>
        <v>0</v>
      </c>
      <c r="J145" s="39">
        <f t="shared" si="25"/>
        <v>0</v>
      </c>
      <c r="K145" s="20"/>
      <c r="L145" s="20"/>
      <c r="M145" s="14"/>
      <c r="N145" s="14"/>
    </row>
    <row r="146" spans="1:14" x14ac:dyDescent="0.25">
      <c r="A146" s="15" t="s">
        <v>15</v>
      </c>
      <c r="B146" s="15" t="s">
        <v>91</v>
      </c>
      <c r="C146" s="15" t="s">
        <v>15</v>
      </c>
      <c r="D146" s="16"/>
      <c r="E146" s="27"/>
      <c r="F146" s="16"/>
      <c r="G146" s="27"/>
      <c r="H146" s="16"/>
      <c r="I146" s="16"/>
      <c r="J146" s="16"/>
      <c r="K146" s="16"/>
      <c r="L146" s="16"/>
      <c r="M146" s="14"/>
      <c r="N146" s="14"/>
    </row>
    <row r="147" spans="1:14" x14ac:dyDescent="0.25">
      <c r="A147" s="19" t="s">
        <v>302</v>
      </c>
      <c r="B147" s="19" t="s">
        <v>93</v>
      </c>
      <c r="C147" s="19" t="s">
        <v>62</v>
      </c>
      <c r="D147" s="20">
        <v>4</v>
      </c>
      <c r="E147" s="29"/>
      <c r="F147" s="20">
        <f>D147*E147</f>
        <v>0</v>
      </c>
      <c r="G147" s="29"/>
      <c r="H147" s="20">
        <f>D147*G147</f>
        <v>0</v>
      </c>
      <c r="I147" s="20">
        <f>F147+H147</f>
        <v>0</v>
      </c>
      <c r="J147" s="39">
        <f t="shared" ref="J147:J148" si="26">$I147</f>
        <v>0</v>
      </c>
      <c r="K147" s="20"/>
      <c r="L147" s="20"/>
      <c r="M147" s="14"/>
      <c r="N147" s="14"/>
    </row>
    <row r="148" spans="1:14" x14ac:dyDescent="0.25">
      <c r="A148" s="19" t="s">
        <v>303</v>
      </c>
      <c r="B148" s="19" t="s">
        <v>95</v>
      </c>
      <c r="C148" s="19" t="s">
        <v>62</v>
      </c>
      <c r="D148" s="20">
        <v>84</v>
      </c>
      <c r="E148" s="29"/>
      <c r="F148" s="20">
        <f>D148*E148</f>
        <v>0</v>
      </c>
      <c r="G148" s="29"/>
      <c r="H148" s="20">
        <f>D148*G148</f>
        <v>0</v>
      </c>
      <c r="I148" s="20">
        <f>F148+H148</f>
        <v>0</v>
      </c>
      <c r="J148" s="39">
        <f t="shared" si="26"/>
        <v>0</v>
      </c>
      <c r="K148" s="20"/>
      <c r="L148" s="20"/>
      <c r="M148" s="14"/>
      <c r="N148" s="14"/>
    </row>
    <row r="149" spans="1:14" x14ac:dyDescent="0.25">
      <c r="A149" s="15" t="s">
        <v>15</v>
      </c>
      <c r="B149" s="15" t="s">
        <v>304</v>
      </c>
      <c r="C149" s="15" t="s">
        <v>15</v>
      </c>
      <c r="D149" s="16"/>
      <c r="E149" s="27"/>
      <c r="F149" s="16"/>
      <c r="G149" s="27"/>
      <c r="H149" s="16"/>
      <c r="I149" s="16"/>
      <c r="J149" s="16"/>
      <c r="K149" s="16"/>
      <c r="L149" s="16"/>
      <c r="M149" s="14"/>
      <c r="N149" s="14"/>
    </row>
    <row r="150" spans="1:14" x14ac:dyDescent="0.25">
      <c r="A150" s="19" t="s">
        <v>305</v>
      </c>
      <c r="B150" s="19" t="s">
        <v>306</v>
      </c>
      <c r="C150" s="19" t="s">
        <v>62</v>
      </c>
      <c r="D150" s="20">
        <v>4</v>
      </c>
      <c r="E150" s="29"/>
      <c r="F150" s="20">
        <f>D150*E150</f>
        <v>0</v>
      </c>
      <c r="G150" s="29"/>
      <c r="H150" s="20">
        <f>D150*G150</f>
        <v>0</v>
      </c>
      <c r="I150" s="20">
        <f>F150+H150</f>
        <v>0</v>
      </c>
      <c r="J150" s="39">
        <f t="shared" ref="J150:J153" si="27">$I150</f>
        <v>0</v>
      </c>
      <c r="K150" s="20"/>
      <c r="L150" s="20"/>
      <c r="M150" s="14"/>
      <c r="N150" s="14"/>
    </row>
    <row r="151" spans="1:14" x14ac:dyDescent="0.25">
      <c r="A151" s="19" t="s">
        <v>307</v>
      </c>
      <c r="B151" s="19" t="s">
        <v>308</v>
      </c>
      <c r="C151" s="19" t="s">
        <v>62</v>
      </c>
      <c r="D151" s="20">
        <v>3</v>
      </c>
      <c r="E151" s="29"/>
      <c r="F151" s="20">
        <f>D151*E151</f>
        <v>0</v>
      </c>
      <c r="G151" s="29"/>
      <c r="H151" s="20">
        <f>D151*G151</f>
        <v>0</v>
      </c>
      <c r="I151" s="20">
        <f>F151+H151</f>
        <v>0</v>
      </c>
      <c r="J151" s="39">
        <f t="shared" si="27"/>
        <v>0</v>
      </c>
      <c r="K151" s="20"/>
      <c r="L151" s="20"/>
      <c r="M151" s="14"/>
      <c r="N151" s="14"/>
    </row>
    <row r="152" spans="1:14" x14ac:dyDescent="0.25">
      <c r="A152" s="19" t="s">
        <v>309</v>
      </c>
      <c r="B152" s="19" t="s">
        <v>310</v>
      </c>
      <c r="C152" s="19" t="s">
        <v>62</v>
      </c>
      <c r="D152" s="20">
        <v>26</v>
      </c>
      <c r="E152" s="29"/>
      <c r="F152" s="20">
        <f>D152*E152</f>
        <v>0</v>
      </c>
      <c r="G152" s="29"/>
      <c r="H152" s="20">
        <f>D152*G152</f>
        <v>0</v>
      </c>
      <c r="I152" s="20">
        <f>F152+H152</f>
        <v>0</v>
      </c>
      <c r="J152" s="39">
        <f t="shared" si="27"/>
        <v>0</v>
      </c>
      <c r="K152" s="20"/>
      <c r="L152" s="20"/>
      <c r="M152" s="14"/>
      <c r="N152" s="14"/>
    </row>
    <row r="153" spans="1:14" x14ac:dyDescent="0.25">
      <c r="A153" s="19" t="s">
        <v>311</v>
      </c>
      <c r="B153" s="19" t="s">
        <v>312</v>
      </c>
      <c r="C153" s="19" t="s">
        <v>62</v>
      </c>
      <c r="D153" s="20">
        <v>4</v>
      </c>
      <c r="E153" s="29"/>
      <c r="F153" s="20">
        <f>D153*E153</f>
        <v>0</v>
      </c>
      <c r="G153" s="29"/>
      <c r="H153" s="20">
        <f>D153*G153</f>
        <v>0</v>
      </c>
      <c r="I153" s="20">
        <f>F153+H153</f>
        <v>0</v>
      </c>
      <c r="J153" s="39">
        <f t="shared" si="27"/>
        <v>0</v>
      </c>
      <c r="K153" s="20"/>
      <c r="L153" s="20"/>
      <c r="M153" s="14"/>
      <c r="N153" s="14"/>
    </row>
    <row r="154" spans="1:14" x14ac:dyDescent="0.25">
      <c r="A154" s="15" t="s">
        <v>15</v>
      </c>
      <c r="B154" s="15" t="s">
        <v>313</v>
      </c>
      <c r="C154" s="15" t="s">
        <v>15</v>
      </c>
      <c r="D154" s="16"/>
      <c r="E154" s="27"/>
      <c r="F154" s="16"/>
      <c r="G154" s="27"/>
      <c r="H154" s="16"/>
      <c r="I154" s="16"/>
      <c r="J154" s="16"/>
      <c r="K154" s="16"/>
      <c r="L154" s="16"/>
      <c r="M154" s="14"/>
      <c r="N154" s="14"/>
    </row>
    <row r="155" spans="1:14" x14ac:dyDescent="0.25">
      <c r="A155" s="19" t="s">
        <v>314</v>
      </c>
      <c r="B155" s="19" t="s">
        <v>315</v>
      </c>
      <c r="C155" s="19" t="s">
        <v>62</v>
      </c>
      <c r="D155" s="20">
        <v>2</v>
      </c>
      <c r="E155" s="29"/>
      <c r="F155" s="20">
        <f>D155*E155</f>
        <v>0</v>
      </c>
      <c r="G155" s="29"/>
      <c r="H155" s="20">
        <f>D155*G155</f>
        <v>0</v>
      </c>
      <c r="I155" s="20">
        <f>F155+H155</f>
        <v>0</v>
      </c>
      <c r="J155" s="39">
        <f t="shared" ref="J155:J158" si="28">$I155</f>
        <v>0</v>
      </c>
      <c r="K155" s="20"/>
      <c r="L155" s="20"/>
      <c r="M155" s="14"/>
      <c r="N155" s="14"/>
    </row>
    <row r="156" spans="1:14" x14ac:dyDescent="0.25">
      <c r="A156" s="19" t="s">
        <v>316</v>
      </c>
      <c r="B156" s="19" t="s">
        <v>317</v>
      </c>
      <c r="C156" s="19" t="s">
        <v>62</v>
      </c>
      <c r="D156" s="20">
        <v>3</v>
      </c>
      <c r="E156" s="29"/>
      <c r="F156" s="20">
        <f>D156*E156</f>
        <v>0</v>
      </c>
      <c r="G156" s="29"/>
      <c r="H156" s="20">
        <f>D156*G156</f>
        <v>0</v>
      </c>
      <c r="I156" s="20">
        <f>F156+H156</f>
        <v>0</v>
      </c>
      <c r="J156" s="39">
        <f t="shared" si="28"/>
        <v>0</v>
      </c>
      <c r="K156" s="20"/>
      <c r="L156" s="20"/>
      <c r="M156" s="14"/>
      <c r="N156" s="14"/>
    </row>
    <row r="157" spans="1:14" x14ac:dyDescent="0.25">
      <c r="A157" s="19" t="s">
        <v>318</v>
      </c>
      <c r="B157" s="19" t="s">
        <v>319</v>
      </c>
      <c r="C157" s="19" t="s">
        <v>62</v>
      </c>
      <c r="D157" s="20">
        <v>12</v>
      </c>
      <c r="E157" s="29"/>
      <c r="F157" s="20">
        <f>D157*E157</f>
        <v>0</v>
      </c>
      <c r="G157" s="29"/>
      <c r="H157" s="20">
        <f>D157*G157</f>
        <v>0</v>
      </c>
      <c r="I157" s="20">
        <f>F157+H157</f>
        <v>0</v>
      </c>
      <c r="J157" s="39">
        <f t="shared" si="28"/>
        <v>0</v>
      </c>
      <c r="K157" s="20"/>
      <c r="L157" s="20"/>
      <c r="M157" s="14"/>
      <c r="N157" s="14"/>
    </row>
    <row r="158" spans="1:14" x14ac:dyDescent="0.25">
      <c r="A158" s="19" t="s">
        <v>320</v>
      </c>
      <c r="B158" s="19" t="s">
        <v>321</v>
      </c>
      <c r="C158" s="19" t="s">
        <v>322</v>
      </c>
      <c r="D158" s="20">
        <v>0.4</v>
      </c>
      <c r="E158" s="29"/>
      <c r="F158" s="20">
        <f>D158*E158</f>
        <v>0</v>
      </c>
      <c r="G158" s="29"/>
      <c r="H158" s="20">
        <f>D158*G158</f>
        <v>0</v>
      </c>
      <c r="I158" s="20">
        <f>F158+H158</f>
        <v>0</v>
      </c>
      <c r="J158" s="39">
        <f t="shared" si="28"/>
        <v>0</v>
      </c>
      <c r="K158" s="20"/>
      <c r="L158" s="20"/>
      <c r="M158" s="14"/>
      <c r="N158" s="14"/>
    </row>
    <row r="159" spans="1:14" x14ac:dyDescent="0.25">
      <c r="A159" s="19" t="s">
        <v>15</v>
      </c>
      <c r="B159" s="19" t="s">
        <v>15</v>
      </c>
      <c r="C159" s="19" t="s">
        <v>15</v>
      </c>
      <c r="D159" s="20"/>
      <c r="E159" s="29"/>
      <c r="F159" s="20"/>
      <c r="G159" s="29"/>
      <c r="H159" s="20"/>
      <c r="I159" s="20"/>
      <c r="J159" s="20"/>
      <c r="K159" s="20"/>
      <c r="L159" s="20"/>
      <c r="M159" s="14"/>
      <c r="N159" s="14"/>
    </row>
    <row r="160" spans="1:14" x14ac:dyDescent="0.25">
      <c r="A160" s="15" t="s">
        <v>15</v>
      </c>
      <c r="B160" s="15" t="s">
        <v>323</v>
      </c>
      <c r="C160" s="15" t="s">
        <v>15</v>
      </c>
      <c r="D160" s="16"/>
      <c r="E160" s="27"/>
      <c r="F160" s="16"/>
      <c r="G160" s="27"/>
      <c r="H160" s="16"/>
      <c r="I160" s="16"/>
      <c r="J160" s="16"/>
      <c r="K160" s="16"/>
      <c r="L160" s="16"/>
      <c r="M160" s="14"/>
      <c r="N160" s="14"/>
    </row>
    <row r="161" spans="1:14" x14ac:dyDescent="0.25">
      <c r="A161" s="19" t="s">
        <v>324</v>
      </c>
      <c r="B161" s="19" t="s">
        <v>325</v>
      </c>
      <c r="C161" s="19" t="s">
        <v>62</v>
      </c>
      <c r="D161" s="20">
        <v>1</v>
      </c>
      <c r="E161" s="29"/>
      <c r="F161" s="20">
        <f t="shared" ref="F161:F166" si="29">D161*E161</f>
        <v>0</v>
      </c>
      <c r="G161" s="29"/>
      <c r="H161" s="20">
        <f t="shared" ref="H161:H166" si="30">D161*G161</f>
        <v>0</v>
      </c>
      <c r="I161" s="20">
        <f t="shared" ref="I161:I166" si="31">F161+H161</f>
        <v>0</v>
      </c>
      <c r="J161" s="39">
        <f t="shared" ref="J161:J166" si="32">$I161</f>
        <v>0</v>
      </c>
      <c r="K161" s="20"/>
      <c r="L161" s="20"/>
      <c r="M161" s="14"/>
      <c r="N161" s="14"/>
    </row>
    <row r="162" spans="1:14" x14ac:dyDescent="0.25">
      <c r="A162" s="19" t="s">
        <v>326</v>
      </c>
      <c r="B162" s="19" t="s">
        <v>327</v>
      </c>
      <c r="C162" s="19" t="s">
        <v>62</v>
      </c>
      <c r="D162" s="20">
        <v>1</v>
      </c>
      <c r="E162" s="29"/>
      <c r="F162" s="20">
        <f t="shared" si="29"/>
        <v>0</v>
      </c>
      <c r="G162" s="29"/>
      <c r="H162" s="20">
        <f t="shared" si="30"/>
        <v>0</v>
      </c>
      <c r="I162" s="20">
        <f t="shared" si="31"/>
        <v>0</v>
      </c>
      <c r="J162" s="39">
        <f t="shared" si="32"/>
        <v>0</v>
      </c>
      <c r="K162" s="20"/>
      <c r="L162" s="20"/>
      <c r="M162" s="14"/>
      <c r="N162" s="14"/>
    </row>
    <row r="163" spans="1:14" x14ac:dyDescent="0.25">
      <c r="A163" s="19" t="s">
        <v>328</v>
      </c>
      <c r="B163" s="19" t="s">
        <v>329</v>
      </c>
      <c r="C163" s="19" t="s">
        <v>62</v>
      </c>
      <c r="D163" s="20">
        <v>1</v>
      </c>
      <c r="E163" s="29"/>
      <c r="F163" s="20">
        <f t="shared" si="29"/>
        <v>0</v>
      </c>
      <c r="G163" s="29"/>
      <c r="H163" s="20">
        <f t="shared" si="30"/>
        <v>0</v>
      </c>
      <c r="I163" s="20">
        <f t="shared" si="31"/>
        <v>0</v>
      </c>
      <c r="J163" s="39">
        <f t="shared" si="32"/>
        <v>0</v>
      </c>
      <c r="K163" s="20"/>
      <c r="L163" s="20"/>
      <c r="M163" s="14"/>
      <c r="N163" s="14"/>
    </row>
    <row r="164" spans="1:14" x14ac:dyDescent="0.25">
      <c r="A164" s="19" t="s">
        <v>330</v>
      </c>
      <c r="B164" s="19" t="s">
        <v>331</v>
      </c>
      <c r="C164" s="19" t="s">
        <v>62</v>
      </c>
      <c r="D164" s="20">
        <v>2</v>
      </c>
      <c r="E164" s="29"/>
      <c r="F164" s="20">
        <f t="shared" si="29"/>
        <v>0</v>
      </c>
      <c r="G164" s="29"/>
      <c r="H164" s="20">
        <f t="shared" si="30"/>
        <v>0</v>
      </c>
      <c r="I164" s="20">
        <f t="shared" si="31"/>
        <v>0</v>
      </c>
      <c r="J164" s="39">
        <f t="shared" si="32"/>
        <v>0</v>
      </c>
      <c r="K164" s="20"/>
      <c r="L164" s="20"/>
      <c r="M164" s="14"/>
      <c r="N164" s="14"/>
    </row>
    <row r="165" spans="1:14" x14ac:dyDescent="0.25">
      <c r="A165" s="19" t="s">
        <v>332</v>
      </c>
      <c r="B165" s="19" t="s">
        <v>333</v>
      </c>
      <c r="C165" s="19" t="s">
        <v>114</v>
      </c>
      <c r="D165" s="20">
        <v>60</v>
      </c>
      <c r="E165" s="29"/>
      <c r="F165" s="20">
        <f t="shared" si="29"/>
        <v>0</v>
      </c>
      <c r="G165" s="29"/>
      <c r="H165" s="20">
        <f t="shared" si="30"/>
        <v>0</v>
      </c>
      <c r="I165" s="20">
        <f t="shared" si="31"/>
        <v>0</v>
      </c>
      <c r="J165" s="39">
        <f t="shared" si="32"/>
        <v>0</v>
      </c>
      <c r="K165" s="20"/>
      <c r="L165" s="20"/>
      <c r="M165" s="14"/>
      <c r="N165" s="14"/>
    </row>
    <row r="166" spans="1:14" x14ac:dyDescent="0.25">
      <c r="A166" s="19" t="s">
        <v>334</v>
      </c>
      <c r="B166" s="19" t="s">
        <v>335</v>
      </c>
      <c r="C166" s="19" t="s">
        <v>62</v>
      </c>
      <c r="D166" s="20">
        <v>8</v>
      </c>
      <c r="E166" s="29"/>
      <c r="F166" s="20">
        <f t="shared" si="29"/>
        <v>0</v>
      </c>
      <c r="G166" s="29"/>
      <c r="H166" s="20">
        <f t="shared" si="30"/>
        <v>0</v>
      </c>
      <c r="I166" s="20">
        <f t="shared" si="31"/>
        <v>0</v>
      </c>
      <c r="J166" s="39">
        <f t="shared" si="32"/>
        <v>0</v>
      </c>
      <c r="K166" s="20"/>
      <c r="L166" s="20"/>
      <c r="M166" s="14"/>
      <c r="N166" s="14"/>
    </row>
    <row r="167" spans="1:14" x14ac:dyDescent="0.25">
      <c r="A167" s="15" t="s">
        <v>15</v>
      </c>
      <c r="B167" s="15" t="s">
        <v>336</v>
      </c>
      <c r="C167" s="15" t="s">
        <v>15</v>
      </c>
      <c r="D167" s="16"/>
      <c r="E167" s="27"/>
      <c r="F167" s="16"/>
      <c r="G167" s="27"/>
      <c r="H167" s="16"/>
      <c r="I167" s="16"/>
      <c r="J167" s="16"/>
      <c r="K167" s="16"/>
      <c r="L167" s="16"/>
      <c r="M167" s="14"/>
      <c r="N167" s="14"/>
    </row>
    <row r="168" spans="1:14" x14ac:dyDescent="0.25">
      <c r="A168" s="19" t="s">
        <v>337</v>
      </c>
      <c r="B168" s="19" t="s">
        <v>338</v>
      </c>
      <c r="C168" s="19" t="s">
        <v>104</v>
      </c>
      <c r="D168" s="20">
        <v>6</v>
      </c>
      <c r="E168" s="29"/>
      <c r="F168" s="20">
        <f t="shared" ref="F168:F180" si="33">D168*E168</f>
        <v>0</v>
      </c>
      <c r="G168" s="29"/>
      <c r="H168" s="20">
        <f t="shared" ref="H168:H180" si="34">D168*G168</f>
        <v>0</v>
      </c>
      <c r="I168" s="20">
        <f t="shared" ref="I168:I180" si="35">F168+H168</f>
        <v>0</v>
      </c>
      <c r="J168" s="39">
        <f t="shared" ref="J168:J180" si="36">$I168</f>
        <v>0</v>
      </c>
      <c r="K168" s="20"/>
      <c r="L168" s="20"/>
      <c r="M168" s="14"/>
      <c r="N168" s="14"/>
    </row>
    <row r="169" spans="1:14" x14ac:dyDescent="0.25">
      <c r="A169" s="19" t="s">
        <v>339</v>
      </c>
      <c r="B169" s="19" t="s">
        <v>340</v>
      </c>
      <c r="C169" s="19" t="s">
        <v>104</v>
      </c>
      <c r="D169" s="20">
        <v>8</v>
      </c>
      <c r="E169" s="29"/>
      <c r="F169" s="20">
        <f t="shared" si="33"/>
        <v>0</v>
      </c>
      <c r="G169" s="29"/>
      <c r="H169" s="20">
        <f t="shared" si="34"/>
        <v>0</v>
      </c>
      <c r="I169" s="20">
        <f t="shared" si="35"/>
        <v>0</v>
      </c>
      <c r="J169" s="39">
        <f t="shared" si="36"/>
        <v>0</v>
      </c>
      <c r="K169" s="20"/>
      <c r="L169" s="20"/>
      <c r="M169" s="14"/>
      <c r="N169" s="14"/>
    </row>
    <row r="170" spans="1:14" x14ac:dyDescent="0.25">
      <c r="A170" s="19" t="s">
        <v>341</v>
      </c>
      <c r="B170" s="19" t="s">
        <v>342</v>
      </c>
      <c r="C170" s="19" t="s">
        <v>104</v>
      </c>
      <c r="D170" s="20">
        <v>28</v>
      </c>
      <c r="E170" s="29"/>
      <c r="F170" s="20">
        <f t="shared" si="33"/>
        <v>0</v>
      </c>
      <c r="G170" s="29"/>
      <c r="H170" s="20">
        <f t="shared" si="34"/>
        <v>0</v>
      </c>
      <c r="I170" s="20">
        <f t="shared" si="35"/>
        <v>0</v>
      </c>
      <c r="J170" s="39">
        <f t="shared" si="36"/>
        <v>0</v>
      </c>
      <c r="K170" s="20"/>
      <c r="L170" s="20"/>
      <c r="M170" s="14"/>
      <c r="N170" s="14"/>
    </row>
    <row r="171" spans="1:14" x14ac:dyDescent="0.25">
      <c r="A171" s="19" t="s">
        <v>343</v>
      </c>
      <c r="B171" s="19" t="s">
        <v>344</v>
      </c>
      <c r="C171" s="19" t="s">
        <v>104</v>
      </c>
      <c r="D171" s="20">
        <v>45</v>
      </c>
      <c r="E171" s="29"/>
      <c r="F171" s="20">
        <f t="shared" si="33"/>
        <v>0</v>
      </c>
      <c r="G171" s="29"/>
      <c r="H171" s="20">
        <f t="shared" si="34"/>
        <v>0</v>
      </c>
      <c r="I171" s="20">
        <f t="shared" si="35"/>
        <v>0</v>
      </c>
      <c r="J171" s="39">
        <f t="shared" si="36"/>
        <v>0</v>
      </c>
      <c r="K171" s="20"/>
      <c r="L171" s="20"/>
      <c r="M171" s="14"/>
      <c r="N171" s="14"/>
    </row>
    <row r="172" spans="1:14" x14ac:dyDescent="0.25">
      <c r="A172" s="19" t="s">
        <v>345</v>
      </c>
      <c r="B172" s="19" t="s">
        <v>346</v>
      </c>
      <c r="C172" s="19" t="s">
        <v>104</v>
      </c>
      <c r="D172" s="20">
        <v>8</v>
      </c>
      <c r="E172" s="29"/>
      <c r="F172" s="20">
        <f t="shared" si="33"/>
        <v>0</v>
      </c>
      <c r="G172" s="29"/>
      <c r="H172" s="20">
        <f t="shared" si="34"/>
        <v>0</v>
      </c>
      <c r="I172" s="20">
        <f t="shared" si="35"/>
        <v>0</v>
      </c>
      <c r="J172" s="39">
        <f t="shared" si="36"/>
        <v>0</v>
      </c>
      <c r="K172" s="20"/>
      <c r="L172" s="20"/>
      <c r="M172" s="14"/>
      <c r="N172" s="14"/>
    </row>
    <row r="173" spans="1:14" x14ac:dyDescent="0.25">
      <c r="A173" s="19" t="s">
        <v>347</v>
      </c>
      <c r="B173" s="19" t="s">
        <v>348</v>
      </c>
      <c r="C173" s="19" t="s">
        <v>104</v>
      </c>
      <c r="D173" s="20">
        <v>22</v>
      </c>
      <c r="E173" s="29"/>
      <c r="F173" s="20">
        <f t="shared" si="33"/>
        <v>0</v>
      </c>
      <c r="G173" s="29"/>
      <c r="H173" s="20">
        <f t="shared" si="34"/>
        <v>0</v>
      </c>
      <c r="I173" s="20">
        <f t="shared" si="35"/>
        <v>0</v>
      </c>
      <c r="J173" s="39">
        <f t="shared" si="36"/>
        <v>0</v>
      </c>
      <c r="K173" s="20"/>
      <c r="L173" s="20"/>
      <c r="M173" s="14"/>
      <c r="N173" s="14"/>
    </row>
    <row r="174" spans="1:14" x14ac:dyDescent="0.25">
      <c r="A174" s="19" t="s">
        <v>349</v>
      </c>
      <c r="B174" s="19" t="s">
        <v>350</v>
      </c>
      <c r="C174" s="19" t="s">
        <v>104</v>
      </c>
      <c r="D174" s="20">
        <v>26</v>
      </c>
      <c r="E174" s="29"/>
      <c r="F174" s="20">
        <f t="shared" si="33"/>
        <v>0</v>
      </c>
      <c r="G174" s="29"/>
      <c r="H174" s="20">
        <f t="shared" si="34"/>
        <v>0</v>
      </c>
      <c r="I174" s="20">
        <f t="shared" si="35"/>
        <v>0</v>
      </c>
      <c r="J174" s="39">
        <f t="shared" si="36"/>
        <v>0</v>
      </c>
      <c r="K174" s="20"/>
      <c r="L174" s="20"/>
      <c r="M174" s="14"/>
      <c r="N174" s="14"/>
    </row>
    <row r="175" spans="1:14" x14ac:dyDescent="0.25">
      <c r="A175" s="19" t="s">
        <v>351</v>
      </c>
      <c r="B175" s="19" t="s">
        <v>352</v>
      </c>
      <c r="C175" s="19" t="s">
        <v>114</v>
      </c>
      <c r="D175" s="20">
        <v>380</v>
      </c>
      <c r="E175" s="29"/>
      <c r="F175" s="20">
        <f t="shared" si="33"/>
        <v>0</v>
      </c>
      <c r="G175" s="29"/>
      <c r="H175" s="20">
        <f t="shared" si="34"/>
        <v>0</v>
      </c>
      <c r="I175" s="20">
        <f t="shared" si="35"/>
        <v>0</v>
      </c>
      <c r="J175" s="39">
        <f t="shared" si="36"/>
        <v>0</v>
      </c>
      <c r="K175" s="20"/>
      <c r="L175" s="20"/>
      <c r="M175" s="14"/>
      <c r="N175" s="14"/>
    </row>
    <row r="176" spans="1:14" x14ac:dyDescent="0.25">
      <c r="A176" s="19" t="s">
        <v>353</v>
      </c>
      <c r="B176" s="19" t="s">
        <v>354</v>
      </c>
      <c r="C176" s="19" t="s">
        <v>114</v>
      </c>
      <c r="D176" s="20">
        <v>380</v>
      </c>
      <c r="E176" s="29"/>
      <c r="F176" s="20">
        <f t="shared" si="33"/>
        <v>0</v>
      </c>
      <c r="G176" s="29"/>
      <c r="H176" s="20">
        <f t="shared" si="34"/>
        <v>0</v>
      </c>
      <c r="I176" s="20">
        <f t="shared" si="35"/>
        <v>0</v>
      </c>
      <c r="J176" s="39">
        <f t="shared" si="36"/>
        <v>0</v>
      </c>
      <c r="K176" s="20"/>
      <c r="L176" s="20"/>
      <c r="M176" s="14"/>
      <c r="N176" s="14"/>
    </row>
    <row r="177" spans="1:14" x14ac:dyDescent="0.25">
      <c r="A177" s="19" t="s">
        <v>355</v>
      </c>
      <c r="B177" s="19" t="s">
        <v>356</v>
      </c>
      <c r="C177" s="19" t="s">
        <v>62</v>
      </c>
      <c r="D177" s="20">
        <v>26</v>
      </c>
      <c r="E177" s="29"/>
      <c r="F177" s="20">
        <f t="shared" si="33"/>
        <v>0</v>
      </c>
      <c r="G177" s="29"/>
      <c r="H177" s="20">
        <f t="shared" si="34"/>
        <v>0</v>
      </c>
      <c r="I177" s="20">
        <f t="shared" si="35"/>
        <v>0</v>
      </c>
      <c r="J177" s="39">
        <f t="shared" si="36"/>
        <v>0</v>
      </c>
      <c r="K177" s="20"/>
      <c r="L177" s="20"/>
      <c r="M177" s="14"/>
      <c r="N177" s="14"/>
    </row>
    <row r="178" spans="1:14" x14ac:dyDescent="0.25">
      <c r="A178" s="19" t="s">
        <v>357</v>
      </c>
      <c r="B178" s="19" t="s">
        <v>358</v>
      </c>
      <c r="C178" s="19" t="s">
        <v>62</v>
      </c>
      <c r="D178" s="20">
        <v>26</v>
      </c>
      <c r="E178" s="29"/>
      <c r="F178" s="20">
        <f t="shared" si="33"/>
        <v>0</v>
      </c>
      <c r="G178" s="29"/>
      <c r="H178" s="20">
        <f t="shared" si="34"/>
        <v>0</v>
      </c>
      <c r="I178" s="20">
        <f t="shared" si="35"/>
        <v>0</v>
      </c>
      <c r="J178" s="39">
        <f t="shared" si="36"/>
        <v>0</v>
      </c>
      <c r="K178" s="20"/>
      <c r="L178" s="20"/>
      <c r="M178" s="14"/>
      <c r="N178" s="14"/>
    </row>
    <row r="179" spans="1:14" x14ac:dyDescent="0.25">
      <c r="A179" s="19" t="s">
        <v>359</v>
      </c>
      <c r="B179" s="19" t="s">
        <v>360</v>
      </c>
      <c r="C179" s="19" t="s">
        <v>114</v>
      </c>
      <c r="D179" s="20">
        <v>140</v>
      </c>
      <c r="E179" s="29"/>
      <c r="F179" s="20">
        <f t="shared" si="33"/>
        <v>0</v>
      </c>
      <c r="G179" s="29"/>
      <c r="H179" s="20">
        <f t="shared" si="34"/>
        <v>0</v>
      </c>
      <c r="I179" s="20">
        <f t="shared" si="35"/>
        <v>0</v>
      </c>
      <c r="J179" s="39">
        <f t="shared" si="36"/>
        <v>0</v>
      </c>
      <c r="K179" s="20"/>
      <c r="L179" s="20"/>
      <c r="M179" s="14"/>
      <c r="N179" s="14"/>
    </row>
    <row r="180" spans="1:14" x14ac:dyDescent="0.25">
      <c r="A180" s="19" t="s">
        <v>361</v>
      </c>
      <c r="B180" s="19" t="s">
        <v>362</v>
      </c>
      <c r="C180" s="19" t="s">
        <v>62</v>
      </c>
      <c r="D180" s="20">
        <v>4</v>
      </c>
      <c r="E180" s="29"/>
      <c r="F180" s="20">
        <f t="shared" si="33"/>
        <v>0</v>
      </c>
      <c r="G180" s="29"/>
      <c r="H180" s="20">
        <f t="shared" si="34"/>
        <v>0</v>
      </c>
      <c r="I180" s="20">
        <f t="shared" si="35"/>
        <v>0</v>
      </c>
      <c r="J180" s="39">
        <f t="shared" si="36"/>
        <v>0</v>
      </c>
      <c r="K180" s="20"/>
      <c r="L180" s="20"/>
      <c r="M180" s="14"/>
      <c r="N180" s="14"/>
    </row>
    <row r="181" spans="1:14" x14ac:dyDescent="0.25">
      <c r="A181" s="19" t="s">
        <v>15</v>
      </c>
      <c r="B181" s="19" t="s">
        <v>15</v>
      </c>
      <c r="C181" s="19" t="s">
        <v>15</v>
      </c>
      <c r="D181" s="20"/>
      <c r="E181" s="29"/>
      <c r="F181" s="20"/>
      <c r="G181" s="29"/>
      <c r="H181" s="20"/>
      <c r="I181" s="20"/>
      <c r="J181" s="20"/>
      <c r="K181" s="20"/>
      <c r="L181" s="20"/>
      <c r="M181" s="14"/>
      <c r="N181" s="14"/>
    </row>
    <row r="182" spans="1:14" x14ac:dyDescent="0.25">
      <c r="A182" s="15" t="s">
        <v>15</v>
      </c>
      <c r="B182" s="15" t="s">
        <v>363</v>
      </c>
      <c r="C182" s="15" t="s">
        <v>15</v>
      </c>
      <c r="D182" s="16"/>
      <c r="E182" s="27"/>
      <c r="F182" s="16"/>
      <c r="G182" s="27"/>
      <c r="H182" s="16"/>
      <c r="I182" s="16"/>
      <c r="J182" s="16"/>
      <c r="K182" s="16"/>
      <c r="L182" s="16"/>
      <c r="M182" s="14"/>
      <c r="N182" s="14"/>
    </row>
    <row r="183" spans="1:14" x14ac:dyDescent="0.25">
      <c r="A183" s="19" t="s">
        <v>364</v>
      </c>
      <c r="B183" s="19" t="s">
        <v>365</v>
      </c>
      <c r="C183" s="19" t="s">
        <v>62</v>
      </c>
      <c r="D183" s="20">
        <v>64</v>
      </c>
      <c r="E183" s="29"/>
      <c r="F183" s="20">
        <f>D183*E183</f>
        <v>0</v>
      </c>
      <c r="G183" s="29"/>
      <c r="H183" s="20">
        <f>D183*G183</f>
        <v>0</v>
      </c>
      <c r="I183" s="20">
        <f>F183+H183</f>
        <v>0</v>
      </c>
      <c r="J183" s="39">
        <f t="shared" ref="J183:J199" si="37">$I183</f>
        <v>0</v>
      </c>
      <c r="K183" s="20"/>
      <c r="L183" s="20"/>
      <c r="M183" s="14"/>
      <c r="N183" s="14"/>
    </row>
    <row r="184" spans="1:14" x14ac:dyDescent="0.25">
      <c r="A184" s="19" t="s">
        <v>366</v>
      </c>
      <c r="B184" s="19" t="s">
        <v>367</v>
      </c>
      <c r="C184" s="19" t="s">
        <v>368</v>
      </c>
      <c r="D184" s="20">
        <v>42</v>
      </c>
      <c r="E184" s="29"/>
      <c r="F184" s="20">
        <f>D184*E184</f>
        <v>0</v>
      </c>
      <c r="G184" s="29"/>
      <c r="H184" s="20">
        <f>D184*G184</f>
        <v>0</v>
      </c>
      <c r="I184" s="20">
        <f>F184+H184</f>
        <v>0</v>
      </c>
      <c r="J184" s="39">
        <f t="shared" si="37"/>
        <v>0</v>
      </c>
      <c r="K184" s="20"/>
      <c r="L184" s="20"/>
      <c r="M184" s="14"/>
      <c r="N184" s="14"/>
    </row>
    <row r="185" spans="1:14" x14ac:dyDescent="0.25">
      <c r="A185" s="19" t="s">
        <v>369</v>
      </c>
      <c r="B185" s="19" t="s">
        <v>370</v>
      </c>
      <c r="C185" s="19" t="s">
        <v>368</v>
      </c>
      <c r="D185" s="20">
        <v>32</v>
      </c>
      <c r="E185" s="29"/>
      <c r="F185" s="20">
        <f>D185*E185</f>
        <v>0</v>
      </c>
      <c r="G185" s="29"/>
      <c r="H185" s="20">
        <f>D185*G185</f>
        <v>0</v>
      </c>
      <c r="I185" s="20">
        <f>F185+H185</f>
        <v>0</v>
      </c>
      <c r="J185" s="39">
        <f t="shared" si="37"/>
        <v>0</v>
      </c>
      <c r="K185" s="20"/>
      <c r="L185" s="20"/>
      <c r="M185" s="14"/>
      <c r="N185" s="14"/>
    </row>
    <row r="186" spans="1:14" x14ac:dyDescent="0.25">
      <c r="A186" s="19" t="s">
        <v>371</v>
      </c>
      <c r="B186" s="19" t="s">
        <v>372</v>
      </c>
      <c r="C186" s="19" t="s">
        <v>140</v>
      </c>
      <c r="D186" s="20">
        <v>350</v>
      </c>
      <c r="E186" s="29"/>
      <c r="F186" s="20">
        <f>D186*E186</f>
        <v>0</v>
      </c>
      <c r="G186" s="29"/>
      <c r="H186" s="20">
        <f>D186*G186</f>
        <v>0</v>
      </c>
      <c r="I186" s="20">
        <f>F186+H186</f>
        <v>0</v>
      </c>
      <c r="J186" s="39">
        <f t="shared" si="37"/>
        <v>0</v>
      </c>
      <c r="K186" s="20"/>
      <c r="L186" s="20"/>
      <c r="M186" s="14"/>
      <c r="N186" s="14"/>
    </row>
    <row r="187" spans="1:14" x14ac:dyDescent="0.25">
      <c r="A187" s="15" t="s">
        <v>15</v>
      </c>
      <c r="B187" s="15" t="s">
        <v>373</v>
      </c>
      <c r="C187" s="15" t="s">
        <v>15</v>
      </c>
      <c r="D187" s="16"/>
      <c r="E187" s="27"/>
      <c r="F187" s="16"/>
      <c r="G187" s="27"/>
      <c r="H187" s="16"/>
      <c r="I187" s="16"/>
      <c r="J187" s="16"/>
      <c r="K187" s="16"/>
      <c r="L187" s="16"/>
      <c r="M187" s="14"/>
      <c r="N187" s="14"/>
    </row>
    <row r="188" spans="1:14" x14ac:dyDescent="0.25">
      <c r="A188" s="19" t="s">
        <v>374</v>
      </c>
      <c r="B188" s="19" t="s">
        <v>375</v>
      </c>
      <c r="C188" s="19" t="s">
        <v>62</v>
      </c>
      <c r="D188" s="20">
        <v>36</v>
      </c>
      <c r="E188" s="29"/>
      <c r="F188" s="20">
        <f>D188*E188</f>
        <v>0</v>
      </c>
      <c r="G188" s="29"/>
      <c r="H188" s="20">
        <f>D188*G188</f>
        <v>0</v>
      </c>
      <c r="I188" s="20">
        <f>F188+H188</f>
        <v>0</v>
      </c>
      <c r="J188" s="39">
        <f t="shared" si="37"/>
        <v>0</v>
      </c>
      <c r="K188" s="20"/>
      <c r="L188" s="20"/>
      <c r="M188" s="14"/>
      <c r="N188" s="14"/>
    </row>
    <row r="189" spans="1:14" x14ac:dyDescent="0.25">
      <c r="A189" s="15" t="s">
        <v>15</v>
      </c>
      <c r="B189" s="15" t="s">
        <v>376</v>
      </c>
      <c r="C189" s="15" t="s">
        <v>15</v>
      </c>
      <c r="D189" s="16"/>
      <c r="E189" s="27"/>
      <c r="F189" s="16"/>
      <c r="G189" s="27"/>
      <c r="H189" s="16"/>
      <c r="I189" s="16"/>
      <c r="J189" s="16"/>
      <c r="K189" s="16"/>
      <c r="L189" s="16"/>
      <c r="M189" s="14"/>
      <c r="N189" s="14"/>
    </row>
    <row r="190" spans="1:14" x14ac:dyDescent="0.25">
      <c r="A190" s="19" t="s">
        <v>377</v>
      </c>
      <c r="B190" s="19" t="s">
        <v>378</v>
      </c>
      <c r="C190" s="19" t="s">
        <v>62</v>
      </c>
      <c r="D190" s="20">
        <v>4</v>
      </c>
      <c r="E190" s="29"/>
      <c r="F190" s="20">
        <f>D190*E190</f>
        <v>0</v>
      </c>
      <c r="G190" s="29"/>
      <c r="H190" s="20">
        <f>D190*G190</f>
        <v>0</v>
      </c>
      <c r="I190" s="20">
        <f>F190+H190</f>
        <v>0</v>
      </c>
      <c r="J190" s="39">
        <f t="shared" si="37"/>
        <v>0</v>
      </c>
      <c r="K190" s="20"/>
      <c r="L190" s="20"/>
      <c r="M190" s="14"/>
      <c r="N190" s="14"/>
    </row>
    <row r="191" spans="1:14" x14ac:dyDescent="0.25">
      <c r="A191" s="19" t="s">
        <v>379</v>
      </c>
      <c r="B191" s="19" t="s">
        <v>380</v>
      </c>
      <c r="C191" s="19" t="s">
        <v>62</v>
      </c>
      <c r="D191" s="20">
        <v>3</v>
      </c>
      <c r="E191" s="29"/>
      <c r="F191" s="20">
        <f>D191*E191</f>
        <v>0</v>
      </c>
      <c r="G191" s="29"/>
      <c r="H191" s="20">
        <f>D191*G191</f>
        <v>0</v>
      </c>
      <c r="I191" s="20">
        <f>F191+H191</f>
        <v>0</v>
      </c>
      <c r="J191" s="39">
        <f t="shared" si="37"/>
        <v>0</v>
      </c>
      <c r="K191" s="20"/>
      <c r="L191" s="20"/>
      <c r="M191" s="14"/>
      <c r="N191" s="14"/>
    </row>
    <row r="192" spans="1:14" x14ac:dyDescent="0.25">
      <c r="A192" s="19" t="s">
        <v>381</v>
      </c>
      <c r="B192" s="19" t="s">
        <v>382</v>
      </c>
      <c r="C192" s="19" t="s">
        <v>140</v>
      </c>
      <c r="D192" s="20">
        <v>100</v>
      </c>
      <c r="E192" s="29"/>
      <c r="F192" s="20">
        <f>D192*E192</f>
        <v>0</v>
      </c>
      <c r="G192" s="29"/>
      <c r="H192" s="20">
        <f>D192*G192</f>
        <v>0</v>
      </c>
      <c r="I192" s="20">
        <f>F192+H192</f>
        <v>0</v>
      </c>
      <c r="J192" s="39">
        <f t="shared" si="37"/>
        <v>0</v>
      </c>
      <c r="K192" s="20"/>
      <c r="L192" s="20"/>
      <c r="M192" s="14"/>
      <c r="N192" s="14"/>
    </row>
    <row r="193" spans="1:14" x14ac:dyDescent="0.25">
      <c r="A193" s="19" t="s">
        <v>383</v>
      </c>
      <c r="B193" s="19" t="s">
        <v>384</v>
      </c>
      <c r="C193" s="19" t="s">
        <v>114</v>
      </c>
      <c r="D193" s="20">
        <v>8</v>
      </c>
      <c r="E193" s="29"/>
      <c r="F193" s="20">
        <f>D193*E193</f>
        <v>0</v>
      </c>
      <c r="G193" s="29"/>
      <c r="H193" s="20">
        <f>D193*G193</f>
        <v>0</v>
      </c>
      <c r="I193" s="20">
        <f>F193+H193</f>
        <v>0</v>
      </c>
      <c r="J193" s="39">
        <f t="shared" si="37"/>
        <v>0</v>
      </c>
      <c r="K193" s="20"/>
      <c r="L193" s="20"/>
      <c r="M193" s="14"/>
      <c r="N193" s="14"/>
    </row>
    <row r="194" spans="1:14" x14ac:dyDescent="0.25">
      <c r="A194" s="15" t="s">
        <v>15</v>
      </c>
      <c r="B194" s="15" t="s">
        <v>385</v>
      </c>
      <c r="C194" s="15" t="s">
        <v>15</v>
      </c>
      <c r="D194" s="16"/>
      <c r="E194" s="27"/>
      <c r="F194" s="16"/>
      <c r="G194" s="27"/>
      <c r="H194" s="16"/>
      <c r="I194" s="16"/>
      <c r="J194" s="16"/>
      <c r="K194" s="16"/>
      <c r="L194" s="16"/>
      <c r="M194" s="14"/>
      <c r="N194" s="14"/>
    </row>
    <row r="195" spans="1:14" x14ac:dyDescent="0.25">
      <c r="A195" s="19" t="s">
        <v>386</v>
      </c>
      <c r="B195" s="19" t="s">
        <v>387</v>
      </c>
      <c r="C195" s="19" t="s">
        <v>388</v>
      </c>
      <c r="D195" s="20">
        <v>30</v>
      </c>
      <c r="E195" s="29"/>
      <c r="F195" s="20">
        <f>D195*E195</f>
        <v>0</v>
      </c>
      <c r="G195" s="29"/>
      <c r="H195" s="20">
        <f>D195*G195</f>
        <v>0</v>
      </c>
      <c r="I195" s="20">
        <f>F195+H195</f>
        <v>0</v>
      </c>
      <c r="J195" s="39">
        <f t="shared" si="37"/>
        <v>0</v>
      </c>
      <c r="K195" s="20"/>
      <c r="L195" s="20"/>
      <c r="M195" s="14"/>
      <c r="N195" s="14"/>
    </row>
    <row r="196" spans="1:14" x14ac:dyDescent="0.25">
      <c r="A196" s="21" t="s">
        <v>15</v>
      </c>
      <c r="B196" s="21" t="s">
        <v>389</v>
      </c>
      <c r="C196" s="21" t="s">
        <v>15</v>
      </c>
      <c r="D196" s="22"/>
      <c r="E196" s="30"/>
      <c r="F196" s="22"/>
      <c r="G196" s="30"/>
      <c r="H196" s="22"/>
      <c r="I196" s="22"/>
      <c r="J196" s="22"/>
      <c r="K196" s="22"/>
      <c r="L196" s="22"/>
      <c r="M196" s="14"/>
      <c r="N196" s="14"/>
    </row>
    <row r="197" spans="1:14" x14ac:dyDescent="0.25">
      <c r="A197" s="19" t="s">
        <v>390</v>
      </c>
      <c r="B197" s="19" t="s">
        <v>391</v>
      </c>
      <c r="C197" s="19" t="s">
        <v>104</v>
      </c>
      <c r="D197" s="20">
        <v>50</v>
      </c>
      <c r="E197" s="29"/>
      <c r="F197" s="20">
        <f>D197*E197</f>
        <v>0</v>
      </c>
      <c r="G197" s="29"/>
      <c r="H197" s="20">
        <f>D197*G197</f>
        <v>0</v>
      </c>
      <c r="I197" s="20">
        <f>F197+H197</f>
        <v>0</v>
      </c>
      <c r="J197" s="39">
        <f t="shared" si="37"/>
        <v>0</v>
      </c>
      <c r="K197" s="20"/>
      <c r="L197" s="20"/>
      <c r="M197" s="14"/>
      <c r="N197" s="14"/>
    </row>
    <row r="198" spans="1:14" x14ac:dyDescent="0.25">
      <c r="A198" s="19" t="s">
        <v>392</v>
      </c>
      <c r="B198" s="19" t="s">
        <v>393</v>
      </c>
      <c r="C198" s="19" t="s">
        <v>104</v>
      </c>
      <c r="D198" s="20">
        <v>30</v>
      </c>
      <c r="E198" s="29"/>
      <c r="F198" s="20">
        <f>D198*E198</f>
        <v>0</v>
      </c>
      <c r="G198" s="29"/>
      <c r="H198" s="20">
        <f>D198*G198</f>
        <v>0</v>
      </c>
      <c r="I198" s="20">
        <f>F198+H198</f>
        <v>0</v>
      </c>
      <c r="J198" s="39">
        <f t="shared" si="37"/>
        <v>0</v>
      </c>
      <c r="K198" s="20"/>
      <c r="L198" s="20"/>
      <c r="M198" s="14"/>
      <c r="N198" s="14"/>
    </row>
    <row r="199" spans="1:14" x14ac:dyDescent="0.25">
      <c r="A199" s="19" t="s">
        <v>394</v>
      </c>
      <c r="B199" s="19" t="s">
        <v>395</v>
      </c>
      <c r="C199" s="19" t="s">
        <v>104</v>
      </c>
      <c r="D199" s="20">
        <v>25</v>
      </c>
      <c r="E199" s="29"/>
      <c r="F199" s="20">
        <f>D199*E199</f>
        <v>0</v>
      </c>
      <c r="G199" s="29"/>
      <c r="H199" s="20">
        <f>D199*G199</f>
        <v>0</v>
      </c>
      <c r="I199" s="20">
        <f>F199+H199</f>
        <v>0</v>
      </c>
      <c r="J199" s="39">
        <f t="shared" si="37"/>
        <v>0</v>
      </c>
      <c r="K199" s="20"/>
      <c r="L199" s="20"/>
      <c r="M199" s="14"/>
      <c r="N199" s="14"/>
    </row>
    <row r="200" spans="1:14" x14ac:dyDescent="0.25">
      <c r="A200" s="21" t="s">
        <v>15</v>
      </c>
      <c r="B200" s="21" t="s">
        <v>396</v>
      </c>
      <c r="C200" s="21" t="s">
        <v>15</v>
      </c>
      <c r="D200" s="22"/>
      <c r="E200" s="30"/>
      <c r="F200" s="22"/>
      <c r="G200" s="30"/>
      <c r="H200" s="22"/>
      <c r="I200" s="22"/>
      <c r="J200" s="22"/>
      <c r="K200" s="22"/>
      <c r="L200" s="22"/>
      <c r="M200" s="14"/>
      <c r="N200" s="14"/>
    </row>
    <row r="201" spans="1:14" x14ac:dyDescent="0.25">
      <c r="A201" s="19" t="s">
        <v>397</v>
      </c>
      <c r="B201" s="19" t="s">
        <v>398</v>
      </c>
      <c r="C201" s="19" t="s">
        <v>104</v>
      </c>
      <c r="D201" s="20">
        <v>12</v>
      </c>
      <c r="E201" s="29"/>
      <c r="F201" s="20">
        <f>D201*E201</f>
        <v>0</v>
      </c>
      <c r="G201" s="29"/>
      <c r="H201" s="20">
        <f>D201*G201</f>
        <v>0</v>
      </c>
      <c r="I201" s="20">
        <f>F201+H201</f>
        <v>0</v>
      </c>
      <c r="J201" s="39">
        <f t="shared" ref="J201:J208" si="38">$I201</f>
        <v>0</v>
      </c>
      <c r="K201" s="20"/>
      <c r="L201" s="20"/>
      <c r="M201" s="14"/>
      <c r="N201" s="14"/>
    </row>
    <row r="202" spans="1:14" x14ac:dyDescent="0.25">
      <c r="A202" s="19" t="s">
        <v>399</v>
      </c>
      <c r="B202" s="19" t="s">
        <v>400</v>
      </c>
      <c r="C202" s="19" t="s">
        <v>104</v>
      </c>
      <c r="D202" s="20">
        <v>20</v>
      </c>
      <c r="E202" s="29"/>
      <c r="F202" s="20">
        <f>D202*E202</f>
        <v>0</v>
      </c>
      <c r="G202" s="29"/>
      <c r="H202" s="20">
        <f>D202*G202</f>
        <v>0</v>
      </c>
      <c r="I202" s="20">
        <f>F202+H202</f>
        <v>0</v>
      </c>
      <c r="J202" s="39">
        <f t="shared" si="38"/>
        <v>0</v>
      </c>
      <c r="K202" s="20"/>
      <c r="L202" s="20"/>
      <c r="M202" s="14"/>
      <c r="N202" s="14"/>
    </row>
    <row r="203" spans="1:14" x14ac:dyDescent="0.25">
      <c r="A203" s="19" t="s">
        <v>401</v>
      </c>
      <c r="B203" s="19" t="s">
        <v>402</v>
      </c>
      <c r="C203" s="19" t="s">
        <v>104</v>
      </c>
      <c r="D203" s="20">
        <v>10</v>
      </c>
      <c r="E203" s="29"/>
      <c r="F203" s="20">
        <f>D203*E203</f>
        <v>0</v>
      </c>
      <c r="G203" s="29"/>
      <c r="H203" s="20">
        <f>D203*G203</f>
        <v>0</v>
      </c>
      <c r="I203" s="20">
        <f>F203+H203</f>
        <v>0</v>
      </c>
      <c r="J203" s="39">
        <f t="shared" si="38"/>
        <v>0</v>
      </c>
      <c r="K203" s="20"/>
      <c r="L203" s="20"/>
      <c r="M203" s="14"/>
      <c r="N203" s="14"/>
    </row>
    <row r="204" spans="1:14" x14ac:dyDescent="0.25">
      <c r="A204" s="19" t="s">
        <v>403</v>
      </c>
      <c r="B204" s="19" t="s">
        <v>404</v>
      </c>
      <c r="C204" s="19" t="s">
        <v>104</v>
      </c>
      <c r="D204" s="20">
        <v>40</v>
      </c>
      <c r="E204" s="29"/>
      <c r="F204" s="20">
        <f>D204*E204</f>
        <v>0</v>
      </c>
      <c r="G204" s="29"/>
      <c r="H204" s="20">
        <f>D204*G204</f>
        <v>0</v>
      </c>
      <c r="I204" s="20">
        <f>F204+H204</f>
        <v>0</v>
      </c>
      <c r="J204" s="39">
        <f t="shared" si="38"/>
        <v>0</v>
      </c>
      <c r="K204" s="20"/>
      <c r="L204" s="20"/>
      <c r="M204" s="14"/>
      <c r="N204" s="14"/>
    </row>
    <row r="205" spans="1:14" x14ac:dyDescent="0.25">
      <c r="A205" s="15" t="s">
        <v>15</v>
      </c>
      <c r="B205" s="15" t="s">
        <v>405</v>
      </c>
      <c r="C205" s="15" t="s">
        <v>15</v>
      </c>
      <c r="D205" s="16"/>
      <c r="E205" s="27"/>
      <c r="F205" s="16"/>
      <c r="G205" s="27"/>
      <c r="H205" s="16"/>
      <c r="I205" s="16"/>
      <c r="J205" s="16"/>
      <c r="K205" s="16"/>
      <c r="L205" s="16"/>
      <c r="M205" s="14"/>
      <c r="N205" s="14"/>
    </row>
    <row r="206" spans="1:14" x14ac:dyDescent="0.25">
      <c r="A206" s="19" t="s">
        <v>406</v>
      </c>
      <c r="B206" s="19" t="s">
        <v>407</v>
      </c>
      <c r="C206" s="19" t="s">
        <v>104</v>
      </c>
      <c r="D206" s="20">
        <v>30</v>
      </c>
      <c r="E206" s="29"/>
      <c r="F206" s="20">
        <f>D206*E206</f>
        <v>0</v>
      </c>
      <c r="G206" s="29"/>
      <c r="H206" s="20">
        <f>D206*G206</f>
        <v>0</v>
      </c>
      <c r="I206" s="20">
        <f>F206+H206</f>
        <v>0</v>
      </c>
      <c r="J206" s="39">
        <f t="shared" si="38"/>
        <v>0</v>
      </c>
      <c r="K206" s="20"/>
      <c r="L206" s="20"/>
      <c r="M206" s="14"/>
      <c r="N206" s="14"/>
    </row>
    <row r="207" spans="1:14" x14ac:dyDescent="0.25">
      <c r="A207" s="19" t="s">
        <v>15</v>
      </c>
      <c r="B207" s="19" t="s">
        <v>15</v>
      </c>
      <c r="C207" s="19" t="s">
        <v>15</v>
      </c>
      <c r="D207" s="23"/>
      <c r="E207" s="31"/>
      <c r="F207" s="23"/>
      <c r="G207" s="31"/>
      <c r="H207" s="23"/>
      <c r="I207" s="23"/>
      <c r="J207" s="23"/>
      <c r="K207" s="23"/>
      <c r="L207" s="23"/>
      <c r="M207" s="14"/>
      <c r="N207" s="14"/>
    </row>
    <row r="208" spans="1:14" x14ac:dyDescent="0.25">
      <c r="A208" s="19" t="s">
        <v>408</v>
      </c>
      <c r="B208" s="19" t="s">
        <v>409</v>
      </c>
      <c r="C208" s="19" t="s">
        <v>15</v>
      </c>
      <c r="D208" s="20"/>
      <c r="E208" s="29"/>
      <c r="F208" s="20">
        <f>O6+Parametry!B33/100*F191+Parametry!B33/100*F192+Parametry!B33/100*F193+Parametry!B33/100*F195+Parametry!B33/100*F197+Parametry!B33/100*F198+Parametry!B33/100*F199+Parametry!B33/100*F201+Parametry!B33/100*F202+Parametry!B33/100*F203+Parametry!B33/100*F204+Parametry!B33/100*F206</f>
        <v>0</v>
      </c>
      <c r="G208" s="29"/>
      <c r="H208" s="20"/>
      <c r="I208" s="20">
        <f>F208+H208</f>
        <v>0</v>
      </c>
      <c r="J208" s="39">
        <f t="shared" si="38"/>
        <v>0</v>
      </c>
      <c r="K208" s="20"/>
      <c r="L208" s="20"/>
      <c r="M208" s="14"/>
      <c r="N208" s="14"/>
    </row>
    <row r="209" spans="1:14" x14ac:dyDescent="0.25">
      <c r="A209" s="17" t="s">
        <v>15</v>
      </c>
      <c r="B209" s="17" t="s">
        <v>410</v>
      </c>
      <c r="C209" s="17" t="s">
        <v>15</v>
      </c>
      <c r="D209" s="18"/>
      <c r="E209" s="28"/>
      <c r="F209" s="18">
        <f>SUM(F14:F208)</f>
        <v>0</v>
      </c>
      <c r="G209" s="28"/>
      <c r="H209" s="18">
        <f>SUM(H14:H208)</f>
        <v>0</v>
      </c>
      <c r="I209" s="18">
        <f>SUM(I14:I208)</f>
        <v>0</v>
      </c>
      <c r="J209" s="18">
        <f>SUM(J14:J208)</f>
        <v>0</v>
      </c>
      <c r="K209" s="18">
        <f>SUM(K14:K208)</f>
        <v>0</v>
      </c>
      <c r="L209" s="18">
        <f>SUM(L14:L208)</f>
        <v>0</v>
      </c>
      <c r="M209" s="14"/>
      <c r="N209" s="14"/>
    </row>
    <row r="210" spans="1:14" x14ac:dyDescent="0.25">
      <c r="A210" s="17" t="s">
        <v>15</v>
      </c>
      <c r="B210" s="17" t="s">
        <v>411</v>
      </c>
      <c r="C210" s="17" t="s">
        <v>15</v>
      </c>
      <c r="D210" s="18"/>
      <c r="E210" s="28"/>
      <c r="F210" s="18"/>
      <c r="G210" s="28"/>
      <c r="H210" s="18"/>
      <c r="I210" s="18"/>
      <c r="J210" s="18"/>
      <c r="K210" s="18"/>
      <c r="L210" s="18"/>
      <c r="M210" s="14"/>
      <c r="N210" s="14"/>
    </row>
    <row r="211" spans="1:14" x14ac:dyDescent="0.25">
      <c r="A211" s="15" t="s">
        <v>15</v>
      </c>
      <c r="B211" s="15" t="s">
        <v>412</v>
      </c>
      <c r="C211" s="15" t="s">
        <v>15</v>
      </c>
      <c r="D211" s="16"/>
      <c r="E211" s="27"/>
      <c r="F211" s="16"/>
      <c r="G211" s="27"/>
      <c r="H211" s="16"/>
      <c r="I211" s="16"/>
      <c r="J211" s="16"/>
      <c r="K211" s="16"/>
      <c r="L211" s="16"/>
      <c r="M211" s="14"/>
      <c r="N211" s="14"/>
    </row>
    <row r="212" spans="1:14" x14ac:dyDescent="0.25">
      <c r="A212" s="19" t="s">
        <v>413</v>
      </c>
      <c r="B212" s="19" t="s">
        <v>414</v>
      </c>
      <c r="C212" s="19" t="s">
        <v>388</v>
      </c>
      <c r="D212" s="20">
        <v>400</v>
      </c>
      <c r="E212" s="29"/>
      <c r="F212" s="20">
        <f>D212*E212</f>
        <v>0</v>
      </c>
      <c r="G212" s="29"/>
      <c r="H212" s="20">
        <f>D212*G212</f>
        <v>0</v>
      </c>
      <c r="I212" s="20">
        <f>F212+H212</f>
        <v>0</v>
      </c>
      <c r="J212" s="39">
        <f t="shared" ref="J212" si="39">$I212</f>
        <v>0</v>
      </c>
      <c r="K212" s="20"/>
      <c r="L212" s="20"/>
      <c r="M212" s="14"/>
      <c r="N212" s="14"/>
    </row>
    <row r="213" spans="1:14" x14ac:dyDescent="0.25">
      <c r="A213" s="15" t="s">
        <v>15</v>
      </c>
      <c r="B213" s="15" t="s">
        <v>415</v>
      </c>
      <c r="C213" s="15" t="s">
        <v>15</v>
      </c>
      <c r="D213" s="16"/>
      <c r="E213" s="27"/>
      <c r="F213" s="16"/>
      <c r="G213" s="27"/>
      <c r="H213" s="16"/>
      <c r="I213" s="16"/>
      <c r="J213" s="16"/>
      <c r="K213" s="16"/>
      <c r="L213" s="16"/>
      <c r="M213" s="14"/>
      <c r="N213" s="14"/>
    </row>
    <row r="214" spans="1:14" x14ac:dyDescent="0.25">
      <c r="A214" s="19" t="s">
        <v>416</v>
      </c>
      <c r="B214" s="19" t="s">
        <v>417</v>
      </c>
      <c r="C214" s="19" t="s">
        <v>104</v>
      </c>
      <c r="D214" s="20">
        <v>40</v>
      </c>
      <c r="E214" s="29"/>
      <c r="F214" s="20">
        <f>D214*E214</f>
        <v>0</v>
      </c>
      <c r="G214" s="29"/>
      <c r="H214" s="20">
        <f>D214*G214</f>
        <v>0</v>
      </c>
      <c r="I214" s="20">
        <f>F214+H214</f>
        <v>0</v>
      </c>
      <c r="J214" s="39">
        <f t="shared" ref="J214" si="40">$I214</f>
        <v>0</v>
      </c>
      <c r="K214" s="20"/>
      <c r="L214" s="20"/>
      <c r="M214" s="14"/>
      <c r="N214" s="14"/>
    </row>
    <row r="215" spans="1:14" x14ac:dyDescent="0.25">
      <c r="A215" s="15" t="s">
        <v>15</v>
      </c>
      <c r="B215" s="15" t="s">
        <v>418</v>
      </c>
      <c r="C215" s="15" t="s">
        <v>15</v>
      </c>
      <c r="D215" s="16"/>
      <c r="E215" s="27"/>
      <c r="F215" s="16"/>
      <c r="G215" s="27"/>
      <c r="H215" s="16"/>
      <c r="I215" s="16"/>
      <c r="J215" s="16"/>
      <c r="K215" s="16"/>
      <c r="L215" s="16"/>
      <c r="M215" s="14"/>
      <c r="N215" s="14"/>
    </row>
    <row r="216" spans="1:14" x14ac:dyDescent="0.25">
      <c r="A216" s="19" t="s">
        <v>419</v>
      </c>
      <c r="B216" s="19" t="s">
        <v>420</v>
      </c>
      <c r="C216" s="19" t="s">
        <v>62</v>
      </c>
      <c r="D216" s="20">
        <v>47</v>
      </c>
      <c r="E216" s="29"/>
      <c r="F216" s="20">
        <f>D216*E216</f>
        <v>0</v>
      </c>
      <c r="G216" s="29"/>
      <c r="H216" s="20">
        <f>D216*G216</f>
        <v>0</v>
      </c>
      <c r="I216" s="20">
        <f>F216+H216</f>
        <v>0</v>
      </c>
      <c r="J216" s="39">
        <f t="shared" ref="J216:J217" si="41">$I216</f>
        <v>0</v>
      </c>
      <c r="K216" s="20"/>
      <c r="L216" s="20"/>
      <c r="M216" s="14"/>
      <c r="N216" s="14"/>
    </row>
    <row r="217" spans="1:14" x14ac:dyDescent="0.25">
      <c r="A217" s="19" t="s">
        <v>421</v>
      </c>
      <c r="B217" s="19" t="s">
        <v>422</v>
      </c>
      <c r="C217" s="19" t="s">
        <v>62</v>
      </c>
      <c r="D217" s="20">
        <v>10</v>
      </c>
      <c r="E217" s="29"/>
      <c r="F217" s="20">
        <f>D217*E217</f>
        <v>0</v>
      </c>
      <c r="G217" s="29"/>
      <c r="H217" s="20">
        <f>D217*G217</f>
        <v>0</v>
      </c>
      <c r="I217" s="20">
        <f>F217+H217</f>
        <v>0</v>
      </c>
      <c r="J217" s="39">
        <f t="shared" si="41"/>
        <v>0</v>
      </c>
      <c r="K217" s="20"/>
      <c r="L217" s="20"/>
      <c r="M217" s="14"/>
      <c r="N217" s="14"/>
    </row>
    <row r="218" spans="1:14" x14ac:dyDescent="0.25">
      <c r="A218" s="15" t="s">
        <v>15</v>
      </c>
      <c r="B218" s="15" t="s">
        <v>423</v>
      </c>
      <c r="C218" s="15" t="s">
        <v>15</v>
      </c>
      <c r="D218" s="16"/>
      <c r="E218" s="27"/>
      <c r="F218" s="16"/>
      <c r="G218" s="27"/>
      <c r="H218" s="16"/>
      <c r="I218" s="16"/>
      <c r="J218" s="16"/>
      <c r="K218" s="16"/>
      <c r="L218" s="16"/>
      <c r="M218" s="14"/>
      <c r="N218" s="14"/>
    </row>
    <row r="219" spans="1:14" x14ac:dyDescent="0.25">
      <c r="A219" s="19" t="s">
        <v>424</v>
      </c>
      <c r="B219" s="19" t="s">
        <v>425</v>
      </c>
      <c r="C219" s="19" t="s">
        <v>62</v>
      </c>
      <c r="D219" s="20">
        <v>1</v>
      </c>
      <c r="E219" s="29"/>
      <c r="F219" s="20">
        <f>D219*E219</f>
        <v>0</v>
      </c>
      <c r="G219" s="29"/>
      <c r="H219" s="20">
        <f>D219*G219</f>
        <v>0</v>
      </c>
      <c r="I219" s="20">
        <f>F219+H219</f>
        <v>0</v>
      </c>
      <c r="J219" s="39">
        <f t="shared" ref="J219:J220" si="42">$I219</f>
        <v>0</v>
      </c>
      <c r="K219" s="20"/>
      <c r="L219" s="20"/>
      <c r="M219" s="14"/>
      <c r="N219" s="14"/>
    </row>
    <row r="220" spans="1:14" x14ac:dyDescent="0.25">
      <c r="A220" s="19" t="s">
        <v>426</v>
      </c>
      <c r="B220" s="19" t="s">
        <v>427</v>
      </c>
      <c r="C220" s="19" t="s">
        <v>62</v>
      </c>
      <c r="D220" s="20">
        <v>3</v>
      </c>
      <c r="E220" s="29"/>
      <c r="F220" s="20">
        <f>D220*E220</f>
        <v>0</v>
      </c>
      <c r="G220" s="29"/>
      <c r="H220" s="20">
        <f>D220*G220</f>
        <v>0</v>
      </c>
      <c r="I220" s="20">
        <f>F220+H220</f>
        <v>0</v>
      </c>
      <c r="J220" s="39">
        <f t="shared" si="42"/>
        <v>0</v>
      </c>
      <c r="K220" s="20"/>
      <c r="L220" s="20"/>
      <c r="M220" s="14"/>
      <c r="N220" s="14"/>
    </row>
    <row r="221" spans="1:14" x14ac:dyDescent="0.25">
      <c r="A221" s="21" t="s">
        <v>15</v>
      </c>
      <c r="B221" s="21" t="s">
        <v>428</v>
      </c>
      <c r="C221" s="21" t="s">
        <v>15</v>
      </c>
      <c r="D221" s="22"/>
      <c r="E221" s="30"/>
      <c r="F221" s="22"/>
      <c r="G221" s="30"/>
      <c r="H221" s="22"/>
      <c r="I221" s="22"/>
      <c r="J221" s="22"/>
      <c r="K221" s="22"/>
      <c r="L221" s="22"/>
      <c r="M221" s="14"/>
      <c r="N221" s="14"/>
    </row>
    <row r="222" spans="1:14" x14ac:dyDescent="0.25">
      <c r="A222" s="19" t="s">
        <v>429</v>
      </c>
      <c r="B222" s="19" t="s">
        <v>430</v>
      </c>
      <c r="C222" s="19" t="s">
        <v>62</v>
      </c>
      <c r="D222" s="20">
        <v>13</v>
      </c>
      <c r="E222" s="29"/>
      <c r="F222" s="20">
        <f>D222*E222</f>
        <v>0</v>
      </c>
      <c r="G222" s="29"/>
      <c r="H222" s="20">
        <f>D222*G222</f>
        <v>0</v>
      </c>
      <c r="I222" s="20">
        <f>F222+H222</f>
        <v>0</v>
      </c>
      <c r="J222" s="39">
        <f t="shared" ref="J222:J223" si="43">$I222</f>
        <v>0</v>
      </c>
      <c r="K222" s="20"/>
      <c r="L222" s="20"/>
      <c r="M222" s="14"/>
      <c r="N222" s="14"/>
    </row>
    <row r="223" spans="1:14" x14ac:dyDescent="0.25">
      <c r="A223" s="19" t="s">
        <v>429</v>
      </c>
      <c r="B223" s="19" t="s">
        <v>431</v>
      </c>
      <c r="C223" s="19" t="s">
        <v>388</v>
      </c>
      <c r="D223" s="20">
        <v>4</v>
      </c>
      <c r="E223" s="29"/>
      <c r="F223" s="20">
        <f>D223*E223</f>
        <v>0</v>
      </c>
      <c r="G223" s="29"/>
      <c r="H223" s="20">
        <f>D223*G223</f>
        <v>0</v>
      </c>
      <c r="I223" s="20">
        <f>F223+H223</f>
        <v>0</v>
      </c>
      <c r="J223" s="39">
        <f t="shared" si="43"/>
        <v>0</v>
      </c>
      <c r="K223" s="20"/>
      <c r="L223" s="20"/>
      <c r="M223" s="14"/>
      <c r="N223" s="14"/>
    </row>
    <row r="224" spans="1:14" x14ac:dyDescent="0.25">
      <c r="A224" s="15" t="s">
        <v>15</v>
      </c>
      <c r="B224" s="15" t="s">
        <v>432</v>
      </c>
      <c r="C224" s="15" t="s">
        <v>15</v>
      </c>
      <c r="D224" s="16"/>
      <c r="E224" s="27"/>
      <c r="F224" s="16"/>
      <c r="G224" s="27"/>
      <c r="H224" s="16"/>
      <c r="I224" s="16"/>
      <c r="J224" s="16"/>
      <c r="K224" s="16"/>
      <c r="L224" s="16"/>
      <c r="M224" s="14"/>
      <c r="N224" s="14"/>
    </row>
    <row r="225" spans="1:14" x14ac:dyDescent="0.25">
      <c r="A225" s="19" t="s">
        <v>433</v>
      </c>
      <c r="B225" s="19" t="s">
        <v>434</v>
      </c>
      <c r="C225" s="19" t="s">
        <v>114</v>
      </c>
      <c r="D225" s="20">
        <v>280</v>
      </c>
      <c r="E225" s="29"/>
      <c r="F225" s="20">
        <f>D225*E225</f>
        <v>0</v>
      </c>
      <c r="G225" s="29"/>
      <c r="H225" s="20">
        <f>D225*G225</f>
        <v>0</v>
      </c>
      <c r="I225" s="20">
        <f>F225+H225</f>
        <v>0</v>
      </c>
      <c r="J225" s="39">
        <f t="shared" ref="J225:J227" si="44">$I225</f>
        <v>0</v>
      </c>
      <c r="K225" s="20"/>
      <c r="L225" s="20"/>
      <c r="M225" s="14"/>
      <c r="N225" s="14"/>
    </row>
    <row r="226" spans="1:14" x14ac:dyDescent="0.25">
      <c r="A226" s="19" t="s">
        <v>435</v>
      </c>
      <c r="B226" s="19" t="s">
        <v>436</v>
      </c>
      <c r="C226" s="19" t="s">
        <v>114</v>
      </c>
      <c r="D226" s="20">
        <v>50</v>
      </c>
      <c r="E226" s="29"/>
      <c r="F226" s="20">
        <f>D226*E226</f>
        <v>0</v>
      </c>
      <c r="G226" s="29"/>
      <c r="H226" s="20">
        <f>D226*G226</f>
        <v>0</v>
      </c>
      <c r="I226" s="20">
        <f>F226+H226</f>
        <v>0</v>
      </c>
      <c r="J226" s="39">
        <f t="shared" si="44"/>
        <v>0</v>
      </c>
      <c r="K226" s="20"/>
      <c r="L226" s="20"/>
      <c r="M226" s="14"/>
      <c r="N226" s="14"/>
    </row>
    <row r="227" spans="1:14" x14ac:dyDescent="0.25">
      <c r="A227" s="19" t="s">
        <v>437</v>
      </c>
      <c r="B227" s="19" t="s">
        <v>438</v>
      </c>
      <c r="C227" s="19" t="s">
        <v>62</v>
      </c>
      <c r="D227" s="20">
        <v>32</v>
      </c>
      <c r="E227" s="29"/>
      <c r="F227" s="20">
        <f>D227*E227</f>
        <v>0</v>
      </c>
      <c r="G227" s="29"/>
      <c r="H227" s="20">
        <f>D227*G227</f>
        <v>0</v>
      </c>
      <c r="I227" s="20">
        <f>F227+H227</f>
        <v>0</v>
      </c>
      <c r="J227" s="39">
        <f t="shared" si="44"/>
        <v>0</v>
      </c>
      <c r="K227" s="20"/>
      <c r="L227" s="20"/>
      <c r="M227" s="14"/>
      <c r="N227" s="14"/>
    </row>
    <row r="228" spans="1:14" x14ac:dyDescent="0.25">
      <c r="A228" s="15" t="s">
        <v>15</v>
      </c>
      <c r="B228" s="15" t="s">
        <v>439</v>
      </c>
      <c r="C228" s="15" t="s">
        <v>15</v>
      </c>
      <c r="D228" s="16"/>
      <c r="E228" s="27"/>
      <c r="F228" s="16"/>
      <c r="G228" s="27"/>
      <c r="H228" s="16"/>
      <c r="I228" s="16"/>
      <c r="J228" s="16"/>
      <c r="K228" s="16"/>
      <c r="L228" s="16"/>
      <c r="M228" s="14"/>
      <c r="N228" s="14"/>
    </row>
    <row r="229" spans="1:14" x14ac:dyDescent="0.25">
      <c r="A229" s="19" t="s">
        <v>440</v>
      </c>
      <c r="B229" s="19" t="s">
        <v>441</v>
      </c>
      <c r="C229" s="19" t="s">
        <v>62</v>
      </c>
      <c r="D229" s="20">
        <v>6</v>
      </c>
      <c r="E229" s="29"/>
      <c r="F229" s="20">
        <f>D229*E229</f>
        <v>0</v>
      </c>
      <c r="G229" s="29"/>
      <c r="H229" s="20">
        <f>D229*G229</f>
        <v>0</v>
      </c>
      <c r="I229" s="20">
        <f>F229+H229</f>
        <v>0</v>
      </c>
      <c r="J229" s="39">
        <f t="shared" ref="J229:J230" si="45">$I229</f>
        <v>0</v>
      </c>
      <c r="K229" s="20"/>
      <c r="L229" s="20"/>
      <c r="M229" s="14"/>
      <c r="N229" s="14"/>
    </row>
    <row r="230" spans="1:14" x14ac:dyDescent="0.25">
      <c r="A230" s="19" t="s">
        <v>442</v>
      </c>
      <c r="B230" s="19" t="s">
        <v>443</v>
      </c>
      <c r="C230" s="19" t="s">
        <v>388</v>
      </c>
      <c r="D230" s="20">
        <v>30</v>
      </c>
      <c r="E230" s="29"/>
      <c r="F230" s="20">
        <f>D230*E230</f>
        <v>0</v>
      </c>
      <c r="G230" s="29"/>
      <c r="H230" s="20">
        <f>D230*G230</f>
        <v>0</v>
      </c>
      <c r="I230" s="20">
        <f>F230+H230</f>
        <v>0</v>
      </c>
      <c r="J230" s="39">
        <f t="shared" si="45"/>
        <v>0</v>
      </c>
      <c r="K230" s="20"/>
      <c r="L230" s="20"/>
      <c r="M230" s="14"/>
      <c r="N230" s="14"/>
    </row>
    <row r="231" spans="1:14" x14ac:dyDescent="0.25">
      <c r="A231" s="15" t="s">
        <v>15</v>
      </c>
      <c r="B231" s="15" t="s">
        <v>444</v>
      </c>
      <c r="C231" s="15" t="s">
        <v>15</v>
      </c>
      <c r="D231" s="16"/>
      <c r="E231" s="27"/>
      <c r="F231" s="16"/>
      <c r="G231" s="27"/>
      <c r="H231" s="16"/>
      <c r="I231" s="16"/>
      <c r="J231" s="16"/>
      <c r="K231" s="16"/>
      <c r="L231" s="16"/>
      <c r="M231" s="14"/>
      <c r="N231" s="14"/>
    </row>
    <row r="232" spans="1:14" x14ac:dyDescent="0.25">
      <c r="A232" s="19" t="s">
        <v>445</v>
      </c>
      <c r="B232" s="19" t="s">
        <v>446</v>
      </c>
      <c r="C232" s="19" t="s">
        <v>447</v>
      </c>
      <c r="D232" s="20">
        <v>1</v>
      </c>
      <c r="E232" s="29"/>
      <c r="F232" s="20">
        <f>D232*E232</f>
        <v>0</v>
      </c>
      <c r="G232" s="29"/>
      <c r="H232" s="20">
        <f>D232*G232</f>
        <v>0</v>
      </c>
      <c r="I232" s="20">
        <f>F232+H232</f>
        <v>0</v>
      </c>
      <c r="J232" s="39">
        <f t="shared" ref="J232" si="46">$I232</f>
        <v>0</v>
      </c>
      <c r="K232" s="20"/>
      <c r="L232" s="20"/>
      <c r="M232" s="14"/>
      <c r="N232" s="14"/>
    </row>
    <row r="233" spans="1:14" x14ac:dyDescent="0.25">
      <c r="A233" s="15" t="s">
        <v>15</v>
      </c>
      <c r="B233" s="15" t="s">
        <v>448</v>
      </c>
      <c r="C233" s="15" t="s">
        <v>15</v>
      </c>
      <c r="D233" s="16"/>
      <c r="E233" s="27"/>
      <c r="F233" s="16"/>
      <c r="G233" s="27"/>
      <c r="H233" s="16"/>
      <c r="I233" s="16"/>
      <c r="J233" s="16"/>
      <c r="K233" s="16"/>
      <c r="L233" s="16"/>
      <c r="M233" s="14"/>
      <c r="N233" s="14"/>
    </row>
    <row r="234" spans="1:14" x14ac:dyDescent="0.25">
      <c r="A234" s="19" t="s">
        <v>449</v>
      </c>
      <c r="B234" s="19" t="s">
        <v>450</v>
      </c>
      <c r="C234" s="19" t="s">
        <v>447</v>
      </c>
      <c r="D234" s="20">
        <v>1</v>
      </c>
      <c r="E234" s="29"/>
      <c r="F234" s="20">
        <f>D234*E234</f>
        <v>0</v>
      </c>
      <c r="G234" s="29"/>
      <c r="H234" s="20">
        <f>D234*G234</f>
        <v>0</v>
      </c>
      <c r="I234" s="20">
        <f>F234+H234</f>
        <v>0</v>
      </c>
      <c r="J234" s="39">
        <f t="shared" ref="J234" si="47">$I234</f>
        <v>0</v>
      </c>
      <c r="K234" s="20"/>
      <c r="L234" s="20"/>
      <c r="M234" s="14"/>
      <c r="N234" s="14"/>
    </row>
    <row r="235" spans="1:14" x14ac:dyDescent="0.25">
      <c r="A235" s="19" t="s">
        <v>15</v>
      </c>
      <c r="B235" s="19" t="s">
        <v>15</v>
      </c>
      <c r="C235" s="19" t="s">
        <v>15</v>
      </c>
      <c r="D235" s="20"/>
      <c r="E235" s="29"/>
      <c r="F235" s="20"/>
      <c r="G235" s="29"/>
      <c r="H235" s="20"/>
      <c r="I235" s="20"/>
      <c r="J235" s="20"/>
      <c r="K235" s="20"/>
      <c r="L235" s="20"/>
      <c r="M235" s="14"/>
      <c r="N235" s="14"/>
    </row>
    <row r="236" spans="1:14" x14ac:dyDescent="0.25">
      <c r="A236" s="17" t="s">
        <v>15</v>
      </c>
      <c r="B236" s="17" t="s">
        <v>451</v>
      </c>
      <c r="C236" s="17" t="s">
        <v>15</v>
      </c>
      <c r="D236" s="18"/>
      <c r="E236" s="28"/>
      <c r="F236" s="18">
        <f>SUM(F211:F235)</f>
        <v>0</v>
      </c>
      <c r="G236" s="28"/>
      <c r="H236" s="18">
        <f>SUM(H211:H235)</f>
        <v>0</v>
      </c>
      <c r="I236" s="18">
        <f>SUM(I211:I235)</f>
        <v>0</v>
      </c>
      <c r="J236" s="18">
        <f>SUM(J211:J235)</f>
        <v>0</v>
      </c>
      <c r="K236" s="18">
        <f>SUM(K211:K235)</f>
        <v>0</v>
      </c>
      <c r="L236" s="18">
        <f>SUM(L211:L235)</f>
        <v>0</v>
      </c>
      <c r="M236" s="14"/>
      <c r="N236" s="14"/>
    </row>
  </sheetData>
  <sheetProtection password="BAAB" sheet="1" objects="1" scenarios="1" formatColumns="0" formatRows="0"/>
  <pageMargins left="0.43307086614173229" right="0.27" top="0.51181102362204722" bottom="0.35" header="0.23622047244094491" footer="0.23622047244094491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A40" sqref="A40"/>
    </sheetView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19</v>
      </c>
      <c r="C10" s="3"/>
    </row>
    <row r="11" spans="1:3" x14ac:dyDescent="0.25">
      <c r="A11" s="2" t="s">
        <v>20</v>
      </c>
      <c r="B11" s="7" t="s">
        <v>15</v>
      </c>
      <c r="C11" s="3"/>
    </row>
    <row r="12" spans="1:3" x14ac:dyDescent="0.25">
      <c r="A12" s="2" t="s">
        <v>21</v>
      </c>
      <c r="B12" s="7" t="s">
        <v>15</v>
      </c>
      <c r="C12" s="3"/>
    </row>
    <row r="13" spans="1:3" x14ac:dyDescent="0.25">
      <c r="A13" s="2" t="s">
        <v>22</v>
      </c>
      <c r="B13" s="7" t="s">
        <v>482</v>
      </c>
      <c r="C13" s="3"/>
    </row>
    <row r="14" spans="1:3" x14ac:dyDescent="0.25">
      <c r="A14" s="2" t="s">
        <v>23</v>
      </c>
      <c r="B14" s="7" t="s">
        <v>24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25</v>
      </c>
      <c r="B16" s="9" t="s">
        <v>483</v>
      </c>
      <c r="C16" s="3"/>
    </row>
    <row r="17" spans="1:3" x14ac:dyDescent="0.25">
      <c r="A17" s="2" t="s">
        <v>26</v>
      </c>
      <c r="B17" s="9" t="s">
        <v>483</v>
      </c>
      <c r="C17" s="3"/>
    </row>
    <row r="18" spans="1:3" x14ac:dyDescent="0.25">
      <c r="A18" s="2" t="s">
        <v>27</v>
      </c>
      <c r="B18" s="9" t="s">
        <v>483</v>
      </c>
      <c r="C18" s="3"/>
    </row>
    <row r="19" spans="1:3" x14ac:dyDescent="0.25">
      <c r="A19" s="2" t="s">
        <v>28</v>
      </c>
      <c r="B19" s="9" t="s">
        <v>29</v>
      </c>
      <c r="C19" s="3"/>
    </row>
    <row r="20" spans="1:3" x14ac:dyDescent="0.25">
      <c r="A20" s="2" t="s">
        <v>30</v>
      </c>
      <c r="B20" s="9" t="s">
        <v>29</v>
      </c>
      <c r="C20" s="3"/>
    </row>
    <row r="21" spans="1:3" x14ac:dyDescent="0.25">
      <c r="A21" s="2" t="s">
        <v>31</v>
      </c>
      <c r="B21" s="9" t="s">
        <v>29</v>
      </c>
      <c r="C21" s="3"/>
    </row>
    <row r="22" spans="1:3" x14ac:dyDescent="0.25">
      <c r="A22" s="2" t="s">
        <v>32</v>
      </c>
      <c r="B22" s="9" t="s">
        <v>29</v>
      </c>
      <c r="C22" s="3"/>
    </row>
    <row r="23" spans="1:3" x14ac:dyDescent="0.25">
      <c r="A23" s="2" t="s">
        <v>33</v>
      </c>
      <c r="B23" s="9" t="s">
        <v>29</v>
      </c>
      <c r="C23" s="3"/>
    </row>
    <row r="24" spans="1:3" x14ac:dyDescent="0.25">
      <c r="A24" s="2" t="s">
        <v>34</v>
      </c>
      <c r="B24" s="9" t="s">
        <v>29</v>
      </c>
      <c r="C24" s="3"/>
    </row>
    <row r="25" spans="1:3" x14ac:dyDescent="0.25">
      <c r="A25" s="2" t="s">
        <v>35</v>
      </c>
      <c r="B25" s="9" t="s">
        <v>29</v>
      </c>
      <c r="C25" s="3"/>
    </row>
    <row r="26" spans="1:3" x14ac:dyDescent="0.25">
      <c r="A26" s="2" t="s">
        <v>36</v>
      </c>
      <c r="B26" s="9" t="s">
        <v>37</v>
      </c>
      <c r="C26" s="3"/>
    </row>
    <row r="27" spans="1:3" x14ac:dyDescent="0.25">
      <c r="A27" s="2" t="s">
        <v>38</v>
      </c>
      <c r="B27" s="9" t="s">
        <v>29</v>
      </c>
      <c r="C27" s="3"/>
    </row>
    <row r="28" spans="1:3" x14ac:dyDescent="0.25">
      <c r="A28" s="2" t="s">
        <v>39</v>
      </c>
      <c r="B28" s="9" t="s">
        <v>29</v>
      </c>
      <c r="C28" s="3"/>
    </row>
    <row r="29" spans="1:3" x14ac:dyDescent="0.25">
      <c r="A29" s="2" t="s">
        <v>40</v>
      </c>
      <c r="B29" s="9" t="s">
        <v>29</v>
      </c>
      <c r="C29" s="3"/>
    </row>
    <row r="30" spans="1:3" x14ac:dyDescent="0.25">
      <c r="A30" s="2" t="s">
        <v>41</v>
      </c>
      <c r="B30" s="9" t="s">
        <v>29</v>
      </c>
      <c r="C30" s="3"/>
    </row>
    <row r="31" spans="1:3" ht="24.75" x14ac:dyDescent="0.25">
      <c r="A31" s="10" t="s">
        <v>42</v>
      </c>
      <c r="B31" s="9" t="s">
        <v>43</v>
      </c>
      <c r="C31" s="3"/>
    </row>
    <row r="32" spans="1:3" x14ac:dyDescent="0.25">
      <c r="A32" s="2" t="s">
        <v>44</v>
      </c>
      <c r="B32" s="9" t="s">
        <v>45</v>
      </c>
      <c r="C32" s="3"/>
    </row>
    <row r="33" spans="1:2" x14ac:dyDescent="0.25">
      <c r="A33" s="11" t="s">
        <v>481</v>
      </c>
      <c r="B33" s="11">
        <v>5</v>
      </c>
    </row>
  </sheetData>
  <sheetProtection password="BAAB" sheet="1" objects="1" scenarios="1" formatColumns="0" formatRows="0"/>
  <pageMargins left="0.57999999999999996" right="0.42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</vt:lpstr>
      <vt:lpstr>Rozpočet</vt:lpstr>
      <vt:lpstr>Parametry</vt:lpstr>
      <vt:lpstr>Rozpočet!Názvy_tisku</vt:lpstr>
      <vt:lpstr>Parametry!Oblast_tisku</vt:lpstr>
      <vt:lpstr>Rekapitulace!Oblast_tisku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2017-12-21T16:39:18Z</cp:lastPrinted>
  <dcterms:created xsi:type="dcterms:W3CDTF">2017-12-04T17:28:34Z</dcterms:created>
  <dcterms:modified xsi:type="dcterms:W3CDTF">2017-12-21T16:51:08Z</dcterms:modified>
</cp:coreProperties>
</file>