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5775" yWindow="-165" windowWidth="18735" windowHeight="12210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Pol'!$A$1:$W$487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Stavba!#REF!</definedName>
    <definedName name="onazev" localSheetId="0">Stavba!$D$6</definedName>
    <definedName name="opsc" localSheetId="0">Stavba!#REF!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77" i="12"/>
  <c r="I177" s="1"/>
  <c r="E25"/>
  <c r="I25" s="1"/>
  <c r="E41"/>
  <c r="G41" s="1"/>
  <c r="G287"/>
  <c r="E157"/>
  <c r="E155"/>
  <c r="E20"/>
  <c r="E13" s="1"/>
  <c r="G9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22"/>
  <c r="M22" s="1"/>
  <c r="I22"/>
  <c r="K22"/>
  <c r="O22"/>
  <c r="Q22"/>
  <c r="V22"/>
  <c r="K25"/>
  <c r="G46"/>
  <c r="M46" s="1"/>
  <c r="I46"/>
  <c r="K46"/>
  <c r="O46"/>
  <c r="Q46"/>
  <c r="V46"/>
  <c r="G53"/>
  <c r="M53" s="1"/>
  <c r="I53"/>
  <c r="K53"/>
  <c r="O53"/>
  <c r="Q53"/>
  <c r="V53"/>
  <c r="G55"/>
  <c r="M55" s="1"/>
  <c r="I55"/>
  <c r="K55"/>
  <c r="O55"/>
  <c r="Q55"/>
  <c r="V55"/>
  <c r="G57"/>
  <c r="M57" s="1"/>
  <c r="I57"/>
  <c r="K57"/>
  <c r="O57"/>
  <c r="Q57"/>
  <c r="V57"/>
  <c r="G58"/>
  <c r="M58" s="1"/>
  <c r="I58"/>
  <c r="K58"/>
  <c r="O58"/>
  <c r="Q58"/>
  <c r="V58"/>
  <c r="G63"/>
  <c r="M63" s="1"/>
  <c r="I63"/>
  <c r="K63"/>
  <c r="O63"/>
  <c r="Q63"/>
  <c r="V63"/>
  <c r="G65"/>
  <c r="M65" s="1"/>
  <c r="I65"/>
  <c r="K65"/>
  <c r="O65"/>
  <c r="Q65"/>
  <c r="V65"/>
  <c r="G78"/>
  <c r="M78" s="1"/>
  <c r="I78"/>
  <c r="K78"/>
  <c r="O78"/>
  <c r="Q78"/>
  <c r="V78"/>
  <c r="G85"/>
  <c r="M85" s="1"/>
  <c r="I85"/>
  <c r="K85"/>
  <c r="O85"/>
  <c r="Q85"/>
  <c r="V85"/>
  <c r="G87"/>
  <c r="M87" s="1"/>
  <c r="I87"/>
  <c r="K87"/>
  <c r="O87"/>
  <c r="Q87"/>
  <c r="V87"/>
  <c r="G101"/>
  <c r="M101" s="1"/>
  <c r="I101"/>
  <c r="K101"/>
  <c r="O101"/>
  <c r="Q101"/>
  <c r="V101"/>
  <c r="G111"/>
  <c r="I111"/>
  <c r="K111"/>
  <c r="O111"/>
  <c r="Q111"/>
  <c r="V111"/>
  <c r="G113"/>
  <c r="M113" s="1"/>
  <c r="I113"/>
  <c r="K113"/>
  <c r="O113"/>
  <c r="Q113"/>
  <c r="V113"/>
  <c r="G114"/>
  <c r="M114" s="1"/>
  <c r="I114"/>
  <c r="K114"/>
  <c r="O114"/>
  <c r="Q114"/>
  <c r="Q112" s="1"/>
  <c r="V114"/>
  <c r="G116"/>
  <c r="M116" s="1"/>
  <c r="M115" s="1"/>
  <c r="I116"/>
  <c r="I115" s="1"/>
  <c r="K116"/>
  <c r="K115" s="1"/>
  <c r="O116"/>
  <c r="O115" s="1"/>
  <c r="Q116"/>
  <c r="Q115" s="1"/>
  <c r="V116"/>
  <c r="V115" s="1"/>
  <c r="G127"/>
  <c r="M127" s="1"/>
  <c r="I127"/>
  <c r="K127"/>
  <c r="O127"/>
  <c r="Q127"/>
  <c r="V127"/>
  <c r="G136"/>
  <c r="M136" s="1"/>
  <c r="I136"/>
  <c r="K136"/>
  <c r="O136"/>
  <c r="Q136"/>
  <c r="V136"/>
  <c r="G138"/>
  <c r="M138" s="1"/>
  <c r="I138"/>
  <c r="K138"/>
  <c r="O138"/>
  <c r="Q138"/>
  <c r="V138"/>
  <c r="G143"/>
  <c r="M143" s="1"/>
  <c r="I143"/>
  <c r="K143"/>
  <c r="O143"/>
  <c r="Q143"/>
  <c r="V143"/>
  <c r="G152"/>
  <c r="M152" s="1"/>
  <c r="I152"/>
  <c r="K152"/>
  <c r="O152"/>
  <c r="Q152"/>
  <c r="V152"/>
  <c r="G159"/>
  <c r="M159" s="1"/>
  <c r="I159"/>
  <c r="K159"/>
  <c r="O159"/>
  <c r="Q159"/>
  <c r="V159"/>
  <c r="G171"/>
  <c r="M171" s="1"/>
  <c r="I171"/>
  <c r="K171"/>
  <c r="O171"/>
  <c r="Q171"/>
  <c r="V171"/>
  <c r="G177"/>
  <c r="M177" s="1"/>
  <c r="K177"/>
  <c r="Q177"/>
  <c r="G182"/>
  <c r="M182" s="1"/>
  <c r="I182"/>
  <c r="K182"/>
  <c r="O182"/>
  <c r="Q182"/>
  <c r="V182"/>
  <c r="G187"/>
  <c r="M187" s="1"/>
  <c r="I187"/>
  <c r="K187"/>
  <c r="O187"/>
  <c r="Q187"/>
  <c r="V187"/>
  <c r="G193"/>
  <c r="G192" s="1"/>
  <c r="I57" i="1" s="1"/>
  <c r="I193" i="12"/>
  <c r="I192" s="1"/>
  <c r="K193"/>
  <c r="K192" s="1"/>
  <c r="O193"/>
  <c r="O192" s="1"/>
  <c r="Q193"/>
  <c r="Q192" s="1"/>
  <c r="V193"/>
  <c r="V192" s="1"/>
  <c r="G195"/>
  <c r="M195" s="1"/>
  <c r="I195"/>
  <c r="K195"/>
  <c r="O195"/>
  <c r="Q195"/>
  <c r="V195"/>
  <c r="G196"/>
  <c r="M196" s="1"/>
  <c r="I196"/>
  <c r="K196"/>
  <c r="O196"/>
  <c r="Q196"/>
  <c r="V196"/>
  <c r="G228"/>
  <c r="I228"/>
  <c r="K228"/>
  <c r="O228"/>
  <c r="Q228"/>
  <c r="V228"/>
  <c r="G229"/>
  <c r="M229" s="1"/>
  <c r="I229"/>
  <c r="K229"/>
  <c r="O229"/>
  <c r="Q229"/>
  <c r="V229"/>
  <c r="G232"/>
  <c r="M232" s="1"/>
  <c r="I232"/>
  <c r="K232"/>
  <c r="O232"/>
  <c r="Q232"/>
  <c r="V232"/>
  <c r="G234"/>
  <c r="I234"/>
  <c r="K234"/>
  <c r="O234"/>
  <c r="Q234"/>
  <c r="V234"/>
  <c r="G235"/>
  <c r="M235" s="1"/>
  <c r="I235"/>
  <c r="K235"/>
  <c r="O235"/>
  <c r="Q235"/>
  <c r="V235"/>
  <c r="V233" s="1"/>
  <c r="G237"/>
  <c r="M237" s="1"/>
  <c r="I237"/>
  <c r="K237"/>
  <c r="O237"/>
  <c r="Q237"/>
  <c r="V237"/>
  <c r="G244"/>
  <c r="M244" s="1"/>
  <c r="I244"/>
  <c r="K244"/>
  <c r="O244"/>
  <c r="Q244"/>
  <c r="V244"/>
  <c r="G246"/>
  <c r="M246" s="1"/>
  <c r="I246"/>
  <c r="K246"/>
  <c r="O246"/>
  <c r="Q246"/>
  <c r="V246"/>
  <c r="G253"/>
  <c r="M253" s="1"/>
  <c r="I253"/>
  <c r="K253"/>
  <c r="O253"/>
  <c r="Q253"/>
  <c r="V253"/>
  <c r="G260"/>
  <c r="M260" s="1"/>
  <c r="I260"/>
  <c r="K260"/>
  <c r="O260"/>
  <c r="Q260"/>
  <c r="V260"/>
  <c r="G271"/>
  <c r="M271" s="1"/>
  <c r="I271"/>
  <c r="K271"/>
  <c r="O271"/>
  <c r="Q271"/>
  <c r="V271"/>
  <c r="G282"/>
  <c r="M282" s="1"/>
  <c r="I282"/>
  <c r="K282"/>
  <c r="O282"/>
  <c r="Q282"/>
  <c r="V282"/>
  <c r="G284"/>
  <c r="I284"/>
  <c r="K284"/>
  <c r="O284"/>
  <c r="Q284"/>
  <c r="V284"/>
  <c r="G285"/>
  <c r="M285" s="1"/>
  <c r="I285"/>
  <c r="K285"/>
  <c r="O285"/>
  <c r="Q285"/>
  <c r="V285"/>
  <c r="G286"/>
  <c r="M286" s="1"/>
  <c r="I286"/>
  <c r="K286"/>
  <c r="O286"/>
  <c r="Q286"/>
  <c r="V286"/>
  <c r="G288"/>
  <c r="M288" s="1"/>
  <c r="I288"/>
  <c r="K288"/>
  <c r="O288"/>
  <c r="Q288"/>
  <c r="V288"/>
  <c r="G289"/>
  <c r="M289" s="1"/>
  <c r="I289"/>
  <c r="K289"/>
  <c r="O289"/>
  <c r="Q289"/>
  <c r="V289"/>
  <c r="G291"/>
  <c r="M291" s="1"/>
  <c r="I291"/>
  <c r="K291"/>
  <c r="O291"/>
  <c r="Q291"/>
  <c r="V291"/>
  <c r="G292"/>
  <c r="G290" s="1"/>
  <c r="I62" i="1" s="1"/>
  <c r="I292" i="12"/>
  <c r="K292"/>
  <c r="O292"/>
  <c r="Q292"/>
  <c r="V292"/>
  <c r="G294"/>
  <c r="I294"/>
  <c r="K294"/>
  <c r="O294"/>
  <c r="Q294"/>
  <c r="V294"/>
  <c r="G295"/>
  <c r="M295" s="1"/>
  <c r="I295"/>
  <c r="K295"/>
  <c r="O295"/>
  <c r="Q295"/>
  <c r="V295"/>
  <c r="G296"/>
  <c r="M296" s="1"/>
  <c r="I296"/>
  <c r="K296"/>
  <c r="O296"/>
  <c r="Q296"/>
  <c r="V296"/>
  <c r="G297"/>
  <c r="M297" s="1"/>
  <c r="I297"/>
  <c r="K297"/>
  <c r="O297"/>
  <c r="Q297"/>
  <c r="V297"/>
  <c r="G298"/>
  <c r="M298" s="1"/>
  <c r="I298"/>
  <c r="K298"/>
  <c r="O298"/>
  <c r="Q298"/>
  <c r="V298"/>
  <c r="G304"/>
  <c r="M304" s="1"/>
  <c r="I304"/>
  <c r="K304"/>
  <c r="O304"/>
  <c r="Q304"/>
  <c r="V304"/>
  <c r="G305"/>
  <c r="M305" s="1"/>
  <c r="I305"/>
  <c r="K305"/>
  <c r="O305"/>
  <c r="Q305"/>
  <c r="V305"/>
  <c r="G314"/>
  <c r="M314" s="1"/>
  <c r="I314"/>
  <c r="K314"/>
  <c r="O314"/>
  <c r="Q314"/>
  <c r="V314"/>
  <c r="G327"/>
  <c r="M327" s="1"/>
  <c r="I327"/>
  <c r="K327"/>
  <c r="O327"/>
  <c r="Q327"/>
  <c r="V327"/>
  <c r="G329"/>
  <c r="M329" s="1"/>
  <c r="I329"/>
  <c r="K329"/>
  <c r="O329"/>
  <c r="Q329"/>
  <c r="V329"/>
  <c r="G330"/>
  <c r="M330" s="1"/>
  <c r="I330"/>
  <c r="K330"/>
  <c r="O330"/>
  <c r="Q330"/>
  <c r="V330"/>
  <c r="G352"/>
  <c r="I352"/>
  <c r="K352"/>
  <c r="O352"/>
  <c r="Q352"/>
  <c r="V352"/>
  <c r="G353"/>
  <c r="M353" s="1"/>
  <c r="I353"/>
  <c r="K353"/>
  <c r="O353"/>
  <c r="Q353"/>
  <c r="V353"/>
  <c r="G366"/>
  <c r="M366" s="1"/>
  <c r="I366"/>
  <c r="K366"/>
  <c r="O366"/>
  <c r="Q366"/>
  <c r="V366"/>
  <c r="G367"/>
  <c r="M367" s="1"/>
  <c r="I367"/>
  <c r="K367"/>
  <c r="O367"/>
  <c r="Q367"/>
  <c r="V367"/>
  <c r="G368"/>
  <c r="M368" s="1"/>
  <c r="I368"/>
  <c r="K368"/>
  <c r="O368"/>
  <c r="Q368"/>
  <c r="V368"/>
  <c r="G370"/>
  <c r="M370" s="1"/>
  <c r="I370"/>
  <c r="K370"/>
  <c r="O370"/>
  <c r="Q370"/>
  <c r="V370"/>
  <c r="G372"/>
  <c r="M372" s="1"/>
  <c r="I372"/>
  <c r="K372"/>
  <c r="O372"/>
  <c r="Q372"/>
  <c r="V372"/>
  <c r="G376"/>
  <c r="I376"/>
  <c r="K376"/>
  <c r="O376"/>
  <c r="O371" s="1"/>
  <c r="Q376"/>
  <c r="V376"/>
  <c r="G378"/>
  <c r="M378" s="1"/>
  <c r="I378"/>
  <c r="K378"/>
  <c r="O378"/>
  <c r="Q378"/>
  <c r="V378"/>
  <c r="G380"/>
  <c r="M380" s="1"/>
  <c r="I380"/>
  <c r="K380"/>
  <c r="O380"/>
  <c r="Q380"/>
  <c r="V380"/>
  <c r="G381"/>
  <c r="I381"/>
  <c r="K381"/>
  <c r="O381"/>
  <c r="Q381"/>
  <c r="V381"/>
  <c r="G441"/>
  <c r="M441" s="1"/>
  <c r="I441"/>
  <c r="K441"/>
  <c r="O441"/>
  <c r="Q441"/>
  <c r="V441"/>
  <c r="G459"/>
  <c r="M459" s="1"/>
  <c r="I459"/>
  <c r="K459"/>
  <c r="O459"/>
  <c r="Q459"/>
  <c r="V459"/>
  <c r="G472"/>
  <c r="I472"/>
  <c r="I471" s="1"/>
  <c r="K472"/>
  <c r="K471" s="1"/>
  <c r="O472"/>
  <c r="O471" s="1"/>
  <c r="Q472"/>
  <c r="Q471" s="1"/>
  <c r="V472"/>
  <c r="V471" s="1"/>
  <c r="G474"/>
  <c r="M474" s="1"/>
  <c r="I474"/>
  <c r="K474"/>
  <c r="O474"/>
  <c r="Q474"/>
  <c r="V474"/>
  <c r="G475"/>
  <c r="M475" s="1"/>
  <c r="I475"/>
  <c r="K475"/>
  <c r="O475"/>
  <c r="Q475"/>
  <c r="V475"/>
  <c r="G477"/>
  <c r="M477" s="1"/>
  <c r="I477"/>
  <c r="K477"/>
  <c r="O477"/>
  <c r="Q477"/>
  <c r="V477"/>
  <c r="G478"/>
  <c r="M478" s="1"/>
  <c r="I478"/>
  <c r="K478"/>
  <c r="O478"/>
  <c r="Q478"/>
  <c r="V478"/>
  <c r="G479"/>
  <c r="M479" s="1"/>
  <c r="I479"/>
  <c r="K479"/>
  <c r="O479"/>
  <c r="Q479"/>
  <c r="V479"/>
  <c r="G480"/>
  <c r="M480" s="1"/>
  <c r="I480"/>
  <c r="K480"/>
  <c r="O480"/>
  <c r="Q480"/>
  <c r="V480"/>
  <c r="G481"/>
  <c r="M481" s="1"/>
  <c r="I481"/>
  <c r="K481"/>
  <c r="O481"/>
  <c r="Q481"/>
  <c r="V481"/>
  <c r="G482"/>
  <c r="M482" s="1"/>
  <c r="I482"/>
  <c r="K482"/>
  <c r="O482"/>
  <c r="Q482"/>
  <c r="V482"/>
  <c r="G483"/>
  <c r="M483" s="1"/>
  <c r="I483"/>
  <c r="K483"/>
  <c r="O483"/>
  <c r="Q483"/>
  <c r="V483"/>
  <c r="G484"/>
  <c r="M484" s="1"/>
  <c r="I484"/>
  <c r="K484"/>
  <c r="O484"/>
  <c r="Q484"/>
  <c r="V484"/>
  <c r="AE486"/>
  <c r="F40" i="1" s="1"/>
  <c r="I20"/>
  <c r="I19"/>
  <c r="V177" i="12" l="1"/>
  <c r="V137" s="1"/>
  <c r="O177"/>
  <c r="Q25"/>
  <c r="G25"/>
  <c r="M25" s="1"/>
  <c r="V25"/>
  <c r="O25"/>
  <c r="E153"/>
  <c r="G13"/>
  <c r="G12" s="1"/>
  <c r="I50" i="1" s="1"/>
  <c r="I13" i="12"/>
  <c r="V13"/>
  <c r="O13"/>
  <c r="O473"/>
  <c r="Q371"/>
  <c r="K371"/>
  <c r="Q328"/>
  <c r="Q126"/>
  <c r="K126"/>
  <c r="Q473"/>
  <c r="V283"/>
  <c r="G112"/>
  <c r="I53" i="1" s="1"/>
  <c r="G153" i="12"/>
  <c r="M153" s="1"/>
  <c r="O153"/>
  <c r="O137" s="1"/>
  <c r="I153"/>
  <c r="V153"/>
  <c r="K473"/>
  <c r="V371"/>
  <c r="K290"/>
  <c r="Q283"/>
  <c r="O233"/>
  <c r="I194"/>
  <c r="V126"/>
  <c r="Q86"/>
  <c r="V473"/>
  <c r="I473"/>
  <c r="I371"/>
  <c r="V290"/>
  <c r="O290"/>
  <c r="I290"/>
  <c r="K233"/>
  <c r="G194"/>
  <c r="I58" i="1" s="1"/>
  <c r="V194" i="12"/>
  <c r="I126"/>
  <c r="I86"/>
  <c r="O8"/>
  <c r="K283"/>
  <c r="Q153"/>
  <c r="Q137" s="1"/>
  <c r="K153"/>
  <c r="O112"/>
  <c r="I112"/>
  <c r="AF486"/>
  <c r="G41" i="1" s="1"/>
  <c r="Q13" i="12"/>
  <c r="Q12" s="1"/>
  <c r="K13"/>
  <c r="K12" s="1"/>
  <c r="M137"/>
  <c r="M112"/>
  <c r="O476"/>
  <c r="I377"/>
  <c r="I328"/>
  <c r="M292"/>
  <c r="M290" s="1"/>
  <c r="G283"/>
  <c r="I61" i="1" s="1"/>
  <c r="V8" i="12"/>
  <c r="K8"/>
  <c r="F39" i="1"/>
  <c r="F41"/>
  <c r="G473" i="12"/>
  <c r="I68" i="1" s="1"/>
  <c r="Q377" i="12"/>
  <c r="Q290"/>
  <c r="M284"/>
  <c r="V236"/>
  <c r="K236"/>
  <c r="I233"/>
  <c r="Q194"/>
  <c r="O126"/>
  <c r="G126"/>
  <c r="I55" i="1" s="1"/>
  <c r="G115" i="12"/>
  <c r="I54" i="1" s="1"/>
  <c r="V112" i="12"/>
  <c r="K112"/>
  <c r="G86"/>
  <c r="I52" i="1" s="1"/>
  <c r="V86" i="12"/>
  <c r="K86"/>
  <c r="V54"/>
  <c r="K54"/>
  <c r="I8"/>
  <c r="Q476"/>
  <c r="K194"/>
  <c r="I137"/>
  <c r="Q54"/>
  <c r="O377"/>
  <c r="O283"/>
  <c r="O194"/>
  <c r="O12"/>
  <c r="I476"/>
  <c r="K377"/>
  <c r="I283"/>
  <c r="Q233"/>
  <c r="G233"/>
  <c r="I59" i="1" s="1"/>
  <c r="K137" i="12"/>
  <c r="O86"/>
  <c r="I54"/>
  <c r="O54"/>
  <c r="I12"/>
  <c r="Q8"/>
  <c r="G8"/>
  <c r="M236"/>
  <c r="M473"/>
  <c r="M352"/>
  <c r="M328" s="1"/>
  <c r="G328"/>
  <c r="I64" i="1" s="1"/>
  <c r="V328" i="12"/>
  <c r="K328"/>
  <c r="V293"/>
  <c r="K293"/>
  <c r="M283"/>
  <c r="I236"/>
  <c r="M54"/>
  <c r="M476"/>
  <c r="M376"/>
  <c r="M371" s="1"/>
  <c r="G371"/>
  <c r="I65" i="1" s="1"/>
  <c r="O293" i="12"/>
  <c r="K476"/>
  <c r="O328"/>
  <c r="I293"/>
  <c r="Q236"/>
  <c r="G476"/>
  <c r="I69" i="1" s="1"/>
  <c r="G471" i="12"/>
  <c r="I67" i="1" s="1"/>
  <c r="I18" s="1"/>
  <c r="M472" i="12"/>
  <c r="M471" s="1"/>
  <c r="V476"/>
  <c r="G377"/>
  <c r="I66" i="1" s="1"/>
  <c r="M381" i="12"/>
  <c r="M377" s="1"/>
  <c r="V377"/>
  <c r="Q293"/>
  <c r="G293"/>
  <c r="I63" i="1" s="1"/>
  <c r="M294" i="12"/>
  <c r="M293" s="1"/>
  <c r="O236"/>
  <c r="G236"/>
  <c r="I60" i="1" s="1"/>
  <c r="M126" i="12"/>
  <c r="M234"/>
  <c r="M233" s="1"/>
  <c r="M228"/>
  <c r="M194" s="1"/>
  <c r="M193"/>
  <c r="M192" s="1"/>
  <c r="G137"/>
  <c r="I56" i="1" s="1"/>
  <c r="M111" i="12"/>
  <c r="M86" s="1"/>
  <c r="G54"/>
  <c r="I51" i="1" s="1"/>
  <c r="M13" i="12"/>
  <c r="M12" s="1"/>
  <c r="M9"/>
  <c r="M8" s="1"/>
  <c r="J28" i="1"/>
  <c r="J26"/>
  <c r="G38"/>
  <c r="F38"/>
  <c r="J23"/>
  <c r="J24"/>
  <c r="J25"/>
  <c r="J27"/>
  <c r="E24"/>
  <c r="E26"/>
  <c r="V12" i="12" l="1"/>
  <c r="G39" i="1"/>
  <c r="G42" s="1"/>
  <c r="G25" s="1"/>
  <c r="A25" s="1"/>
  <c r="A26" s="1"/>
  <c r="G26" s="1"/>
  <c r="H41"/>
  <c r="I41" s="1"/>
  <c r="G40"/>
  <c r="H40" s="1"/>
  <c r="I40" s="1"/>
  <c r="I17"/>
  <c r="F42"/>
  <c r="I49"/>
  <c r="G486" i="12"/>
  <c r="H39" i="1" l="1"/>
  <c r="I39" s="1"/>
  <c r="I42" s="1"/>
  <c r="I16"/>
  <c r="I21" s="1"/>
  <c r="I70"/>
  <c r="G23"/>
  <c r="G28"/>
  <c r="H42" l="1"/>
  <c r="A23"/>
  <c r="A24" s="1"/>
  <c r="G24" s="1"/>
  <c r="A27" s="1"/>
  <c r="A29" s="1"/>
  <c r="G29" s="1"/>
  <c r="G27" s="1"/>
  <c r="J39"/>
  <c r="J42" s="1"/>
  <c r="J40"/>
  <c r="J41"/>
  <c r="J69"/>
  <c r="J54"/>
  <c r="J68"/>
  <c r="J51"/>
  <c r="J59"/>
  <c r="J67"/>
  <c r="J50"/>
  <c r="J62"/>
  <c r="J49"/>
  <c r="J53"/>
  <c r="J61"/>
  <c r="J56"/>
  <c r="J58"/>
  <c r="J63"/>
  <c r="J64"/>
  <c r="J66"/>
  <c r="J52"/>
  <c r="J55"/>
  <c r="J60"/>
  <c r="J57"/>
  <c r="J65"/>
  <c r="J7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<sst xmlns="http://schemas.openxmlformats.org/spreadsheetml/2006/main" count="1528" uniqueCount="524">
  <si>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</si>
  <si>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</si>
  <si>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</si>
  <si>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</si>
  <si>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</si>
  <si>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</si>
  <si>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</si>
  <si>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</si>
  <si>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</si>
  <si>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</si>
  <si>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</si>
  <si>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</si>
  <si>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</si>
  <si>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</si>
  <si>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</si>
  <si>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</si>
  <si>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</si>
  <si>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</si>
  <si>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</si>
  <si>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</si>
  <si>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</si>
  <si>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</si>
  <si>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</si>
  <si>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</si>
  <si>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</si>
  <si>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</si>
  <si>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</si>
  <si>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</si>
  <si>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</si>
  <si>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</si>
  <si>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</si>
  <si>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</si>
  <si>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</si>
  <si>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</si>
  <si>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</si>
  <si>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</si>
  <si>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</si>
  <si>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</si>
  <si>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</si>
  <si>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</si>
  <si>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</si>
  <si>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</si>
  <si>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úpravy</t>
  </si>
  <si>
    <t>Stavební úpravy interiéru</t>
  </si>
  <si>
    <t>Objekt:</t>
  </si>
  <si>
    <t>Rozpočet:</t>
  </si>
  <si>
    <t>171210</t>
  </si>
  <si>
    <t>Zámeček Lednice Valtická 340</t>
  </si>
  <si>
    <t>Stavba</t>
  </si>
  <si>
    <t>Celkem za stavbu</t>
  </si>
  <si>
    <t>CZK</t>
  </si>
  <si>
    <t>Rekapitulace dílů</t>
  </si>
  <si>
    <t>Typ dílu</t>
  </si>
  <si>
    <t>0</t>
  </si>
  <si>
    <t>342</t>
  </si>
  <si>
    <t>Sádrokartonové kce.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</si>
  <si>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</si>
  <si>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</si>
  <si>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</si>
  <si>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</si>
  <si>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</si>
  <si>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</si>
  <si>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</si>
  <si>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</si>
  <si>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</si>
  <si>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</si>
  <si>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</si>
  <si>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</si>
  <si>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</si>
  <si>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</si>
  <si>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</si>
  <si>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</si>
  <si>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</si>
  <si>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</si>
  <si>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</si>
  <si>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</si>
  <si>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</si>
  <si>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</si>
  <si>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</si>
  <si>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</si>
  <si>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</si>
  <si>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</si>
  <si>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</si>
  <si>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</si>
  <si>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</si>
  <si>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</si>
  <si>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</si>
  <si>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</si>
  <si>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</si>
  <si>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</si>
  <si>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</si>
  <si>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</si>
  <si>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</si>
  <si>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</si>
  <si>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</si>
  <si>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</si>
  <si>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</si>
  <si>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</si>
  <si>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</si>
  <si>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</si>
  <si>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</si>
  <si>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</si>
  <si>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</si>
  <si>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</si>
  <si>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</si>
  <si>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</si>
  <si>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</si>
  <si>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</si>
  <si>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</si>
  <si>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</si>
  <si>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</si>
  <si>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</si>
  <si>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</si>
  <si>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</si>
  <si>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</si>
  <si>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</si>
  <si>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</si>
  <si>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</si>
  <si>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</si>
  <si>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</si>
  <si>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</si>
  <si>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</si>
  <si>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</si>
  <si>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VRN01</t>
  </si>
  <si>
    <t>Zařízení staveniště</t>
  </si>
  <si>
    <t>Soubor</t>
  </si>
  <si>
    <t>Vlastní</t>
  </si>
  <si>
    <t>Indiv</t>
  </si>
  <si>
    <t>POL1_</t>
  </si>
  <si>
    <t>VRN02</t>
  </si>
  <si>
    <t>Kompletační činnost (IČD)</t>
  </si>
  <si>
    <t>POL1_1</t>
  </si>
  <si>
    <t>VRN03</t>
  </si>
  <si>
    <t>Provoz investora</t>
  </si>
  <si>
    <t>342261112</t>
  </si>
  <si>
    <t>Příčka sádrokarton. ocel.kce, 1x oplášť. tl.100 mm, desky standard impreg.tl. 12,5 mm,minerál tl. 5 cm</t>
  </si>
  <si>
    <t>m2</t>
  </si>
  <si>
    <t>RTS 17/ II</t>
  </si>
  <si>
    <t xml:space="preserve">1np : </t>
  </si>
  <si>
    <t>VV</t>
  </si>
  <si>
    <t>4*(1,41+0,8+0,7)</t>
  </si>
  <si>
    <t>1,97*0,1</t>
  </si>
  <si>
    <t>-0,7*1,97</t>
  </si>
  <si>
    <t xml:space="preserve">2np : </t>
  </si>
  <si>
    <t>3,56*(1,31+0,9+0,8+0,7+1,31+0,88+0,8)</t>
  </si>
  <si>
    <t>-0,7*1,97*2</t>
  </si>
  <si>
    <t>342262112</t>
  </si>
  <si>
    <t>Příčka sádrokart. dvoj. oc. kce, 2x opl. tl.200 mm, desky standard impreg.tl.12,5 mm,minerál tl.2x6 cm</t>
  </si>
  <si>
    <t>4*0,8</t>
  </si>
  <si>
    <t>342264051</t>
  </si>
  <si>
    <t>Podhled sádrokartonový na zavěšenou ocel. konstr., desky standard impreg. tl. 12,5 mm, bez izolace</t>
  </si>
  <si>
    <t>108 : 7,88</t>
  </si>
  <si>
    <t>111 : 0,7*2,05</t>
  </si>
  <si>
    <t>221 : 7,72</t>
  </si>
  <si>
    <t>224 : 7,52</t>
  </si>
  <si>
    <t>201 : 37,3</t>
  </si>
  <si>
    <t>342264098</t>
  </si>
  <si>
    <t>Příplatek k podhledu sádrokart. za plochu do 10 m2, pro plochy 2 - 5 m2</t>
  </si>
  <si>
    <t>342263420R01</t>
  </si>
  <si>
    <t>Osazení revizních dvířek do SDK příček, do 0,50 m2, včetně dodávky</t>
  </si>
  <si>
    <t>kus</t>
  </si>
  <si>
    <t>612403380</t>
  </si>
  <si>
    <t>Hrubá výplň rýh ve stěnách do 3x3 cm maltou ze SMS</t>
  </si>
  <si>
    <t>m</t>
  </si>
  <si>
    <t>460+30</t>
  </si>
  <si>
    <t>612403382</t>
  </si>
  <si>
    <t>Hrubá výplň rýh ve stěnách do 3x7 cm maltou ze SMS, zdicí maltou</t>
  </si>
  <si>
    <t>612409991</t>
  </si>
  <si>
    <t>Začištění omítek kolem oken,dveří apod., s použitím suché maltové směsi</t>
  </si>
  <si>
    <t>(0,6+1,97*2)*2*2</t>
  </si>
  <si>
    <t>(0,8+1,97*2)*2*2</t>
  </si>
  <si>
    <t>612423531</t>
  </si>
  <si>
    <t>Omítka rýh stěn vápenná šířky do 15 cm, štuková, s použitím suché maltové směsi</t>
  </si>
  <si>
    <t>0,1*(490+160)</t>
  </si>
  <si>
    <t>612473181</t>
  </si>
  <si>
    <t>Omítka vnitř.zdiva ze suché směsi, hladká</t>
  </si>
  <si>
    <t xml:space="preserve">pod obklad : </t>
  </si>
  <si>
    <t>108 : 2,4*(3,54*2+2,61*2)</t>
  </si>
  <si>
    <t>221 : 2,4*(3,95*2+2,44*2)</t>
  </si>
  <si>
    <t>224 : 2,4*(3,95*2+2,22*2)</t>
  </si>
  <si>
    <t xml:space="preserve">pod otluč. obklady : </t>
  </si>
  <si>
    <t>109.2 : 2,4*1,49</t>
  </si>
  <si>
    <t>221.2 : 2,4*1,38</t>
  </si>
  <si>
    <t>224.2 : 2,4*1,35</t>
  </si>
  <si>
    <t>612473182</t>
  </si>
  <si>
    <t>Omítka vnitř.zdiva ze such.směsi, štuková</t>
  </si>
  <si>
    <t>108 : 0,6*(3,54*2+2,61*2)</t>
  </si>
  <si>
    <t>221 : 0,8*(3,95*2+2,44*2)</t>
  </si>
  <si>
    <t>224 : 0,8*(3,95*2+2,22*2)</t>
  </si>
  <si>
    <t>613473115</t>
  </si>
  <si>
    <t>Příplatek za zabudované rohovníky</t>
  </si>
  <si>
    <t>631416221</t>
  </si>
  <si>
    <t>Mazanina  samonivelační, tloušťka 5 - 8 cm</t>
  </si>
  <si>
    <t>m3</t>
  </si>
  <si>
    <t>Začátek provozního součtu</t>
  </si>
  <si>
    <t xml:space="preserve">  1np : </t>
  </si>
  <si>
    <t xml:space="preserve">  108 : 7,88</t>
  </si>
  <si>
    <t xml:space="preserve">  108.1 : 2,57</t>
  </si>
  <si>
    <t xml:space="preserve">  2np : </t>
  </si>
  <si>
    <t xml:space="preserve">  221 : 7,72</t>
  </si>
  <si>
    <t xml:space="preserve">  221.1 : 2,35</t>
  </si>
  <si>
    <t xml:space="preserve">  224 : 7,52</t>
  </si>
  <si>
    <t xml:space="preserve">  224.1 : 2,53</t>
  </si>
  <si>
    <t xml:space="preserve">  odočet zvýšené podlahy : -7,81</t>
  </si>
  <si>
    <t xml:space="preserve">  Mezisoučet</t>
  </si>
  <si>
    <t>Konec provozního součtu</t>
  </si>
  <si>
    <t>0,08*22,76</t>
  </si>
  <si>
    <t>632411904</t>
  </si>
  <si>
    <t xml:space="preserve">Penetrace savých podkladů </t>
  </si>
  <si>
    <t>108.1 : 2,57</t>
  </si>
  <si>
    <t>221.1 : 2,35</t>
  </si>
  <si>
    <t>224.1 : 2,53</t>
  </si>
  <si>
    <t>odočet zvýšené podlahy : -7,81</t>
  </si>
  <si>
    <t>632441491</t>
  </si>
  <si>
    <t>Broušení anhydritových potěrů - odstranění šlemu</t>
  </si>
  <si>
    <t>642942111</t>
  </si>
  <si>
    <t>Osazení zárubní dveřních ocelových, pl. do 2,5 m2, včetně dodávky zárubně  60 x 197 x 11 cm</t>
  </si>
  <si>
    <t>941955001</t>
  </si>
  <si>
    <t>Lešení lehké pomocné, výška podlahy do 1,2 m</t>
  </si>
  <si>
    <t xml:space="preserve">příčky : </t>
  </si>
  <si>
    <t>34,31</t>
  </si>
  <si>
    <t>952901111</t>
  </si>
  <si>
    <t>Vyčištění budov o výšce podlaží do 4 m</t>
  </si>
  <si>
    <t>37,3+15,5+10,5+2,2+3,6+17,9+7,88+2,57+14,3+2,77+3,83</t>
  </si>
  <si>
    <t>14,66+1,76+3,64+9,86+2,22+16,55+11,77+2,85+3,72</t>
  </si>
  <si>
    <t>Mezisoučet</t>
  </si>
  <si>
    <t>37,3+16,47+10,04+1,82+3,91+16,45+7,72+2,35+4,57+14,01</t>
  </si>
  <si>
    <t>2,87+14,6+2,71+7,52+2,53+4,68+16,42+10,24+1,76+3,77+16,55</t>
  </si>
  <si>
    <t>952902110</t>
  </si>
  <si>
    <t>Čištění zametáním v místnostech a chodbách</t>
  </si>
  <si>
    <t>962031113</t>
  </si>
  <si>
    <t>Bourání příček z cihel pálených plných tl. 65 mm</t>
  </si>
  <si>
    <t>2*0,1</t>
  </si>
  <si>
    <t>4*0,7</t>
  </si>
  <si>
    <t>-0,6*1,97</t>
  </si>
  <si>
    <t>965043331</t>
  </si>
  <si>
    <t>Bourání podkladů bet., potěr</t>
  </si>
  <si>
    <t>108 : 7,88*0,15</t>
  </si>
  <si>
    <t>108.1 : 2,57*0,15</t>
  </si>
  <si>
    <t>221 : 7,72*0,15</t>
  </si>
  <si>
    <t>221.1 : 2,35*0,15</t>
  </si>
  <si>
    <t>224 : 7,52*0,15</t>
  </si>
  <si>
    <t>224.1 : 2,53*0,15</t>
  </si>
  <si>
    <t>968061125</t>
  </si>
  <si>
    <t>Vyvěšení dřevěných dveřních křídel pl. do 2 m2</t>
  </si>
  <si>
    <t>968072455</t>
  </si>
  <si>
    <t>Vybourání kovových dveřních zárubní pl. do 2 m2</t>
  </si>
  <si>
    <t>0,6*1,97*2</t>
  </si>
  <si>
    <t>0,8*1,97*2</t>
  </si>
  <si>
    <t>978013191</t>
  </si>
  <si>
    <t>Otlučení omítek vnitřních stěn v rozsahu do 100 %</t>
  </si>
  <si>
    <t>108 : 3*(3,54*2+2,61*2)</t>
  </si>
  <si>
    <t>221 : 3,2*(3,95*2+2,44*2)</t>
  </si>
  <si>
    <t>224 : 3,2*(3,95*2+2,22*2)</t>
  </si>
  <si>
    <t>109.2 : 2*1,49</t>
  </si>
  <si>
    <t>221.2 : 2*1,38</t>
  </si>
  <si>
    <t>224.2 : 2*1,35</t>
  </si>
  <si>
    <t>978059531</t>
  </si>
  <si>
    <t>Odsekání vnitřních obkladů stěn nad 2 m2</t>
  </si>
  <si>
    <t>963016111R01</t>
  </si>
  <si>
    <t xml:space="preserve">Demontáž  podhledu </t>
  </si>
  <si>
    <t>968061125A</t>
  </si>
  <si>
    <t>Uložení dveřních křídel a prahů</t>
  </si>
  <si>
    <t>3</t>
  </si>
  <si>
    <t>4</t>
  </si>
  <si>
    <t>969</t>
  </si>
  <si>
    <t>Demontáž gárnyží</t>
  </si>
  <si>
    <t>3*10</t>
  </si>
  <si>
    <t>999281145</t>
  </si>
  <si>
    <t>Přesun hmot pro opravy a údržbu do v. 6 m</t>
  </si>
  <si>
    <t>t</t>
  </si>
  <si>
    <t>POL7_</t>
  </si>
  <si>
    <t>711212901</t>
  </si>
  <si>
    <t>Provedení penetrace podkladů pod hydroizol.stěrky</t>
  </si>
  <si>
    <t>POL1_7</t>
  </si>
  <si>
    <t>711212002</t>
  </si>
  <si>
    <t>Hydroizolační povlak - nátěr nebo stěrka,  pružná hydroizolace tl. 2mm</t>
  </si>
  <si>
    <t xml:space="preserve">podlahy : </t>
  </si>
  <si>
    <t xml:space="preserve">stěny pod obklad : </t>
  </si>
  <si>
    <t xml:space="preserve">po otlučených stávajících obkladech : </t>
  </si>
  <si>
    <t xml:space="preserve">nové obklady : </t>
  </si>
  <si>
    <t>108 : 2,4*(2,61*2+3,6*2+1,41*2+0,8*2+1,1+0,8)</t>
  </si>
  <si>
    <t>-0,8*1,97</t>
  </si>
  <si>
    <t>109.2 : 2,4*(0,7+0,1)</t>
  </si>
  <si>
    <t>221 : 2,4*(3,95*2+2,44*2+1,31*2+0,98*2+0,9*2)</t>
  </si>
  <si>
    <t>221.2 : 2,4*0,4</t>
  </si>
  <si>
    <t>224 : 2,4*(3,95*2+2,44*2+1,31*2+0,98*2+0,9*2)</t>
  </si>
  <si>
    <t>224.2 : 2,4*0,4</t>
  </si>
  <si>
    <t>711212601</t>
  </si>
  <si>
    <t>Těsnicí pás do spoje podlaha - stěna</t>
  </si>
  <si>
    <t>711212602</t>
  </si>
  <si>
    <t>Těsnicí roh vnější, vnitřní do spoje podlaha-stěna</t>
  </si>
  <si>
    <t>22</t>
  </si>
  <si>
    <t>23*2</t>
  </si>
  <si>
    <t>998711201</t>
  </si>
  <si>
    <t>Přesun hmot pro izolace proti vodě, výšky do 6 m</t>
  </si>
  <si>
    <t>RTS 13/ II</t>
  </si>
  <si>
    <t>720-01</t>
  </si>
  <si>
    <t>ZTI dle samostatného rozpočtu</t>
  </si>
  <si>
    <t>soubor</t>
  </si>
  <si>
    <t>Kalkul</t>
  </si>
  <si>
    <t>720-02</t>
  </si>
  <si>
    <t>Stavební přípomoce pro ZTI průrazy, rýhy včetně zapravení</t>
  </si>
  <si>
    <t>762512125</t>
  </si>
  <si>
    <t>Položení podlah. desek ve dvou vrstvách šroubovan.</t>
  </si>
  <si>
    <t xml:space="preserve">108 : </t>
  </si>
  <si>
    <t>2*1,49</t>
  </si>
  <si>
    <t xml:space="preserve">221 : </t>
  </si>
  <si>
    <t>1,38*1,75</t>
  </si>
  <si>
    <t xml:space="preserve">224 : </t>
  </si>
  <si>
    <t>1,42*1,7</t>
  </si>
  <si>
    <t>762595000</t>
  </si>
  <si>
    <t>Spojovací a ochranné prostředky k položení podlah</t>
  </si>
  <si>
    <t>7,81*0,035</t>
  </si>
  <si>
    <t>762714-01</t>
  </si>
  <si>
    <t>Montáž I OSB nosníků včetně impregnace a spojení se stávající podlahou</t>
  </si>
  <si>
    <t xml:space="preserve">m.č.108 : </t>
  </si>
  <si>
    <t>0,532+1,467+1,445+1,11+0,755+1,49+0,58+0,555*2+0,58+0,175*2</t>
  </si>
  <si>
    <t xml:space="preserve">m.č.221 : </t>
  </si>
  <si>
    <t>0,407+1,357+1,335+0,86+0,755+1,38+0,58+0,555*2+0,58+0,065*2</t>
  </si>
  <si>
    <t xml:space="preserve">m.č.224 : </t>
  </si>
  <si>
    <t>0,382+1,397+1,375+0,81+0,755+1,42+0,555+0,58*2+0,555+0,102*2</t>
  </si>
  <si>
    <t>762714-02</t>
  </si>
  <si>
    <t>Dodávka nosník I OSB podlahový h 125-135 mm</t>
  </si>
  <si>
    <t>595970</t>
  </si>
  <si>
    <t>Deska FERMACELL 12,5 mm</t>
  </si>
  <si>
    <t>POL3_</t>
  </si>
  <si>
    <t xml:space="preserve">  2*1,49</t>
  </si>
  <si>
    <t xml:space="preserve">  221 : </t>
  </si>
  <si>
    <t xml:space="preserve">  1,38*1,75</t>
  </si>
  <si>
    <t xml:space="preserve">  224 : </t>
  </si>
  <si>
    <t xml:space="preserve">  1,42*1,7</t>
  </si>
  <si>
    <t>7,81*1,1</t>
  </si>
  <si>
    <t>60725035</t>
  </si>
  <si>
    <t>Deska dřevoštěpková OSB ECO 3 N tl. 22 mm</t>
  </si>
  <si>
    <t>SPCM</t>
  </si>
  <si>
    <t>POL3_1</t>
  </si>
  <si>
    <t>998762202</t>
  </si>
  <si>
    <t>Přesun hmot pro tesařské konstrukce, výšky do 12 m</t>
  </si>
  <si>
    <t>766-01</t>
  </si>
  <si>
    <t>766-02</t>
  </si>
  <si>
    <t>766-03</t>
  </si>
  <si>
    <t>766-04</t>
  </si>
  <si>
    <t>998766206</t>
  </si>
  <si>
    <t>Přesun hmot pro truhlářské konstr., výšky do 60 m</t>
  </si>
  <si>
    <t>500</t>
  </si>
  <si>
    <t>D+M zarážek dveřních křídel v pokojích popis dle TZ</t>
  </si>
  <si>
    <t>998767201</t>
  </si>
  <si>
    <t>Přesun hmot pro zámečnické konstr., výšky do 6 m</t>
  </si>
  <si>
    <t>771101210</t>
  </si>
  <si>
    <t>Penetrace podkladu pod dlažby</t>
  </si>
  <si>
    <t>771475014</t>
  </si>
  <si>
    <t>Obklad soklíků keram.rovných, tmel,výška 10 cm,  (flex.lepidlo),  (spár.hmota)</t>
  </si>
  <si>
    <t>771479001</t>
  </si>
  <si>
    <t>Řezání dlaždic keramických pro soklíky</t>
  </si>
  <si>
    <t>771578011</t>
  </si>
  <si>
    <t>Spára podlaha - stěna, silikonem</t>
  </si>
  <si>
    <t>771579791</t>
  </si>
  <si>
    <t>Příplatek za plochu podlah keram. do 5 m2 jednotl.</t>
  </si>
  <si>
    <t>771579795</t>
  </si>
  <si>
    <t>Příplatek za spárování vodotěsnou hmotou - plošně</t>
  </si>
  <si>
    <t>771575107</t>
  </si>
  <si>
    <t>Montáž podlah keram.,režné hladké, tmel, 20x20 cm,  (lep), (sp)</t>
  </si>
  <si>
    <t>59764210</t>
  </si>
  <si>
    <t>Dodávka dlažba  protiskluzná</t>
  </si>
  <si>
    <t>POL3_7</t>
  </si>
  <si>
    <t>30,57*1,12</t>
  </si>
  <si>
    <t>998771201</t>
  </si>
  <si>
    <t>Přesun hmot pro podlahy z dlaždic, výšky do 6 m</t>
  </si>
  <si>
    <t>781101210</t>
  </si>
  <si>
    <t>Penetrace podkladu pod obklady, penetrační nátěr weber.podklad A</t>
  </si>
  <si>
    <t>781415015</t>
  </si>
  <si>
    <t>Montáž obkladů stěn, porovin.,tmel, 20x20,30x15 cm, (lepidlo), (spár. hmota)</t>
  </si>
  <si>
    <t>781419706</t>
  </si>
  <si>
    <t>Příplatek za spárovací vodotěsnou hmotu - plošně</t>
  </si>
  <si>
    <t>781479711</t>
  </si>
  <si>
    <t>Příplatek k obkladu stěn keram.,za plochu do 10 m2</t>
  </si>
  <si>
    <t>781491001</t>
  </si>
  <si>
    <t>Montáž lišt k obkladům</t>
  </si>
  <si>
    <t>59760100.A</t>
  </si>
  <si>
    <t>Lišta rohová plastová na obklad ukončovací 6 mm</t>
  </si>
  <si>
    <t>RTS 14/ I</t>
  </si>
  <si>
    <t>597813650</t>
  </si>
  <si>
    <t xml:space="preserve">Dodávka obkládačka bílá </t>
  </si>
  <si>
    <t>140,36*1,12</t>
  </si>
  <si>
    <t>998781201</t>
  </si>
  <si>
    <t>Přesun hmot pro obklady keramické, výšky do 6 m</t>
  </si>
  <si>
    <t>783225100</t>
  </si>
  <si>
    <t>Nátěr syntetický kovových konstrukcí 2x + 1x email</t>
  </si>
  <si>
    <t xml:space="preserve">zárubně : </t>
  </si>
  <si>
    <t>0,4*(0,6+1,97*2)*1</t>
  </si>
  <si>
    <t>0,4*(0,7+1,97*2)*3</t>
  </si>
  <si>
    <t>783-01</t>
  </si>
  <si>
    <t>Očištění a nátěr radiátorů včetně rozvodů</t>
  </si>
  <si>
    <t>784402801</t>
  </si>
  <si>
    <t>Odstranění malby oškrábáním v místnosti H do 3,8 m</t>
  </si>
  <si>
    <t>předpokládaná výměra 5% : 1987,7*0,05</t>
  </si>
  <si>
    <t>784191101</t>
  </si>
  <si>
    <t>Penetrace podkladu 1x</t>
  </si>
  <si>
    <t>784195122</t>
  </si>
  <si>
    <t>Malba  Standard, barva, bez penetrace, 2 x</t>
  </si>
  <si>
    <t xml:space="preserve">stropy : </t>
  </si>
  <si>
    <t xml:space="preserve">stěny : </t>
  </si>
  <si>
    <t>101 : 3,6*(20,8*2+1,82*2)</t>
  </si>
  <si>
    <t>105 : 3,57*(3,69*2+4*2)</t>
  </si>
  <si>
    <t>106 : 3,57*(2,4*2+4,09*2)</t>
  </si>
  <si>
    <t>106.1 : 2,55*(1,75*2+1,48*2)</t>
  </si>
  <si>
    <t>106.2 : 2,55*(1,5*2+1,5*2+0,9*2+1,5*2)</t>
  </si>
  <si>
    <t>107 : 3,57*(4*2+4,3*2)</t>
  </si>
  <si>
    <t>108 : 2,74*(2,61*2+3,6*2)</t>
  </si>
  <si>
    <t>108.1 : 2,54*(1,75*2+1,72+1,02+0,36)</t>
  </si>
  <si>
    <t>109 : 3,56*(4,2+4,18+1,76+0,77+1,61+0,94+2,06)</t>
  </si>
  <si>
    <t>109.1 : 2,55*(0,725+1,485+1,105+1,04+0,72+0,25+0,79+0,85)</t>
  </si>
  <si>
    <t>109.2 : 2,55*(1,7*2+2*2+1,1*2+0,8*2)</t>
  </si>
  <si>
    <t>110 : 3,56*(4,1+4,05+1,76+0,77+1,61+0,94+2,06)</t>
  </si>
  <si>
    <t>110.1 : 2,55*(1,5+0,76+1,26+0,65+1,8)</t>
  </si>
  <si>
    <t>110.2 : 2,55*(1,98*2+2*2+1,1*2+0,8*2)</t>
  </si>
  <si>
    <t>111 : 3,56*(3,95*2+2,75*2)</t>
  </si>
  <si>
    <t>111.1 : 2,55*(1,85*2+1,2*2)</t>
  </si>
  <si>
    <t>112 : 3,56*(3,97*2+4,05*2)</t>
  </si>
  <si>
    <t>113 : 3,56*(4,58*2+2,45*2)</t>
  </si>
  <si>
    <t>113.1 : 2,55*(1,9*2+1,5*2)</t>
  </si>
  <si>
    <t>113.2 : 2,55*(1,582*2+1,5*2+1,5*2+0,9*2)</t>
  </si>
  <si>
    <t>201 : 3,56*(20,8*2+1,82*2)</t>
  </si>
  <si>
    <t>218 : 3,55*(3,97*2+4,18*2)</t>
  </si>
  <si>
    <t>219 : 3,55*(3,97*2+2,53*2)</t>
  </si>
  <si>
    <t>219.1 : 2,54*(1,7*2+1*2)</t>
  </si>
  <si>
    <t>219.2 : 2,54*(1,87*2+1,45*2+0,9*2+1,45*2)</t>
  </si>
  <si>
    <t>220 : 3,56*(3,94*2+4,18*2)</t>
  </si>
  <si>
    <t>221 : 3,05*(3,95*2+2,4*2)</t>
  </si>
  <si>
    <t>221.1 : 2,56*(1,55*2+1,74*2-0,7)</t>
  </si>
  <si>
    <t>221.2 : 2,58*(2,3*2+2,3*2-0,7+1,35*2+0,85*2)</t>
  </si>
  <si>
    <t>222 : 3,55*(4,09+4,18+1,76+0,77+1,61+0,94+2,06)</t>
  </si>
  <si>
    <t>221.1 : 2,57*(0,935+1,27+1,05+1,1+0,25+0,67+1,69)</t>
  </si>
  <si>
    <t>223 : 3,6*(4,09+4,17+0,9+1,38+0,85)</t>
  </si>
  <si>
    <t>223.1 : 2,53*(1,7+0,3+1,04+1,25+0,9+1,8)</t>
  </si>
  <si>
    <t>224 : 3,05*(3,9*2+2,22*2)</t>
  </si>
  <si>
    <t>224.1 : 2,55*(1,5*2+1,75*2)</t>
  </si>
  <si>
    <t>224.2 : 2,55*(1,55*2+1,74*2-0,7)</t>
  </si>
  <si>
    <t>225 : 3,57*(3,94*2+4,17*2)</t>
  </si>
  <si>
    <t>226 : 3,61*(3,97*2+2,58*2)</t>
  </si>
  <si>
    <t>226.1 : 2,6*(1,65*2+1,05*2)</t>
  </si>
  <si>
    <t>226.2 : 2,62*(1,872+1,4*2+0,8*2+0,85*2+1,4*2)</t>
  </si>
  <si>
    <t>227 : 3,6*(4,17*2+3,97*2)</t>
  </si>
  <si>
    <t xml:space="preserve">odpočet obkladu : </t>
  </si>
  <si>
    <t>108 : -2,4*(3,54*2+2,61*2)</t>
  </si>
  <si>
    <t>221 : -2,4*(3,95*2+2,44*2)</t>
  </si>
  <si>
    <t>224 : -2,4*(3,95*2+2,22*2)</t>
  </si>
  <si>
    <t>784442021</t>
  </si>
  <si>
    <t>Malba disperzní interiérová  výška do 3,8 m, pro SDK 2 x nátěr, 1 x penetrace</t>
  </si>
  <si>
    <t xml:space="preserve">podhledy : </t>
  </si>
  <si>
    <t>108 : 0,34*(1,41+1,1+0,8)*2</t>
  </si>
  <si>
    <t>108.1 : 0,7*1,97</t>
  </si>
  <si>
    <t>221 : 0,65*(1,31+1,1+0,8)*2</t>
  </si>
  <si>
    <t>221.1 : 0,7*1,97</t>
  </si>
  <si>
    <t>224 : 0,65*(1,31+1,1+0,8)*2</t>
  </si>
  <si>
    <t>224.1 : 0,65*(1,31+1,1+0,8)*2</t>
  </si>
  <si>
    <t>784195612R01</t>
  </si>
  <si>
    <t>Malba odolná proti plísním otěruvzdorná v koupelnách</t>
  </si>
  <si>
    <t>106.2 : 0,15*(1,5*2+1,5*2+0,9*2+1,5*2)</t>
  </si>
  <si>
    <t>108 : 0,34*(2,61*2+3,6*2)</t>
  </si>
  <si>
    <t>109.2 : 0,15*(1,7*2+2*2+1,1*2+0,8*2)</t>
  </si>
  <si>
    <t>110.2 : 0,15*(1,98*2+2*2+1,1*2+0,8*2)</t>
  </si>
  <si>
    <t>113.2 : 0,15*(1,582*2+1,5*2+1,5*2+0,9*2)</t>
  </si>
  <si>
    <t>219.2 : 0,14*(1,87*2+1,45*2+0,9*2+1,45*2)</t>
  </si>
  <si>
    <t>221 : 0,65*(3,95*2+2,4*2)</t>
  </si>
  <si>
    <t>221.2 : 0,18*(2,3*2+2,3*2-0,7+1,35*2+0,85*2)</t>
  </si>
  <si>
    <t>224 : 0,65*(3,9*2+2,22*2)</t>
  </si>
  <si>
    <t>224.2 : 0,15*(1,55*2+1,74*2-0,7)</t>
  </si>
  <si>
    <t>226.2 : 0,22*(1,872+1,4*2+0,8*2+0,85*2+1,4*2)</t>
  </si>
  <si>
    <t>21-01</t>
  </si>
  <si>
    <t>Elektroinstalace viz samostatný rozpočet</t>
  </si>
  <si>
    <t>24-01</t>
  </si>
  <si>
    <t>Vzduchotechnika viz samostatný rozpočet</t>
  </si>
  <si>
    <t>24-02</t>
  </si>
  <si>
    <t>Stavební přípomoce pro VZT průrazy včetně zapravení</t>
  </si>
  <si>
    <t>979094211</t>
  </si>
  <si>
    <t>Nakládání nebo překládání vybourané suti</t>
  </si>
  <si>
    <t>POL8_</t>
  </si>
  <si>
    <t>979011121</t>
  </si>
  <si>
    <t>Příplatek za každé další podlaží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</si>
  <si>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</si>
  <si>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</si>
  <si>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</si>
  <si>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</si>
  <si>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</si>
  <si>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</si>
  <si>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</si>
  <si>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</si>
  <si>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</si>
  <si>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</si>
  <si>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979999998</t>
  </si>
  <si>
    <t xml:space="preserve">Poplatek za skládku suti 5% příměsí </t>
  </si>
  <si>
    <t>SUM</t>
  </si>
  <si>
    <t>Stavební úpravy interiéru ubytovacího bloku                               "Zámeček, Lednice", Valtická 340, Lednice</t>
  </si>
  <si>
    <t>Mendelova univerzita v Brně,</t>
  </si>
  <si>
    <t>Správa kolejí a menz (SKM)</t>
  </si>
  <si>
    <t>Kohoutova 11, 613 00 Brno</t>
  </si>
  <si>
    <t>17_25</t>
  </si>
  <si>
    <t>1,97*0,7*2+0,23*2,55*6</t>
  </si>
  <si>
    <t>Osazení zárubní dveřních ocelových, pl. do 2,5 m2, včetně dodávky zárubně  80 x 197 x 11 cm</t>
  </si>
  <si>
    <t>0,6*1,97*5</t>
  </si>
  <si>
    <t>50.1</t>
  </si>
  <si>
    <t>766-03.1</t>
  </si>
  <si>
    <t>T1 D+M dveří vnitřních 800*1970 mm včetně kování -komplet dle výpisu prvků</t>
  </si>
  <si>
    <t>T2 D+M dveří vnitřních 800*1970 mm včetně kování -komplet dle výpisu prvků</t>
  </si>
  <si>
    <t>T3 D+M dveří vnitřních 600*1970 mm včetně kování -komplet dle výpisu prvků</t>
  </si>
  <si>
    <t>T4 D+M dveří vnitřních 600*1970 mm včetně kování -komplet dle výpisu prvků</t>
  </si>
  <si>
    <t>342264051.01</t>
  </si>
  <si>
    <t>Podhled sádrokartonový protipožární na zavěšenou ocel. konstr., desky standard impreg. tl. 15 mm, bez izolace</t>
  </si>
  <si>
    <t>6.1.</t>
  </si>
  <si>
    <t>101 : 37,3</t>
  </si>
  <si>
    <t>106.2 : 1,35</t>
  </si>
  <si>
    <t>109.1 : 2,77</t>
  </si>
  <si>
    <t>110.2 : 0,88</t>
  </si>
  <si>
    <t>113.1 : 2,85</t>
  </si>
  <si>
    <t>113,2 : 2,55</t>
  </si>
  <si>
    <t>219.2 : 1,30</t>
  </si>
  <si>
    <t>221.2 : 0,95</t>
  </si>
  <si>
    <t>224.2 : 1,04</t>
  </si>
  <si>
    <t>226.2 : 0,99</t>
  </si>
  <si>
    <t>P1 D+M plastové mřížky 400*140 mm do dveří + výřezání otvoru</t>
  </si>
  <si>
    <t>37,3+1,3+0,95+1,04+0,99</t>
  </si>
  <si>
    <t>1,35+2,77+0,88+1,435+2,85+2,55+37,3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</si>
</sst>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17" fillId="5" borderId="0" xfId="0" quotePrefix="1" applyNumberFormat="1" applyFont="1" applyFill="1" applyBorder="1" applyAlignment="1">
      <alignment horizontal="left" vertical="top" wrapText="1"/>
    </xf>
    <xf numFmtId="0" fontId="17" fillId="5" borderId="0" xfId="0" applyNumberFormat="1" applyFont="1" applyFill="1" applyBorder="1" applyAlignment="1">
      <alignment vertical="top" wrapText="1" shrinkToFit="1"/>
    </xf>
    <xf numFmtId="164" fontId="16" fillId="5" borderId="40" xfId="0" applyNumberFormat="1" applyFont="1" applyFill="1" applyBorder="1" applyAlignment="1">
      <alignment vertical="top" shrinkToFit="1"/>
    </xf>
    <xf numFmtId="4" fontId="16" fillId="5" borderId="41" xfId="0" applyNumberFormat="1" applyFont="1" applyFill="1" applyBorder="1" applyAlignment="1">
      <alignment vertical="top" shrinkToFit="1"/>
    </xf>
    <xf numFmtId="49" fontId="16" fillId="5" borderId="40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Fill="1" applyBorder="1" applyAlignment="1">
      <alignment horizontal="left" vertical="top" wrapText="1"/>
    </xf>
    <xf numFmtId="164" fontId="16" fillId="0" borderId="43" xfId="0" applyNumberFormat="1" applyFont="1" applyFill="1" applyBorder="1" applyAlignment="1">
      <alignment vertical="top" shrinkToFit="1"/>
    </xf>
    <xf numFmtId="0" fontId="16" fillId="0" borderId="42" xfId="0" applyFont="1" applyFill="1" applyBorder="1" applyAlignment="1">
      <alignment vertical="top"/>
    </xf>
    <xf numFmtId="49" fontId="16" fillId="0" borderId="43" xfId="0" applyNumberFormat="1" applyFont="1" applyFill="1" applyBorder="1" applyAlignment="1">
      <alignment vertical="top"/>
    </xf>
    <xf numFmtId="0" fontId="16" fillId="0" borderId="43" xfId="0" applyFont="1" applyFill="1" applyBorder="1" applyAlignment="1">
      <alignment horizontal="center" vertical="top" shrinkToFit="1"/>
    </xf>
    <xf numFmtId="4" fontId="16" fillId="0" borderId="44" xfId="0" applyNumberFormat="1" applyFont="1" applyFill="1" applyBorder="1" applyAlignment="1">
      <alignment vertical="top" shrinkToFit="1"/>
    </xf>
    <xf numFmtId="164" fontId="16" fillId="0" borderId="40" xfId="0" applyNumberFormat="1" applyFont="1" applyFill="1" applyBorder="1" applyAlignment="1">
      <alignment vertical="top" shrinkToFit="1"/>
    </xf>
    <xf numFmtId="0" fontId="17" fillId="0" borderId="0" xfId="0" quotePrefix="1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center" vertical="top" wrapText="1" shrinkToFit="1"/>
    </xf>
    <xf numFmtId="0" fontId="17" fillId="0" borderId="0" xfId="0" applyNumberFormat="1" applyFont="1" applyFill="1" applyBorder="1" applyAlignment="1">
      <alignment vertical="top" wrapText="1" shrinkToFit="1"/>
    </xf>
    <xf numFmtId="4" fontId="16" fillId="0" borderId="0" xfId="0" applyNumberFormat="1" applyFont="1" applyFill="1" applyBorder="1" applyAlignment="1">
      <alignment vertical="top" shrinkToFit="1"/>
    </xf>
    <xf numFmtId="4" fontId="16" fillId="0" borderId="41" xfId="0" applyNumberFormat="1" applyFont="1" applyFill="1" applyBorder="1" applyAlignment="1">
      <alignment vertical="top" shrinkToFit="1"/>
    </xf>
    <xf numFmtId="2" fontId="16" fillId="0" borderId="0" xfId="0" applyNumberFormat="1" applyFont="1" applyBorder="1" applyAlignment="1">
      <alignment vertical="top"/>
    </xf>
    <xf numFmtId="16" fontId="16" fillId="0" borderId="0" xfId="0" applyNumberFormat="1" applyFont="1" applyBorder="1" applyAlignment="1">
      <alignment vertical="top"/>
    </xf>
    <xf numFmtId="16" fontId="16" fillId="5" borderId="39" xfId="0" applyNumberFormat="1" applyFont="1" applyFill="1" applyBorder="1" applyAlignment="1">
      <alignment vertical="top"/>
    </xf>
    <xf numFmtId="49" fontId="16" fillId="5" borderId="40" xfId="0" applyNumberFormat="1" applyFont="1" applyFill="1" applyBorder="1" applyAlignment="1">
      <alignment vertical="top"/>
    </xf>
    <xf numFmtId="0" fontId="16" fillId="5" borderId="40" xfId="0" applyFont="1" applyFill="1" applyBorder="1" applyAlignment="1">
      <alignment horizontal="center" vertical="top" shrinkToFit="1"/>
    </xf>
    <xf numFmtId="4" fontId="16" fillId="5" borderId="4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Fill="1" applyBorder="1" applyAlignment="1">
      <alignment vertical="top"/>
    </xf>
    <xf numFmtId="49" fontId="16" fillId="0" borderId="40" xfId="0" applyNumberFormat="1" applyFont="1" applyFill="1" applyBorder="1" applyAlignment="1">
      <alignment horizontal="left" vertical="top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L3" sqref="L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38</v>
      </c>
      <c r="B1" s="253" t="s">
        <v>4</v>
      </c>
      <c r="C1" s="254"/>
      <c r="D1" s="254"/>
      <c r="E1" s="254"/>
      <c r="F1" s="254"/>
      <c r="G1" s="254"/>
      <c r="H1" s="254"/>
      <c r="I1" s="254"/>
      <c r="J1" s="255"/>
    </row>
    <row r="2" spans="1:15" ht="36" customHeight="1">
      <c r="A2" s="3"/>
      <c r="B2" s="79" t="s">
        <v>24</v>
      </c>
      <c r="C2" s="80"/>
      <c r="D2" s="81" t="s">
        <v>498</v>
      </c>
      <c r="E2" s="259" t="s">
        <v>494</v>
      </c>
      <c r="F2" s="260"/>
      <c r="G2" s="260"/>
      <c r="H2" s="260"/>
      <c r="I2" s="260"/>
      <c r="J2" s="261"/>
      <c r="O2" s="2"/>
    </row>
    <row r="3" spans="1:15" ht="27" customHeight="1">
      <c r="A3" s="3"/>
      <c r="B3" s="82" t="s">
        <v>44</v>
      </c>
      <c r="C3" s="80"/>
      <c r="D3" s="83" t="s">
        <v>41</v>
      </c>
      <c r="E3" s="262" t="s">
        <v>43</v>
      </c>
      <c r="F3" s="263"/>
      <c r="G3" s="263"/>
      <c r="H3" s="263"/>
      <c r="I3" s="263"/>
      <c r="J3" s="264"/>
    </row>
    <row r="4" spans="1:15" ht="23.25" customHeight="1">
      <c r="A4" s="78">
        <v>1168</v>
      </c>
      <c r="B4" s="84" t="s">
        <v>45</v>
      </c>
      <c r="C4" s="85"/>
      <c r="D4" s="86" t="s">
        <v>41</v>
      </c>
      <c r="E4" s="250" t="s">
        <v>42</v>
      </c>
      <c r="F4" s="251"/>
      <c r="G4" s="251"/>
      <c r="H4" s="251"/>
      <c r="I4" s="251"/>
      <c r="J4" s="252"/>
    </row>
    <row r="5" spans="1:15" ht="24" customHeight="1">
      <c r="A5" s="3"/>
      <c r="B5" s="46" t="s">
        <v>23</v>
      </c>
      <c r="C5" s="4"/>
      <c r="D5" s="32" t="s">
        <v>495</v>
      </c>
      <c r="E5" s="25"/>
      <c r="F5" s="25"/>
      <c r="G5" s="25"/>
      <c r="H5" s="27" t="s">
        <v>40</v>
      </c>
      <c r="I5" s="32">
        <v>62156489</v>
      </c>
      <c r="J5" s="10"/>
    </row>
    <row r="6" spans="1:15" ht="15.75" customHeight="1">
      <c r="A6" s="3"/>
      <c r="B6" s="40"/>
      <c r="C6" s="25"/>
      <c r="D6" s="32" t="s">
        <v>496</v>
      </c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1"/>
      <c r="C7" s="34"/>
      <c r="D7" s="21" t="s">
        <v>497</v>
      </c>
      <c r="E7" s="34"/>
      <c r="F7" s="34"/>
      <c r="G7" s="34"/>
      <c r="H7" s="28"/>
      <c r="I7" s="33"/>
      <c r="J7" s="50"/>
      <c r="M7" s="32"/>
      <c r="N7" s="25"/>
      <c r="O7" s="25"/>
    </row>
    <row r="8" spans="1:15" ht="24" hidden="1" customHeight="1">
      <c r="A8" s="3"/>
      <c r="B8" s="46" t="s">
        <v>21</v>
      </c>
      <c r="C8" s="4"/>
      <c r="D8" s="35"/>
      <c r="E8" s="4"/>
      <c r="F8" s="4"/>
      <c r="G8" s="44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4"/>
      <c r="H9" s="27" t="s">
        <v>36</v>
      </c>
      <c r="I9" s="32"/>
      <c r="J9" s="10"/>
    </row>
    <row r="10" spans="1:15" ht="15.75" hidden="1" customHeight="1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>
      <c r="A11" s="3"/>
      <c r="B11" s="46" t="s">
        <v>20</v>
      </c>
      <c r="C11" s="4"/>
      <c r="D11" s="266"/>
      <c r="E11" s="266"/>
      <c r="F11" s="266"/>
      <c r="G11" s="266"/>
      <c r="H11" s="27" t="s">
        <v>40</v>
      </c>
      <c r="I11" s="88"/>
      <c r="J11" s="10"/>
    </row>
    <row r="12" spans="1:15" ht="15.75" customHeight="1">
      <c r="A12" s="3"/>
      <c r="B12" s="40"/>
      <c r="C12" s="25"/>
      <c r="D12" s="248"/>
      <c r="E12" s="248"/>
      <c r="F12" s="248"/>
      <c r="G12" s="248"/>
      <c r="H12" s="27" t="s">
        <v>36</v>
      </c>
      <c r="I12" s="88"/>
      <c r="J12" s="10"/>
    </row>
    <row r="13" spans="1:15" ht="15.75" customHeight="1">
      <c r="A13" s="3"/>
      <c r="B13" s="41"/>
      <c r="C13" s="87"/>
      <c r="D13" s="249"/>
      <c r="E13" s="249"/>
      <c r="F13" s="249"/>
      <c r="G13" s="249"/>
      <c r="H13" s="28"/>
      <c r="I13" s="34"/>
      <c r="J13" s="50"/>
    </row>
    <row r="14" spans="1:15" ht="24" hidden="1" customHeight="1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3"/>
      <c r="B15" s="51" t="s">
        <v>34</v>
      </c>
      <c r="C15" s="71"/>
      <c r="D15" s="52"/>
      <c r="E15" s="265"/>
      <c r="F15" s="265"/>
      <c r="G15" s="267"/>
      <c r="H15" s="267"/>
      <c r="I15" s="267" t="s">
        <v>31</v>
      </c>
      <c r="J15" s="268"/>
    </row>
    <row r="16" spans="1:15" ht="23.25" customHeight="1">
      <c r="A16" s="140" t="s">
        <v>26</v>
      </c>
      <c r="B16" s="56" t="s">
        <v>26</v>
      </c>
      <c r="C16" s="57"/>
      <c r="D16" s="58"/>
      <c r="E16" s="241"/>
      <c r="F16" s="242"/>
      <c r="G16" s="241"/>
      <c r="H16" s="242"/>
      <c r="I16" s="241">
        <f>SUMIF(F49:F69,A16,I49:I69)+SUMIF(F49:F69,"PSU",I49:I69)</f>
        <v>0</v>
      </c>
      <c r="J16" s="243"/>
    </row>
    <row r="17" spans="1:10" ht="23.25" customHeight="1">
      <c r="A17" s="140" t="s">
        <v>27</v>
      </c>
      <c r="B17" s="56" t="s">
        <v>27</v>
      </c>
      <c r="C17" s="57"/>
      <c r="D17" s="58"/>
      <c r="E17" s="241"/>
      <c r="F17" s="242"/>
      <c r="G17" s="241"/>
      <c r="H17" s="242"/>
      <c r="I17" s="241">
        <f>SUMIF(F49:F69,A17,I49:I69)</f>
        <v>0</v>
      </c>
      <c r="J17" s="243"/>
    </row>
    <row r="18" spans="1:10" ht="23.25" customHeight="1">
      <c r="A18" s="140" t="s">
        <v>28</v>
      </c>
      <c r="B18" s="56" t="s">
        <v>28</v>
      </c>
      <c r="C18" s="57"/>
      <c r="D18" s="58"/>
      <c r="E18" s="241"/>
      <c r="F18" s="242"/>
      <c r="G18" s="241"/>
      <c r="H18" s="242"/>
      <c r="I18" s="241">
        <f>SUMIF(F49:F69,A18,I49:I69)</f>
        <v>0</v>
      </c>
      <c r="J18" s="243"/>
    </row>
    <row r="19" spans="1:10" ht="23.25" customHeight="1">
      <c r="A19" s="140" t="s">
        <v>95</v>
      </c>
      <c r="B19" s="56" t="s">
        <v>29</v>
      </c>
      <c r="C19" s="57"/>
      <c r="D19" s="58"/>
      <c r="E19" s="241"/>
      <c r="F19" s="242"/>
      <c r="G19" s="241"/>
      <c r="H19" s="242"/>
      <c r="I19" s="241">
        <f>SUMIF(F49:F69,A19,I49:I69)</f>
        <v>0</v>
      </c>
      <c r="J19" s="243"/>
    </row>
    <row r="20" spans="1:10" ht="23.25" customHeight="1">
      <c r="A20" s="140" t="s">
        <v>96</v>
      </c>
      <c r="B20" s="56" t="s">
        <v>30</v>
      </c>
      <c r="C20" s="57"/>
      <c r="D20" s="58"/>
      <c r="E20" s="241"/>
      <c r="F20" s="242"/>
      <c r="G20" s="241"/>
      <c r="H20" s="242"/>
      <c r="I20" s="241">
        <f>SUMIF(F49:F69,A20,I49:I69)</f>
        <v>0</v>
      </c>
      <c r="J20" s="243"/>
    </row>
    <row r="21" spans="1:10" ht="23.25" customHeight="1">
      <c r="A21" s="3"/>
      <c r="B21" s="73" t="s">
        <v>31</v>
      </c>
      <c r="C21" s="74"/>
      <c r="D21" s="75"/>
      <c r="E21" s="244"/>
      <c r="F21" s="269"/>
      <c r="G21" s="244"/>
      <c r="H21" s="269"/>
      <c r="I21" s="244">
        <f>SUM(I16:J20)</f>
        <v>0</v>
      </c>
      <c r="J21" s="245"/>
    </row>
    <row r="22" spans="1:10" ht="33" customHeight="1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239">
        <f>ZakladDPHSniVypocet</f>
        <v>0</v>
      </c>
      <c r="H23" s="240"/>
      <c r="I23" s="240"/>
      <c r="J23" s="61" t="str">
        <f t="shared" ref="J23:J28" si="0">Mena</f>
        <v>CZK</v>
      </c>
    </row>
    <row r="24" spans="1:10" ht="23.25" customHeight="1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237">
        <f>IF(A24&gt;50, ROUNDUP(A23, 0), ROUNDDOWN(A23, 0))</f>
        <v>0</v>
      </c>
      <c r="H24" s="238"/>
      <c r="I24" s="238"/>
      <c r="J24" s="61" t="str">
        <f t="shared" si="0"/>
        <v>CZK</v>
      </c>
    </row>
    <row r="25" spans="1:10" ht="23.25" customHeight="1">
      <c r="A25" s="3">
        <f>ZakladDPHZakl*SazbaDPH2/100</f>
        <v>0</v>
      </c>
      <c r="B25" s="56" t="s">
        <v>15</v>
      </c>
      <c r="C25" s="57"/>
      <c r="D25" s="58"/>
      <c r="E25" s="59">
        <v>21</v>
      </c>
      <c r="F25" s="60" t="s">
        <v>0</v>
      </c>
      <c r="G25" s="239">
        <f>ZakladDPHZaklVypocet</f>
        <v>0</v>
      </c>
      <c r="H25" s="240"/>
      <c r="I25" s="240"/>
      <c r="J25" s="61" t="str">
        <f t="shared" si="0"/>
        <v>CZK</v>
      </c>
    </row>
    <row r="26" spans="1:10" ht="23.25" customHeight="1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256">
        <f>IF(A26&gt;50, ROUNDUP(A25, 0), ROUNDDOWN(A25, 0))</f>
        <v>0</v>
      </c>
      <c r="H26" s="257"/>
      <c r="I26" s="257"/>
      <c r="J26" s="55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7" t="s">
        <v>5</v>
      </c>
      <c r="C27" s="19"/>
      <c r="D27" s="22"/>
      <c r="E27" s="19"/>
      <c r="F27" s="20"/>
      <c r="G27" s="258">
        <f>CenaCelkem-(ZakladDPHSni+DPHSni+ZakladDPHZakl+DPHZakl)</f>
        <v>0</v>
      </c>
      <c r="H27" s="258"/>
      <c r="I27" s="258"/>
      <c r="J27" s="62" t="str">
        <f t="shared" si="0"/>
        <v>CZK</v>
      </c>
    </row>
    <row r="28" spans="1:10" ht="27.75" hidden="1" customHeight="1" thickBot="1">
      <c r="A28" s="3"/>
      <c r="B28" s="117" t="s">
        <v>25</v>
      </c>
      <c r="C28" s="118"/>
      <c r="D28" s="118"/>
      <c r="E28" s="119"/>
      <c r="F28" s="120"/>
      <c r="G28" s="247">
        <f>ZakladDPHSniVypocet+ZakladDPHZaklVypocet</f>
        <v>0</v>
      </c>
      <c r="H28" s="247"/>
      <c r="I28" s="247"/>
      <c r="J28" s="121" t="str">
        <f t="shared" si="0"/>
        <v>CZK</v>
      </c>
    </row>
    <row r="29" spans="1:10" ht="27.75" customHeight="1" thickBot="1">
      <c r="A29" s="3">
        <f>(A27-INT(A27))*100</f>
        <v>0</v>
      </c>
      <c r="B29" s="117" t="s">
        <v>37</v>
      </c>
      <c r="C29" s="122"/>
      <c r="D29" s="122"/>
      <c r="E29" s="122"/>
      <c r="F29" s="122"/>
      <c r="G29" s="246">
        <f>IF(A29&gt;50, ROUNDUP(A27, 0), ROUNDDOWN(A27, 0))</f>
        <v>0</v>
      </c>
      <c r="H29" s="246"/>
      <c r="I29" s="246"/>
      <c r="J29" s="123" t="s">
        <v>50</v>
      </c>
    </row>
    <row r="30" spans="1:10" ht="12.75" customHeight="1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>
      <c r="A32" s="3"/>
      <c r="B32" s="23"/>
      <c r="C32" s="18" t="s">
        <v>12</v>
      </c>
      <c r="D32" s="38"/>
      <c r="E32" s="38"/>
      <c r="F32" s="18" t="s">
        <v>11</v>
      </c>
      <c r="G32" s="38"/>
      <c r="H32" s="39"/>
      <c r="I32" s="38"/>
      <c r="J32" s="11"/>
    </row>
    <row r="33" spans="1:10" ht="47.25" customHeight="1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>
      <c r="A35" s="3"/>
      <c r="B35" s="3"/>
      <c r="C35" s="4"/>
      <c r="D35" s="236" t="s">
        <v>2</v>
      </c>
      <c r="E35" s="236"/>
      <c r="F35" s="4"/>
      <c r="G35" s="44"/>
      <c r="H35" s="12" t="s">
        <v>3</v>
      </c>
      <c r="I35" s="44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>
      <c r="A39" s="93">
        <v>1</v>
      </c>
      <c r="B39" s="103" t="s">
        <v>48</v>
      </c>
      <c r="C39" s="229"/>
      <c r="D39" s="230"/>
      <c r="E39" s="230"/>
      <c r="F39" s="104">
        <f>'01 01 Pol'!AE486</f>
        <v>0</v>
      </c>
      <c r="G39" s="105">
        <f>'01 01 Pol'!AF486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>
      <c r="A40" s="93">
        <v>2</v>
      </c>
      <c r="B40" s="108" t="s">
        <v>41</v>
      </c>
      <c r="C40" s="231" t="s">
        <v>43</v>
      </c>
      <c r="D40" s="232"/>
      <c r="E40" s="232"/>
      <c r="F40" s="109">
        <f>'01 01 Pol'!AE486</f>
        <v>0</v>
      </c>
      <c r="G40" s="110">
        <f>'01 01 Pol'!AF486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>
      <c r="A41" s="93">
        <v>3</v>
      </c>
      <c r="B41" s="112" t="s">
        <v>41</v>
      </c>
      <c r="C41" s="229" t="s">
        <v>42</v>
      </c>
      <c r="D41" s="230"/>
      <c r="E41" s="230"/>
      <c r="F41" s="113">
        <f>'01 01 Pol'!AE486</f>
        <v>0</v>
      </c>
      <c r="G41" s="106">
        <f>'01 01 Pol'!AF486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>
      <c r="A42" s="93"/>
      <c r="B42" s="233" t="s">
        <v>49</v>
      </c>
      <c r="C42" s="234"/>
      <c r="D42" s="234"/>
      <c r="E42" s="235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>
      <c r="B46" s="124" t="s">
        <v>51</v>
      </c>
    </row>
    <row r="48" spans="1:10" ht="25.5" customHeight="1">
      <c r="A48" s="125"/>
      <c r="B48" s="128" t="s">
        <v>18</v>
      </c>
      <c r="C48" s="128" t="s">
        <v>6</v>
      </c>
      <c r="D48" s="129"/>
      <c r="E48" s="129"/>
      <c r="F48" s="130" t="s">
        <v>52</v>
      </c>
      <c r="G48" s="130"/>
      <c r="H48" s="130"/>
      <c r="I48" s="130" t="s">
        <v>31</v>
      </c>
      <c r="J48" s="130" t="s">
        <v>0</v>
      </c>
    </row>
    <row r="49" spans="1:10" ht="25.5" customHeight="1">
      <c r="A49" s="126"/>
      <c r="B49" s="131" t="s">
        <v>53</v>
      </c>
      <c r="C49" s="227" t="s">
        <v>30</v>
      </c>
      <c r="D49" s="228"/>
      <c r="E49" s="228"/>
      <c r="F49" s="136" t="s">
        <v>26</v>
      </c>
      <c r="G49" s="137"/>
      <c r="H49" s="137"/>
      <c r="I49" s="137">
        <f>'01 01 Pol'!G8</f>
        <v>0</v>
      </c>
      <c r="J49" s="134" t="str">
        <f>IF(I70=0,"",I49/I70*100)</f>
        <v/>
      </c>
    </row>
    <row r="50" spans="1:10" ht="25.5" customHeight="1">
      <c r="A50" s="126"/>
      <c r="B50" s="131" t="s">
        <v>54</v>
      </c>
      <c r="C50" s="227" t="s">
        <v>55</v>
      </c>
      <c r="D50" s="228"/>
      <c r="E50" s="228"/>
      <c r="F50" s="136" t="s">
        <v>26</v>
      </c>
      <c r="G50" s="137"/>
      <c r="H50" s="137"/>
      <c r="I50" s="137">
        <f>'01 01 Pol'!G12</f>
        <v>0</v>
      </c>
      <c r="J50" s="134" t="str">
        <f>IF(I70=0,"",I50/I70*100)</f>
        <v/>
      </c>
    </row>
    <row r="51" spans="1:10" ht="25.5" customHeight="1">
      <c r="A51" s="126"/>
      <c r="B51" s="131" t="s">
        <v>56</v>
      </c>
      <c r="C51" s="227" t="s">
        <v>57</v>
      </c>
      <c r="D51" s="228"/>
      <c r="E51" s="228"/>
      <c r="F51" s="136" t="s">
        <v>26</v>
      </c>
      <c r="G51" s="137"/>
      <c r="H51" s="137"/>
      <c r="I51" s="137">
        <f>'01 01 Pol'!G54</f>
        <v>0</v>
      </c>
      <c r="J51" s="134" t="str">
        <f>IF(I70=0,"",I51/I70*100)</f>
        <v/>
      </c>
    </row>
    <row r="52" spans="1:10" ht="25.5" customHeight="1">
      <c r="A52" s="126"/>
      <c r="B52" s="131" t="s">
        <v>58</v>
      </c>
      <c r="C52" s="227" t="s">
        <v>59</v>
      </c>
      <c r="D52" s="228"/>
      <c r="E52" s="228"/>
      <c r="F52" s="136" t="s">
        <v>26</v>
      </c>
      <c r="G52" s="137"/>
      <c r="H52" s="137"/>
      <c r="I52" s="137">
        <f>'01 01 Pol'!G86</f>
        <v>0</v>
      </c>
      <c r="J52" s="134" t="str">
        <f>IF(I70=0,"",I52/I70*100)</f>
        <v/>
      </c>
    </row>
    <row r="53" spans="1:10" ht="25.5" customHeight="1">
      <c r="A53" s="126"/>
      <c r="B53" s="131" t="s">
        <v>60</v>
      </c>
      <c r="C53" s="227" t="s">
        <v>61</v>
      </c>
      <c r="D53" s="228"/>
      <c r="E53" s="228"/>
      <c r="F53" s="136" t="s">
        <v>26</v>
      </c>
      <c r="G53" s="137"/>
      <c r="H53" s="137"/>
      <c r="I53" s="137">
        <f>'01 01 Pol'!G112</f>
        <v>0</v>
      </c>
      <c r="J53" s="134" t="str">
        <f>IF(I70=0,"",I53/I70*100)</f>
        <v/>
      </c>
    </row>
    <row r="54" spans="1:10" ht="25.5" customHeight="1">
      <c r="A54" s="126"/>
      <c r="B54" s="131" t="s">
        <v>62</v>
      </c>
      <c r="C54" s="227" t="s">
        <v>63</v>
      </c>
      <c r="D54" s="228"/>
      <c r="E54" s="228"/>
      <c r="F54" s="136" t="s">
        <v>26</v>
      </c>
      <c r="G54" s="137"/>
      <c r="H54" s="137"/>
      <c r="I54" s="137">
        <f>'01 01 Pol'!G115</f>
        <v>0</v>
      </c>
      <c r="J54" s="134" t="str">
        <f>IF(I70=0,"",I54/I70*100)</f>
        <v/>
      </c>
    </row>
    <row r="55" spans="1:10" ht="25.5" customHeight="1">
      <c r="A55" s="126"/>
      <c r="B55" s="131" t="s">
        <v>64</v>
      </c>
      <c r="C55" s="227" t="s">
        <v>65</v>
      </c>
      <c r="D55" s="228"/>
      <c r="E55" s="228"/>
      <c r="F55" s="136" t="s">
        <v>26</v>
      </c>
      <c r="G55" s="137"/>
      <c r="H55" s="137"/>
      <c r="I55" s="137">
        <f>'01 01 Pol'!G126</f>
        <v>0</v>
      </c>
      <c r="J55" s="134" t="str">
        <f>IF(I70=0,"",I55/I70*100)</f>
        <v/>
      </c>
    </row>
    <row r="56" spans="1:10" ht="25.5" customHeight="1">
      <c r="A56" s="126"/>
      <c r="B56" s="131" t="s">
        <v>66</v>
      </c>
      <c r="C56" s="227" t="s">
        <v>67</v>
      </c>
      <c r="D56" s="228"/>
      <c r="E56" s="228"/>
      <c r="F56" s="136" t="s">
        <v>26</v>
      </c>
      <c r="G56" s="137"/>
      <c r="H56" s="137"/>
      <c r="I56" s="137">
        <f>'01 01 Pol'!G137</f>
        <v>0</v>
      </c>
      <c r="J56" s="134" t="str">
        <f>IF(I70=0,"",I56/I70*100)</f>
        <v/>
      </c>
    </row>
    <row r="57" spans="1:10" ht="25.5" customHeight="1">
      <c r="A57" s="126"/>
      <c r="B57" s="131" t="s">
        <v>68</v>
      </c>
      <c r="C57" s="227" t="s">
        <v>69</v>
      </c>
      <c r="D57" s="228"/>
      <c r="E57" s="228"/>
      <c r="F57" s="136" t="s">
        <v>26</v>
      </c>
      <c r="G57" s="137"/>
      <c r="H57" s="137"/>
      <c r="I57" s="137">
        <f>'01 01 Pol'!G192</f>
        <v>0</v>
      </c>
      <c r="J57" s="134" t="str">
        <f>IF(I70=0,"",I57/I70*100)</f>
        <v/>
      </c>
    </row>
    <row r="58" spans="1:10" ht="25.5" customHeight="1">
      <c r="A58" s="126"/>
      <c r="B58" s="131" t="s">
        <v>70</v>
      </c>
      <c r="C58" s="227" t="s">
        <v>71</v>
      </c>
      <c r="D58" s="228"/>
      <c r="E58" s="228"/>
      <c r="F58" s="136" t="s">
        <v>27</v>
      </c>
      <c r="G58" s="137"/>
      <c r="H58" s="137"/>
      <c r="I58" s="137">
        <f>'01 01 Pol'!G194</f>
        <v>0</v>
      </c>
      <c r="J58" s="134" t="str">
        <f>IF(I70=0,"",I58/I70*100)</f>
        <v/>
      </c>
    </row>
    <row r="59" spans="1:10" ht="25.5" customHeight="1">
      <c r="A59" s="126"/>
      <c r="B59" s="131" t="s">
        <v>72</v>
      </c>
      <c r="C59" s="227" t="s">
        <v>73</v>
      </c>
      <c r="D59" s="228"/>
      <c r="E59" s="228"/>
      <c r="F59" s="136" t="s">
        <v>27</v>
      </c>
      <c r="G59" s="137"/>
      <c r="H59" s="137"/>
      <c r="I59" s="137">
        <f>'01 01 Pol'!G233</f>
        <v>0</v>
      </c>
      <c r="J59" s="134" t="str">
        <f>IF(I70=0,"",I59/I70*100)</f>
        <v/>
      </c>
    </row>
    <row r="60" spans="1:10" ht="25.5" customHeight="1">
      <c r="A60" s="126"/>
      <c r="B60" s="131" t="s">
        <v>74</v>
      </c>
      <c r="C60" s="227" t="s">
        <v>75</v>
      </c>
      <c r="D60" s="228"/>
      <c r="E60" s="228"/>
      <c r="F60" s="136" t="s">
        <v>27</v>
      </c>
      <c r="G60" s="137"/>
      <c r="H60" s="137"/>
      <c r="I60" s="137">
        <f>'01 01 Pol'!G236</f>
        <v>0</v>
      </c>
      <c r="J60" s="134" t="str">
        <f>IF(I70=0,"",I60/I70*100)</f>
        <v/>
      </c>
    </row>
    <row r="61" spans="1:10" ht="25.5" customHeight="1">
      <c r="A61" s="126"/>
      <c r="B61" s="131" t="s">
        <v>76</v>
      </c>
      <c r="C61" s="227" t="s">
        <v>77</v>
      </c>
      <c r="D61" s="228"/>
      <c r="E61" s="228"/>
      <c r="F61" s="136" t="s">
        <v>27</v>
      </c>
      <c r="G61" s="137"/>
      <c r="H61" s="137"/>
      <c r="I61" s="137">
        <f>'01 01 Pol'!G283</f>
        <v>0</v>
      </c>
      <c r="J61" s="134" t="str">
        <f>IF(I70=0,"",I61/I70*100)</f>
        <v/>
      </c>
    </row>
    <row r="62" spans="1:10" ht="25.5" customHeight="1">
      <c r="A62" s="126"/>
      <c r="B62" s="131" t="s">
        <v>78</v>
      </c>
      <c r="C62" s="227" t="s">
        <v>79</v>
      </c>
      <c r="D62" s="228"/>
      <c r="E62" s="228"/>
      <c r="F62" s="136" t="s">
        <v>27</v>
      </c>
      <c r="G62" s="137"/>
      <c r="H62" s="137"/>
      <c r="I62" s="137">
        <f>'01 01 Pol'!G290</f>
        <v>0</v>
      </c>
      <c r="J62" s="134" t="str">
        <f>IF(I70=0,"",I62/I70*100)</f>
        <v/>
      </c>
    </row>
    <row r="63" spans="1:10" ht="25.5" customHeight="1">
      <c r="A63" s="126"/>
      <c r="B63" s="131" t="s">
        <v>80</v>
      </c>
      <c r="C63" s="227" t="s">
        <v>81</v>
      </c>
      <c r="D63" s="228"/>
      <c r="E63" s="228"/>
      <c r="F63" s="136" t="s">
        <v>27</v>
      </c>
      <c r="G63" s="137"/>
      <c r="H63" s="137"/>
      <c r="I63" s="137">
        <f>'01 01 Pol'!G293</f>
        <v>0</v>
      </c>
      <c r="J63" s="134" t="str">
        <f>IF(I70=0,"",I63/I70*100)</f>
        <v/>
      </c>
    </row>
    <row r="64" spans="1:10" ht="25.5" customHeight="1">
      <c r="A64" s="126"/>
      <c r="B64" s="131" t="s">
        <v>82</v>
      </c>
      <c r="C64" s="227" t="s">
        <v>83</v>
      </c>
      <c r="D64" s="228"/>
      <c r="E64" s="228"/>
      <c r="F64" s="136" t="s">
        <v>27</v>
      </c>
      <c r="G64" s="137"/>
      <c r="H64" s="137"/>
      <c r="I64" s="137">
        <f>'01 01 Pol'!G328</f>
        <v>0</v>
      </c>
      <c r="J64" s="134" t="str">
        <f>IF(I70=0,"",I64/I70*100)</f>
        <v/>
      </c>
    </row>
    <row r="65" spans="1:10" ht="25.5" customHeight="1">
      <c r="A65" s="126"/>
      <c r="B65" s="131" t="s">
        <v>84</v>
      </c>
      <c r="C65" s="227" t="s">
        <v>85</v>
      </c>
      <c r="D65" s="228"/>
      <c r="E65" s="228"/>
      <c r="F65" s="136" t="s">
        <v>27</v>
      </c>
      <c r="G65" s="137"/>
      <c r="H65" s="137"/>
      <c r="I65" s="137">
        <f>'01 01 Pol'!G371</f>
        <v>0</v>
      </c>
      <c r="J65" s="134" t="str">
        <f>IF(I70=0,"",I65/I70*100)</f>
        <v/>
      </c>
    </row>
    <row r="66" spans="1:10" ht="25.5" customHeight="1">
      <c r="A66" s="126"/>
      <c r="B66" s="131" t="s">
        <v>86</v>
      </c>
      <c r="C66" s="227" t="s">
        <v>87</v>
      </c>
      <c r="D66" s="228"/>
      <c r="E66" s="228"/>
      <c r="F66" s="136" t="s">
        <v>27</v>
      </c>
      <c r="G66" s="137"/>
      <c r="H66" s="137"/>
      <c r="I66" s="137">
        <f>'01 01 Pol'!G377</f>
        <v>0</v>
      </c>
      <c r="J66" s="134" t="str">
        <f>IF(I70=0,"",I66/I70*100)</f>
        <v/>
      </c>
    </row>
    <row r="67" spans="1:10" ht="25.5" customHeight="1">
      <c r="A67" s="126"/>
      <c r="B67" s="131" t="s">
        <v>88</v>
      </c>
      <c r="C67" s="227" t="s">
        <v>89</v>
      </c>
      <c r="D67" s="228"/>
      <c r="E67" s="228"/>
      <c r="F67" s="136" t="s">
        <v>28</v>
      </c>
      <c r="G67" s="137"/>
      <c r="H67" s="137"/>
      <c r="I67" s="137">
        <f>'01 01 Pol'!G471</f>
        <v>0</v>
      </c>
      <c r="J67" s="134" t="str">
        <f>IF(I70=0,"",I67/I70*100)</f>
        <v/>
      </c>
    </row>
    <row r="68" spans="1:10" ht="25.5" customHeight="1">
      <c r="A68" s="126"/>
      <c r="B68" s="131" t="s">
        <v>90</v>
      </c>
      <c r="C68" s="227" t="s">
        <v>91</v>
      </c>
      <c r="D68" s="228"/>
      <c r="E68" s="228"/>
      <c r="F68" s="136" t="s">
        <v>28</v>
      </c>
      <c r="G68" s="137"/>
      <c r="H68" s="137"/>
      <c r="I68" s="137">
        <f>'01 01 Pol'!G473</f>
        <v>0</v>
      </c>
      <c r="J68" s="134" t="str">
        <f>IF(I70=0,"",I68/I70*100)</f>
        <v/>
      </c>
    </row>
    <row r="69" spans="1:10" ht="25.5" customHeight="1">
      <c r="A69" s="126"/>
      <c r="B69" s="131" t="s">
        <v>92</v>
      </c>
      <c r="C69" s="227" t="s">
        <v>93</v>
      </c>
      <c r="D69" s="228"/>
      <c r="E69" s="228"/>
      <c r="F69" s="136" t="s">
        <v>94</v>
      </c>
      <c r="G69" s="137"/>
      <c r="H69" s="137"/>
      <c r="I69" s="137">
        <f>'01 01 Pol'!G476</f>
        <v>0</v>
      </c>
      <c r="J69" s="134" t="str">
        <f>IF(I70=0,"",I69/I70*100)</f>
        <v/>
      </c>
    </row>
    <row r="70" spans="1:10" ht="25.5" customHeight="1">
      <c r="A70" s="127"/>
      <c r="B70" s="132" t="s">
        <v>1</v>
      </c>
      <c r="C70" s="132"/>
      <c r="D70" s="133"/>
      <c r="E70" s="133"/>
      <c r="F70" s="138"/>
      <c r="G70" s="139"/>
      <c r="H70" s="139"/>
      <c r="I70" s="139">
        <f>SUM(I49:I69)</f>
        <v>0</v>
      </c>
      <c r="J70" s="135">
        <f>SUM(J49:J69)</f>
        <v>0</v>
      </c>
    </row>
    <row r="71" spans="1:10">
      <c r="F71" s="91"/>
      <c r="G71" s="90"/>
      <c r="H71" s="91"/>
      <c r="I71" s="90"/>
      <c r="J71" s="92"/>
    </row>
    <row r="72" spans="1:10">
      <c r="F72" s="91"/>
      <c r="G72" s="90"/>
      <c r="H72" s="91"/>
      <c r="I72" s="90"/>
      <c r="J72" s="92"/>
    </row>
    <row r="73" spans="1:10">
      <c r="F73" s="91"/>
      <c r="G73" s="90"/>
      <c r="H73" s="91"/>
      <c r="I73" s="90"/>
      <c r="J73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70" t="s">
        <v>7</v>
      </c>
      <c r="B1" s="270"/>
      <c r="C1" s="271"/>
      <c r="D1" s="270"/>
      <c r="E1" s="270"/>
      <c r="F1" s="270"/>
      <c r="G1" s="270"/>
    </row>
    <row r="2" spans="1:7" ht="24.95" customHeight="1">
      <c r="A2" s="77" t="s">
        <v>8</v>
      </c>
      <c r="B2" s="76"/>
      <c r="C2" s="272"/>
      <c r="D2" s="272"/>
      <c r="E2" s="272"/>
      <c r="F2" s="272"/>
      <c r="G2" s="273"/>
    </row>
    <row r="3" spans="1:7" ht="24.95" customHeight="1">
      <c r="A3" s="77" t="s">
        <v>9</v>
      </c>
      <c r="B3" s="76"/>
      <c r="C3" s="272"/>
      <c r="D3" s="272"/>
      <c r="E3" s="272"/>
      <c r="F3" s="272"/>
      <c r="G3" s="273"/>
    </row>
    <row r="4" spans="1:7" ht="24.95" customHeight="1">
      <c r="A4" s="77" t="s">
        <v>10</v>
      </c>
      <c r="B4" s="76"/>
      <c r="C4" s="272"/>
      <c r="D4" s="272"/>
      <c r="E4" s="272"/>
      <c r="F4" s="272"/>
      <c r="G4" s="273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5"/>
  <sheetViews>
    <sheetView zoomScale="140" zoomScaleNormal="140" workbookViewId="0">
      <pane ySplit="7" topLeftCell="A8" activePane="bottomLeft" state="frozen"/>
      <selection pane="bottomLeft" activeCell="X39" sqref="X39"/>
    </sheetView>
  </sheetViews>
  <sheetFormatPr defaultRowHeight="12.75" outlineLevelRow="1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74" t="s">
        <v>7</v>
      </c>
      <c r="B1" s="274"/>
      <c r="C1" s="274"/>
      <c r="D1" s="274"/>
      <c r="E1" s="274"/>
      <c r="F1" s="274"/>
      <c r="G1" s="274"/>
      <c r="AG1" t="s">
        <v>97</v>
      </c>
    </row>
    <row r="2" spans="1:60" ht="24.95" customHeight="1">
      <c r="A2" s="142" t="s">
        <v>8</v>
      </c>
      <c r="B2" s="76" t="s">
        <v>46</v>
      </c>
      <c r="C2" s="275" t="s">
        <v>47</v>
      </c>
      <c r="D2" s="276"/>
      <c r="E2" s="276"/>
      <c r="F2" s="276"/>
      <c r="G2" s="277"/>
      <c r="AG2" t="s">
        <v>98</v>
      </c>
    </row>
    <row r="3" spans="1:60" ht="24.95" customHeight="1">
      <c r="A3" s="142" t="s">
        <v>9</v>
      </c>
      <c r="B3" s="76" t="s">
        <v>41</v>
      </c>
      <c r="C3" s="275" t="s">
        <v>43</v>
      </c>
      <c r="D3" s="276"/>
      <c r="E3" s="276"/>
      <c r="F3" s="276"/>
      <c r="G3" s="277"/>
      <c r="AC3" s="89" t="s">
        <v>98</v>
      </c>
      <c r="AG3" t="s">
        <v>99</v>
      </c>
    </row>
    <row r="4" spans="1:60" ht="24.95" customHeight="1">
      <c r="A4" s="143" t="s">
        <v>10</v>
      </c>
      <c r="B4" s="144" t="s">
        <v>41</v>
      </c>
      <c r="C4" s="278" t="s">
        <v>42</v>
      </c>
      <c r="D4" s="279"/>
      <c r="E4" s="279"/>
      <c r="F4" s="279"/>
      <c r="G4" s="280"/>
      <c r="AG4" t="s">
        <v>100</v>
      </c>
    </row>
    <row r="5" spans="1:60">
      <c r="D5" s="141"/>
    </row>
    <row r="6" spans="1:60" ht="38.25">
      <c r="A6" s="146" t="s">
        <v>101</v>
      </c>
      <c r="B6" s="148" t="s">
        <v>102</v>
      </c>
      <c r="C6" s="148" t="s">
        <v>103</v>
      </c>
      <c r="D6" s="147" t="s">
        <v>104</v>
      </c>
      <c r="E6" s="146" t="s">
        <v>105</v>
      </c>
      <c r="F6" s="145" t="s">
        <v>106</v>
      </c>
      <c r="G6" s="146" t="s">
        <v>31</v>
      </c>
      <c r="H6" s="149" t="s">
        <v>32</v>
      </c>
      <c r="I6" s="149" t="s">
        <v>107</v>
      </c>
      <c r="J6" s="149" t="s">
        <v>33</v>
      </c>
      <c r="K6" s="149" t="s">
        <v>108</v>
      </c>
      <c r="L6" s="149" t="s">
        <v>109</v>
      </c>
      <c r="M6" s="149" t="s">
        <v>110</v>
      </c>
      <c r="N6" s="149" t="s">
        <v>111</v>
      </c>
      <c r="O6" s="149" t="s">
        <v>112</v>
      </c>
      <c r="P6" s="149" t="s">
        <v>113</v>
      </c>
      <c r="Q6" s="149" t="s">
        <v>114</v>
      </c>
      <c r="R6" s="149" t="s">
        <v>115</v>
      </c>
      <c r="S6" s="149" t="s">
        <v>116</v>
      </c>
      <c r="T6" s="149" t="s">
        <v>117</v>
      </c>
      <c r="U6" s="149" t="s">
        <v>118</v>
      </c>
      <c r="V6" s="149" t="s">
        <v>119</v>
      </c>
      <c r="W6" s="149" t="s">
        <v>120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71" t="s">
        <v>121</v>
      </c>
      <c r="B8" s="172" t="s">
        <v>53</v>
      </c>
      <c r="C8" s="191" t="s">
        <v>30</v>
      </c>
      <c r="D8" s="173"/>
      <c r="E8" s="174"/>
      <c r="F8" s="175"/>
      <c r="G8" s="176">
        <f>SUMIF(AG9:AG11,"&lt;&gt;NOR",G9:G11)</f>
        <v>0</v>
      </c>
      <c r="H8" s="170"/>
      <c r="I8" s="170">
        <f>SUM(I9:I11)</f>
        <v>0</v>
      </c>
      <c r="J8" s="170"/>
      <c r="K8" s="170">
        <f>SUM(K9:K11)</f>
        <v>0</v>
      </c>
      <c r="L8" s="170"/>
      <c r="M8" s="170">
        <f>SUM(M9:M11)</f>
        <v>0</v>
      </c>
      <c r="N8" s="170"/>
      <c r="O8" s="170">
        <f>SUM(O9:O11)</f>
        <v>0</v>
      </c>
      <c r="P8" s="170"/>
      <c r="Q8" s="170">
        <f>SUM(Q9:Q11)</f>
        <v>0</v>
      </c>
      <c r="R8" s="170"/>
      <c r="S8" s="170"/>
      <c r="T8" s="170"/>
      <c r="U8" s="170"/>
      <c r="V8" s="170">
        <f>SUM(V9:V11)</f>
        <v>0</v>
      </c>
      <c r="W8" s="170"/>
      <c r="AG8" t="s">
        <v>122</v>
      </c>
    </row>
    <row r="9" spans="1:60" outlineLevel="1">
      <c r="A9" s="183">
        <v>1</v>
      </c>
      <c r="B9" s="184" t="s">
        <v>123</v>
      </c>
      <c r="C9" s="192" t="s">
        <v>124</v>
      </c>
      <c r="D9" s="185" t="s">
        <v>125</v>
      </c>
      <c r="E9" s="186">
        <v>1</v>
      </c>
      <c r="F9" s="187"/>
      <c r="G9" s="18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126</v>
      </c>
      <c r="T9" s="160" t="s">
        <v>127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83">
        <v>2</v>
      </c>
      <c r="B10" s="184" t="s">
        <v>129</v>
      </c>
      <c r="C10" s="192" t="s">
        <v>130</v>
      </c>
      <c r="D10" s="185" t="s">
        <v>125</v>
      </c>
      <c r="E10" s="186">
        <v>1</v>
      </c>
      <c r="F10" s="187"/>
      <c r="G10" s="188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0"/>
      <c r="S10" s="160" t="s">
        <v>126</v>
      </c>
      <c r="T10" s="160" t="s">
        <v>127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131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83">
        <v>3</v>
      </c>
      <c r="B11" s="184" t="s">
        <v>132</v>
      </c>
      <c r="C11" s="192" t="s">
        <v>133</v>
      </c>
      <c r="D11" s="185" t="s">
        <v>125</v>
      </c>
      <c r="E11" s="186">
        <v>1</v>
      </c>
      <c r="F11" s="187"/>
      <c r="G11" s="18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126</v>
      </c>
      <c r="T11" s="160" t="s">
        <v>127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131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>
      <c r="A12" s="171" t="s">
        <v>121</v>
      </c>
      <c r="B12" s="172" t="s">
        <v>54</v>
      </c>
      <c r="C12" s="191" t="s">
        <v>55</v>
      </c>
      <c r="D12" s="173"/>
      <c r="E12" s="174"/>
      <c r="F12" s="175"/>
      <c r="G12" s="176">
        <f>SUMIF(AG13:AG53,"&lt;&gt;NOR",G13:G53)</f>
        <v>0</v>
      </c>
      <c r="H12" s="170"/>
      <c r="I12" s="170">
        <f>SUM(I13:I53)</f>
        <v>0</v>
      </c>
      <c r="J12" s="170"/>
      <c r="K12" s="170">
        <f>SUM(K13:K53)</f>
        <v>0</v>
      </c>
      <c r="L12" s="170"/>
      <c r="M12" s="170">
        <f>SUM(M13:M53)</f>
        <v>0</v>
      </c>
      <c r="N12" s="170"/>
      <c r="O12" s="170">
        <f>SUM(O13:O53)</f>
        <v>2.02</v>
      </c>
      <c r="P12" s="170"/>
      <c r="Q12" s="170">
        <f>SUM(Q13:Q53)</f>
        <v>0</v>
      </c>
      <c r="R12" s="170"/>
      <c r="S12" s="170"/>
      <c r="T12" s="170"/>
      <c r="U12" s="170"/>
      <c r="V12" s="170">
        <f>SUM(V13:V53)</f>
        <v>106.16000000000001</v>
      </c>
      <c r="W12" s="170"/>
      <c r="AG12" t="s">
        <v>122</v>
      </c>
    </row>
    <row r="13" spans="1:60" ht="22.5" outlineLevel="1">
      <c r="A13" s="177">
        <v>4</v>
      </c>
      <c r="B13" s="178" t="s">
        <v>134</v>
      </c>
      <c r="C13" s="193" t="s">
        <v>135</v>
      </c>
      <c r="D13" s="179" t="s">
        <v>136</v>
      </c>
      <c r="E13" s="213">
        <f>SUM(E14:E21)</f>
        <v>37.829000000000001</v>
      </c>
      <c r="F13" s="181"/>
      <c r="G13" s="182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60">
        <v>2.9329999999999998E-2</v>
      </c>
      <c r="O13" s="160">
        <f>ROUND(E13*N13,2)</f>
        <v>1.1100000000000001</v>
      </c>
      <c r="P13" s="160">
        <v>0</v>
      </c>
      <c r="Q13" s="160">
        <f>ROUND(E13*P13,2)</f>
        <v>0</v>
      </c>
      <c r="R13" s="160"/>
      <c r="S13" s="160" t="s">
        <v>137</v>
      </c>
      <c r="T13" s="160" t="s">
        <v>137</v>
      </c>
      <c r="U13" s="160">
        <v>1.2250000000000001</v>
      </c>
      <c r="V13" s="160">
        <f>ROUND(E13*U13,2)</f>
        <v>46.34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131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194" t="s">
        <v>138</v>
      </c>
      <c r="D14" s="162"/>
      <c r="E14" s="163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139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57"/>
      <c r="B15" s="158"/>
      <c r="C15" s="194" t="s">
        <v>140</v>
      </c>
      <c r="D15" s="162"/>
      <c r="E15" s="163">
        <v>11.64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139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57"/>
      <c r="B16" s="158"/>
      <c r="C16" s="194" t="s">
        <v>141</v>
      </c>
      <c r="D16" s="162"/>
      <c r="E16" s="163">
        <v>0.19700000000000001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139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94" t="s">
        <v>142</v>
      </c>
      <c r="D17" s="162"/>
      <c r="E17" s="163">
        <v>-1.379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139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57"/>
      <c r="B18" s="158"/>
      <c r="C18" s="194" t="s">
        <v>143</v>
      </c>
      <c r="D18" s="162"/>
      <c r="E18" s="163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139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194" t="s">
        <v>144</v>
      </c>
      <c r="D19" s="162"/>
      <c r="E19" s="163">
        <v>23.852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139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214" t="s">
        <v>499</v>
      </c>
      <c r="D20" s="215"/>
      <c r="E20" s="216">
        <f>1.97*0.7*2+0.23*2.55*6</f>
        <v>6.2770000000000001</v>
      </c>
      <c r="F20" s="217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139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57"/>
      <c r="B21" s="158"/>
      <c r="C21" s="194" t="s">
        <v>145</v>
      </c>
      <c r="D21" s="162"/>
      <c r="E21" s="163">
        <v>-2.758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139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>
      <c r="A22" s="177">
        <v>5</v>
      </c>
      <c r="B22" s="178" t="s">
        <v>146</v>
      </c>
      <c r="C22" s="193" t="s">
        <v>147</v>
      </c>
      <c r="D22" s="179" t="s">
        <v>136</v>
      </c>
      <c r="E22" s="180">
        <v>3.2</v>
      </c>
      <c r="F22" s="181"/>
      <c r="G22" s="182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60">
        <v>5.7489999999999999E-2</v>
      </c>
      <c r="O22" s="160">
        <f>ROUND(E22*N22,2)</f>
        <v>0.18</v>
      </c>
      <c r="P22" s="160">
        <v>0</v>
      </c>
      <c r="Q22" s="160">
        <f>ROUND(E22*P22,2)</f>
        <v>0</v>
      </c>
      <c r="R22" s="160"/>
      <c r="S22" s="160" t="s">
        <v>137</v>
      </c>
      <c r="T22" s="160" t="s">
        <v>137</v>
      </c>
      <c r="U22" s="160">
        <v>2.0209999999999999</v>
      </c>
      <c r="V22" s="160">
        <f>ROUND(E22*U22,2)</f>
        <v>6.47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128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194" t="s">
        <v>138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139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57"/>
      <c r="B24" s="158"/>
      <c r="C24" s="194" t="s">
        <v>148</v>
      </c>
      <c r="D24" s="162"/>
      <c r="E24" s="163">
        <v>3.2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139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>
      <c r="A25" s="177">
        <v>6</v>
      </c>
      <c r="B25" s="178" t="s">
        <v>149</v>
      </c>
      <c r="C25" s="193" t="s">
        <v>150</v>
      </c>
      <c r="D25" s="179" t="s">
        <v>136</v>
      </c>
      <c r="E25" s="204">
        <f>SUM(E26:E40)</f>
        <v>39.234999999999999</v>
      </c>
      <c r="F25" s="181"/>
      <c r="G25" s="182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60">
        <v>1.8599999999999998E-2</v>
      </c>
      <c r="O25" s="160">
        <f>ROUND(E25*N25,2)</f>
        <v>0.73</v>
      </c>
      <c r="P25" s="160">
        <v>0</v>
      </c>
      <c r="Q25" s="160">
        <f>ROUND(E25*P25,2)</f>
        <v>0</v>
      </c>
      <c r="R25" s="160"/>
      <c r="S25" s="160" t="s">
        <v>137</v>
      </c>
      <c r="T25" s="160" t="s">
        <v>137</v>
      </c>
      <c r="U25" s="160">
        <v>1.0109999999999999</v>
      </c>
      <c r="V25" s="160">
        <f>ROUND(E25*U25,2)</f>
        <v>39.67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131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57"/>
      <c r="B26" s="158"/>
      <c r="C26" s="194" t="s">
        <v>138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139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7"/>
      <c r="B27" s="158"/>
      <c r="C27" s="202" t="s">
        <v>512</v>
      </c>
      <c r="D27" s="162"/>
      <c r="E27" s="203">
        <v>1.35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139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194" t="s">
        <v>151</v>
      </c>
      <c r="D28" s="162"/>
      <c r="E28" s="163">
        <v>7.88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202" t="s">
        <v>513</v>
      </c>
      <c r="D29" s="162"/>
      <c r="E29" s="203">
        <v>2.77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202" t="s">
        <v>514</v>
      </c>
      <c r="D30" s="162"/>
      <c r="E30" s="203">
        <v>0.88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57"/>
      <c r="B31" s="158"/>
      <c r="C31" s="194" t="s">
        <v>152</v>
      </c>
      <c r="D31" s="162"/>
      <c r="E31" s="163">
        <v>1.4350000000000001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57"/>
      <c r="B32" s="225"/>
      <c r="C32" s="202" t="s">
        <v>515</v>
      </c>
      <c r="D32" s="162"/>
      <c r="E32" s="203">
        <v>2.85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>
      <c r="B33" s="158"/>
      <c r="C33" s="202" t="s">
        <v>516</v>
      </c>
      <c r="D33" s="162"/>
      <c r="E33" s="203">
        <v>2.5499999999999998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94"/>
      <c r="AA33" s="162"/>
      <c r="AB33" s="163"/>
      <c r="AC33" s="150"/>
      <c r="AD33" s="150"/>
      <c r="AE33" s="150"/>
      <c r="AF33" s="150"/>
      <c r="AG33" s="150" t="s">
        <v>139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94" t="s">
        <v>143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139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7"/>
      <c r="B35" s="158"/>
      <c r="C35" s="202" t="s">
        <v>517</v>
      </c>
      <c r="D35" s="162"/>
      <c r="E35" s="203">
        <v>1.3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57"/>
      <c r="B36" s="158"/>
      <c r="C36" s="202" t="s">
        <v>518</v>
      </c>
      <c r="D36" s="162"/>
      <c r="E36" s="203">
        <v>0.95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94" t="s">
        <v>153</v>
      </c>
      <c r="D37" s="162"/>
      <c r="E37" s="163">
        <v>7.72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57"/>
      <c r="B38" s="158"/>
      <c r="C38" s="194" t="s">
        <v>154</v>
      </c>
      <c r="D38" s="162"/>
      <c r="E38" s="163">
        <v>7.52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57"/>
      <c r="B39" s="158"/>
      <c r="C39" s="202" t="s">
        <v>519</v>
      </c>
      <c r="D39" s="162"/>
      <c r="E39" s="203">
        <v>1.04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139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202" t="s">
        <v>520</v>
      </c>
      <c r="D40" s="162"/>
      <c r="E40" s="203">
        <v>0.99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139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33.75" outlineLevel="1">
      <c r="A41" s="221" t="s">
        <v>510</v>
      </c>
      <c r="B41" s="222" t="s">
        <v>508</v>
      </c>
      <c r="C41" s="206" t="s">
        <v>509</v>
      </c>
      <c r="D41" s="223" t="s">
        <v>136</v>
      </c>
      <c r="E41" s="204">
        <f>SUM(E42:E45)</f>
        <v>74.599999999999994</v>
      </c>
      <c r="F41" s="224"/>
      <c r="G41" s="205">
        <f>ROUND(E41*F41,2)</f>
        <v>0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220"/>
      <c r="B42" s="158"/>
      <c r="C42" s="202" t="s">
        <v>138</v>
      </c>
      <c r="D42" s="159"/>
      <c r="E42" s="163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220"/>
      <c r="B43" s="158"/>
      <c r="C43" s="202" t="s">
        <v>511</v>
      </c>
      <c r="D43" s="162"/>
      <c r="E43" s="203">
        <v>37.299999999999997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219"/>
      <c r="B44" s="158"/>
      <c r="C44" s="202" t="s">
        <v>143</v>
      </c>
      <c r="D44" s="159"/>
      <c r="E44" s="16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57"/>
      <c r="B45" s="158"/>
      <c r="C45" s="202" t="s">
        <v>155</v>
      </c>
      <c r="D45" s="162"/>
      <c r="E45" s="203">
        <v>37.299999999999997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>
      <c r="A46" s="177">
        <v>7</v>
      </c>
      <c r="B46" s="178" t="s">
        <v>156</v>
      </c>
      <c r="C46" s="193" t="s">
        <v>157</v>
      </c>
      <c r="D46" s="179" t="s">
        <v>136</v>
      </c>
      <c r="E46" s="180">
        <v>24.555</v>
      </c>
      <c r="F46" s="181"/>
      <c r="G46" s="182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0"/>
      <c r="S46" s="160" t="s">
        <v>137</v>
      </c>
      <c r="T46" s="160" t="s">
        <v>137</v>
      </c>
      <c r="U46" s="160">
        <v>0.43</v>
      </c>
      <c r="V46" s="160">
        <f>ROUND(E46*U46,2)</f>
        <v>10.56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131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194" t="s">
        <v>138</v>
      </c>
      <c r="D47" s="162"/>
      <c r="E47" s="163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139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57"/>
      <c r="B48" s="158"/>
      <c r="C48" s="194" t="s">
        <v>151</v>
      </c>
      <c r="D48" s="162"/>
      <c r="E48" s="163">
        <v>7.88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139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94" t="s">
        <v>152</v>
      </c>
      <c r="D49" s="162"/>
      <c r="E49" s="163">
        <v>1.4350000000000001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57"/>
      <c r="B50" s="158"/>
      <c r="C50" s="194" t="s">
        <v>143</v>
      </c>
      <c r="D50" s="162"/>
      <c r="E50" s="163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139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194" t="s">
        <v>153</v>
      </c>
      <c r="D51" s="162"/>
      <c r="E51" s="163">
        <v>7.72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139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57"/>
      <c r="B52" s="158"/>
      <c r="C52" s="194" t="s">
        <v>154</v>
      </c>
      <c r="D52" s="162"/>
      <c r="E52" s="163">
        <v>7.52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139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>
      <c r="A53" s="183">
        <v>8</v>
      </c>
      <c r="B53" s="184" t="s">
        <v>158</v>
      </c>
      <c r="C53" s="192" t="s">
        <v>159</v>
      </c>
      <c r="D53" s="185" t="s">
        <v>160</v>
      </c>
      <c r="E53" s="186">
        <v>3</v>
      </c>
      <c r="F53" s="187"/>
      <c r="G53" s="188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60">
        <v>2.4000000000000001E-4</v>
      </c>
      <c r="O53" s="160">
        <f>ROUND(E53*N53,2)</f>
        <v>0</v>
      </c>
      <c r="P53" s="160">
        <v>0</v>
      </c>
      <c r="Q53" s="160">
        <f>ROUND(E53*P53,2)</f>
        <v>0</v>
      </c>
      <c r="R53" s="160"/>
      <c r="S53" s="160" t="s">
        <v>126</v>
      </c>
      <c r="T53" s="160" t="s">
        <v>127</v>
      </c>
      <c r="U53" s="160">
        <v>1.04</v>
      </c>
      <c r="V53" s="160">
        <f>ROUND(E53*U53,2)</f>
        <v>3.12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131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>
      <c r="A54" s="171" t="s">
        <v>121</v>
      </c>
      <c r="B54" s="172" t="s">
        <v>56</v>
      </c>
      <c r="C54" s="191" t="s">
        <v>57</v>
      </c>
      <c r="D54" s="173"/>
      <c r="E54" s="174"/>
      <c r="F54" s="175"/>
      <c r="G54" s="176">
        <f>SUMIF(AG55:AG85,"&lt;&gt;NOR",G55:G85)</f>
        <v>0</v>
      </c>
      <c r="H54" s="170"/>
      <c r="I54" s="170">
        <f>SUM(I55:I85)</f>
        <v>0</v>
      </c>
      <c r="J54" s="170"/>
      <c r="K54" s="170">
        <f>SUM(K55:K85)</f>
        <v>0</v>
      </c>
      <c r="L54" s="170"/>
      <c r="M54" s="170">
        <f>SUM(M55:M85)</f>
        <v>0</v>
      </c>
      <c r="N54" s="170"/>
      <c r="O54" s="170">
        <f>SUM(O55:O85)</f>
        <v>6.879999999999999</v>
      </c>
      <c r="P54" s="170"/>
      <c r="Q54" s="170">
        <f>SUM(Q55:Q85)</f>
        <v>0</v>
      </c>
      <c r="R54" s="170"/>
      <c r="S54" s="170"/>
      <c r="T54" s="170"/>
      <c r="U54" s="170"/>
      <c r="V54" s="170">
        <f>SUM(V55:V85)</f>
        <v>269.40000000000003</v>
      </c>
      <c r="W54" s="170"/>
      <c r="AG54" t="s">
        <v>122</v>
      </c>
    </row>
    <row r="55" spans="1:60" ht="22.5" outlineLevel="1">
      <c r="A55" s="177">
        <v>9</v>
      </c>
      <c r="B55" s="178" t="s">
        <v>161</v>
      </c>
      <c r="C55" s="193" t="s">
        <v>162</v>
      </c>
      <c r="D55" s="179" t="s">
        <v>163</v>
      </c>
      <c r="E55" s="180">
        <v>490</v>
      </c>
      <c r="F55" s="181"/>
      <c r="G55" s="182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60">
        <v>1.56E-3</v>
      </c>
      <c r="O55" s="160">
        <f>ROUND(E55*N55,2)</f>
        <v>0.76</v>
      </c>
      <c r="P55" s="160">
        <v>0</v>
      </c>
      <c r="Q55" s="160">
        <f>ROUND(E55*P55,2)</f>
        <v>0</v>
      </c>
      <c r="R55" s="160"/>
      <c r="S55" s="160" t="s">
        <v>137</v>
      </c>
      <c r="T55" s="160" t="s">
        <v>137</v>
      </c>
      <c r="U55" s="160">
        <v>0.12</v>
      </c>
      <c r="V55" s="160">
        <f>ROUND(E55*U55,2)</f>
        <v>58.8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57"/>
      <c r="B56" s="158"/>
      <c r="C56" s="194" t="s">
        <v>164</v>
      </c>
      <c r="D56" s="162"/>
      <c r="E56" s="163">
        <v>490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139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>
      <c r="A57" s="183">
        <v>10</v>
      </c>
      <c r="B57" s="184" t="s">
        <v>165</v>
      </c>
      <c r="C57" s="192" t="s">
        <v>166</v>
      </c>
      <c r="D57" s="185" t="s">
        <v>163</v>
      </c>
      <c r="E57" s="186">
        <v>160</v>
      </c>
      <c r="F57" s="187"/>
      <c r="G57" s="188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60">
        <v>4.3299999999999996E-3</v>
      </c>
      <c r="O57" s="160">
        <f>ROUND(E57*N57,2)</f>
        <v>0.69</v>
      </c>
      <c r="P57" s="160">
        <v>0</v>
      </c>
      <c r="Q57" s="160">
        <f>ROUND(E57*P57,2)</f>
        <v>0</v>
      </c>
      <c r="R57" s="160"/>
      <c r="S57" s="160" t="s">
        <v>137</v>
      </c>
      <c r="T57" s="160" t="s">
        <v>137</v>
      </c>
      <c r="U57" s="160">
        <v>0.152</v>
      </c>
      <c r="V57" s="160">
        <f>ROUND(E57*U57,2)</f>
        <v>24.32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128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>
      <c r="A58" s="177">
        <v>11</v>
      </c>
      <c r="B58" s="178" t="s">
        <v>167</v>
      </c>
      <c r="C58" s="193" t="s">
        <v>168</v>
      </c>
      <c r="D58" s="179" t="s">
        <v>163</v>
      </c>
      <c r="E58" s="180">
        <v>37.119999999999997</v>
      </c>
      <c r="F58" s="181"/>
      <c r="G58" s="182">
        <f>ROUND(E58*F58,2)</f>
        <v>0</v>
      </c>
      <c r="H58" s="161"/>
      <c r="I58" s="160">
        <f>ROUND(E58*H58,2)</f>
        <v>0</v>
      </c>
      <c r="J58" s="161"/>
      <c r="K58" s="160">
        <f>ROUND(E58*J58,2)</f>
        <v>0</v>
      </c>
      <c r="L58" s="160">
        <v>21</v>
      </c>
      <c r="M58" s="160">
        <f>G58*(1+L58/100)</f>
        <v>0</v>
      </c>
      <c r="N58" s="160">
        <v>2.3800000000000002E-3</v>
      </c>
      <c r="O58" s="160">
        <f>ROUND(E58*N58,2)</f>
        <v>0.09</v>
      </c>
      <c r="P58" s="160">
        <v>0</v>
      </c>
      <c r="Q58" s="160">
        <f>ROUND(E58*P58,2)</f>
        <v>0</v>
      </c>
      <c r="R58" s="160"/>
      <c r="S58" s="160" t="s">
        <v>137</v>
      </c>
      <c r="T58" s="160" t="s">
        <v>137</v>
      </c>
      <c r="U58" s="160">
        <v>0.18232999999999999</v>
      </c>
      <c r="V58" s="160">
        <f>ROUND(E58*U58,2)</f>
        <v>6.77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131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>
      <c r="A59" s="157"/>
      <c r="B59" s="158"/>
      <c r="C59" s="194" t="s">
        <v>138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139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94" t="s">
        <v>169</v>
      </c>
      <c r="D60" s="162"/>
      <c r="E60" s="163">
        <v>18.16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139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7"/>
      <c r="B61" s="158"/>
      <c r="C61" s="194" t="s">
        <v>143</v>
      </c>
      <c r="D61" s="162"/>
      <c r="E61" s="163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139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57"/>
      <c r="B62" s="158"/>
      <c r="C62" s="194" t="s">
        <v>170</v>
      </c>
      <c r="D62" s="162"/>
      <c r="E62" s="163">
        <v>18.96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139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>
      <c r="A63" s="177">
        <v>12</v>
      </c>
      <c r="B63" s="178" t="s">
        <v>171</v>
      </c>
      <c r="C63" s="193" t="s">
        <v>172</v>
      </c>
      <c r="D63" s="179" t="s">
        <v>136</v>
      </c>
      <c r="E63" s="180">
        <v>65</v>
      </c>
      <c r="F63" s="181"/>
      <c r="G63" s="182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60">
        <v>3.8289999999999998E-2</v>
      </c>
      <c r="O63" s="160">
        <f>ROUND(E63*N63,2)</f>
        <v>2.4900000000000002</v>
      </c>
      <c r="P63" s="160">
        <v>0</v>
      </c>
      <c r="Q63" s="160">
        <f>ROUND(E63*P63,2)</f>
        <v>0</v>
      </c>
      <c r="R63" s="160"/>
      <c r="S63" s="160" t="s">
        <v>137</v>
      </c>
      <c r="T63" s="160" t="s">
        <v>137</v>
      </c>
      <c r="U63" s="160">
        <v>1.8764099999999999</v>
      </c>
      <c r="V63" s="160">
        <f>ROUND(E63*U63,2)</f>
        <v>121.97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128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>
      <c r="A64" s="157"/>
      <c r="B64" s="158"/>
      <c r="C64" s="194" t="s">
        <v>173</v>
      </c>
      <c r="D64" s="162"/>
      <c r="E64" s="163">
        <v>65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139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77">
        <v>13</v>
      </c>
      <c r="B65" s="178" t="s">
        <v>174</v>
      </c>
      <c r="C65" s="193" t="s">
        <v>175</v>
      </c>
      <c r="D65" s="179" t="s">
        <v>136</v>
      </c>
      <c r="E65" s="180">
        <v>99.936000000000007</v>
      </c>
      <c r="F65" s="181"/>
      <c r="G65" s="182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2.0750000000000001E-2</v>
      </c>
      <c r="O65" s="160">
        <f>ROUND(E65*N65,2)</f>
        <v>2.0699999999999998</v>
      </c>
      <c r="P65" s="160">
        <v>0</v>
      </c>
      <c r="Q65" s="160">
        <f>ROUND(E65*P65,2)</f>
        <v>0</v>
      </c>
      <c r="R65" s="160"/>
      <c r="S65" s="160" t="s">
        <v>137</v>
      </c>
      <c r="T65" s="160" t="s">
        <v>137</v>
      </c>
      <c r="U65" s="160">
        <v>0.37</v>
      </c>
      <c r="V65" s="160">
        <f>ROUND(E65*U65,2)</f>
        <v>36.979999999999997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131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57"/>
      <c r="B66" s="158"/>
      <c r="C66" s="194" t="s">
        <v>176</v>
      </c>
      <c r="D66" s="162"/>
      <c r="E66" s="163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139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>
      <c r="A67" s="157"/>
      <c r="B67" s="158"/>
      <c r="C67" s="194" t="s">
        <v>138</v>
      </c>
      <c r="D67" s="162"/>
      <c r="E67" s="163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139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57"/>
      <c r="B68" s="158"/>
      <c r="C68" s="194" t="s">
        <v>177</v>
      </c>
      <c r="D68" s="162"/>
      <c r="E68" s="163">
        <v>29.52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139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194" t="s">
        <v>143</v>
      </c>
      <c r="D69" s="162"/>
      <c r="E69" s="163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139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57"/>
      <c r="B70" s="158"/>
      <c r="C70" s="194" t="s">
        <v>178</v>
      </c>
      <c r="D70" s="162"/>
      <c r="E70" s="163">
        <v>30.672000000000001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139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>
      <c r="A71" s="157"/>
      <c r="B71" s="158"/>
      <c r="C71" s="194" t="s">
        <v>179</v>
      </c>
      <c r="D71" s="162"/>
      <c r="E71" s="163">
        <v>29.616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139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194" t="s">
        <v>180</v>
      </c>
      <c r="D72" s="162"/>
      <c r="E72" s="163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139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57"/>
      <c r="B73" s="158"/>
      <c r="C73" s="194" t="s">
        <v>138</v>
      </c>
      <c r="D73" s="162"/>
      <c r="E73" s="163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139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194" t="s">
        <v>181</v>
      </c>
      <c r="D74" s="162"/>
      <c r="E74" s="163">
        <v>3.5760000000000001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139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7"/>
      <c r="B75" s="158"/>
      <c r="C75" s="194" t="s">
        <v>143</v>
      </c>
      <c r="D75" s="162"/>
      <c r="E75" s="163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139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194" t="s">
        <v>182</v>
      </c>
      <c r="D76" s="162"/>
      <c r="E76" s="163">
        <v>3.3119999999999998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139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57"/>
      <c r="B77" s="158"/>
      <c r="C77" s="194" t="s">
        <v>183</v>
      </c>
      <c r="D77" s="162"/>
      <c r="E77" s="163">
        <v>3.24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139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77">
        <v>14</v>
      </c>
      <c r="B78" s="178" t="s">
        <v>184</v>
      </c>
      <c r="C78" s="193" t="s">
        <v>185</v>
      </c>
      <c r="D78" s="179" t="s">
        <v>136</v>
      </c>
      <c r="E78" s="180">
        <v>27.475999999999999</v>
      </c>
      <c r="F78" s="181"/>
      <c r="G78" s="182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60">
        <v>2.7980000000000001E-2</v>
      </c>
      <c r="O78" s="160">
        <f>ROUND(E78*N78,2)</f>
        <v>0.77</v>
      </c>
      <c r="P78" s="160">
        <v>0</v>
      </c>
      <c r="Q78" s="160">
        <f>ROUND(E78*P78,2)</f>
        <v>0</v>
      </c>
      <c r="R78" s="160"/>
      <c r="S78" s="160" t="s">
        <v>137</v>
      </c>
      <c r="T78" s="160" t="s">
        <v>137</v>
      </c>
      <c r="U78" s="160">
        <v>0.626</v>
      </c>
      <c r="V78" s="160">
        <f>ROUND(E78*U78,2)</f>
        <v>17.2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131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7"/>
      <c r="B79" s="158"/>
      <c r="C79" s="194" t="s">
        <v>176</v>
      </c>
      <c r="D79" s="162"/>
      <c r="E79" s="163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139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57"/>
      <c r="B80" s="158"/>
      <c r="C80" s="194" t="s">
        <v>138</v>
      </c>
      <c r="D80" s="162"/>
      <c r="E80" s="163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139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57"/>
      <c r="B81" s="158"/>
      <c r="C81" s="194" t="s">
        <v>186</v>
      </c>
      <c r="D81" s="162"/>
      <c r="E81" s="163">
        <v>7.38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139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57"/>
      <c r="B82" s="158"/>
      <c r="C82" s="194" t="s">
        <v>143</v>
      </c>
      <c r="D82" s="162"/>
      <c r="E82" s="163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139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7"/>
      <c r="B83" s="158"/>
      <c r="C83" s="194" t="s">
        <v>187</v>
      </c>
      <c r="D83" s="162"/>
      <c r="E83" s="163">
        <v>10.224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139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7"/>
      <c r="B84" s="158"/>
      <c r="C84" s="194" t="s">
        <v>188</v>
      </c>
      <c r="D84" s="162"/>
      <c r="E84" s="163">
        <v>9.8719999999999999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139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83">
        <v>15</v>
      </c>
      <c r="B85" s="184" t="s">
        <v>189</v>
      </c>
      <c r="C85" s="192" t="s">
        <v>190</v>
      </c>
      <c r="D85" s="185" t="s">
        <v>163</v>
      </c>
      <c r="E85" s="186">
        <v>28</v>
      </c>
      <c r="F85" s="187"/>
      <c r="G85" s="188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60">
        <v>4.6000000000000001E-4</v>
      </c>
      <c r="O85" s="160">
        <f>ROUND(E85*N85,2)</f>
        <v>0.01</v>
      </c>
      <c r="P85" s="160">
        <v>0</v>
      </c>
      <c r="Q85" s="160">
        <f>ROUND(E85*P85,2)</f>
        <v>0</v>
      </c>
      <c r="R85" s="160"/>
      <c r="S85" s="160" t="s">
        <v>137</v>
      </c>
      <c r="T85" s="160" t="s">
        <v>137</v>
      </c>
      <c r="U85" s="160">
        <v>0.12</v>
      </c>
      <c r="V85" s="160">
        <f>ROUND(E85*U85,2)</f>
        <v>3.36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131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>
      <c r="A86" s="171" t="s">
        <v>121</v>
      </c>
      <c r="B86" s="172" t="s">
        <v>58</v>
      </c>
      <c r="C86" s="191" t="s">
        <v>59</v>
      </c>
      <c r="D86" s="173"/>
      <c r="E86" s="174"/>
      <c r="F86" s="175"/>
      <c r="G86" s="176">
        <f>SUMIF(AG87:AG111,"&lt;&gt;NOR",G87:G111)</f>
        <v>0</v>
      </c>
      <c r="H86" s="170"/>
      <c r="I86" s="170">
        <f>SUM(I87:I111)</f>
        <v>0</v>
      </c>
      <c r="J86" s="170"/>
      <c r="K86" s="170">
        <f>SUM(K87:K111)</f>
        <v>0</v>
      </c>
      <c r="L86" s="170"/>
      <c r="M86" s="170">
        <f>SUM(M87:M111)</f>
        <v>0</v>
      </c>
      <c r="N86" s="170"/>
      <c r="O86" s="170">
        <f>SUM(O87:O111)</f>
        <v>3.4099999999999997</v>
      </c>
      <c r="P86" s="170"/>
      <c r="Q86" s="170">
        <f>SUM(Q87:Q111)</f>
        <v>0</v>
      </c>
      <c r="R86" s="170"/>
      <c r="S86" s="170"/>
      <c r="T86" s="170"/>
      <c r="U86" s="170"/>
      <c r="V86" s="170">
        <f>SUM(V87:V111)</f>
        <v>8.6199999999999992</v>
      </c>
      <c r="W86" s="170"/>
      <c r="AG86" t="s">
        <v>122</v>
      </c>
    </row>
    <row r="87" spans="1:60" outlineLevel="1">
      <c r="A87" s="177">
        <v>16</v>
      </c>
      <c r="B87" s="178" t="s">
        <v>191</v>
      </c>
      <c r="C87" s="193" t="s">
        <v>192</v>
      </c>
      <c r="D87" s="179" t="s">
        <v>193</v>
      </c>
      <c r="E87" s="180">
        <v>1.8208</v>
      </c>
      <c r="F87" s="181"/>
      <c r="G87" s="182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60">
        <v>1.8685</v>
      </c>
      <c r="O87" s="160">
        <f>ROUND(E87*N87,2)</f>
        <v>3.4</v>
      </c>
      <c r="P87" s="160">
        <v>0</v>
      </c>
      <c r="Q87" s="160">
        <f>ROUND(E87*P87,2)</f>
        <v>0</v>
      </c>
      <c r="R87" s="160"/>
      <c r="S87" s="160" t="s">
        <v>137</v>
      </c>
      <c r="T87" s="160" t="s">
        <v>137</v>
      </c>
      <c r="U87" s="160">
        <v>2.9820000000000002</v>
      </c>
      <c r="V87" s="160">
        <f>ROUND(E87*U87,2)</f>
        <v>5.43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131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57"/>
      <c r="B88" s="158"/>
      <c r="C88" s="195" t="s">
        <v>194</v>
      </c>
      <c r="D88" s="164"/>
      <c r="E88" s="165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139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196" t="s">
        <v>195</v>
      </c>
      <c r="D89" s="164"/>
      <c r="E89" s="165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139</v>
      </c>
      <c r="AH89" s="150">
        <v>2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57"/>
      <c r="B90" s="158"/>
      <c r="C90" s="196" t="s">
        <v>196</v>
      </c>
      <c r="D90" s="164"/>
      <c r="E90" s="165">
        <v>7.88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139</v>
      </c>
      <c r="AH90" s="150">
        <v>2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196" t="s">
        <v>197</v>
      </c>
      <c r="D91" s="164"/>
      <c r="E91" s="165">
        <v>2.57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139</v>
      </c>
      <c r="AH91" s="150">
        <v>2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7"/>
      <c r="B92" s="158"/>
      <c r="C92" s="196" t="s">
        <v>198</v>
      </c>
      <c r="D92" s="164"/>
      <c r="E92" s="165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139</v>
      </c>
      <c r="AH92" s="150">
        <v>2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57"/>
      <c r="B93" s="158"/>
      <c r="C93" s="196" t="s">
        <v>199</v>
      </c>
      <c r="D93" s="164"/>
      <c r="E93" s="165">
        <v>7.72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139</v>
      </c>
      <c r="AH93" s="150">
        <v>2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>
      <c r="A94" s="157"/>
      <c r="B94" s="158"/>
      <c r="C94" s="196" t="s">
        <v>200</v>
      </c>
      <c r="D94" s="164"/>
      <c r="E94" s="165">
        <v>2.35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139</v>
      </c>
      <c r="AH94" s="150">
        <v>2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>
      <c r="A95" s="157"/>
      <c r="B95" s="158"/>
      <c r="C95" s="196" t="s">
        <v>201</v>
      </c>
      <c r="D95" s="164"/>
      <c r="E95" s="165">
        <v>7.52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139</v>
      </c>
      <c r="AH95" s="150">
        <v>2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57"/>
      <c r="B96" s="158"/>
      <c r="C96" s="196" t="s">
        <v>202</v>
      </c>
      <c r="D96" s="164"/>
      <c r="E96" s="165">
        <v>2.5299999999999998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139</v>
      </c>
      <c r="AH96" s="150">
        <v>2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57"/>
      <c r="B97" s="158"/>
      <c r="C97" s="196" t="s">
        <v>203</v>
      </c>
      <c r="D97" s="164"/>
      <c r="E97" s="165">
        <v>-7.81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139</v>
      </c>
      <c r="AH97" s="150">
        <v>2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57"/>
      <c r="B98" s="158"/>
      <c r="C98" s="197" t="s">
        <v>204</v>
      </c>
      <c r="D98" s="166"/>
      <c r="E98" s="167">
        <v>22.76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139</v>
      </c>
      <c r="AH98" s="150">
        <v>3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>
      <c r="A99" s="157"/>
      <c r="B99" s="158"/>
      <c r="C99" s="195" t="s">
        <v>205</v>
      </c>
      <c r="D99" s="164"/>
      <c r="E99" s="165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139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57"/>
      <c r="B100" s="158"/>
      <c r="C100" s="194" t="s">
        <v>206</v>
      </c>
      <c r="D100" s="162"/>
      <c r="E100" s="163">
        <v>1.8208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139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77">
        <v>17</v>
      </c>
      <c r="B101" s="178" t="s">
        <v>207</v>
      </c>
      <c r="C101" s="193" t="s">
        <v>208</v>
      </c>
      <c r="D101" s="179" t="s">
        <v>136</v>
      </c>
      <c r="E101" s="180">
        <v>22.76</v>
      </c>
      <c r="F101" s="181"/>
      <c r="G101" s="182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60">
        <v>2.5999999999999998E-4</v>
      </c>
      <c r="O101" s="160">
        <f>ROUND(E101*N101,2)</f>
        <v>0.01</v>
      </c>
      <c r="P101" s="160">
        <v>0</v>
      </c>
      <c r="Q101" s="160">
        <f>ROUND(E101*P101,2)</f>
        <v>0</v>
      </c>
      <c r="R101" s="160"/>
      <c r="S101" s="160" t="s">
        <v>137</v>
      </c>
      <c r="T101" s="160" t="s">
        <v>137</v>
      </c>
      <c r="U101" s="160">
        <v>0.09</v>
      </c>
      <c r="V101" s="160">
        <f>ROUND(E101*U101,2)</f>
        <v>2.0499999999999998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131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7"/>
      <c r="B102" s="158"/>
      <c r="C102" s="194" t="s">
        <v>138</v>
      </c>
      <c r="D102" s="162"/>
      <c r="E102" s="163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139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57"/>
      <c r="B103" s="158"/>
      <c r="C103" s="194" t="s">
        <v>151</v>
      </c>
      <c r="D103" s="162"/>
      <c r="E103" s="163">
        <v>7.88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139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57"/>
      <c r="B104" s="158"/>
      <c r="C104" s="194" t="s">
        <v>209</v>
      </c>
      <c r="D104" s="162"/>
      <c r="E104" s="163">
        <v>2.57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139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57"/>
      <c r="B105" s="158"/>
      <c r="C105" s="194" t="s">
        <v>143</v>
      </c>
      <c r="D105" s="162"/>
      <c r="E105" s="163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139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>
      <c r="A106" s="157"/>
      <c r="B106" s="158"/>
      <c r="C106" s="194" t="s">
        <v>153</v>
      </c>
      <c r="D106" s="162"/>
      <c r="E106" s="163">
        <v>7.72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139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>
      <c r="A107" s="157"/>
      <c r="B107" s="158"/>
      <c r="C107" s="194" t="s">
        <v>210</v>
      </c>
      <c r="D107" s="162"/>
      <c r="E107" s="163">
        <v>2.35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139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>
      <c r="A108" s="157"/>
      <c r="B108" s="158"/>
      <c r="C108" s="194" t="s">
        <v>154</v>
      </c>
      <c r="D108" s="162"/>
      <c r="E108" s="163">
        <v>7.52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139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57"/>
      <c r="B109" s="158"/>
      <c r="C109" s="194" t="s">
        <v>211</v>
      </c>
      <c r="D109" s="162"/>
      <c r="E109" s="163">
        <v>2.5299999999999998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139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>
      <c r="A110" s="157"/>
      <c r="B110" s="158"/>
      <c r="C110" s="194" t="s">
        <v>212</v>
      </c>
      <c r="D110" s="162"/>
      <c r="E110" s="163">
        <v>-7.81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139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83">
        <v>18</v>
      </c>
      <c r="B111" s="184" t="s">
        <v>213</v>
      </c>
      <c r="C111" s="192" t="s">
        <v>214</v>
      </c>
      <c r="D111" s="185" t="s">
        <v>136</v>
      </c>
      <c r="E111" s="186">
        <v>22.76</v>
      </c>
      <c r="F111" s="187"/>
      <c r="G111" s="188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60">
        <v>0</v>
      </c>
      <c r="O111" s="160">
        <f>ROUND(E111*N111,2)</f>
        <v>0</v>
      </c>
      <c r="P111" s="160">
        <v>0</v>
      </c>
      <c r="Q111" s="160">
        <f>ROUND(E111*P111,2)</f>
        <v>0</v>
      </c>
      <c r="R111" s="160"/>
      <c r="S111" s="160" t="s">
        <v>137</v>
      </c>
      <c r="T111" s="160" t="s">
        <v>137</v>
      </c>
      <c r="U111" s="160">
        <v>0.05</v>
      </c>
      <c r="V111" s="160">
        <f>ROUND(E111*U111,2)</f>
        <v>1.1399999999999999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131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>
      <c r="A112" s="171" t="s">
        <v>121</v>
      </c>
      <c r="B112" s="172" t="s">
        <v>60</v>
      </c>
      <c r="C112" s="191" t="s">
        <v>61</v>
      </c>
      <c r="D112" s="173"/>
      <c r="E112" s="174"/>
      <c r="F112" s="175"/>
      <c r="G112" s="176">
        <f>SUMIF(AG113:AG114,"&lt;&gt;NOR",G113:G114)</f>
        <v>0</v>
      </c>
      <c r="H112" s="170"/>
      <c r="I112" s="170">
        <f>SUM(I113:I114)</f>
        <v>0</v>
      </c>
      <c r="J112" s="170"/>
      <c r="K112" s="170">
        <f>SUM(K113:K114)</f>
        <v>0</v>
      </c>
      <c r="L112" s="170"/>
      <c r="M112" s="170">
        <f>SUM(M113:M114)</f>
        <v>0</v>
      </c>
      <c r="N112" s="170"/>
      <c r="O112" s="170">
        <f>SUM(O113:O114)</f>
        <v>0.3</v>
      </c>
      <c r="P112" s="170"/>
      <c r="Q112" s="170">
        <f>SUM(Q113:Q114)</f>
        <v>0</v>
      </c>
      <c r="R112" s="170"/>
      <c r="S112" s="170"/>
      <c r="T112" s="170"/>
      <c r="U112" s="170"/>
      <c r="V112" s="170">
        <f>SUM(V113:V114)</f>
        <v>18.600000000000001</v>
      </c>
      <c r="W112" s="170"/>
      <c r="AG112" t="s">
        <v>122</v>
      </c>
    </row>
    <row r="113" spans="1:60" ht="22.5" outlineLevel="1">
      <c r="A113" s="183">
        <v>19</v>
      </c>
      <c r="B113" s="184" t="s">
        <v>215</v>
      </c>
      <c r="C113" s="207" t="s">
        <v>216</v>
      </c>
      <c r="D113" s="211" t="s">
        <v>160</v>
      </c>
      <c r="E113" s="208">
        <v>8</v>
      </c>
      <c r="F113" s="187"/>
      <c r="G113" s="188">
        <f>ROUND(E113*F113,2)</f>
        <v>0</v>
      </c>
      <c r="H113" s="161"/>
      <c r="I113" s="160">
        <f>ROUND(E113*H113,2)</f>
        <v>0</v>
      </c>
      <c r="J113" s="161"/>
      <c r="K113" s="160">
        <f>ROUND(E113*J113,2)</f>
        <v>0</v>
      </c>
      <c r="L113" s="160">
        <v>21</v>
      </c>
      <c r="M113" s="160">
        <f>G113*(1+L113/100)</f>
        <v>0</v>
      </c>
      <c r="N113" s="160">
        <v>3.0269999999999998E-2</v>
      </c>
      <c r="O113" s="160">
        <f>ROUND(E113*N113,2)</f>
        <v>0.24</v>
      </c>
      <c r="P113" s="160">
        <v>0</v>
      </c>
      <c r="Q113" s="160">
        <f>ROUND(E113*P113,2)</f>
        <v>0</v>
      </c>
      <c r="R113" s="160"/>
      <c r="S113" s="160" t="s">
        <v>137</v>
      </c>
      <c r="T113" s="160" t="s">
        <v>137</v>
      </c>
      <c r="U113" s="160">
        <v>1.86</v>
      </c>
      <c r="V113" s="160">
        <f>ROUND(E113*U113,2)</f>
        <v>14.88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128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>
      <c r="A114" s="183">
        <v>20</v>
      </c>
      <c r="B114" s="184" t="s">
        <v>215</v>
      </c>
      <c r="C114" s="207" t="s">
        <v>500</v>
      </c>
      <c r="D114" s="211" t="s">
        <v>160</v>
      </c>
      <c r="E114" s="208">
        <v>2</v>
      </c>
      <c r="F114" s="187"/>
      <c r="G114" s="188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60">
        <v>3.0550000000000001E-2</v>
      </c>
      <c r="O114" s="160">
        <f>ROUND(E114*N114,2)</f>
        <v>0.06</v>
      </c>
      <c r="P114" s="160">
        <v>0</v>
      </c>
      <c r="Q114" s="160">
        <f>ROUND(E114*P114,2)</f>
        <v>0</v>
      </c>
      <c r="R114" s="160"/>
      <c r="S114" s="160" t="s">
        <v>137</v>
      </c>
      <c r="T114" s="160" t="s">
        <v>137</v>
      </c>
      <c r="U114" s="160">
        <v>1.86</v>
      </c>
      <c r="V114" s="160">
        <f>ROUND(E114*U114,2)</f>
        <v>3.72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>
      <c r="A115" s="171" t="s">
        <v>121</v>
      </c>
      <c r="B115" s="172" t="s">
        <v>62</v>
      </c>
      <c r="C115" s="191" t="s">
        <v>63</v>
      </c>
      <c r="D115" s="173"/>
      <c r="E115" s="174"/>
      <c r="F115" s="175"/>
      <c r="G115" s="176">
        <f>SUMIF(AG116:AG125,"&lt;&gt;NOR",G116:G125)</f>
        <v>0</v>
      </c>
      <c r="H115" s="170"/>
      <c r="I115" s="170">
        <f>SUM(I116:I125)</f>
        <v>0</v>
      </c>
      <c r="J115" s="170"/>
      <c r="K115" s="170">
        <f>SUM(K116:K125)</f>
        <v>0</v>
      </c>
      <c r="L115" s="170"/>
      <c r="M115" s="170">
        <f>SUM(M116:M125)</f>
        <v>0</v>
      </c>
      <c r="N115" s="170"/>
      <c r="O115" s="170">
        <f>SUM(O116:O125)</f>
        <v>0.12</v>
      </c>
      <c r="P115" s="170"/>
      <c r="Q115" s="170">
        <f>SUM(Q116:Q125)</f>
        <v>0</v>
      </c>
      <c r="R115" s="170"/>
      <c r="S115" s="170"/>
      <c r="T115" s="170"/>
      <c r="U115" s="170"/>
      <c r="V115" s="170">
        <f>SUM(V116:V125)</f>
        <v>17.02</v>
      </c>
      <c r="W115" s="170"/>
      <c r="AG115" t="s">
        <v>122</v>
      </c>
    </row>
    <row r="116" spans="1:60" outlineLevel="1">
      <c r="A116" s="177">
        <v>21</v>
      </c>
      <c r="B116" s="178" t="s">
        <v>217</v>
      </c>
      <c r="C116" s="193" t="s">
        <v>218</v>
      </c>
      <c r="D116" s="179" t="s">
        <v>136</v>
      </c>
      <c r="E116" s="180">
        <v>96.165000000000006</v>
      </c>
      <c r="F116" s="181"/>
      <c r="G116" s="182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0</v>
      </c>
      <c r="N116" s="160">
        <v>1.2099999999999999E-3</v>
      </c>
      <c r="O116" s="160">
        <f>ROUND(E116*N116,2)</f>
        <v>0.12</v>
      </c>
      <c r="P116" s="160">
        <v>0</v>
      </c>
      <c r="Q116" s="160">
        <f>ROUND(E116*P116,2)</f>
        <v>0</v>
      </c>
      <c r="R116" s="160"/>
      <c r="S116" s="160" t="s">
        <v>137</v>
      </c>
      <c r="T116" s="160" t="s">
        <v>137</v>
      </c>
      <c r="U116" s="160">
        <v>0.17699999999999999</v>
      </c>
      <c r="V116" s="160">
        <f>ROUND(E116*U116,2)</f>
        <v>17.02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57"/>
      <c r="B117" s="158"/>
      <c r="C117" s="194" t="s">
        <v>138</v>
      </c>
      <c r="D117" s="162"/>
      <c r="E117" s="163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7"/>
      <c r="B118" s="158"/>
      <c r="C118" s="194" t="s">
        <v>151</v>
      </c>
      <c r="D118" s="162"/>
      <c r="E118" s="163">
        <v>7.88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139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7"/>
      <c r="B119" s="158"/>
      <c r="C119" s="194" t="s">
        <v>152</v>
      </c>
      <c r="D119" s="162"/>
      <c r="E119" s="163">
        <v>1.4350000000000001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139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>
      <c r="A120" s="157"/>
      <c r="B120" s="158"/>
      <c r="C120" s="194" t="s">
        <v>143</v>
      </c>
      <c r="D120" s="162"/>
      <c r="E120" s="163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139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>
      <c r="A121" s="157"/>
      <c r="B121" s="158"/>
      <c r="C121" s="194" t="s">
        <v>153</v>
      </c>
      <c r="D121" s="162"/>
      <c r="E121" s="163">
        <v>7.72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139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>
      <c r="A122" s="157"/>
      <c r="B122" s="158"/>
      <c r="C122" s="194" t="s">
        <v>154</v>
      </c>
      <c r="D122" s="162"/>
      <c r="E122" s="163">
        <v>7.52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139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57"/>
      <c r="B123" s="158"/>
      <c r="C123" s="194" t="s">
        <v>155</v>
      </c>
      <c r="D123" s="162"/>
      <c r="E123" s="163">
        <v>37.299999999999997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139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57"/>
      <c r="B124" s="158"/>
      <c r="C124" s="194" t="s">
        <v>219</v>
      </c>
      <c r="D124" s="162"/>
      <c r="E124" s="163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139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57"/>
      <c r="B125" s="158"/>
      <c r="C125" s="194" t="s">
        <v>220</v>
      </c>
      <c r="D125" s="162"/>
      <c r="E125" s="163">
        <v>34.31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139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5.5">
      <c r="A126" s="171" t="s">
        <v>121</v>
      </c>
      <c r="B126" s="172" t="s">
        <v>64</v>
      </c>
      <c r="C126" s="191" t="s">
        <v>65</v>
      </c>
      <c r="D126" s="173"/>
      <c r="E126" s="174"/>
      <c r="F126" s="175"/>
      <c r="G126" s="176">
        <f>SUMIF(AG127:AG136,"&lt;&gt;NOR",G127:G136)</f>
        <v>0</v>
      </c>
      <c r="H126" s="170"/>
      <c r="I126" s="170">
        <f>SUM(I127:I136)</f>
        <v>0</v>
      </c>
      <c r="J126" s="170"/>
      <c r="K126" s="170">
        <f>SUM(K127:K136)</f>
        <v>0</v>
      </c>
      <c r="L126" s="170"/>
      <c r="M126" s="170">
        <f>SUM(M127:M136)</f>
        <v>0</v>
      </c>
      <c r="N126" s="170"/>
      <c r="O126" s="170">
        <f>SUM(O127:O136)</f>
        <v>0.02</v>
      </c>
      <c r="P126" s="170"/>
      <c r="Q126" s="170">
        <f>SUM(Q127:Q136)</f>
        <v>0</v>
      </c>
      <c r="R126" s="170"/>
      <c r="S126" s="170"/>
      <c r="T126" s="170"/>
      <c r="U126" s="170"/>
      <c r="V126" s="170">
        <f>SUM(V127:V136)</f>
        <v>123.93</v>
      </c>
      <c r="W126" s="170"/>
      <c r="AG126" t="s">
        <v>122</v>
      </c>
    </row>
    <row r="127" spans="1:60" outlineLevel="1">
      <c r="A127" s="177">
        <v>22</v>
      </c>
      <c r="B127" s="178" t="s">
        <v>221</v>
      </c>
      <c r="C127" s="193" t="s">
        <v>222</v>
      </c>
      <c r="D127" s="179" t="s">
        <v>136</v>
      </c>
      <c r="E127" s="180">
        <v>383.67</v>
      </c>
      <c r="F127" s="181"/>
      <c r="G127" s="182">
        <f>ROUND(E127*F127,2)</f>
        <v>0</v>
      </c>
      <c r="H127" s="161"/>
      <c r="I127" s="160">
        <f>ROUND(E127*H127,2)</f>
        <v>0</v>
      </c>
      <c r="J127" s="161"/>
      <c r="K127" s="160">
        <f>ROUND(E127*J127,2)</f>
        <v>0</v>
      </c>
      <c r="L127" s="160">
        <v>21</v>
      </c>
      <c r="M127" s="160">
        <f>G127*(1+L127/100)</f>
        <v>0</v>
      </c>
      <c r="N127" s="160">
        <v>4.0000000000000003E-5</v>
      </c>
      <c r="O127" s="160">
        <f>ROUND(E127*N127,2)</f>
        <v>0.02</v>
      </c>
      <c r="P127" s="160">
        <v>0</v>
      </c>
      <c r="Q127" s="160">
        <f>ROUND(E127*P127,2)</f>
        <v>0</v>
      </c>
      <c r="R127" s="160"/>
      <c r="S127" s="160" t="s">
        <v>137</v>
      </c>
      <c r="T127" s="160" t="s">
        <v>137</v>
      </c>
      <c r="U127" s="160">
        <v>0.308</v>
      </c>
      <c r="V127" s="160">
        <f>ROUND(E127*U127,2)</f>
        <v>118.17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131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>
      <c r="A128" s="157"/>
      <c r="B128" s="158"/>
      <c r="C128" s="194" t="s">
        <v>138</v>
      </c>
      <c r="D128" s="162"/>
      <c r="E128" s="163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139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>
      <c r="A129" s="157"/>
      <c r="B129" s="158"/>
      <c r="C129" s="194" t="s">
        <v>223</v>
      </c>
      <c r="D129" s="162"/>
      <c r="E129" s="163">
        <v>118.35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139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>
      <c r="A130" s="157"/>
      <c r="B130" s="158"/>
      <c r="C130" s="194" t="s">
        <v>224</v>
      </c>
      <c r="D130" s="162"/>
      <c r="E130" s="163">
        <v>67.03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139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57"/>
      <c r="B131" s="158"/>
      <c r="C131" s="198" t="s">
        <v>225</v>
      </c>
      <c r="D131" s="168"/>
      <c r="E131" s="169">
        <v>185.38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139</v>
      </c>
      <c r="AH131" s="150">
        <v>1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7"/>
      <c r="B132" s="158"/>
      <c r="C132" s="194" t="s">
        <v>143</v>
      </c>
      <c r="D132" s="162"/>
      <c r="E132" s="163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139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>
      <c r="A133" s="157"/>
      <c r="B133" s="158"/>
      <c r="C133" s="194" t="s">
        <v>226</v>
      </c>
      <c r="D133" s="162"/>
      <c r="E133" s="163">
        <v>114.64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139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>
      <c r="A134" s="157"/>
      <c r="B134" s="158"/>
      <c r="C134" s="194" t="s">
        <v>227</v>
      </c>
      <c r="D134" s="162"/>
      <c r="E134" s="163">
        <v>83.65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139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7"/>
      <c r="B135" s="158"/>
      <c r="C135" s="198" t="s">
        <v>225</v>
      </c>
      <c r="D135" s="168"/>
      <c r="E135" s="169">
        <v>198.29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139</v>
      </c>
      <c r="AH135" s="150">
        <v>1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83">
        <v>23</v>
      </c>
      <c r="B136" s="184" t="s">
        <v>228</v>
      </c>
      <c r="C136" s="192" t="s">
        <v>229</v>
      </c>
      <c r="D136" s="185" t="s">
        <v>136</v>
      </c>
      <c r="E136" s="186">
        <v>383.67</v>
      </c>
      <c r="F136" s="187"/>
      <c r="G136" s="188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21</v>
      </c>
      <c r="M136" s="160">
        <f>G136*(1+L136/100)</f>
        <v>0</v>
      </c>
      <c r="N136" s="160">
        <v>0</v>
      </c>
      <c r="O136" s="160">
        <f>ROUND(E136*N136,2)</f>
        <v>0</v>
      </c>
      <c r="P136" s="160">
        <v>0</v>
      </c>
      <c r="Q136" s="160">
        <f>ROUND(E136*P136,2)</f>
        <v>0</v>
      </c>
      <c r="R136" s="160"/>
      <c r="S136" s="160" t="s">
        <v>137</v>
      </c>
      <c r="T136" s="160" t="s">
        <v>137</v>
      </c>
      <c r="U136" s="160">
        <v>1.4999999999999999E-2</v>
      </c>
      <c r="V136" s="160">
        <f>ROUND(E136*U136,2)</f>
        <v>5.76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131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>
      <c r="A137" s="171" t="s">
        <v>121</v>
      </c>
      <c r="B137" s="172" t="s">
        <v>66</v>
      </c>
      <c r="C137" s="191" t="s">
        <v>67</v>
      </c>
      <c r="D137" s="173"/>
      <c r="E137" s="174"/>
      <c r="F137" s="175"/>
      <c r="G137" s="176">
        <f>SUMIF(AG138:AG191,"&lt;&gt;NOR",G138:G191)</f>
        <v>0</v>
      </c>
      <c r="H137" s="170"/>
      <c r="I137" s="170">
        <f>SUM(I138:I191)</f>
        <v>0</v>
      </c>
      <c r="J137" s="170"/>
      <c r="K137" s="170">
        <f>SUM(K138:K191)</f>
        <v>0</v>
      </c>
      <c r="L137" s="170"/>
      <c r="M137" s="170">
        <f>SUM(M138:M191)</f>
        <v>0</v>
      </c>
      <c r="N137" s="170"/>
      <c r="O137" s="170">
        <f>SUM(O138:O191)</f>
        <v>0.04</v>
      </c>
      <c r="P137" s="170"/>
      <c r="Q137" s="170">
        <f>SUM(Q138:Q191)</f>
        <v>18.71</v>
      </c>
      <c r="R137" s="170"/>
      <c r="S137" s="170"/>
      <c r="T137" s="170"/>
      <c r="U137" s="170"/>
      <c r="V137" s="170">
        <f>SUM(V138:V191)</f>
        <v>138.46999999999997</v>
      </c>
      <c r="W137" s="170"/>
      <c r="AG137" t="s">
        <v>122</v>
      </c>
    </row>
    <row r="138" spans="1:60" outlineLevel="1">
      <c r="A138" s="177">
        <v>24</v>
      </c>
      <c r="B138" s="178" t="s">
        <v>230</v>
      </c>
      <c r="C138" s="193" t="s">
        <v>231</v>
      </c>
      <c r="D138" s="179" t="s">
        <v>136</v>
      </c>
      <c r="E138" s="180">
        <v>1.8180000000000001</v>
      </c>
      <c r="F138" s="181"/>
      <c r="G138" s="182">
        <f>ROUND(E138*F138,2)</f>
        <v>0</v>
      </c>
      <c r="H138" s="161"/>
      <c r="I138" s="160">
        <f>ROUND(E138*H138,2)</f>
        <v>0</v>
      </c>
      <c r="J138" s="161"/>
      <c r="K138" s="160">
        <f>ROUND(E138*J138,2)</f>
        <v>0</v>
      </c>
      <c r="L138" s="160">
        <v>21</v>
      </c>
      <c r="M138" s="160">
        <f>G138*(1+L138/100)</f>
        <v>0</v>
      </c>
      <c r="N138" s="160">
        <v>6.7000000000000002E-4</v>
      </c>
      <c r="O138" s="160">
        <f>ROUND(E138*N138,2)</f>
        <v>0</v>
      </c>
      <c r="P138" s="160">
        <v>0.184</v>
      </c>
      <c r="Q138" s="160">
        <f>ROUND(E138*P138,2)</f>
        <v>0.33</v>
      </c>
      <c r="R138" s="160"/>
      <c r="S138" s="160" t="s">
        <v>137</v>
      </c>
      <c r="T138" s="160" t="s">
        <v>137</v>
      </c>
      <c r="U138" s="160">
        <v>0.22700000000000001</v>
      </c>
      <c r="V138" s="160">
        <f>ROUND(E138*U138,2)</f>
        <v>0.41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131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7"/>
      <c r="B139" s="158"/>
      <c r="C139" s="194" t="s">
        <v>138</v>
      </c>
      <c r="D139" s="162"/>
      <c r="E139" s="163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139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>
      <c r="A140" s="157"/>
      <c r="B140" s="158"/>
      <c r="C140" s="194" t="s">
        <v>232</v>
      </c>
      <c r="D140" s="162"/>
      <c r="E140" s="163">
        <v>0.2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139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>
      <c r="A141" s="157"/>
      <c r="B141" s="158"/>
      <c r="C141" s="194" t="s">
        <v>233</v>
      </c>
      <c r="D141" s="162"/>
      <c r="E141" s="163">
        <v>2.8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139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>
      <c r="A142" s="157"/>
      <c r="B142" s="158"/>
      <c r="C142" s="194" t="s">
        <v>234</v>
      </c>
      <c r="D142" s="162"/>
      <c r="E142" s="163">
        <v>-1.1819999999999999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139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>
      <c r="A143" s="177">
        <v>25</v>
      </c>
      <c r="B143" s="178" t="s">
        <v>235</v>
      </c>
      <c r="C143" s="193" t="s">
        <v>236</v>
      </c>
      <c r="D143" s="179" t="s">
        <v>193</v>
      </c>
      <c r="E143" s="180">
        <v>4.5854999999999997</v>
      </c>
      <c r="F143" s="181"/>
      <c r="G143" s="182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60">
        <v>0</v>
      </c>
      <c r="O143" s="160">
        <f>ROUND(E143*N143,2)</f>
        <v>0</v>
      </c>
      <c r="P143" s="160">
        <v>2.2000000000000002</v>
      </c>
      <c r="Q143" s="160">
        <f>ROUND(E143*P143,2)</f>
        <v>10.09</v>
      </c>
      <c r="R143" s="160"/>
      <c r="S143" s="160" t="s">
        <v>137</v>
      </c>
      <c r="T143" s="160" t="s">
        <v>137</v>
      </c>
      <c r="U143" s="160">
        <v>12.744</v>
      </c>
      <c r="V143" s="160">
        <f>ROUND(E143*U143,2)</f>
        <v>58.44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131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>
      <c r="A144" s="157"/>
      <c r="B144" s="158"/>
      <c r="C144" s="194" t="s">
        <v>138</v>
      </c>
      <c r="D144" s="162"/>
      <c r="E144" s="163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139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>
      <c r="A145" s="157"/>
      <c r="B145" s="158"/>
      <c r="C145" s="194" t="s">
        <v>237</v>
      </c>
      <c r="D145" s="162"/>
      <c r="E145" s="163">
        <v>1.1819999999999999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139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>
      <c r="A146" s="157"/>
      <c r="B146" s="158"/>
      <c r="C146" s="194" t="s">
        <v>238</v>
      </c>
      <c r="D146" s="162"/>
      <c r="E146" s="163">
        <v>0.38550000000000001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139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57"/>
      <c r="B147" s="158"/>
      <c r="C147" s="194" t="s">
        <v>143</v>
      </c>
      <c r="D147" s="162"/>
      <c r="E147" s="163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139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57"/>
      <c r="B148" s="158"/>
      <c r="C148" s="194" t="s">
        <v>239</v>
      </c>
      <c r="D148" s="162"/>
      <c r="E148" s="163">
        <v>1.1579999999999999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139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>
      <c r="A149" s="157"/>
      <c r="B149" s="158"/>
      <c r="C149" s="194" t="s">
        <v>240</v>
      </c>
      <c r="D149" s="162"/>
      <c r="E149" s="163">
        <v>0.35249999999999998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139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>
      <c r="A150" s="157"/>
      <c r="B150" s="158"/>
      <c r="C150" s="194" t="s">
        <v>241</v>
      </c>
      <c r="D150" s="162"/>
      <c r="E150" s="163">
        <v>1.1279999999999999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139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>
      <c r="A151" s="157"/>
      <c r="B151" s="158"/>
      <c r="C151" s="194" t="s">
        <v>242</v>
      </c>
      <c r="D151" s="162"/>
      <c r="E151" s="163">
        <v>0.3795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139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>
      <c r="A152" s="183">
        <v>26</v>
      </c>
      <c r="B152" s="184" t="s">
        <v>243</v>
      </c>
      <c r="C152" s="192" t="s">
        <v>244</v>
      </c>
      <c r="D152" s="185" t="s">
        <v>160</v>
      </c>
      <c r="E152" s="186">
        <v>33</v>
      </c>
      <c r="F152" s="187"/>
      <c r="G152" s="188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60">
        <v>0</v>
      </c>
      <c r="O152" s="160">
        <f>ROUND(E152*N152,2)</f>
        <v>0</v>
      </c>
      <c r="P152" s="160">
        <v>0</v>
      </c>
      <c r="Q152" s="160">
        <f>ROUND(E152*P152,2)</f>
        <v>0</v>
      </c>
      <c r="R152" s="160"/>
      <c r="S152" s="160" t="s">
        <v>137</v>
      </c>
      <c r="T152" s="160" t="s">
        <v>137</v>
      </c>
      <c r="U152" s="160">
        <v>0.05</v>
      </c>
      <c r="V152" s="160">
        <f>ROUND(E152*U152,2)</f>
        <v>1.65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128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>
      <c r="A153" s="177">
        <v>27</v>
      </c>
      <c r="B153" s="178" t="s">
        <v>245</v>
      </c>
      <c r="C153" s="193" t="s">
        <v>246</v>
      </c>
      <c r="D153" s="179" t="s">
        <v>136</v>
      </c>
      <c r="E153" s="213">
        <f>SUM(E154:E158)</f>
        <v>11.426000000000002</v>
      </c>
      <c r="F153" s="181"/>
      <c r="G153" s="218">
        <f>ROUND(E153*F153,2)</f>
        <v>0</v>
      </c>
      <c r="H153" s="161"/>
      <c r="I153" s="160">
        <f>ROUND(E153*H153,2)</f>
        <v>0</v>
      </c>
      <c r="J153" s="161"/>
      <c r="K153" s="160">
        <f>ROUND(E153*J153,2)</f>
        <v>0</v>
      </c>
      <c r="L153" s="160">
        <v>21</v>
      </c>
      <c r="M153" s="160">
        <f>G153*(1+L153/100)</f>
        <v>0</v>
      </c>
      <c r="N153" s="160">
        <v>1.17E-3</v>
      </c>
      <c r="O153" s="160">
        <f>ROUND(E153*N153,2)</f>
        <v>0.01</v>
      </c>
      <c r="P153" s="160">
        <v>7.5999999999999998E-2</v>
      </c>
      <c r="Q153" s="160">
        <f>ROUND(E153*P153,2)</f>
        <v>0.87</v>
      </c>
      <c r="R153" s="160"/>
      <c r="S153" s="160" t="s">
        <v>137</v>
      </c>
      <c r="T153" s="160" t="s">
        <v>137</v>
      </c>
      <c r="U153" s="160">
        <v>0.93899999999999995</v>
      </c>
      <c r="V153" s="160">
        <f>ROUND(E153*U153,2)</f>
        <v>10.73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131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>
      <c r="A154" s="157"/>
      <c r="B154" s="158"/>
      <c r="C154" s="214" t="s">
        <v>138</v>
      </c>
      <c r="D154" s="215"/>
      <c r="E154" s="216"/>
      <c r="F154" s="217"/>
      <c r="G154" s="217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139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>
      <c r="A155" s="157"/>
      <c r="B155" s="158"/>
      <c r="C155" s="214" t="s">
        <v>247</v>
      </c>
      <c r="D155" s="215"/>
      <c r="E155" s="216">
        <f>0.6*1.97*2</f>
        <v>2.3639999999999999</v>
      </c>
      <c r="F155" s="217"/>
      <c r="G155" s="217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139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>
      <c r="A156" s="157"/>
      <c r="B156" s="158"/>
      <c r="C156" s="214" t="s">
        <v>143</v>
      </c>
      <c r="D156" s="215"/>
      <c r="E156" s="216"/>
      <c r="F156" s="217"/>
      <c r="G156" s="217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139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>
      <c r="A157" s="157"/>
      <c r="B157" s="158"/>
      <c r="C157" s="214" t="s">
        <v>501</v>
      </c>
      <c r="D157" s="215"/>
      <c r="E157" s="216">
        <f>0.6*1.97*5</f>
        <v>5.91</v>
      </c>
      <c r="F157" s="217"/>
      <c r="G157" s="217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139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>
      <c r="A158" s="157"/>
      <c r="B158" s="158"/>
      <c r="C158" s="194" t="s">
        <v>248</v>
      </c>
      <c r="D158" s="162"/>
      <c r="E158" s="163">
        <v>3.1520000000000001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139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>
      <c r="A159" s="177">
        <v>28</v>
      </c>
      <c r="B159" s="178" t="s">
        <v>249</v>
      </c>
      <c r="C159" s="193" t="s">
        <v>250</v>
      </c>
      <c r="D159" s="179" t="s">
        <v>136</v>
      </c>
      <c r="E159" s="180">
        <v>125.724</v>
      </c>
      <c r="F159" s="181"/>
      <c r="G159" s="182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60">
        <v>0</v>
      </c>
      <c r="O159" s="160">
        <f>ROUND(E159*N159,2)</f>
        <v>0</v>
      </c>
      <c r="P159" s="160">
        <v>4.5999999999999999E-2</v>
      </c>
      <c r="Q159" s="160">
        <f>ROUND(E159*P159,2)</f>
        <v>5.78</v>
      </c>
      <c r="R159" s="160"/>
      <c r="S159" s="160" t="s">
        <v>137</v>
      </c>
      <c r="T159" s="160" t="s">
        <v>137</v>
      </c>
      <c r="U159" s="160">
        <v>0.26</v>
      </c>
      <c r="V159" s="160">
        <f>ROUND(E159*U159,2)</f>
        <v>32.69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131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>
      <c r="A160" s="157"/>
      <c r="B160" s="158"/>
      <c r="C160" s="194" t="s">
        <v>138</v>
      </c>
      <c r="D160" s="162"/>
      <c r="E160" s="163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139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57"/>
      <c r="B161" s="158"/>
      <c r="C161" s="194" t="s">
        <v>251</v>
      </c>
      <c r="D161" s="162"/>
      <c r="E161" s="163">
        <v>36.9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139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>
      <c r="A162" s="157"/>
      <c r="B162" s="158"/>
      <c r="C162" s="194" t="s">
        <v>143</v>
      </c>
      <c r="D162" s="162"/>
      <c r="E162" s="163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139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>
      <c r="A163" s="157"/>
      <c r="B163" s="158"/>
      <c r="C163" s="194" t="s">
        <v>252</v>
      </c>
      <c r="D163" s="162"/>
      <c r="E163" s="163">
        <v>40.896000000000001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139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>
      <c r="A164" s="157"/>
      <c r="B164" s="158"/>
      <c r="C164" s="194" t="s">
        <v>253</v>
      </c>
      <c r="D164" s="162"/>
      <c r="E164" s="163">
        <v>39.488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139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>
      <c r="A165" s="157"/>
      <c r="B165" s="158"/>
      <c r="C165" s="194" t="s">
        <v>180</v>
      </c>
      <c r="D165" s="162"/>
      <c r="E165" s="163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139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>
      <c r="A166" s="157"/>
      <c r="B166" s="158"/>
      <c r="C166" s="194" t="s">
        <v>138</v>
      </c>
      <c r="D166" s="162"/>
      <c r="E166" s="163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139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>
      <c r="A167" s="157"/>
      <c r="B167" s="158"/>
      <c r="C167" s="194" t="s">
        <v>254</v>
      </c>
      <c r="D167" s="162"/>
      <c r="E167" s="163">
        <v>2.98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139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>
      <c r="A168" s="157"/>
      <c r="B168" s="158"/>
      <c r="C168" s="194" t="s">
        <v>143</v>
      </c>
      <c r="D168" s="162"/>
      <c r="E168" s="163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139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57"/>
      <c r="B169" s="158"/>
      <c r="C169" s="194" t="s">
        <v>255</v>
      </c>
      <c r="D169" s="162"/>
      <c r="E169" s="163">
        <v>2.76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139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>
      <c r="A170" s="157"/>
      <c r="B170" s="158"/>
      <c r="C170" s="194" t="s">
        <v>256</v>
      </c>
      <c r="D170" s="162"/>
      <c r="E170" s="163">
        <v>2.7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139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>
      <c r="A171" s="177">
        <v>29</v>
      </c>
      <c r="B171" s="178" t="s">
        <v>257</v>
      </c>
      <c r="C171" s="193" t="s">
        <v>258</v>
      </c>
      <c r="D171" s="179" t="s">
        <v>136</v>
      </c>
      <c r="E171" s="180">
        <v>8.44</v>
      </c>
      <c r="F171" s="181"/>
      <c r="G171" s="182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21</v>
      </c>
      <c r="M171" s="160">
        <f>G171*(1+L171/100)</f>
        <v>0</v>
      </c>
      <c r="N171" s="160">
        <v>0</v>
      </c>
      <c r="O171" s="160">
        <f>ROUND(E171*N171,2)</f>
        <v>0</v>
      </c>
      <c r="P171" s="160">
        <v>6.8000000000000005E-2</v>
      </c>
      <c r="Q171" s="160">
        <f>ROUND(E171*P171,2)</f>
        <v>0.56999999999999995</v>
      </c>
      <c r="R171" s="160"/>
      <c r="S171" s="160" t="s">
        <v>137</v>
      </c>
      <c r="T171" s="160" t="s">
        <v>137</v>
      </c>
      <c r="U171" s="160">
        <v>0.3</v>
      </c>
      <c r="V171" s="160">
        <f>ROUND(E171*U171,2)</f>
        <v>2.5299999999999998</v>
      </c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131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>
      <c r="A172" s="157"/>
      <c r="B172" s="158"/>
      <c r="C172" s="194" t="s">
        <v>138</v>
      </c>
      <c r="D172" s="162"/>
      <c r="E172" s="163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139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>
      <c r="A173" s="157"/>
      <c r="B173" s="158"/>
      <c r="C173" s="194" t="s">
        <v>254</v>
      </c>
      <c r="D173" s="162"/>
      <c r="E173" s="163">
        <v>2.98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139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>
      <c r="A174" s="157"/>
      <c r="B174" s="158"/>
      <c r="C174" s="194" t="s">
        <v>143</v>
      </c>
      <c r="D174" s="162"/>
      <c r="E174" s="163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139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>
      <c r="A175" s="157"/>
      <c r="B175" s="158"/>
      <c r="C175" s="194" t="s">
        <v>255</v>
      </c>
      <c r="D175" s="162"/>
      <c r="E175" s="163">
        <v>2.76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139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>
      <c r="A176" s="157"/>
      <c r="B176" s="158"/>
      <c r="C176" s="194" t="s">
        <v>256</v>
      </c>
      <c r="D176" s="162"/>
      <c r="E176" s="163">
        <v>2.7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139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>
      <c r="A177" s="177">
        <v>30</v>
      </c>
      <c r="B177" s="178" t="s">
        <v>259</v>
      </c>
      <c r="C177" s="193" t="s">
        <v>260</v>
      </c>
      <c r="D177" s="179" t="s">
        <v>136</v>
      </c>
      <c r="E177" s="204">
        <f>SUM(E178:E181)</f>
        <v>90.710000000000008</v>
      </c>
      <c r="F177" s="181"/>
      <c r="G177" s="182">
        <f>ROUND(E177*F177,2)</f>
        <v>0</v>
      </c>
      <c r="H177" s="161"/>
      <c r="I177" s="160">
        <f>ROUND(E177*H177,2)</f>
        <v>0</v>
      </c>
      <c r="J177" s="161"/>
      <c r="K177" s="160">
        <f>ROUND(E177*J177,2)</f>
        <v>0</v>
      </c>
      <c r="L177" s="160">
        <v>21</v>
      </c>
      <c r="M177" s="160">
        <f>G177*(1+L177/100)</f>
        <v>0</v>
      </c>
      <c r="N177" s="160">
        <v>3.3E-4</v>
      </c>
      <c r="O177" s="160">
        <f>ROUND(E177*N177,2)</f>
        <v>0.03</v>
      </c>
      <c r="P177" s="160">
        <v>1.183E-2</v>
      </c>
      <c r="Q177" s="160">
        <f>ROUND(E177*P177,2)</f>
        <v>1.07</v>
      </c>
      <c r="R177" s="160"/>
      <c r="S177" s="160" t="s">
        <v>126</v>
      </c>
      <c r="T177" s="160" t="s">
        <v>137</v>
      </c>
      <c r="U177" s="160">
        <v>0.34599999999999997</v>
      </c>
      <c r="V177" s="160">
        <f>ROUND(E177*U177,2)</f>
        <v>31.39</v>
      </c>
      <c r="W177" s="160"/>
      <c r="X177" s="214"/>
      <c r="Y177" s="215"/>
      <c r="Z177" s="216"/>
      <c r="AA177" s="150"/>
      <c r="AB177" s="150"/>
      <c r="AC177" s="150"/>
      <c r="AD177" s="150"/>
      <c r="AE177" s="150"/>
      <c r="AF177" s="150"/>
      <c r="AG177" s="150" t="s">
        <v>131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>
      <c r="A178" s="157"/>
      <c r="B178" s="158"/>
      <c r="C178" s="194" t="s">
        <v>138</v>
      </c>
      <c r="D178" s="162"/>
      <c r="E178" s="163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214"/>
      <c r="Y178" s="215"/>
      <c r="Z178" s="216"/>
      <c r="AA178" s="150"/>
      <c r="AB178" s="150"/>
      <c r="AC178" s="150"/>
      <c r="AD178" s="150"/>
      <c r="AE178" s="150"/>
      <c r="AF178" s="150"/>
      <c r="AG178" s="150" t="s">
        <v>139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>
      <c r="A179" s="157"/>
      <c r="B179" s="158"/>
      <c r="C179" s="202" t="s">
        <v>523</v>
      </c>
      <c r="D179" s="162"/>
      <c r="E179" s="203">
        <v>49.13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214"/>
      <c r="Y179" s="215"/>
      <c r="Z179" s="216"/>
      <c r="AA179" s="150"/>
      <c r="AB179" s="150"/>
      <c r="AC179" s="150"/>
      <c r="AD179" s="150"/>
      <c r="AE179" s="150"/>
      <c r="AF179" s="150"/>
      <c r="AG179" s="150" t="s">
        <v>139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>
      <c r="A180" s="157"/>
      <c r="B180" s="158"/>
      <c r="C180" s="194" t="s">
        <v>143</v>
      </c>
      <c r="D180" s="162"/>
      <c r="E180" s="163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214"/>
      <c r="Y180" s="215"/>
      <c r="Z180" s="216"/>
      <c r="AA180" s="150"/>
      <c r="AB180" s="150"/>
      <c r="AC180" s="150"/>
      <c r="AD180" s="150"/>
      <c r="AE180" s="150"/>
      <c r="AF180" s="150"/>
      <c r="AG180" s="150" t="s">
        <v>139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>
      <c r="A181" s="157"/>
      <c r="B181" s="158"/>
      <c r="C181" s="202" t="s">
        <v>522</v>
      </c>
      <c r="D181" s="162"/>
      <c r="E181" s="203">
        <v>41.58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214"/>
      <c r="Y181" s="215"/>
      <c r="Z181" s="216"/>
      <c r="AA181" s="150"/>
      <c r="AB181" s="150"/>
      <c r="AC181" s="150"/>
      <c r="AD181" s="150"/>
      <c r="AE181" s="150"/>
      <c r="AF181" s="150"/>
      <c r="AG181" s="150" t="s">
        <v>139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>
      <c r="A182" s="177">
        <v>31</v>
      </c>
      <c r="B182" s="178" t="s">
        <v>261</v>
      </c>
      <c r="C182" s="193" t="s">
        <v>262</v>
      </c>
      <c r="D182" s="179" t="s">
        <v>160</v>
      </c>
      <c r="E182" s="180">
        <v>7</v>
      </c>
      <c r="F182" s="181"/>
      <c r="G182" s="182">
        <f>ROUND(E182*F182,2)</f>
        <v>0</v>
      </c>
      <c r="H182" s="161"/>
      <c r="I182" s="160">
        <f>ROUND(E182*H182,2)</f>
        <v>0</v>
      </c>
      <c r="J182" s="161"/>
      <c r="K182" s="160">
        <f>ROUND(E182*J182,2)</f>
        <v>0</v>
      </c>
      <c r="L182" s="160">
        <v>21</v>
      </c>
      <c r="M182" s="160">
        <f>G182*(1+L182/100)</f>
        <v>0</v>
      </c>
      <c r="N182" s="160">
        <v>0</v>
      </c>
      <c r="O182" s="160">
        <f>ROUND(E182*N182,2)</f>
        <v>0</v>
      </c>
      <c r="P182" s="160">
        <v>0</v>
      </c>
      <c r="Q182" s="160">
        <f>ROUND(E182*P182,2)</f>
        <v>0</v>
      </c>
      <c r="R182" s="160"/>
      <c r="S182" s="160" t="s">
        <v>126</v>
      </c>
      <c r="T182" s="160" t="s">
        <v>127</v>
      </c>
      <c r="U182" s="160">
        <v>0.09</v>
      </c>
      <c r="V182" s="160">
        <f>ROUND(E182*U182,2)</f>
        <v>0.63</v>
      </c>
      <c r="W182" s="160"/>
      <c r="X182" s="214"/>
      <c r="Y182" s="215"/>
      <c r="Z182" s="216"/>
      <c r="AA182" s="150"/>
      <c r="AB182" s="150"/>
      <c r="AC182" s="150"/>
      <c r="AD182" s="150"/>
      <c r="AE182" s="150"/>
      <c r="AF182" s="150"/>
      <c r="AG182" s="150" t="s">
        <v>131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>
      <c r="A183" s="157"/>
      <c r="B183" s="158"/>
      <c r="C183" s="194" t="s">
        <v>138</v>
      </c>
      <c r="D183" s="162"/>
      <c r="E183" s="163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214"/>
      <c r="Y183" s="215"/>
      <c r="Z183" s="216"/>
      <c r="AA183" s="150"/>
      <c r="AB183" s="150"/>
      <c r="AC183" s="150"/>
      <c r="AD183" s="150"/>
      <c r="AE183" s="150"/>
      <c r="AF183" s="150"/>
      <c r="AG183" s="150" t="s">
        <v>139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>
      <c r="A184" s="157"/>
      <c r="B184" s="158"/>
      <c r="C184" s="194" t="s">
        <v>263</v>
      </c>
      <c r="D184" s="162"/>
      <c r="E184" s="163">
        <v>3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214"/>
      <c r="Y184" s="215"/>
      <c r="Z184" s="216"/>
      <c r="AA184" s="150"/>
      <c r="AB184" s="150"/>
      <c r="AC184" s="150"/>
      <c r="AD184" s="150"/>
      <c r="AE184" s="150"/>
      <c r="AF184" s="150"/>
      <c r="AG184" s="150" t="s">
        <v>139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>
      <c r="A185" s="157"/>
      <c r="B185" s="158"/>
      <c r="C185" s="194" t="s">
        <v>143</v>
      </c>
      <c r="D185" s="162"/>
      <c r="E185" s="163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214"/>
      <c r="Y185" s="215"/>
      <c r="Z185" s="216"/>
      <c r="AA185" s="150"/>
      <c r="AB185" s="150"/>
      <c r="AC185" s="150"/>
      <c r="AD185" s="150"/>
      <c r="AE185" s="150"/>
      <c r="AF185" s="150"/>
      <c r="AG185" s="150" t="s">
        <v>139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>
      <c r="A186" s="157"/>
      <c r="B186" s="158"/>
      <c r="C186" s="194" t="s">
        <v>264</v>
      </c>
      <c r="D186" s="162"/>
      <c r="E186" s="163">
        <v>4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214"/>
      <c r="Y186" s="215"/>
      <c r="Z186" s="216"/>
      <c r="AA186" s="150"/>
      <c r="AB186" s="150"/>
      <c r="AC186" s="150"/>
      <c r="AD186" s="150"/>
      <c r="AE186" s="150"/>
      <c r="AF186" s="150"/>
      <c r="AG186" s="150" t="s">
        <v>139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>
      <c r="A187" s="177">
        <v>32</v>
      </c>
      <c r="B187" s="178" t="s">
        <v>265</v>
      </c>
      <c r="C187" s="193" t="s">
        <v>266</v>
      </c>
      <c r="D187" s="179" t="s">
        <v>163</v>
      </c>
      <c r="E187" s="180">
        <v>60</v>
      </c>
      <c r="F187" s="181"/>
      <c r="G187" s="182">
        <f>ROUND(E187*F187,2)</f>
        <v>0</v>
      </c>
      <c r="H187" s="161"/>
      <c r="I187" s="160">
        <f>ROUND(E187*H187,2)</f>
        <v>0</v>
      </c>
      <c r="J187" s="161"/>
      <c r="K187" s="160">
        <f>ROUND(E187*J187,2)</f>
        <v>0</v>
      </c>
      <c r="L187" s="160">
        <v>21</v>
      </c>
      <c r="M187" s="160">
        <f>G187*(1+L187/100)</f>
        <v>0</v>
      </c>
      <c r="N187" s="160">
        <v>0</v>
      </c>
      <c r="O187" s="160">
        <f>ROUND(E187*N187,2)</f>
        <v>0</v>
      </c>
      <c r="P187" s="160">
        <v>0</v>
      </c>
      <c r="Q187" s="160">
        <f>ROUND(E187*P187,2)</f>
        <v>0</v>
      </c>
      <c r="R187" s="160"/>
      <c r="S187" s="160" t="s">
        <v>126</v>
      </c>
      <c r="T187" s="160" t="s">
        <v>127</v>
      </c>
      <c r="U187" s="160">
        <v>0</v>
      </c>
      <c r="V187" s="160">
        <f>ROUND(E187*U187,2)</f>
        <v>0</v>
      </c>
      <c r="W187" s="160"/>
      <c r="X187" s="214"/>
      <c r="Y187" s="215"/>
      <c r="Z187" s="216"/>
      <c r="AA187" s="150"/>
      <c r="AB187" s="150"/>
      <c r="AC187" s="150"/>
      <c r="AD187" s="150"/>
      <c r="AE187" s="150"/>
      <c r="AF187" s="150"/>
      <c r="AG187" s="150" t="s">
        <v>128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>
      <c r="A188" s="157"/>
      <c r="B188" s="158"/>
      <c r="C188" s="194" t="s">
        <v>138</v>
      </c>
      <c r="D188" s="162"/>
      <c r="E188" s="163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214"/>
      <c r="Y188" s="215"/>
      <c r="Z188" s="216"/>
      <c r="AA188" s="150"/>
      <c r="AB188" s="150"/>
      <c r="AC188" s="150"/>
      <c r="AD188" s="150"/>
      <c r="AE188" s="150"/>
      <c r="AF188" s="150"/>
      <c r="AG188" s="150" t="s">
        <v>139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>
      <c r="A189" s="157"/>
      <c r="B189" s="158"/>
      <c r="C189" s="194" t="s">
        <v>267</v>
      </c>
      <c r="D189" s="162"/>
      <c r="E189" s="163">
        <v>30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214"/>
      <c r="Y189" s="215"/>
      <c r="Z189" s="216"/>
      <c r="AA189" s="150"/>
      <c r="AB189" s="150"/>
      <c r="AC189" s="150"/>
      <c r="AD189" s="150"/>
      <c r="AE189" s="150"/>
      <c r="AF189" s="150"/>
      <c r="AG189" s="150" t="s">
        <v>139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>
      <c r="A190" s="157"/>
      <c r="B190" s="158"/>
      <c r="C190" s="194" t="s">
        <v>143</v>
      </c>
      <c r="D190" s="162"/>
      <c r="E190" s="163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214"/>
      <c r="Y190" s="215"/>
      <c r="Z190" s="216"/>
      <c r="AA190" s="150"/>
      <c r="AB190" s="150"/>
      <c r="AC190" s="150"/>
      <c r="AD190" s="150"/>
      <c r="AE190" s="150"/>
      <c r="AF190" s="150"/>
      <c r="AG190" s="150" t="s">
        <v>139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>
      <c r="A191" s="157"/>
      <c r="B191" s="158"/>
      <c r="C191" s="194" t="s">
        <v>267</v>
      </c>
      <c r="D191" s="162"/>
      <c r="E191" s="163">
        <v>30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139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>
      <c r="A192" s="171" t="s">
        <v>121</v>
      </c>
      <c r="B192" s="172" t="s">
        <v>68</v>
      </c>
      <c r="C192" s="191" t="s">
        <v>69</v>
      </c>
      <c r="D192" s="173"/>
      <c r="E192" s="174"/>
      <c r="F192" s="175"/>
      <c r="G192" s="176">
        <f>SUMIF(AG193:AG193,"&lt;&gt;NOR",G193:G193)</f>
        <v>0</v>
      </c>
      <c r="H192" s="170"/>
      <c r="I192" s="170">
        <f>SUM(I193:I193)</f>
        <v>0</v>
      </c>
      <c r="J192" s="170"/>
      <c r="K192" s="170">
        <f>SUM(K193:K193)</f>
        <v>0</v>
      </c>
      <c r="L192" s="170"/>
      <c r="M192" s="170">
        <f>SUM(M193:M193)</f>
        <v>0</v>
      </c>
      <c r="N192" s="170"/>
      <c r="O192" s="170">
        <f>SUM(O193:O193)</f>
        <v>0</v>
      </c>
      <c r="P192" s="170"/>
      <c r="Q192" s="170">
        <f>SUM(Q193:Q193)</f>
        <v>0</v>
      </c>
      <c r="R192" s="170"/>
      <c r="S192" s="170"/>
      <c r="T192" s="170"/>
      <c r="U192" s="170"/>
      <c r="V192" s="170">
        <f>SUM(V193:V193)</f>
        <v>27.16</v>
      </c>
      <c r="W192" s="170"/>
      <c r="AG192" t="s">
        <v>122</v>
      </c>
    </row>
    <row r="193" spans="1:60" outlineLevel="1">
      <c r="A193" s="183">
        <v>33</v>
      </c>
      <c r="B193" s="184" t="s">
        <v>268</v>
      </c>
      <c r="C193" s="192" t="s">
        <v>269</v>
      </c>
      <c r="D193" s="185" t="s">
        <v>270</v>
      </c>
      <c r="E193" s="186">
        <v>12.933120000000001</v>
      </c>
      <c r="F193" s="187"/>
      <c r="G193" s="188">
        <f>ROUND(E193*F193,2)</f>
        <v>0</v>
      </c>
      <c r="H193" s="161"/>
      <c r="I193" s="160">
        <f>ROUND(E193*H193,2)</f>
        <v>0</v>
      </c>
      <c r="J193" s="161"/>
      <c r="K193" s="160">
        <f>ROUND(E193*J193,2)</f>
        <v>0</v>
      </c>
      <c r="L193" s="160">
        <v>21</v>
      </c>
      <c r="M193" s="160">
        <f>G193*(1+L193/100)</f>
        <v>0</v>
      </c>
      <c r="N193" s="160">
        <v>0</v>
      </c>
      <c r="O193" s="160">
        <f>ROUND(E193*N193,2)</f>
        <v>0</v>
      </c>
      <c r="P193" s="160">
        <v>0</v>
      </c>
      <c r="Q193" s="160">
        <f>ROUND(E193*P193,2)</f>
        <v>0</v>
      </c>
      <c r="R193" s="160"/>
      <c r="S193" s="160" t="s">
        <v>137</v>
      </c>
      <c r="T193" s="160" t="s">
        <v>137</v>
      </c>
      <c r="U193" s="160">
        <v>2.1</v>
      </c>
      <c r="V193" s="160">
        <f>ROUND(E193*U193,2)</f>
        <v>27.16</v>
      </c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271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>
      <c r="A194" s="171" t="s">
        <v>121</v>
      </c>
      <c r="B194" s="172" t="s">
        <v>70</v>
      </c>
      <c r="C194" s="191" t="s">
        <v>71</v>
      </c>
      <c r="D194" s="173"/>
      <c r="E194" s="174"/>
      <c r="F194" s="175"/>
      <c r="G194" s="176">
        <f>SUMIF(AG195:AG232,"&lt;&gt;NOR",G195:G232)</f>
        <v>0</v>
      </c>
      <c r="H194" s="170"/>
      <c r="I194" s="170">
        <f>SUM(I195:I232)</f>
        <v>0</v>
      </c>
      <c r="J194" s="170"/>
      <c r="K194" s="170">
        <f>SUM(K195:K232)</f>
        <v>0</v>
      </c>
      <c r="L194" s="170"/>
      <c r="M194" s="170">
        <f>SUM(M195:M232)</f>
        <v>0</v>
      </c>
      <c r="N194" s="170"/>
      <c r="O194" s="170">
        <f>SUM(O195:O232)</f>
        <v>0.66</v>
      </c>
      <c r="P194" s="170"/>
      <c r="Q194" s="170">
        <f>SUM(Q195:Q232)</f>
        <v>0</v>
      </c>
      <c r="R194" s="170"/>
      <c r="S194" s="170"/>
      <c r="T194" s="170"/>
      <c r="U194" s="170"/>
      <c r="V194" s="170">
        <f>SUM(V195:V232)</f>
        <v>105.31</v>
      </c>
      <c r="W194" s="170"/>
      <c r="AG194" t="s">
        <v>122</v>
      </c>
    </row>
    <row r="195" spans="1:60" outlineLevel="1">
      <c r="A195" s="183">
        <v>34</v>
      </c>
      <c r="B195" s="184" t="s">
        <v>272</v>
      </c>
      <c r="C195" s="192" t="s">
        <v>273</v>
      </c>
      <c r="D195" s="185" t="s">
        <v>136</v>
      </c>
      <c r="E195" s="186">
        <v>170.929</v>
      </c>
      <c r="F195" s="187"/>
      <c r="G195" s="188">
        <f>ROUND(E195*F195,2)</f>
        <v>0</v>
      </c>
      <c r="H195" s="161"/>
      <c r="I195" s="160">
        <f>ROUND(E195*H195,2)</f>
        <v>0</v>
      </c>
      <c r="J195" s="161"/>
      <c r="K195" s="160">
        <f>ROUND(E195*J195,2)</f>
        <v>0</v>
      </c>
      <c r="L195" s="160">
        <v>21</v>
      </c>
      <c r="M195" s="160">
        <f>G195*(1+L195/100)</f>
        <v>0</v>
      </c>
      <c r="N195" s="160">
        <v>0</v>
      </c>
      <c r="O195" s="160">
        <f>ROUND(E195*N195,2)</f>
        <v>0</v>
      </c>
      <c r="P195" s="160">
        <v>0</v>
      </c>
      <c r="Q195" s="160">
        <f>ROUND(E195*P195,2)</f>
        <v>0</v>
      </c>
      <c r="R195" s="160"/>
      <c r="S195" s="160" t="s">
        <v>137</v>
      </c>
      <c r="T195" s="160" t="s">
        <v>137</v>
      </c>
      <c r="U195" s="160">
        <v>9.5000000000000001E-2</v>
      </c>
      <c r="V195" s="160">
        <f>ROUND(E195*U195,2)</f>
        <v>16.239999999999998</v>
      </c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274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>
      <c r="A196" s="177">
        <v>35</v>
      </c>
      <c r="B196" s="178" t="s">
        <v>275</v>
      </c>
      <c r="C196" s="193" t="s">
        <v>276</v>
      </c>
      <c r="D196" s="179" t="s">
        <v>136</v>
      </c>
      <c r="E196" s="180">
        <v>170.929</v>
      </c>
      <c r="F196" s="181"/>
      <c r="G196" s="182">
        <f>ROUND(E196*F196,2)</f>
        <v>0</v>
      </c>
      <c r="H196" s="161"/>
      <c r="I196" s="160">
        <f>ROUND(E196*H196,2)</f>
        <v>0</v>
      </c>
      <c r="J196" s="161"/>
      <c r="K196" s="160">
        <f>ROUND(E196*J196,2)</f>
        <v>0</v>
      </c>
      <c r="L196" s="160">
        <v>21</v>
      </c>
      <c r="M196" s="160">
        <f>G196*(1+L196/100)</f>
        <v>0</v>
      </c>
      <c r="N196" s="160">
        <v>3.3999999999999998E-3</v>
      </c>
      <c r="O196" s="160">
        <f>ROUND(E196*N196,2)</f>
        <v>0.57999999999999996</v>
      </c>
      <c r="P196" s="160">
        <v>0</v>
      </c>
      <c r="Q196" s="160">
        <f>ROUND(E196*P196,2)</f>
        <v>0</v>
      </c>
      <c r="R196" s="160"/>
      <c r="S196" s="160" t="s">
        <v>137</v>
      </c>
      <c r="T196" s="160" t="s">
        <v>137</v>
      </c>
      <c r="U196" s="160">
        <v>0.38500000000000001</v>
      </c>
      <c r="V196" s="160">
        <f>ROUND(E196*U196,2)</f>
        <v>65.81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274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>
      <c r="A197" s="157"/>
      <c r="B197" s="158"/>
      <c r="C197" s="194" t="s">
        <v>277</v>
      </c>
      <c r="D197" s="162"/>
      <c r="E197" s="163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139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>
      <c r="A198" s="157"/>
      <c r="B198" s="158"/>
      <c r="C198" s="194" t="s">
        <v>138</v>
      </c>
      <c r="D198" s="162"/>
      <c r="E198" s="163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139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>
      <c r="A199" s="157"/>
      <c r="B199" s="158"/>
      <c r="C199" s="194" t="s">
        <v>151</v>
      </c>
      <c r="D199" s="162"/>
      <c r="E199" s="163">
        <v>7.88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139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>
      <c r="A200" s="157"/>
      <c r="B200" s="158"/>
      <c r="C200" s="194" t="s">
        <v>209</v>
      </c>
      <c r="D200" s="162"/>
      <c r="E200" s="163">
        <v>2.57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139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>
      <c r="A201" s="157"/>
      <c r="B201" s="158"/>
      <c r="C201" s="194" t="s">
        <v>143</v>
      </c>
      <c r="D201" s="162"/>
      <c r="E201" s="163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139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>
      <c r="A202" s="157"/>
      <c r="B202" s="158"/>
      <c r="C202" s="194" t="s">
        <v>153</v>
      </c>
      <c r="D202" s="162"/>
      <c r="E202" s="163">
        <v>7.72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139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>
      <c r="A203" s="157"/>
      <c r="B203" s="158"/>
      <c r="C203" s="194" t="s">
        <v>210</v>
      </c>
      <c r="D203" s="162"/>
      <c r="E203" s="163">
        <v>2.35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139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>
      <c r="A204" s="157"/>
      <c r="B204" s="158"/>
      <c r="C204" s="194" t="s">
        <v>154</v>
      </c>
      <c r="D204" s="162"/>
      <c r="E204" s="163">
        <v>7.52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139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>
      <c r="A205" s="157"/>
      <c r="B205" s="158"/>
      <c r="C205" s="194" t="s">
        <v>211</v>
      </c>
      <c r="D205" s="162"/>
      <c r="E205" s="163">
        <v>2.5299999999999998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139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>
      <c r="A206" s="157"/>
      <c r="B206" s="158"/>
      <c r="C206" s="194" t="s">
        <v>278</v>
      </c>
      <c r="D206" s="162"/>
      <c r="E206" s="163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139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>
      <c r="A207" s="157"/>
      <c r="B207" s="158"/>
      <c r="C207" s="194" t="s">
        <v>279</v>
      </c>
      <c r="D207" s="162"/>
      <c r="E207" s="163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139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>
      <c r="A208" s="157"/>
      <c r="B208" s="158"/>
      <c r="C208" s="194" t="s">
        <v>138</v>
      </c>
      <c r="D208" s="162"/>
      <c r="E208" s="163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139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>
      <c r="A209" s="157"/>
      <c r="B209" s="158"/>
      <c r="C209" s="194" t="s">
        <v>254</v>
      </c>
      <c r="D209" s="162"/>
      <c r="E209" s="163">
        <v>2.98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139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>
      <c r="A210" s="157"/>
      <c r="B210" s="158"/>
      <c r="C210" s="194" t="s">
        <v>143</v>
      </c>
      <c r="D210" s="162"/>
      <c r="E210" s="163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139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>
      <c r="A211" s="157"/>
      <c r="B211" s="158"/>
      <c r="C211" s="194" t="s">
        <v>255</v>
      </c>
      <c r="D211" s="162"/>
      <c r="E211" s="163">
        <v>2.76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139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>
      <c r="A212" s="157"/>
      <c r="B212" s="158"/>
      <c r="C212" s="194" t="s">
        <v>256</v>
      </c>
      <c r="D212" s="162"/>
      <c r="E212" s="163">
        <v>2.7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139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>
      <c r="A213" s="157"/>
      <c r="B213" s="158"/>
      <c r="C213" s="194" t="s">
        <v>280</v>
      </c>
      <c r="D213" s="162"/>
      <c r="E213" s="163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139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>
      <c r="A214" s="157"/>
      <c r="B214" s="158"/>
      <c r="C214" s="194" t="s">
        <v>138</v>
      </c>
      <c r="D214" s="162"/>
      <c r="E214" s="163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139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>
      <c r="A215" s="157"/>
      <c r="B215" s="158"/>
      <c r="C215" s="194" t="s">
        <v>281</v>
      </c>
      <c r="D215" s="162"/>
      <c r="E215" s="163">
        <v>44.975999999999999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139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>
      <c r="A216" s="157"/>
      <c r="B216" s="158"/>
      <c r="C216" s="194" t="s">
        <v>142</v>
      </c>
      <c r="D216" s="162"/>
      <c r="E216" s="163">
        <v>-1.379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139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>
      <c r="A217" s="157"/>
      <c r="B217" s="158"/>
      <c r="C217" s="194" t="s">
        <v>282</v>
      </c>
      <c r="D217" s="162"/>
      <c r="E217" s="163">
        <v>-1.5760000000000001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139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>
      <c r="A218" s="157"/>
      <c r="B218" s="158"/>
      <c r="C218" s="194" t="s">
        <v>283</v>
      </c>
      <c r="D218" s="162"/>
      <c r="E218" s="163">
        <v>1.92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139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>
      <c r="A219" s="157"/>
      <c r="B219" s="158"/>
      <c r="C219" s="194" t="s">
        <v>143</v>
      </c>
      <c r="D219" s="162"/>
      <c r="E219" s="163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139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>
      <c r="A220" s="157"/>
      <c r="B220" s="158"/>
      <c r="C220" s="194" t="s">
        <v>284</v>
      </c>
      <c r="D220" s="162"/>
      <c r="E220" s="163">
        <v>45.984000000000002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139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>
      <c r="A221" s="157"/>
      <c r="B221" s="158"/>
      <c r="C221" s="194" t="s">
        <v>142</v>
      </c>
      <c r="D221" s="162"/>
      <c r="E221" s="163">
        <v>-1.379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139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>
      <c r="A222" s="157"/>
      <c r="B222" s="158"/>
      <c r="C222" s="194" t="s">
        <v>282</v>
      </c>
      <c r="D222" s="162"/>
      <c r="E222" s="163">
        <v>-1.5760000000000001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139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>
      <c r="A223" s="157"/>
      <c r="B223" s="158"/>
      <c r="C223" s="194" t="s">
        <v>285</v>
      </c>
      <c r="D223" s="162"/>
      <c r="E223" s="163">
        <v>0.96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139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>
      <c r="A224" s="157"/>
      <c r="B224" s="158"/>
      <c r="C224" s="194" t="s">
        <v>286</v>
      </c>
      <c r="D224" s="162"/>
      <c r="E224" s="163">
        <v>45.984000000000002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139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>
      <c r="A225" s="157"/>
      <c r="B225" s="158"/>
      <c r="C225" s="194" t="s">
        <v>142</v>
      </c>
      <c r="D225" s="162"/>
      <c r="E225" s="163">
        <v>-1.379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139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>
      <c r="A226" s="157"/>
      <c r="B226" s="158"/>
      <c r="C226" s="194" t="s">
        <v>282</v>
      </c>
      <c r="D226" s="162"/>
      <c r="E226" s="163">
        <v>-1.5760000000000001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139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>
      <c r="A227" s="157"/>
      <c r="B227" s="158"/>
      <c r="C227" s="194" t="s">
        <v>287</v>
      </c>
      <c r="D227" s="162"/>
      <c r="E227" s="163">
        <v>0.96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139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>
      <c r="A228" s="183">
        <v>36</v>
      </c>
      <c r="B228" s="184" t="s">
        <v>288</v>
      </c>
      <c r="C228" s="192" t="s">
        <v>289</v>
      </c>
      <c r="D228" s="185" t="s">
        <v>163</v>
      </c>
      <c r="E228" s="186">
        <v>170</v>
      </c>
      <c r="F228" s="187"/>
      <c r="G228" s="188">
        <f>ROUND(E228*F228,2)</f>
        <v>0</v>
      </c>
      <c r="H228" s="161"/>
      <c r="I228" s="160">
        <f>ROUND(E228*H228,2)</f>
        <v>0</v>
      </c>
      <c r="J228" s="161"/>
      <c r="K228" s="160">
        <f>ROUND(E228*J228,2)</f>
        <v>0</v>
      </c>
      <c r="L228" s="160">
        <v>21</v>
      </c>
      <c r="M228" s="160">
        <f>G228*(1+L228/100)</f>
        <v>0</v>
      </c>
      <c r="N228" s="160">
        <v>3.2000000000000003E-4</v>
      </c>
      <c r="O228" s="160">
        <f>ROUND(E228*N228,2)</f>
        <v>0.05</v>
      </c>
      <c r="P228" s="160">
        <v>0</v>
      </c>
      <c r="Q228" s="160">
        <f>ROUND(E228*P228,2)</f>
        <v>0</v>
      </c>
      <c r="R228" s="160"/>
      <c r="S228" s="160" t="s">
        <v>137</v>
      </c>
      <c r="T228" s="160" t="s">
        <v>137</v>
      </c>
      <c r="U228" s="160">
        <v>0.11</v>
      </c>
      <c r="V228" s="160">
        <f>ROUND(E228*U228,2)</f>
        <v>18.7</v>
      </c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274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>
      <c r="A229" s="177">
        <v>37</v>
      </c>
      <c r="B229" s="178" t="s">
        <v>290</v>
      </c>
      <c r="C229" s="193" t="s">
        <v>291</v>
      </c>
      <c r="D229" s="179" t="s">
        <v>160</v>
      </c>
      <c r="E229" s="180">
        <v>68</v>
      </c>
      <c r="F229" s="181"/>
      <c r="G229" s="182">
        <f>ROUND(E229*F229,2)</f>
        <v>0</v>
      </c>
      <c r="H229" s="161"/>
      <c r="I229" s="160">
        <f>ROUND(E229*H229,2)</f>
        <v>0</v>
      </c>
      <c r="J229" s="161"/>
      <c r="K229" s="160">
        <f>ROUND(E229*J229,2)</f>
        <v>0</v>
      </c>
      <c r="L229" s="160">
        <v>21</v>
      </c>
      <c r="M229" s="160">
        <f>G229*(1+L229/100)</f>
        <v>0</v>
      </c>
      <c r="N229" s="160">
        <v>4.2999999999999999E-4</v>
      </c>
      <c r="O229" s="160">
        <f>ROUND(E229*N229,2)</f>
        <v>0.03</v>
      </c>
      <c r="P229" s="160">
        <v>0</v>
      </c>
      <c r="Q229" s="160">
        <f>ROUND(E229*P229,2)</f>
        <v>0</v>
      </c>
      <c r="R229" s="160"/>
      <c r="S229" s="160" t="s">
        <v>137</v>
      </c>
      <c r="T229" s="160" t="s">
        <v>137</v>
      </c>
      <c r="U229" s="160">
        <v>6.7000000000000004E-2</v>
      </c>
      <c r="V229" s="160">
        <f>ROUND(E229*U229,2)</f>
        <v>4.5599999999999996</v>
      </c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274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>
      <c r="A230" s="157"/>
      <c r="B230" s="158"/>
      <c r="C230" s="194" t="s">
        <v>292</v>
      </c>
      <c r="D230" s="162"/>
      <c r="E230" s="163">
        <v>22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139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>
      <c r="A231" s="157"/>
      <c r="B231" s="158"/>
      <c r="C231" s="194" t="s">
        <v>293</v>
      </c>
      <c r="D231" s="162"/>
      <c r="E231" s="163">
        <v>46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139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>
      <c r="A232" s="157">
        <v>38</v>
      </c>
      <c r="B232" s="158" t="s">
        <v>294</v>
      </c>
      <c r="C232" s="199" t="s">
        <v>295</v>
      </c>
      <c r="D232" s="159" t="s">
        <v>0</v>
      </c>
      <c r="E232" s="189"/>
      <c r="F232" s="161"/>
      <c r="G232" s="160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60">
        <v>0</v>
      </c>
      <c r="O232" s="160">
        <f>ROUND(E232*N232,2)</f>
        <v>0</v>
      </c>
      <c r="P232" s="160">
        <v>0</v>
      </c>
      <c r="Q232" s="160">
        <f>ROUND(E232*P232,2)</f>
        <v>0</v>
      </c>
      <c r="R232" s="160"/>
      <c r="S232" s="160" t="s">
        <v>137</v>
      </c>
      <c r="T232" s="160" t="s">
        <v>296</v>
      </c>
      <c r="U232" s="160">
        <v>0</v>
      </c>
      <c r="V232" s="160">
        <f>ROUND(E232*U232,2)</f>
        <v>0</v>
      </c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271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>
      <c r="A233" s="171" t="s">
        <v>121</v>
      </c>
      <c r="B233" s="172" t="s">
        <v>72</v>
      </c>
      <c r="C233" s="191" t="s">
        <v>73</v>
      </c>
      <c r="D233" s="173"/>
      <c r="E233" s="174"/>
      <c r="F233" s="175"/>
      <c r="G233" s="176">
        <f>SUMIF(AG234:AG235,"&lt;&gt;NOR",G234:G235)</f>
        <v>0</v>
      </c>
      <c r="H233" s="170"/>
      <c r="I233" s="170">
        <f>SUM(I234:I235)</f>
        <v>0</v>
      </c>
      <c r="J233" s="170"/>
      <c r="K233" s="170">
        <f>SUM(K234:K235)</f>
        <v>0</v>
      </c>
      <c r="L233" s="170"/>
      <c r="M233" s="170">
        <f>SUM(M234:M235)</f>
        <v>0</v>
      </c>
      <c r="N233" s="170"/>
      <c r="O233" s="170">
        <f>SUM(O234:O235)</f>
        <v>0</v>
      </c>
      <c r="P233" s="170"/>
      <c r="Q233" s="170">
        <f>SUM(Q234:Q235)</f>
        <v>0</v>
      </c>
      <c r="R233" s="170"/>
      <c r="S233" s="170"/>
      <c r="T233" s="170"/>
      <c r="U233" s="170"/>
      <c r="V233" s="170">
        <f>SUM(V234:V235)</f>
        <v>0</v>
      </c>
      <c r="W233" s="170"/>
      <c r="AG233" t="s">
        <v>122</v>
      </c>
    </row>
    <row r="234" spans="1:60" outlineLevel="1">
      <c r="A234" s="183">
        <v>39</v>
      </c>
      <c r="B234" s="184" t="s">
        <v>297</v>
      </c>
      <c r="C234" s="192" t="s">
        <v>298</v>
      </c>
      <c r="D234" s="185" t="s">
        <v>299</v>
      </c>
      <c r="E234" s="186">
        <v>1</v>
      </c>
      <c r="F234" s="187"/>
      <c r="G234" s="188">
        <f>ROUND(E234*F234,2)</f>
        <v>0</v>
      </c>
      <c r="H234" s="161"/>
      <c r="I234" s="160">
        <f>ROUND(E234*H234,2)</f>
        <v>0</v>
      </c>
      <c r="J234" s="161"/>
      <c r="K234" s="160">
        <f>ROUND(E234*J234,2)</f>
        <v>0</v>
      </c>
      <c r="L234" s="160">
        <v>21</v>
      </c>
      <c r="M234" s="160">
        <f>G234*(1+L234/100)</f>
        <v>0</v>
      </c>
      <c r="N234" s="160">
        <v>0</v>
      </c>
      <c r="O234" s="160">
        <f>ROUND(E234*N234,2)</f>
        <v>0</v>
      </c>
      <c r="P234" s="160">
        <v>0</v>
      </c>
      <c r="Q234" s="160">
        <f>ROUND(E234*P234,2)</f>
        <v>0</v>
      </c>
      <c r="R234" s="160"/>
      <c r="S234" s="160" t="s">
        <v>126</v>
      </c>
      <c r="T234" s="160" t="s">
        <v>300</v>
      </c>
      <c r="U234" s="160">
        <v>0</v>
      </c>
      <c r="V234" s="160">
        <f>ROUND(E234*U234,2)</f>
        <v>0</v>
      </c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128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>
      <c r="A235" s="183">
        <v>40</v>
      </c>
      <c r="B235" s="184" t="s">
        <v>301</v>
      </c>
      <c r="C235" s="192" t="s">
        <v>302</v>
      </c>
      <c r="D235" s="185" t="s">
        <v>0</v>
      </c>
      <c r="E235" s="186">
        <v>6</v>
      </c>
      <c r="F235" s="187"/>
      <c r="G235" s="188">
        <f>ROUND(E235*F235,2)</f>
        <v>0</v>
      </c>
      <c r="H235" s="161"/>
      <c r="I235" s="160">
        <f>ROUND(E235*H235,2)</f>
        <v>0</v>
      </c>
      <c r="J235" s="161"/>
      <c r="K235" s="160">
        <f>ROUND(E235*J235,2)</f>
        <v>0</v>
      </c>
      <c r="L235" s="160">
        <v>21</v>
      </c>
      <c r="M235" s="160">
        <f>G235*(1+L235/100)</f>
        <v>0</v>
      </c>
      <c r="N235" s="160">
        <v>0</v>
      </c>
      <c r="O235" s="160">
        <f>ROUND(E235*N235,2)</f>
        <v>0</v>
      </c>
      <c r="P235" s="160">
        <v>0</v>
      </c>
      <c r="Q235" s="160">
        <f>ROUND(E235*P235,2)</f>
        <v>0</v>
      </c>
      <c r="R235" s="160"/>
      <c r="S235" s="160" t="s">
        <v>126</v>
      </c>
      <c r="T235" s="160" t="s">
        <v>300</v>
      </c>
      <c r="U235" s="160">
        <v>0</v>
      </c>
      <c r="V235" s="160">
        <f>ROUND(E235*U235,2)</f>
        <v>0</v>
      </c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128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>
      <c r="A236" s="171" t="s">
        <v>121</v>
      </c>
      <c r="B236" s="172" t="s">
        <v>74</v>
      </c>
      <c r="C236" s="191" t="s">
        <v>75</v>
      </c>
      <c r="D236" s="173"/>
      <c r="E236" s="174"/>
      <c r="F236" s="175"/>
      <c r="G236" s="176">
        <f>SUMIF(AG237:AG282,"&lt;&gt;NOR",G237:G282)</f>
        <v>0</v>
      </c>
      <c r="H236" s="170"/>
      <c r="I236" s="170">
        <f>SUM(I237:I282)</f>
        <v>0</v>
      </c>
      <c r="J236" s="170"/>
      <c r="K236" s="170">
        <f>SUM(K237:K282)</f>
        <v>0</v>
      </c>
      <c r="L236" s="170"/>
      <c r="M236" s="170">
        <f>SUM(M237:M282)</f>
        <v>0</v>
      </c>
      <c r="N236" s="170"/>
      <c r="O236" s="170">
        <f>SUM(O237:O282)</f>
        <v>0.39</v>
      </c>
      <c r="P236" s="170"/>
      <c r="Q236" s="170">
        <f>SUM(Q237:Q282)</f>
        <v>0</v>
      </c>
      <c r="R236" s="170"/>
      <c r="S236" s="170"/>
      <c r="T236" s="170"/>
      <c r="U236" s="170"/>
      <c r="V236" s="170">
        <f>SUM(V237:V282)</f>
        <v>13.09</v>
      </c>
      <c r="W236" s="170"/>
      <c r="AG236" t="s">
        <v>122</v>
      </c>
    </row>
    <row r="237" spans="1:60" ht="22.5" outlineLevel="1">
      <c r="A237" s="177">
        <v>41</v>
      </c>
      <c r="B237" s="178" t="s">
        <v>303</v>
      </c>
      <c r="C237" s="193" t="s">
        <v>304</v>
      </c>
      <c r="D237" s="179" t="s">
        <v>136</v>
      </c>
      <c r="E237" s="180">
        <v>7.8090000000000002</v>
      </c>
      <c r="F237" s="181"/>
      <c r="G237" s="182">
        <f>ROUND(E237*F237,2)</f>
        <v>0</v>
      </c>
      <c r="H237" s="161"/>
      <c r="I237" s="160">
        <f>ROUND(E237*H237,2)</f>
        <v>0</v>
      </c>
      <c r="J237" s="161"/>
      <c r="K237" s="160">
        <f>ROUND(E237*J237,2)</f>
        <v>0</v>
      </c>
      <c r="L237" s="160">
        <v>21</v>
      </c>
      <c r="M237" s="160">
        <f>G237*(1+L237/100)</f>
        <v>0</v>
      </c>
      <c r="N237" s="160">
        <v>0</v>
      </c>
      <c r="O237" s="160">
        <f>ROUND(E237*N237,2)</f>
        <v>0</v>
      </c>
      <c r="P237" s="160">
        <v>0</v>
      </c>
      <c r="Q237" s="160">
        <f>ROUND(E237*P237,2)</f>
        <v>0</v>
      </c>
      <c r="R237" s="160"/>
      <c r="S237" s="160" t="s">
        <v>137</v>
      </c>
      <c r="T237" s="160" t="s">
        <v>137</v>
      </c>
      <c r="U237" s="160">
        <v>0.48</v>
      </c>
      <c r="V237" s="160">
        <f>ROUND(E237*U237,2)</f>
        <v>3.75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128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>
      <c r="A238" s="157"/>
      <c r="B238" s="158"/>
      <c r="C238" s="194" t="s">
        <v>305</v>
      </c>
      <c r="D238" s="162"/>
      <c r="E238" s="163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139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>
      <c r="A239" s="157"/>
      <c r="B239" s="158"/>
      <c r="C239" s="194" t="s">
        <v>306</v>
      </c>
      <c r="D239" s="162"/>
      <c r="E239" s="163">
        <v>2.98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139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>
      <c r="A240" s="157"/>
      <c r="B240" s="158"/>
      <c r="C240" s="194" t="s">
        <v>307</v>
      </c>
      <c r="D240" s="162"/>
      <c r="E240" s="163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139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>
      <c r="A241" s="157"/>
      <c r="B241" s="158"/>
      <c r="C241" s="194" t="s">
        <v>308</v>
      </c>
      <c r="D241" s="162"/>
      <c r="E241" s="163">
        <v>2.415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139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>
      <c r="A242" s="157"/>
      <c r="B242" s="158"/>
      <c r="C242" s="194" t="s">
        <v>309</v>
      </c>
      <c r="D242" s="162"/>
      <c r="E242" s="163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139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>
      <c r="A243" s="157"/>
      <c r="B243" s="158"/>
      <c r="C243" s="194" t="s">
        <v>310</v>
      </c>
      <c r="D243" s="162"/>
      <c r="E243" s="163">
        <v>2.4140000000000001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139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>
      <c r="A244" s="177">
        <v>42</v>
      </c>
      <c r="B244" s="178" t="s">
        <v>311</v>
      </c>
      <c r="C244" s="193" t="s">
        <v>312</v>
      </c>
      <c r="D244" s="179" t="s">
        <v>193</v>
      </c>
      <c r="E244" s="180">
        <v>0.27334999999999998</v>
      </c>
      <c r="F244" s="181"/>
      <c r="G244" s="182">
        <f>ROUND(E244*F244,2)</f>
        <v>0</v>
      </c>
      <c r="H244" s="161"/>
      <c r="I244" s="160">
        <f>ROUND(E244*H244,2)</f>
        <v>0</v>
      </c>
      <c r="J244" s="161"/>
      <c r="K244" s="160">
        <f>ROUND(E244*J244,2)</f>
        <v>0</v>
      </c>
      <c r="L244" s="160">
        <v>21</v>
      </c>
      <c r="M244" s="160">
        <f>G244*(1+L244/100)</f>
        <v>0</v>
      </c>
      <c r="N244" s="160">
        <v>2.9499999999999999E-3</v>
      </c>
      <c r="O244" s="160">
        <f>ROUND(E244*N244,2)</f>
        <v>0</v>
      </c>
      <c r="P244" s="160">
        <v>0</v>
      </c>
      <c r="Q244" s="160">
        <f>ROUND(E244*P244,2)</f>
        <v>0</v>
      </c>
      <c r="R244" s="160"/>
      <c r="S244" s="160" t="s">
        <v>137</v>
      </c>
      <c r="T244" s="160" t="s">
        <v>137</v>
      </c>
      <c r="U244" s="160">
        <v>0</v>
      </c>
      <c r="V244" s="160">
        <f>ROUND(E244*U244,2)</f>
        <v>0</v>
      </c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128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>
      <c r="A245" s="157"/>
      <c r="B245" s="158"/>
      <c r="C245" s="194" t="s">
        <v>313</v>
      </c>
      <c r="D245" s="162"/>
      <c r="E245" s="163">
        <v>0.27334999999999998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139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>
      <c r="A246" s="177">
        <v>43</v>
      </c>
      <c r="B246" s="178" t="s">
        <v>314</v>
      </c>
      <c r="C246" s="193" t="s">
        <v>315</v>
      </c>
      <c r="D246" s="179" t="s">
        <v>163</v>
      </c>
      <c r="E246" s="180">
        <v>26.526</v>
      </c>
      <c r="F246" s="181"/>
      <c r="G246" s="182">
        <f>ROUND(E246*F246,2)</f>
        <v>0</v>
      </c>
      <c r="H246" s="161"/>
      <c r="I246" s="160">
        <f>ROUND(E246*H246,2)</f>
        <v>0</v>
      </c>
      <c r="J246" s="161"/>
      <c r="K246" s="160">
        <f>ROUND(E246*J246,2)</f>
        <v>0</v>
      </c>
      <c r="L246" s="160">
        <v>21</v>
      </c>
      <c r="M246" s="160">
        <f>G246*(1+L246/100)</f>
        <v>0</v>
      </c>
      <c r="N246" s="160">
        <v>2.5500000000000002E-3</v>
      </c>
      <c r="O246" s="160">
        <f>ROUND(E246*N246,2)</f>
        <v>7.0000000000000007E-2</v>
      </c>
      <c r="P246" s="160">
        <v>0</v>
      </c>
      <c r="Q246" s="160">
        <f>ROUND(E246*P246,2)</f>
        <v>0</v>
      </c>
      <c r="R246" s="160"/>
      <c r="S246" s="160" t="s">
        <v>126</v>
      </c>
      <c r="T246" s="160" t="s">
        <v>137</v>
      </c>
      <c r="U246" s="160">
        <v>0.35210000000000002</v>
      </c>
      <c r="V246" s="160">
        <f>ROUND(E246*U246,2)</f>
        <v>9.34</v>
      </c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128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>
      <c r="A247" s="157"/>
      <c r="B247" s="158"/>
      <c r="C247" s="194" t="s">
        <v>316</v>
      </c>
      <c r="D247" s="162"/>
      <c r="E247" s="163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139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>
      <c r="A248" s="157"/>
      <c r="B248" s="158"/>
      <c r="C248" s="194" t="s">
        <v>317</v>
      </c>
      <c r="D248" s="162"/>
      <c r="E248" s="163">
        <v>9.4190000000000005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139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>
      <c r="A249" s="157"/>
      <c r="B249" s="158"/>
      <c r="C249" s="194" t="s">
        <v>318</v>
      </c>
      <c r="D249" s="162"/>
      <c r="E249" s="163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139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>
      <c r="A250" s="157"/>
      <c r="B250" s="158"/>
      <c r="C250" s="194" t="s">
        <v>319</v>
      </c>
      <c r="D250" s="162"/>
      <c r="E250" s="163">
        <v>8.4939999999999998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139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>
      <c r="A251" s="157"/>
      <c r="B251" s="158"/>
      <c r="C251" s="194" t="s">
        <v>320</v>
      </c>
      <c r="D251" s="162"/>
      <c r="E251" s="163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139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22.5" outlineLevel="1">
      <c r="A252" s="157"/>
      <c r="B252" s="158"/>
      <c r="C252" s="194" t="s">
        <v>321</v>
      </c>
      <c r="D252" s="162"/>
      <c r="E252" s="163">
        <v>8.6129999999999995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139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>
      <c r="A253" s="177">
        <v>44</v>
      </c>
      <c r="B253" s="178" t="s">
        <v>322</v>
      </c>
      <c r="C253" s="193" t="s">
        <v>323</v>
      </c>
      <c r="D253" s="179" t="s">
        <v>163</v>
      </c>
      <c r="E253" s="180">
        <v>26.526</v>
      </c>
      <c r="F253" s="181"/>
      <c r="G253" s="182">
        <f>ROUND(E253*F253,2)</f>
        <v>0</v>
      </c>
      <c r="H253" s="161"/>
      <c r="I253" s="160">
        <f>ROUND(E253*H253,2)</f>
        <v>0</v>
      </c>
      <c r="J253" s="161"/>
      <c r="K253" s="160">
        <f>ROUND(E253*J253,2)</f>
        <v>0</v>
      </c>
      <c r="L253" s="160">
        <v>21</v>
      </c>
      <c r="M253" s="160">
        <f>G253*(1+L253/100)</f>
        <v>0</v>
      </c>
      <c r="N253" s="160">
        <v>3.0000000000000001E-3</v>
      </c>
      <c r="O253" s="160">
        <f>ROUND(E253*N253,2)</f>
        <v>0.08</v>
      </c>
      <c r="P253" s="160">
        <v>0</v>
      </c>
      <c r="Q253" s="160">
        <f>ROUND(E253*P253,2)</f>
        <v>0</v>
      </c>
      <c r="R253" s="160"/>
      <c r="S253" s="160" t="s">
        <v>126</v>
      </c>
      <c r="T253" s="160" t="s">
        <v>137</v>
      </c>
      <c r="U253" s="160">
        <v>0</v>
      </c>
      <c r="V253" s="160">
        <f>ROUND(E253*U253,2)</f>
        <v>0</v>
      </c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128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>
      <c r="A254" s="157"/>
      <c r="B254" s="158"/>
      <c r="C254" s="194" t="s">
        <v>316</v>
      </c>
      <c r="D254" s="162"/>
      <c r="E254" s="163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139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>
      <c r="A255" s="157"/>
      <c r="B255" s="158"/>
      <c r="C255" s="194" t="s">
        <v>317</v>
      </c>
      <c r="D255" s="162"/>
      <c r="E255" s="163">
        <v>9.4190000000000005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139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>
      <c r="A256" s="157"/>
      <c r="B256" s="158"/>
      <c r="C256" s="194" t="s">
        <v>318</v>
      </c>
      <c r="D256" s="162"/>
      <c r="E256" s="163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139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ht="22.5" outlineLevel="1">
      <c r="A257" s="157"/>
      <c r="B257" s="158"/>
      <c r="C257" s="194" t="s">
        <v>319</v>
      </c>
      <c r="D257" s="162"/>
      <c r="E257" s="163">
        <v>8.4939999999999998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139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>
      <c r="A258" s="157"/>
      <c r="B258" s="158"/>
      <c r="C258" s="194" t="s">
        <v>320</v>
      </c>
      <c r="D258" s="162"/>
      <c r="E258" s="163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139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ht="22.5" outlineLevel="1">
      <c r="A259" s="157"/>
      <c r="B259" s="158"/>
      <c r="C259" s="194" t="s">
        <v>321</v>
      </c>
      <c r="D259" s="162"/>
      <c r="E259" s="163">
        <v>8.6129999999999995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139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>
      <c r="A260" s="177">
        <v>45</v>
      </c>
      <c r="B260" s="178" t="s">
        <v>324</v>
      </c>
      <c r="C260" s="193" t="s">
        <v>325</v>
      </c>
      <c r="D260" s="179" t="s">
        <v>136</v>
      </c>
      <c r="E260" s="180">
        <v>8.5909999999999993</v>
      </c>
      <c r="F260" s="181"/>
      <c r="G260" s="182">
        <f>ROUND(E260*F260,2)</f>
        <v>0</v>
      </c>
      <c r="H260" s="161"/>
      <c r="I260" s="160">
        <f>ROUND(E260*H260,2)</f>
        <v>0</v>
      </c>
      <c r="J260" s="161"/>
      <c r="K260" s="160">
        <f>ROUND(E260*J260,2)</f>
        <v>0</v>
      </c>
      <c r="L260" s="160">
        <v>21</v>
      </c>
      <c r="M260" s="160">
        <f>G260*(1+L260/100)</f>
        <v>0</v>
      </c>
      <c r="N260" s="160">
        <v>1.4999999999999999E-2</v>
      </c>
      <c r="O260" s="160">
        <f>ROUND(E260*N260,2)</f>
        <v>0.13</v>
      </c>
      <c r="P260" s="160">
        <v>0</v>
      </c>
      <c r="Q260" s="160">
        <f>ROUND(E260*P260,2)</f>
        <v>0</v>
      </c>
      <c r="R260" s="160"/>
      <c r="S260" s="160" t="s">
        <v>126</v>
      </c>
      <c r="T260" s="160" t="s">
        <v>137</v>
      </c>
      <c r="U260" s="160">
        <v>0</v>
      </c>
      <c r="V260" s="160">
        <f>ROUND(E260*U260,2)</f>
        <v>0</v>
      </c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326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>
      <c r="A261" s="157"/>
      <c r="B261" s="158"/>
      <c r="C261" s="194" t="s">
        <v>305</v>
      </c>
      <c r="D261" s="162"/>
      <c r="E261" s="163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139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>
      <c r="A262" s="157"/>
      <c r="B262" s="158"/>
      <c r="C262" s="195" t="s">
        <v>194</v>
      </c>
      <c r="D262" s="164"/>
      <c r="E262" s="165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139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>
      <c r="A263" s="157"/>
      <c r="B263" s="158"/>
      <c r="C263" s="196" t="s">
        <v>327</v>
      </c>
      <c r="D263" s="164"/>
      <c r="E263" s="165">
        <v>2.98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139</v>
      </c>
      <c r="AH263" s="150">
        <v>2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>
      <c r="A264" s="157"/>
      <c r="B264" s="158"/>
      <c r="C264" s="196" t="s">
        <v>328</v>
      </c>
      <c r="D264" s="164"/>
      <c r="E264" s="165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139</v>
      </c>
      <c r="AH264" s="150">
        <v>2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>
      <c r="A265" s="157"/>
      <c r="B265" s="158"/>
      <c r="C265" s="196" t="s">
        <v>329</v>
      </c>
      <c r="D265" s="164"/>
      <c r="E265" s="165">
        <v>2.415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139</v>
      </c>
      <c r="AH265" s="150">
        <v>2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>
      <c r="A266" s="157"/>
      <c r="B266" s="158"/>
      <c r="C266" s="196" t="s">
        <v>330</v>
      </c>
      <c r="D266" s="164"/>
      <c r="E266" s="165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139</v>
      </c>
      <c r="AH266" s="150">
        <v>2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>
      <c r="A267" s="157"/>
      <c r="B267" s="158"/>
      <c r="C267" s="196" t="s">
        <v>331</v>
      </c>
      <c r="D267" s="164"/>
      <c r="E267" s="165">
        <v>2.4140000000000001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139</v>
      </c>
      <c r="AH267" s="150">
        <v>2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>
      <c r="A268" s="157"/>
      <c r="B268" s="158"/>
      <c r="C268" s="197" t="s">
        <v>204</v>
      </c>
      <c r="D268" s="166"/>
      <c r="E268" s="167">
        <v>7.8090000000000002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139</v>
      </c>
      <c r="AH268" s="150">
        <v>3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>
      <c r="A269" s="157"/>
      <c r="B269" s="158"/>
      <c r="C269" s="195" t="s">
        <v>205</v>
      </c>
      <c r="D269" s="164"/>
      <c r="E269" s="165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139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>
      <c r="A270" s="157"/>
      <c r="B270" s="158"/>
      <c r="C270" s="194" t="s">
        <v>332</v>
      </c>
      <c r="D270" s="162"/>
      <c r="E270" s="163">
        <v>8.5909999999999993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139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>
      <c r="A271" s="177">
        <v>46</v>
      </c>
      <c r="B271" s="178" t="s">
        <v>333</v>
      </c>
      <c r="C271" s="193" t="s">
        <v>334</v>
      </c>
      <c r="D271" s="179" t="s">
        <v>136</v>
      </c>
      <c r="E271" s="180">
        <v>8.5909999999999993</v>
      </c>
      <c r="F271" s="181"/>
      <c r="G271" s="182">
        <f>ROUND(E271*F271,2)</f>
        <v>0</v>
      </c>
      <c r="H271" s="161"/>
      <c r="I271" s="160">
        <f>ROUND(E271*H271,2)</f>
        <v>0</v>
      </c>
      <c r="J271" s="161"/>
      <c r="K271" s="160">
        <f>ROUND(E271*J271,2)</f>
        <v>0</v>
      </c>
      <c r="L271" s="160">
        <v>21</v>
      </c>
      <c r="M271" s="160">
        <f>G271*(1+L271/100)</f>
        <v>0</v>
      </c>
      <c r="N271" s="160">
        <v>1.298E-2</v>
      </c>
      <c r="O271" s="160">
        <f>ROUND(E271*N271,2)</f>
        <v>0.11</v>
      </c>
      <c r="P271" s="160">
        <v>0</v>
      </c>
      <c r="Q271" s="160">
        <f>ROUND(E271*P271,2)</f>
        <v>0</v>
      </c>
      <c r="R271" s="160" t="s">
        <v>335</v>
      </c>
      <c r="S271" s="160" t="s">
        <v>137</v>
      </c>
      <c r="T271" s="160" t="s">
        <v>137</v>
      </c>
      <c r="U271" s="160">
        <v>0</v>
      </c>
      <c r="V271" s="160">
        <f>ROUND(E271*U271,2)</f>
        <v>0</v>
      </c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336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>
      <c r="A272" s="157"/>
      <c r="B272" s="158"/>
      <c r="C272" s="194" t="s">
        <v>305</v>
      </c>
      <c r="D272" s="162"/>
      <c r="E272" s="163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139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>
      <c r="A273" s="157"/>
      <c r="B273" s="158"/>
      <c r="C273" s="195" t="s">
        <v>194</v>
      </c>
      <c r="D273" s="164"/>
      <c r="E273" s="165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139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>
      <c r="A274" s="157"/>
      <c r="B274" s="158"/>
      <c r="C274" s="196" t="s">
        <v>327</v>
      </c>
      <c r="D274" s="164"/>
      <c r="E274" s="165">
        <v>2.98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139</v>
      </c>
      <c r="AH274" s="150">
        <v>2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>
      <c r="A275" s="157"/>
      <c r="B275" s="158"/>
      <c r="C275" s="196" t="s">
        <v>328</v>
      </c>
      <c r="D275" s="164"/>
      <c r="E275" s="165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139</v>
      </c>
      <c r="AH275" s="150">
        <v>2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>
      <c r="A276" s="157"/>
      <c r="B276" s="158"/>
      <c r="C276" s="196" t="s">
        <v>329</v>
      </c>
      <c r="D276" s="164"/>
      <c r="E276" s="165">
        <v>2.415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139</v>
      </c>
      <c r="AH276" s="150">
        <v>2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>
      <c r="A277" s="157"/>
      <c r="B277" s="158"/>
      <c r="C277" s="196" t="s">
        <v>330</v>
      </c>
      <c r="D277" s="164"/>
      <c r="E277" s="165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139</v>
      </c>
      <c r="AH277" s="150">
        <v>2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>
      <c r="A278" s="157"/>
      <c r="B278" s="158"/>
      <c r="C278" s="196" t="s">
        <v>331</v>
      </c>
      <c r="D278" s="164"/>
      <c r="E278" s="165">
        <v>2.4140000000000001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139</v>
      </c>
      <c r="AH278" s="150">
        <v>2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>
      <c r="A279" s="157"/>
      <c r="B279" s="158"/>
      <c r="C279" s="197" t="s">
        <v>204</v>
      </c>
      <c r="D279" s="166"/>
      <c r="E279" s="167">
        <v>7.8090000000000002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139</v>
      </c>
      <c r="AH279" s="150">
        <v>3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>
      <c r="A280" s="157"/>
      <c r="B280" s="158"/>
      <c r="C280" s="195" t="s">
        <v>205</v>
      </c>
      <c r="D280" s="164"/>
      <c r="E280" s="165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139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>
      <c r="A281" s="157"/>
      <c r="B281" s="158"/>
      <c r="C281" s="194" t="s">
        <v>332</v>
      </c>
      <c r="D281" s="162"/>
      <c r="E281" s="163">
        <v>8.5909999999999993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139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>
      <c r="A282" s="157">
        <v>47</v>
      </c>
      <c r="B282" s="158" t="s">
        <v>337</v>
      </c>
      <c r="C282" s="199" t="s">
        <v>338</v>
      </c>
      <c r="D282" s="159" t="s">
        <v>0</v>
      </c>
      <c r="E282" s="189"/>
      <c r="F282" s="161"/>
      <c r="G282" s="160">
        <f>ROUND(E282*F282,2)</f>
        <v>0</v>
      </c>
      <c r="H282" s="161"/>
      <c r="I282" s="160">
        <f>ROUND(E282*H282,2)</f>
        <v>0</v>
      </c>
      <c r="J282" s="161"/>
      <c r="K282" s="160">
        <f>ROUND(E282*J282,2)</f>
        <v>0</v>
      </c>
      <c r="L282" s="160">
        <v>21</v>
      </c>
      <c r="M282" s="160">
        <f>G282*(1+L282/100)</f>
        <v>0</v>
      </c>
      <c r="N282" s="160">
        <v>0</v>
      </c>
      <c r="O282" s="160">
        <f>ROUND(E282*N282,2)</f>
        <v>0</v>
      </c>
      <c r="P282" s="160">
        <v>0</v>
      </c>
      <c r="Q282" s="160">
        <f>ROUND(E282*P282,2)</f>
        <v>0</v>
      </c>
      <c r="R282" s="160"/>
      <c r="S282" s="160" t="s">
        <v>137</v>
      </c>
      <c r="T282" s="160" t="s">
        <v>137</v>
      </c>
      <c r="U282" s="160">
        <v>0</v>
      </c>
      <c r="V282" s="160">
        <f>ROUND(E282*U282,2)</f>
        <v>0</v>
      </c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271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>
      <c r="A283" s="171" t="s">
        <v>121</v>
      </c>
      <c r="B283" s="172" t="s">
        <v>76</v>
      </c>
      <c r="C283" s="191" t="s">
        <v>77</v>
      </c>
      <c r="D283" s="173"/>
      <c r="E283" s="174"/>
      <c r="F283" s="175"/>
      <c r="G283" s="176">
        <f>SUMIF(AG284:AG289,"&lt;&gt;NOR",G284:G289)</f>
        <v>0</v>
      </c>
      <c r="H283" s="170"/>
      <c r="I283" s="170">
        <f>SUM(I284:I289)</f>
        <v>0</v>
      </c>
      <c r="J283" s="170"/>
      <c r="K283" s="170">
        <f>SUM(K284:K289)</f>
        <v>0</v>
      </c>
      <c r="L283" s="170"/>
      <c r="M283" s="170">
        <f>SUM(M284:M289)</f>
        <v>0</v>
      </c>
      <c r="N283" s="170"/>
      <c r="O283" s="170">
        <f>SUM(O284:O289)</f>
        <v>0</v>
      </c>
      <c r="P283" s="170"/>
      <c r="Q283" s="170">
        <f>SUM(Q284:Q289)</f>
        <v>0</v>
      </c>
      <c r="R283" s="170"/>
      <c r="S283" s="170"/>
      <c r="T283" s="170"/>
      <c r="U283" s="170"/>
      <c r="V283" s="170">
        <f>SUM(V284:V289)</f>
        <v>0</v>
      </c>
      <c r="W283" s="170"/>
      <c r="AG283" t="s">
        <v>122</v>
      </c>
    </row>
    <row r="284" spans="1:60" ht="22.5" outlineLevel="1">
      <c r="A284" s="183">
        <v>48</v>
      </c>
      <c r="B284" s="184" t="s">
        <v>339</v>
      </c>
      <c r="C284" s="207" t="s">
        <v>504</v>
      </c>
      <c r="D284" s="185" t="s">
        <v>160</v>
      </c>
      <c r="E284" s="208">
        <v>1</v>
      </c>
      <c r="F284" s="187"/>
      <c r="G284" s="188">
        <f t="shared" ref="G284:G289" si="0">ROUND(E284*F284,2)</f>
        <v>0</v>
      </c>
      <c r="H284" s="161"/>
      <c r="I284" s="160">
        <f>ROUND(E284*H284,2)</f>
        <v>0</v>
      </c>
      <c r="J284" s="161"/>
      <c r="K284" s="160">
        <f>ROUND(E284*J284,2)</f>
        <v>0</v>
      </c>
      <c r="L284" s="160">
        <v>21</v>
      </c>
      <c r="M284" s="160">
        <f>G284*(1+L284/100)</f>
        <v>0</v>
      </c>
      <c r="N284" s="160">
        <v>0</v>
      </c>
      <c r="O284" s="160">
        <f>ROUND(E284*N284,2)</f>
        <v>0</v>
      </c>
      <c r="P284" s="160">
        <v>0</v>
      </c>
      <c r="Q284" s="160">
        <f>ROUND(E284*P284,2)</f>
        <v>0</v>
      </c>
      <c r="R284" s="160"/>
      <c r="S284" s="160" t="s">
        <v>126</v>
      </c>
      <c r="T284" s="160" t="s">
        <v>127</v>
      </c>
      <c r="U284" s="160">
        <v>0</v>
      </c>
      <c r="V284" s="160">
        <f>ROUND(E284*U284,2)</f>
        <v>0</v>
      </c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128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ht="22.5" outlineLevel="1">
      <c r="A285" s="183">
        <v>49</v>
      </c>
      <c r="B285" s="184" t="s">
        <v>340</v>
      </c>
      <c r="C285" s="207" t="s">
        <v>505</v>
      </c>
      <c r="D285" s="185" t="s">
        <v>160</v>
      </c>
      <c r="E285" s="186">
        <v>1</v>
      </c>
      <c r="F285" s="187"/>
      <c r="G285" s="188">
        <f t="shared" si="0"/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60">
        <v>0</v>
      </c>
      <c r="O285" s="160">
        <f>ROUND(E285*N285,2)</f>
        <v>0</v>
      </c>
      <c r="P285" s="160">
        <v>0</v>
      </c>
      <c r="Q285" s="160">
        <f>ROUND(E285*P285,2)</f>
        <v>0</v>
      </c>
      <c r="R285" s="160"/>
      <c r="S285" s="160" t="s">
        <v>126</v>
      </c>
      <c r="T285" s="160" t="s">
        <v>127</v>
      </c>
      <c r="U285" s="160">
        <v>0</v>
      </c>
      <c r="V285" s="160">
        <f>ROUND(E285*U285,2)</f>
        <v>0</v>
      </c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128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ht="22.5" outlineLevel="1">
      <c r="A286" s="209">
        <v>50</v>
      </c>
      <c r="B286" s="210" t="s">
        <v>341</v>
      </c>
      <c r="C286" s="207" t="s">
        <v>506</v>
      </c>
      <c r="D286" s="211" t="s">
        <v>160</v>
      </c>
      <c r="E286" s="208">
        <v>4</v>
      </c>
      <c r="F286" s="187"/>
      <c r="G286" s="188">
        <f t="shared" si="0"/>
        <v>0</v>
      </c>
      <c r="H286" s="161"/>
      <c r="I286" s="160">
        <f>ROUND(E286*H286,2)</f>
        <v>0</v>
      </c>
      <c r="J286" s="161"/>
      <c r="K286" s="160">
        <f>ROUND(E286*J286,2)</f>
        <v>0</v>
      </c>
      <c r="L286" s="160">
        <v>21</v>
      </c>
      <c r="M286" s="160">
        <f>G286*(1+L286/100)</f>
        <v>0</v>
      </c>
      <c r="N286" s="160">
        <v>0</v>
      </c>
      <c r="O286" s="160">
        <f>ROUND(E286*N286,2)</f>
        <v>0</v>
      </c>
      <c r="P286" s="160">
        <v>0</v>
      </c>
      <c r="Q286" s="160">
        <f>ROUND(E286*P286,2)</f>
        <v>0</v>
      </c>
      <c r="R286" s="160"/>
      <c r="S286" s="160" t="s">
        <v>126</v>
      </c>
      <c r="T286" s="160" t="s">
        <v>127</v>
      </c>
      <c r="U286" s="160">
        <v>0</v>
      </c>
      <c r="V286" s="160">
        <f>ROUND(E286*U286,2)</f>
        <v>0</v>
      </c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128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ht="22.5" outlineLevel="1">
      <c r="A287" s="209" t="s">
        <v>502</v>
      </c>
      <c r="B287" s="210" t="s">
        <v>503</v>
      </c>
      <c r="C287" s="207" t="s">
        <v>507</v>
      </c>
      <c r="D287" s="211" t="s">
        <v>160</v>
      </c>
      <c r="E287" s="208">
        <v>4</v>
      </c>
      <c r="F287" s="187"/>
      <c r="G287" s="212">
        <f t="shared" si="0"/>
        <v>0</v>
      </c>
      <c r="H287" s="161"/>
      <c r="I287" s="160"/>
      <c r="J287" s="161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.5" outlineLevel="1">
      <c r="A288" s="177">
        <v>51</v>
      </c>
      <c r="B288" s="178" t="s">
        <v>342</v>
      </c>
      <c r="C288" s="226" t="s">
        <v>521</v>
      </c>
      <c r="D288" s="179" t="s">
        <v>160</v>
      </c>
      <c r="E288" s="180">
        <v>33</v>
      </c>
      <c r="F288" s="181"/>
      <c r="G288" s="182">
        <f t="shared" si="0"/>
        <v>0</v>
      </c>
      <c r="H288" s="161"/>
      <c r="I288" s="160">
        <f>ROUND(E288*H288,2)</f>
        <v>0</v>
      </c>
      <c r="J288" s="161"/>
      <c r="K288" s="160">
        <f>ROUND(E288*J288,2)</f>
        <v>0</v>
      </c>
      <c r="L288" s="160">
        <v>21</v>
      </c>
      <c r="M288" s="160">
        <f>G288*(1+L288/100)</f>
        <v>0</v>
      </c>
      <c r="N288" s="160">
        <v>0</v>
      </c>
      <c r="O288" s="160">
        <f>ROUND(E288*N288,2)</f>
        <v>0</v>
      </c>
      <c r="P288" s="160">
        <v>0</v>
      </c>
      <c r="Q288" s="160">
        <f>ROUND(E288*P288,2)</f>
        <v>0</v>
      </c>
      <c r="R288" s="160"/>
      <c r="S288" s="160" t="s">
        <v>126</v>
      </c>
      <c r="T288" s="160" t="s">
        <v>127</v>
      </c>
      <c r="U288" s="160">
        <v>0</v>
      </c>
      <c r="V288" s="160">
        <f>ROUND(E288*U288,2)</f>
        <v>0</v>
      </c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128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>
      <c r="A289" s="157">
        <v>52</v>
      </c>
      <c r="B289" s="158" t="s">
        <v>343</v>
      </c>
      <c r="C289" s="199" t="s">
        <v>344</v>
      </c>
      <c r="D289" s="159" t="s">
        <v>0</v>
      </c>
      <c r="E289" s="189"/>
      <c r="F289" s="161"/>
      <c r="G289" s="160">
        <f t="shared" si="0"/>
        <v>0</v>
      </c>
      <c r="H289" s="161"/>
      <c r="I289" s="160">
        <f>ROUND(E289*H289,2)</f>
        <v>0</v>
      </c>
      <c r="J289" s="161"/>
      <c r="K289" s="160">
        <f>ROUND(E289*J289,2)</f>
        <v>0</v>
      </c>
      <c r="L289" s="160">
        <v>21</v>
      </c>
      <c r="M289" s="160">
        <f>G289*(1+L289/100)</f>
        <v>0</v>
      </c>
      <c r="N289" s="160">
        <v>0</v>
      </c>
      <c r="O289" s="160">
        <f>ROUND(E289*N289,2)</f>
        <v>0</v>
      </c>
      <c r="P289" s="160">
        <v>0</v>
      </c>
      <c r="Q289" s="160">
        <f>ROUND(E289*P289,2)</f>
        <v>0</v>
      </c>
      <c r="R289" s="160"/>
      <c r="S289" s="160" t="s">
        <v>137</v>
      </c>
      <c r="T289" s="160" t="s">
        <v>137</v>
      </c>
      <c r="U289" s="160">
        <v>0</v>
      </c>
      <c r="V289" s="160">
        <f>ROUND(E289*U289,2)</f>
        <v>0</v>
      </c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271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>
      <c r="A290" s="171" t="s">
        <v>121</v>
      </c>
      <c r="B290" s="172" t="s">
        <v>78</v>
      </c>
      <c r="C290" s="191" t="s">
        <v>79</v>
      </c>
      <c r="D290" s="173"/>
      <c r="E290" s="174"/>
      <c r="F290" s="175"/>
      <c r="G290" s="176">
        <f>SUMIF(AG291:AG292,"&lt;&gt;NOR",G291:G292)</f>
        <v>0</v>
      </c>
      <c r="H290" s="170"/>
      <c r="I290" s="170">
        <f>SUM(I291:I292)</f>
        <v>0</v>
      </c>
      <c r="J290" s="170"/>
      <c r="K290" s="170">
        <f>SUM(K291:K292)</f>
        <v>0</v>
      </c>
      <c r="L290" s="170"/>
      <c r="M290" s="170">
        <f>SUM(M291:M292)</f>
        <v>0</v>
      </c>
      <c r="N290" s="170"/>
      <c r="O290" s="170">
        <f>SUM(O291:O292)</f>
        <v>0</v>
      </c>
      <c r="P290" s="170"/>
      <c r="Q290" s="170">
        <f>SUM(Q291:Q292)</f>
        <v>0</v>
      </c>
      <c r="R290" s="170"/>
      <c r="S290" s="170"/>
      <c r="T290" s="170"/>
      <c r="U290" s="170"/>
      <c r="V290" s="170">
        <f>SUM(V291:V292)</f>
        <v>0</v>
      </c>
      <c r="W290" s="170"/>
      <c r="AG290" t="s">
        <v>122</v>
      </c>
    </row>
    <row r="291" spans="1:60" outlineLevel="1">
      <c r="A291" s="177">
        <v>53</v>
      </c>
      <c r="B291" s="178" t="s">
        <v>345</v>
      </c>
      <c r="C291" s="193" t="s">
        <v>346</v>
      </c>
      <c r="D291" s="179" t="s">
        <v>160</v>
      </c>
      <c r="E291" s="180">
        <v>21</v>
      </c>
      <c r="F291" s="181"/>
      <c r="G291" s="182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60">
        <v>0</v>
      </c>
      <c r="O291" s="160">
        <f>ROUND(E291*N291,2)</f>
        <v>0</v>
      </c>
      <c r="P291" s="160">
        <v>0</v>
      </c>
      <c r="Q291" s="160">
        <f>ROUND(E291*P291,2)</f>
        <v>0</v>
      </c>
      <c r="R291" s="160"/>
      <c r="S291" s="160" t="s">
        <v>126</v>
      </c>
      <c r="T291" s="160" t="s">
        <v>127</v>
      </c>
      <c r="U291" s="160">
        <v>0</v>
      </c>
      <c r="V291" s="160">
        <f>ROUND(E291*U291,2)</f>
        <v>0</v>
      </c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128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>
      <c r="A292" s="157">
        <v>54</v>
      </c>
      <c r="B292" s="158" t="s">
        <v>347</v>
      </c>
      <c r="C292" s="199" t="s">
        <v>348</v>
      </c>
      <c r="D292" s="159" t="s">
        <v>0</v>
      </c>
      <c r="E292" s="189"/>
      <c r="F292" s="161"/>
      <c r="G292" s="160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60">
        <v>0</v>
      </c>
      <c r="O292" s="160">
        <f>ROUND(E292*N292,2)</f>
        <v>0</v>
      </c>
      <c r="P292" s="160">
        <v>0</v>
      </c>
      <c r="Q292" s="160">
        <f>ROUND(E292*P292,2)</f>
        <v>0</v>
      </c>
      <c r="R292" s="160"/>
      <c r="S292" s="160" t="s">
        <v>137</v>
      </c>
      <c r="T292" s="160" t="s">
        <v>137</v>
      </c>
      <c r="U292" s="160">
        <v>0</v>
      </c>
      <c r="V292" s="160">
        <f>ROUND(E292*U292,2)</f>
        <v>0</v>
      </c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271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>
      <c r="A293" s="171" t="s">
        <v>121</v>
      </c>
      <c r="B293" s="172" t="s">
        <v>80</v>
      </c>
      <c r="C293" s="191" t="s">
        <v>81</v>
      </c>
      <c r="D293" s="173"/>
      <c r="E293" s="174"/>
      <c r="F293" s="175"/>
      <c r="G293" s="176">
        <f>SUMIF(AG294:AG327,"&lt;&gt;NOR",G294:G327)</f>
        <v>0</v>
      </c>
      <c r="H293" s="170"/>
      <c r="I293" s="170">
        <f>SUM(I294:I327)</f>
        <v>0</v>
      </c>
      <c r="J293" s="170"/>
      <c r="K293" s="170">
        <f>SUM(K294:K327)</f>
        <v>0</v>
      </c>
      <c r="L293" s="170"/>
      <c r="M293" s="170">
        <f>SUM(M294:M327)</f>
        <v>0</v>
      </c>
      <c r="N293" s="170"/>
      <c r="O293" s="170">
        <f>SUM(O294:O327)</f>
        <v>0.85000000000000009</v>
      </c>
      <c r="P293" s="170"/>
      <c r="Q293" s="170">
        <f>SUM(Q294:Q327)</f>
        <v>0</v>
      </c>
      <c r="R293" s="170"/>
      <c r="S293" s="170"/>
      <c r="T293" s="170"/>
      <c r="U293" s="170"/>
      <c r="V293" s="170">
        <f>SUM(V294:V327)</f>
        <v>47.83</v>
      </c>
      <c r="W293" s="170"/>
      <c r="AG293" t="s">
        <v>122</v>
      </c>
    </row>
    <row r="294" spans="1:60" outlineLevel="1">
      <c r="A294" s="183">
        <v>55</v>
      </c>
      <c r="B294" s="184" t="s">
        <v>349</v>
      </c>
      <c r="C294" s="192" t="s">
        <v>350</v>
      </c>
      <c r="D294" s="185" t="s">
        <v>136</v>
      </c>
      <c r="E294" s="186">
        <v>30.57</v>
      </c>
      <c r="F294" s="187"/>
      <c r="G294" s="188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60">
        <v>2.1000000000000001E-4</v>
      </c>
      <c r="O294" s="160">
        <f>ROUND(E294*N294,2)</f>
        <v>0.01</v>
      </c>
      <c r="P294" s="160">
        <v>0</v>
      </c>
      <c r="Q294" s="160">
        <f>ROUND(E294*P294,2)</f>
        <v>0</v>
      </c>
      <c r="R294" s="160"/>
      <c r="S294" s="160" t="s">
        <v>137</v>
      </c>
      <c r="T294" s="160" t="s">
        <v>137</v>
      </c>
      <c r="U294" s="160">
        <v>0.05</v>
      </c>
      <c r="V294" s="160">
        <f>ROUND(E294*U294,2)</f>
        <v>1.53</v>
      </c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274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ht="22.5" outlineLevel="1">
      <c r="A295" s="183">
        <v>56</v>
      </c>
      <c r="B295" s="184" t="s">
        <v>351</v>
      </c>
      <c r="C295" s="192" t="s">
        <v>352</v>
      </c>
      <c r="D295" s="185" t="s">
        <v>163</v>
      </c>
      <c r="E295" s="186">
        <v>31</v>
      </c>
      <c r="F295" s="187"/>
      <c r="G295" s="188">
        <f>ROUND(E295*F295,2)</f>
        <v>0</v>
      </c>
      <c r="H295" s="161"/>
      <c r="I295" s="160">
        <f>ROUND(E295*H295,2)</f>
        <v>0</v>
      </c>
      <c r="J295" s="161"/>
      <c r="K295" s="160">
        <f>ROUND(E295*J295,2)</f>
        <v>0</v>
      </c>
      <c r="L295" s="160">
        <v>21</v>
      </c>
      <c r="M295" s="160">
        <f>G295*(1+L295/100)</f>
        <v>0</v>
      </c>
      <c r="N295" s="160">
        <v>2.9999999999999997E-4</v>
      </c>
      <c r="O295" s="160">
        <f>ROUND(E295*N295,2)</f>
        <v>0.01</v>
      </c>
      <c r="P295" s="160">
        <v>0</v>
      </c>
      <c r="Q295" s="160">
        <f>ROUND(E295*P295,2)</f>
        <v>0</v>
      </c>
      <c r="R295" s="160"/>
      <c r="S295" s="160" t="s">
        <v>137</v>
      </c>
      <c r="T295" s="160" t="s">
        <v>137</v>
      </c>
      <c r="U295" s="160">
        <v>0.23599999999999999</v>
      </c>
      <c r="V295" s="160">
        <f>ROUND(E295*U295,2)</f>
        <v>7.32</v>
      </c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274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>
      <c r="A296" s="183">
        <v>57</v>
      </c>
      <c r="B296" s="184" t="s">
        <v>353</v>
      </c>
      <c r="C296" s="192" t="s">
        <v>354</v>
      </c>
      <c r="D296" s="185" t="s">
        <v>163</v>
      </c>
      <c r="E296" s="186">
        <v>31</v>
      </c>
      <c r="F296" s="187"/>
      <c r="G296" s="188">
        <f>ROUND(E296*F296,2)</f>
        <v>0</v>
      </c>
      <c r="H296" s="161"/>
      <c r="I296" s="160">
        <f>ROUND(E296*H296,2)</f>
        <v>0</v>
      </c>
      <c r="J296" s="161"/>
      <c r="K296" s="160">
        <f>ROUND(E296*J296,2)</f>
        <v>0</v>
      </c>
      <c r="L296" s="160">
        <v>21</v>
      </c>
      <c r="M296" s="160">
        <f>G296*(1+L296/100)</f>
        <v>0</v>
      </c>
      <c r="N296" s="160">
        <v>0</v>
      </c>
      <c r="O296" s="160">
        <f>ROUND(E296*N296,2)</f>
        <v>0</v>
      </c>
      <c r="P296" s="160">
        <v>0</v>
      </c>
      <c r="Q296" s="160">
        <f>ROUND(E296*P296,2)</f>
        <v>0</v>
      </c>
      <c r="R296" s="160"/>
      <c r="S296" s="160" t="s">
        <v>137</v>
      </c>
      <c r="T296" s="160" t="s">
        <v>137</v>
      </c>
      <c r="U296" s="160">
        <v>0.154</v>
      </c>
      <c r="V296" s="160">
        <f>ROUND(E296*U296,2)</f>
        <v>4.7699999999999996</v>
      </c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274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>
      <c r="A297" s="183">
        <v>58</v>
      </c>
      <c r="B297" s="184" t="s">
        <v>355</v>
      </c>
      <c r="C297" s="192" t="s">
        <v>356</v>
      </c>
      <c r="D297" s="185" t="s">
        <v>163</v>
      </c>
      <c r="E297" s="186">
        <v>31</v>
      </c>
      <c r="F297" s="187"/>
      <c r="G297" s="188">
        <f>ROUND(E297*F297,2)</f>
        <v>0</v>
      </c>
      <c r="H297" s="161"/>
      <c r="I297" s="160">
        <f>ROUND(E297*H297,2)</f>
        <v>0</v>
      </c>
      <c r="J297" s="161"/>
      <c r="K297" s="160">
        <f>ROUND(E297*J297,2)</f>
        <v>0</v>
      </c>
      <c r="L297" s="160">
        <v>21</v>
      </c>
      <c r="M297" s="160">
        <f>G297*(1+L297/100)</f>
        <v>0</v>
      </c>
      <c r="N297" s="160">
        <v>4.0000000000000003E-5</v>
      </c>
      <c r="O297" s="160">
        <f>ROUND(E297*N297,2)</f>
        <v>0</v>
      </c>
      <c r="P297" s="160">
        <v>0</v>
      </c>
      <c r="Q297" s="160">
        <f>ROUND(E297*P297,2)</f>
        <v>0</v>
      </c>
      <c r="R297" s="160"/>
      <c r="S297" s="160" t="s">
        <v>137</v>
      </c>
      <c r="T297" s="160" t="s">
        <v>137</v>
      </c>
      <c r="U297" s="160">
        <v>0.14000000000000001</v>
      </c>
      <c r="V297" s="160">
        <f>ROUND(E297*U297,2)</f>
        <v>4.34</v>
      </c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274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>
      <c r="A298" s="177">
        <v>59</v>
      </c>
      <c r="B298" s="178" t="s">
        <v>357</v>
      </c>
      <c r="C298" s="193" t="s">
        <v>358</v>
      </c>
      <c r="D298" s="179" t="s">
        <v>136</v>
      </c>
      <c r="E298" s="180">
        <v>7.45</v>
      </c>
      <c r="F298" s="181"/>
      <c r="G298" s="182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60">
        <v>0</v>
      </c>
      <c r="O298" s="160">
        <f>ROUND(E298*N298,2)</f>
        <v>0</v>
      </c>
      <c r="P298" s="160">
        <v>0</v>
      </c>
      <c r="Q298" s="160">
        <f>ROUND(E298*P298,2)</f>
        <v>0</v>
      </c>
      <c r="R298" s="160"/>
      <c r="S298" s="160" t="s">
        <v>137</v>
      </c>
      <c r="T298" s="160" t="s">
        <v>137</v>
      </c>
      <c r="U298" s="160">
        <v>0.03</v>
      </c>
      <c r="V298" s="160">
        <f>ROUND(E298*U298,2)</f>
        <v>0.22</v>
      </c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274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>
      <c r="A299" s="157"/>
      <c r="B299" s="158"/>
      <c r="C299" s="194" t="s">
        <v>138</v>
      </c>
      <c r="D299" s="162"/>
      <c r="E299" s="163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139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>
      <c r="A300" s="157"/>
      <c r="B300" s="158"/>
      <c r="C300" s="194" t="s">
        <v>209</v>
      </c>
      <c r="D300" s="162"/>
      <c r="E300" s="163">
        <v>2.57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139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>
      <c r="A301" s="157"/>
      <c r="B301" s="158"/>
      <c r="C301" s="194" t="s">
        <v>143</v>
      </c>
      <c r="D301" s="162"/>
      <c r="E301" s="163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139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>
      <c r="A302" s="157"/>
      <c r="B302" s="158"/>
      <c r="C302" s="194" t="s">
        <v>210</v>
      </c>
      <c r="D302" s="162"/>
      <c r="E302" s="163">
        <v>2.35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139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>
      <c r="A303" s="157"/>
      <c r="B303" s="158"/>
      <c r="C303" s="194" t="s">
        <v>211</v>
      </c>
      <c r="D303" s="162"/>
      <c r="E303" s="163">
        <v>2.5299999999999998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139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>
      <c r="A304" s="183">
        <v>60</v>
      </c>
      <c r="B304" s="184" t="s">
        <v>359</v>
      </c>
      <c r="C304" s="192" t="s">
        <v>360</v>
      </c>
      <c r="D304" s="185" t="s">
        <v>136</v>
      </c>
      <c r="E304" s="186">
        <v>30.57</v>
      </c>
      <c r="F304" s="187"/>
      <c r="G304" s="188">
        <f>ROUND(E304*F304,2)</f>
        <v>0</v>
      </c>
      <c r="H304" s="161"/>
      <c r="I304" s="160">
        <f>ROUND(E304*H304,2)</f>
        <v>0</v>
      </c>
      <c r="J304" s="161"/>
      <c r="K304" s="160">
        <f>ROUND(E304*J304,2)</f>
        <v>0</v>
      </c>
      <c r="L304" s="160">
        <v>21</v>
      </c>
      <c r="M304" s="160">
        <f>G304*(1+L304/100)</f>
        <v>0</v>
      </c>
      <c r="N304" s="160">
        <v>8.0000000000000004E-4</v>
      </c>
      <c r="O304" s="160">
        <f>ROUND(E304*N304,2)</f>
        <v>0.02</v>
      </c>
      <c r="P304" s="160">
        <v>0</v>
      </c>
      <c r="Q304" s="160">
        <f>ROUND(E304*P304,2)</f>
        <v>0</v>
      </c>
      <c r="R304" s="160"/>
      <c r="S304" s="160" t="s">
        <v>137</v>
      </c>
      <c r="T304" s="160" t="s">
        <v>137</v>
      </c>
      <c r="U304" s="160">
        <v>0</v>
      </c>
      <c r="V304" s="160">
        <f>ROUND(E304*U304,2)</f>
        <v>0</v>
      </c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274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ht="22.5" outlineLevel="1">
      <c r="A305" s="177">
        <v>61</v>
      </c>
      <c r="B305" s="178" t="s">
        <v>361</v>
      </c>
      <c r="C305" s="193" t="s">
        <v>362</v>
      </c>
      <c r="D305" s="179" t="s">
        <v>136</v>
      </c>
      <c r="E305" s="180">
        <v>30.57</v>
      </c>
      <c r="F305" s="181"/>
      <c r="G305" s="182">
        <f>ROUND(E305*F305,2)</f>
        <v>0</v>
      </c>
      <c r="H305" s="161"/>
      <c r="I305" s="160">
        <f>ROUND(E305*H305,2)</f>
        <v>0</v>
      </c>
      <c r="J305" s="161"/>
      <c r="K305" s="160">
        <f>ROUND(E305*J305,2)</f>
        <v>0</v>
      </c>
      <c r="L305" s="160">
        <v>21</v>
      </c>
      <c r="M305" s="160">
        <f>G305*(1+L305/100)</f>
        <v>0</v>
      </c>
      <c r="N305" s="160">
        <v>4.8300000000000001E-3</v>
      </c>
      <c r="O305" s="160">
        <f>ROUND(E305*N305,2)</f>
        <v>0.15</v>
      </c>
      <c r="P305" s="160">
        <v>0</v>
      </c>
      <c r="Q305" s="160">
        <f>ROUND(E305*P305,2)</f>
        <v>0</v>
      </c>
      <c r="R305" s="160"/>
      <c r="S305" s="160" t="s">
        <v>137</v>
      </c>
      <c r="T305" s="160" t="s">
        <v>137</v>
      </c>
      <c r="U305" s="160">
        <v>0.97</v>
      </c>
      <c r="V305" s="160">
        <f>ROUND(E305*U305,2)</f>
        <v>29.65</v>
      </c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128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>
      <c r="A306" s="157"/>
      <c r="B306" s="158"/>
      <c r="C306" s="194" t="s">
        <v>138</v>
      </c>
      <c r="D306" s="162"/>
      <c r="E306" s="163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139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>
      <c r="A307" s="157"/>
      <c r="B307" s="158"/>
      <c r="C307" s="194" t="s">
        <v>151</v>
      </c>
      <c r="D307" s="162"/>
      <c r="E307" s="163">
        <v>7.88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139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>
      <c r="A308" s="157"/>
      <c r="B308" s="158"/>
      <c r="C308" s="194" t="s">
        <v>209</v>
      </c>
      <c r="D308" s="162"/>
      <c r="E308" s="163">
        <v>2.57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139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>
      <c r="A309" s="157"/>
      <c r="B309" s="158"/>
      <c r="C309" s="194" t="s">
        <v>143</v>
      </c>
      <c r="D309" s="162"/>
      <c r="E309" s="163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139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>
      <c r="A310" s="157"/>
      <c r="B310" s="158"/>
      <c r="C310" s="194" t="s">
        <v>153</v>
      </c>
      <c r="D310" s="162"/>
      <c r="E310" s="163">
        <v>7.72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139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>
      <c r="A311" s="157"/>
      <c r="B311" s="158"/>
      <c r="C311" s="194" t="s">
        <v>210</v>
      </c>
      <c r="D311" s="162"/>
      <c r="E311" s="163">
        <v>2.35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139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>
      <c r="A312" s="157"/>
      <c r="B312" s="158"/>
      <c r="C312" s="194" t="s">
        <v>154</v>
      </c>
      <c r="D312" s="162"/>
      <c r="E312" s="163">
        <v>7.52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139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>
      <c r="A313" s="157"/>
      <c r="B313" s="158"/>
      <c r="C313" s="194" t="s">
        <v>211</v>
      </c>
      <c r="D313" s="162"/>
      <c r="E313" s="163">
        <v>2.5299999999999998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139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>
      <c r="A314" s="177">
        <v>62</v>
      </c>
      <c r="B314" s="178" t="s">
        <v>363</v>
      </c>
      <c r="C314" s="193" t="s">
        <v>364</v>
      </c>
      <c r="D314" s="179" t="s">
        <v>136</v>
      </c>
      <c r="E314" s="180">
        <v>34.238399999999999</v>
      </c>
      <c r="F314" s="181"/>
      <c r="G314" s="182">
        <f>ROUND(E314*F314,2)</f>
        <v>0</v>
      </c>
      <c r="H314" s="161"/>
      <c r="I314" s="160">
        <f>ROUND(E314*H314,2)</f>
        <v>0</v>
      </c>
      <c r="J314" s="161"/>
      <c r="K314" s="160">
        <f>ROUND(E314*J314,2)</f>
        <v>0</v>
      </c>
      <c r="L314" s="160">
        <v>21</v>
      </c>
      <c r="M314" s="160">
        <f>G314*(1+L314/100)</f>
        <v>0</v>
      </c>
      <c r="N314" s="160">
        <v>1.9199999999999998E-2</v>
      </c>
      <c r="O314" s="160">
        <f>ROUND(E314*N314,2)</f>
        <v>0.66</v>
      </c>
      <c r="P314" s="160">
        <v>0</v>
      </c>
      <c r="Q314" s="160">
        <f>ROUND(E314*P314,2)</f>
        <v>0</v>
      </c>
      <c r="R314" s="160" t="s">
        <v>335</v>
      </c>
      <c r="S314" s="160" t="s">
        <v>137</v>
      </c>
      <c r="T314" s="160" t="s">
        <v>137</v>
      </c>
      <c r="U314" s="160">
        <v>0</v>
      </c>
      <c r="V314" s="160">
        <f>ROUND(E314*U314,2)</f>
        <v>0</v>
      </c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365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>
      <c r="A315" s="157"/>
      <c r="B315" s="158"/>
      <c r="C315" s="195" t="s">
        <v>194</v>
      </c>
      <c r="D315" s="164"/>
      <c r="E315" s="165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139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>
      <c r="A316" s="157"/>
      <c r="B316" s="158"/>
      <c r="C316" s="196" t="s">
        <v>195</v>
      </c>
      <c r="D316" s="164"/>
      <c r="E316" s="165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139</v>
      </c>
      <c r="AH316" s="150">
        <v>2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>
      <c r="A317" s="157"/>
      <c r="B317" s="158"/>
      <c r="C317" s="196" t="s">
        <v>196</v>
      </c>
      <c r="D317" s="164"/>
      <c r="E317" s="165">
        <v>7.88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139</v>
      </c>
      <c r="AH317" s="150">
        <v>2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>
      <c r="A318" s="157"/>
      <c r="B318" s="158"/>
      <c r="C318" s="196" t="s">
        <v>197</v>
      </c>
      <c r="D318" s="164"/>
      <c r="E318" s="165">
        <v>2.57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139</v>
      </c>
      <c r="AH318" s="150">
        <v>2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>
      <c r="A319" s="157"/>
      <c r="B319" s="158"/>
      <c r="C319" s="196" t="s">
        <v>198</v>
      </c>
      <c r="D319" s="164"/>
      <c r="E319" s="165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139</v>
      </c>
      <c r="AH319" s="150">
        <v>2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>
      <c r="A320" s="157"/>
      <c r="B320" s="158"/>
      <c r="C320" s="196" t="s">
        <v>199</v>
      </c>
      <c r="D320" s="164"/>
      <c r="E320" s="165">
        <v>7.72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139</v>
      </c>
      <c r="AH320" s="150">
        <v>2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>
      <c r="A321" s="157"/>
      <c r="B321" s="158"/>
      <c r="C321" s="196" t="s">
        <v>200</v>
      </c>
      <c r="D321" s="164"/>
      <c r="E321" s="165">
        <v>2.35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139</v>
      </c>
      <c r="AH321" s="150">
        <v>2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>
      <c r="A322" s="157"/>
      <c r="B322" s="158"/>
      <c r="C322" s="196" t="s">
        <v>201</v>
      </c>
      <c r="D322" s="164"/>
      <c r="E322" s="165">
        <v>7.52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139</v>
      </c>
      <c r="AH322" s="150">
        <v>2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>
      <c r="A323" s="157"/>
      <c r="B323" s="158"/>
      <c r="C323" s="196" t="s">
        <v>202</v>
      </c>
      <c r="D323" s="164"/>
      <c r="E323" s="165">
        <v>2.5299999999999998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139</v>
      </c>
      <c r="AH323" s="150">
        <v>2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>
      <c r="A324" s="157"/>
      <c r="B324" s="158"/>
      <c r="C324" s="197" t="s">
        <v>204</v>
      </c>
      <c r="D324" s="166"/>
      <c r="E324" s="167">
        <v>30.57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139</v>
      </c>
      <c r="AH324" s="150">
        <v>3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>
      <c r="A325" s="157"/>
      <c r="B325" s="158"/>
      <c r="C325" s="195" t="s">
        <v>205</v>
      </c>
      <c r="D325" s="164"/>
      <c r="E325" s="165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139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>
      <c r="A326" s="157"/>
      <c r="B326" s="158"/>
      <c r="C326" s="194" t="s">
        <v>366</v>
      </c>
      <c r="D326" s="162"/>
      <c r="E326" s="163">
        <v>34.238399999999999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139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>
      <c r="A327" s="157">
        <v>63</v>
      </c>
      <c r="B327" s="158" t="s">
        <v>367</v>
      </c>
      <c r="C327" s="199" t="s">
        <v>368</v>
      </c>
      <c r="D327" s="159" t="s">
        <v>0</v>
      </c>
      <c r="E327" s="189"/>
      <c r="F327" s="161"/>
      <c r="G327" s="160">
        <f>ROUND(E327*F327,2)</f>
        <v>0</v>
      </c>
      <c r="H327" s="161"/>
      <c r="I327" s="160">
        <f>ROUND(E327*H327,2)</f>
        <v>0</v>
      </c>
      <c r="J327" s="161"/>
      <c r="K327" s="160">
        <f>ROUND(E327*J327,2)</f>
        <v>0</v>
      </c>
      <c r="L327" s="160">
        <v>21</v>
      </c>
      <c r="M327" s="160">
        <f>G327*(1+L327/100)</f>
        <v>0</v>
      </c>
      <c r="N327" s="160">
        <v>0</v>
      </c>
      <c r="O327" s="160">
        <f>ROUND(E327*N327,2)</f>
        <v>0</v>
      </c>
      <c r="P327" s="160">
        <v>0</v>
      </c>
      <c r="Q327" s="160">
        <f>ROUND(E327*P327,2)</f>
        <v>0</v>
      </c>
      <c r="R327" s="160"/>
      <c r="S327" s="160" t="s">
        <v>137</v>
      </c>
      <c r="T327" s="160" t="s">
        <v>137</v>
      </c>
      <c r="U327" s="160">
        <v>0</v>
      </c>
      <c r="V327" s="160">
        <f>ROUND(E327*U327,2)</f>
        <v>0</v>
      </c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271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>
      <c r="A328" s="171" t="s">
        <v>121</v>
      </c>
      <c r="B328" s="172" t="s">
        <v>82</v>
      </c>
      <c r="C328" s="191" t="s">
        <v>83</v>
      </c>
      <c r="D328" s="173"/>
      <c r="E328" s="174"/>
      <c r="F328" s="175"/>
      <c r="G328" s="176">
        <f>SUMIF(AG329:AG370,"&lt;&gt;NOR",G329:G370)</f>
        <v>0</v>
      </c>
      <c r="H328" s="170"/>
      <c r="I328" s="170">
        <f>SUM(I329:I370)</f>
        <v>0</v>
      </c>
      <c r="J328" s="170"/>
      <c r="K328" s="170">
        <f>SUM(K329:K370)</f>
        <v>0</v>
      </c>
      <c r="L328" s="170"/>
      <c r="M328" s="170">
        <f>SUM(M329:M370)</f>
        <v>0</v>
      </c>
      <c r="N328" s="170"/>
      <c r="O328" s="170">
        <f>SUM(O329:O370)</f>
        <v>2.1800000000000002</v>
      </c>
      <c r="P328" s="170"/>
      <c r="Q328" s="170">
        <f>SUM(Q329:Q370)</f>
        <v>0</v>
      </c>
      <c r="R328" s="170"/>
      <c r="S328" s="170"/>
      <c r="T328" s="170"/>
      <c r="U328" s="170"/>
      <c r="V328" s="170">
        <f>SUM(V329:V370)</f>
        <v>183.46</v>
      </c>
      <c r="W328" s="170"/>
      <c r="AG328" t="s">
        <v>122</v>
      </c>
    </row>
    <row r="329" spans="1:60" ht="22.5" outlineLevel="1">
      <c r="A329" s="183">
        <v>64</v>
      </c>
      <c r="B329" s="184" t="s">
        <v>369</v>
      </c>
      <c r="C329" s="192" t="s">
        <v>370</v>
      </c>
      <c r="D329" s="185" t="s">
        <v>136</v>
      </c>
      <c r="E329" s="186">
        <v>140.35900000000001</v>
      </c>
      <c r="F329" s="187"/>
      <c r="G329" s="188">
        <f>ROUND(E329*F329,2)</f>
        <v>0</v>
      </c>
      <c r="H329" s="161"/>
      <c r="I329" s="160">
        <f>ROUND(E329*H329,2)</f>
        <v>0</v>
      </c>
      <c r="J329" s="161"/>
      <c r="K329" s="160">
        <f>ROUND(E329*J329,2)</f>
        <v>0</v>
      </c>
      <c r="L329" s="160">
        <v>21</v>
      </c>
      <c r="M329" s="160">
        <f>G329*(1+L329/100)</f>
        <v>0</v>
      </c>
      <c r="N329" s="160">
        <v>3.0000000000000001E-5</v>
      </c>
      <c r="O329" s="160">
        <f>ROUND(E329*N329,2)</f>
        <v>0</v>
      </c>
      <c r="P329" s="160">
        <v>0</v>
      </c>
      <c r="Q329" s="160">
        <f>ROUND(E329*P329,2)</f>
        <v>0</v>
      </c>
      <c r="R329" s="160"/>
      <c r="S329" s="160" t="s">
        <v>137</v>
      </c>
      <c r="T329" s="160" t="s">
        <v>137</v>
      </c>
      <c r="U329" s="160">
        <v>0.05</v>
      </c>
      <c r="V329" s="160">
        <f>ROUND(E329*U329,2)</f>
        <v>7.02</v>
      </c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274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ht="22.5" outlineLevel="1">
      <c r="A330" s="177">
        <v>65</v>
      </c>
      <c r="B330" s="178" t="s">
        <v>371</v>
      </c>
      <c r="C330" s="193" t="s">
        <v>372</v>
      </c>
      <c r="D330" s="179" t="s">
        <v>136</v>
      </c>
      <c r="E330" s="180">
        <v>140.35900000000001</v>
      </c>
      <c r="F330" s="181"/>
      <c r="G330" s="182">
        <f>ROUND(E330*F330,2)</f>
        <v>0</v>
      </c>
      <c r="H330" s="161"/>
      <c r="I330" s="160">
        <f>ROUND(E330*H330,2)</f>
        <v>0</v>
      </c>
      <c r="J330" s="161"/>
      <c r="K330" s="160">
        <f>ROUND(E330*J330,2)</f>
        <v>0</v>
      </c>
      <c r="L330" s="160">
        <v>21</v>
      </c>
      <c r="M330" s="160">
        <f>G330*(1+L330/100)</f>
        <v>0</v>
      </c>
      <c r="N330" s="160">
        <v>2.3500000000000001E-3</v>
      </c>
      <c r="O330" s="160">
        <f>ROUND(E330*N330,2)</f>
        <v>0.33</v>
      </c>
      <c r="P330" s="160">
        <v>0</v>
      </c>
      <c r="Q330" s="160">
        <f>ROUND(E330*P330,2)</f>
        <v>0</v>
      </c>
      <c r="R330" s="160"/>
      <c r="S330" s="160" t="s">
        <v>137</v>
      </c>
      <c r="T330" s="160" t="s">
        <v>137</v>
      </c>
      <c r="U330" s="160">
        <v>1.1259999999999999</v>
      </c>
      <c r="V330" s="160">
        <f>ROUND(E330*U330,2)</f>
        <v>158.04</v>
      </c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274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>
      <c r="A331" s="157"/>
      <c r="B331" s="158"/>
      <c r="C331" s="194" t="s">
        <v>279</v>
      </c>
      <c r="D331" s="162"/>
      <c r="E331" s="163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139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>
      <c r="A332" s="157"/>
      <c r="B332" s="158"/>
      <c r="C332" s="194" t="s">
        <v>138</v>
      </c>
      <c r="D332" s="162"/>
      <c r="E332" s="163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139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>
      <c r="A333" s="157"/>
      <c r="B333" s="158"/>
      <c r="C333" s="194" t="s">
        <v>254</v>
      </c>
      <c r="D333" s="162"/>
      <c r="E333" s="163">
        <v>2.98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139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>
      <c r="A334" s="157"/>
      <c r="B334" s="158"/>
      <c r="C334" s="194" t="s">
        <v>143</v>
      </c>
      <c r="D334" s="162"/>
      <c r="E334" s="163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139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>
      <c r="A335" s="157"/>
      <c r="B335" s="158"/>
      <c r="C335" s="194" t="s">
        <v>255</v>
      </c>
      <c r="D335" s="162"/>
      <c r="E335" s="163">
        <v>2.76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139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>
      <c r="A336" s="157"/>
      <c r="B336" s="158"/>
      <c r="C336" s="194" t="s">
        <v>256</v>
      </c>
      <c r="D336" s="162"/>
      <c r="E336" s="163">
        <v>2.7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139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>
      <c r="A337" s="157"/>
      <c r="B337" s="158"/>
      <c r="C337" s="194" t="s">
        <v>280</v>
      </c>
      <c r="D337" s="162"/>
      <c r="E337" s="163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139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>
      <c r="A338" s="157"/>
      <c r="B338" s="158"/>
      <c r="C338" s="194" t="s">
        <v>138</v>
      </c>
      <c r="D338" s="162"/>
      <c r="E338" s="163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139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>
      <c r="A339" s="157"/>
      <c r="B339" s="158"/>
      <c r="C339" s="194" t="s">
        <v>281</v>
      </c>
      <c r="D339" s="162"/>
      <c r="E339" s="163">
        <v>44.975999999999999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139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>
      <c r="A340" s="157"/>
      <c r="B340" s="158"/>
      <c r="C340" s="194" t="s">
        <v>142</v>
      </c>
      <c r="D340" s="162"/>
      <c r="E340" s="163">
        <v>-1.379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139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>
      <c r="A341" s="157"/>
      <c r="B341" s="158"/>
      <c r="C341" s="194" t="s">
        <v>282</v>
      </c>
      <c r="D341" s="162"/>
      <c r="E341" s="163">
        <v>-1.5760000000000001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139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>
      <c r="A342" s="157"/>
      <c r="B342" s="158"/>
      <c r="C342" s="194" t="s">
        <v>283</v>
      </c>
      <c r="D342" s="162"/>
      <c r="E342" s="163">
        <v>1.92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139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>
      <c r="A343" s="157"/>
      <c r="B343" s="158"/>
      <c r="C343" s="194" t="s">
        <v>143</v>
      </c>
      <c r="D343" s="162"/>
      <c r="E343" s="163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139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>
      <c r="A344" s="157"/>
      <c r="B344" s="158"/>
      <c r="C344" s="194" t="s">
        <v>284</v>
      </c>
      <c r="D344" s="162"/>
      <c r="E344" s="163">
        <v>45.984000000000002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139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>
      <c r="A345" s="157"/>
      <c r="B345" s="158"/>
      <c r="C345" s="194" t="s">
        <v>142</v>
      </c>
      <c r="D345" s="162"/>
      <c r="E345" s="163">
        <v>-1.379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139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>
      <c r="A346" s="157"/>
      <c r="B346" s="158"/>
      <c r="C346" s="194" t="s">
        <v>282</v>
      </c>
      <c r="D346" s="162"/>
      <c r="E346" s="163">
        <v>-1.5760000000000001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139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>
      <c r="A347" s="157"/>
      <c r="B347" s="158"/>
      <c r="C347" s="194" t="s">
        <v>285</v>
      </c>
      <c r="D347" s="162"/>
      <c r="E347" s="163">
        <v>0.96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139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>
      <c r="A348" s="157"/>
      <c r="B348" s="158"/>
      <c r="C348" s="194" t="s">
        <v>286</v>
      </c>
      <c r="D348" s="162"/>
      <c r="E348" s="163">
        <v>45.984000000000002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139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>
      <c r="A349" s="157"/>
      <c r="B349" s="158"/>
      <c r="C349" s="194" t="s">
        <v>142</v>
      </c>
      <c r="D349" s="162"/>
      <c r="E349" s="163">
        <v>-1.379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139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>
      <c r="A350" s="157"/>
      <c r="B350" s="158"/>
      <c r="C350" s="194" t="s">
        <v>282</v>
      </c>
      <c r="D350" s="162"/>
      <c r="E350" s="163">
        <v>-1.5760000000000001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139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>
      <c r="A351" s="157"/>
      <c r="B351" s="158"/>
      <c r="C351" s="194" t="s">
        <v>287</v>
      </c>
      <c r="D351" s="162"/>
      <c r="E351" s="163">
        <v>0.96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139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>
      <c r="A352" s="183">
        <v>66</v>
      </c>
      <c r="B352" s="184" t="s">
        <v>373</v>
      </c>
      <c r="C352" s="192" t="s">
        <v>374</v>
      </c>
      <c r="D352" s="185" t="s">
        <v>136</v>
      </c>
      <c r="E352" s="186">
        <v>140.35900000000001</v>
      </c>
      <c r="F352" s="187"/>
      <c r="G352" s="188">
        <f>ROUND(E352*F352,2)</f>
        <v>0</v>
      </c>
      <c r="H352" s="161"/>
      <c r="I352" s="160">
        <f>ROUND(E352*H352,2)</f>
        <v>0</v>
      </c>
      <c r="J352" s="161"/>
      <c r="K352" s="160">
        <f>ROUND(E352*J352,2)</f>
        <v>0</v>
      </c>
      <c r="L352" s="160">
        <v>21</v>
      </c>
      <c r="M352" s="160">
        <f>G352*(1+L352/100)</f>
        <v>0</v>
      </c>
      <c r="N352" s="160">
        <v>6.4999999999999997E-4</v>
      </c>
      <c r="O352" s="160">
        <f>ROUND(E352*N352,2)</f>
        <v>0.09</v>
      </c>
      <c r="P352" s="160">
        <v>0</v>
      </c>
      <c r="Q352" s="160">
        <f>ROUND(E352*P352,2)</f>
        <v>0</v>
      </c>
      <c r="R352" s="160"/>
      <c r="S352" s="160" t="s">
        <v>137</v>
      </c>
      <c r="T352" s="160" t="s">
        <v>137</v>
      </c>
      <c r="U352" s="160">
        <v>0</v>
      </c>
      <c r="V352" s="160">
        <f>ROUND(E352*U352,2)</f>
        <v>0</v>
      </c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274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>
      <c r="A353" s="177">
        <v>67</v>
      </c>
      <c r="B353" s="178" t="s">
        <v>375</v>
      </c>
      <c r="C353" s="193" t="s">
        <v>376</v>
      </c>
      <c r="D353" s="179" t="s">
        <v>136</v>
      </c>
      <c r="E353" s="180">
        <v>12.28</v>
      </c>
      <c r="F353" s="181"/>
      <c r="G353" s="182">
        <f>ROUND(E353*F353,2)</f>
        <v>0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0</v>
      </c>
      <c r="N353" s="160">
        <v>0</v>
      </c>
      <c r="O353" s="160">
        <f>ROUND(E353*N353,2)</f>
        <v>0</v>
      </c>
      <c r="P353" s="160">
        <v>0</v>
      </c>
      <c r="Q353" s="160">
        <f>ROUND(E353*P353,2)</f>
        <v>0</v>
      </c>
      <c r="R353" s="160"/>
      <c r="S353" s="160" t="s">
        <v>137</v>
      </c>
      <c r="T353" s="160" t="s">
        <v>137</v>
      </c>
      <c r="U353" s="160">
        <v>0.13</v>
      </c>
      <c r="V353" s="160">
        <f>ROUND(E353*U353,2)</f>
        <v>1.6</v>
      </c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274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>
      <c r="A354" s="157"/>
      <c r="B354" s="158"/>
      <c r="C354" s="194" t="s">
        <v>279</v>
      </c>
      <c r="D354" s="162"/>
      <c r="E354" s="163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139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>
      <c r="A355" s="157"/>
      <c r="B355" s="158"/>
      <c r="C355" s="194" t="s">
        <v>138</v>
      </c>
      <c r="D355" s="162"/>
      <c r="E355" s="163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139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>
      <c r="A356" s="157"/>
      <c r="B356" s="158"/>
      <c r="C356" s="194" t="s">
        <v>254</v>
      </c>
      <c r="D356" s="162"/>
      <c r="E356" s="163">
        <v>2.98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139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>
      <c r="A357" s="157"/>
      <c r="B357" s="158"/>
      <c r="C357" s="194" t="s">
        <v>143</v>
      </c>
      <c r="D357" s="162"/>
      <c r="E357" s="163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139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>
      <c r="A358" s="157"/>
      <c r="B358" s="158"/>
      <c r="C358" s="194" t="s">
        <v>255</v>
      </c>
      <c r="D358" s="162"/>
      <c r="E358" s="163">
        <v>2.76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139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>
      <c r="A359" s="157"/>
      <c r="B359" s="158"/>
      <c r="C359" s="194" t="s">
        <v>256</v>
      </c>
      <c r="D359" s="162"/>
      <c r="E359" s="163">
        <v>2.7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139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>
      <c r="A360" s="157"/>
      <c r="B360" s="158"/>
      <c r="C360" s="194" t="s">
        <v>280</v>
      </c>
      <c r="D360" s="162"/>
      <c r="E360" s="163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139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>
      <c r="A361" s="157"/>
      <c r="B361" s="158"/>
      <c r="C361" s="194" t="s">
        <v>138</v>
      </c>
      <c r="D361" s="162"/>
      <c r="E361" s="163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139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>
      <c r="A362" s="157"/>
      <c r="B362" s="158"/>
      <c r="C362" s="194" t="s">
        <v>283</v>
      </c>
      <c r="D362" s="162"/>
      <c r="E362" s="163">
        <v>1.92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139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>
      <c r="A363" s="157"/>
      <c r="B363" s="158"/>
      <c r="C363" s="194" t="s">
        <v>143</v>
      </c>
      <c r="D363" s="162"/>
      <c r="E363" s="163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139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>
      <c r="A364" s="157"/>
      <c r="B364" s="158"/>
      <c r="C364" s="194" t="s">
        <v>285</v>
      </c>
      <c r="D364" s="162"/>
      <c r="E364" s="163">
        <v>0.96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139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>
      <c r="A365" s="157"/>
      <c r="B365" s="158"/>
      <c r="C365" s="194" t="s">
        <v>287</v>
      </c>
      <c r="D365" s="162"/>
      <c r="E365" s="163">
        <v>0.96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139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>
      <c r="A366" s="183">
        <v>68</v>
      </c>
      <c r="B366" s="184" t="s">
        <v>377</v>
      </c>
      <c r="C366" s="192" t="s">
        <v>378</v>
      </c>
      <c r="D366" s="185" t="s">
        <v>163</v>
      </c>
      <c r="E366" s="186">
        <v>140</v>
      </c>
      <c r="F366" s="187"/>
      <c r="G366" s="188">
        <f>ROUND(E366*F366,2)</f>
        <v>0</v>
      </c>
      <c r="H366" s="161"/>
      <c r="I366" s="160">
        <f>ROUND(E366*H366,2)</f>
        <v>0</v>
      </c>
      <c r="J366" s="161"/>
      <c r="K366" s="160">
        <f>ROUND(E366*J366,2)</f>
        <v>0</v>
      </c>
      <c r="L366" s="160">
        <v>21</v>
      </c>
      <c r="M366" s="160">
        <f>G366*(1+L366/100)</f>
        <v>0</v>
      </c>
      <c r="N366" s="160">
        <v>0</v>
      </c>
      <c r="O366" s="160">
        <f>ROUND(E366*N366,2)</f>
        <v>0</v>
      </c>
      <c r="P366" s="160">
        <v>0</v>
      </c>
      <c r="Q366" s="160">
        <f>ROUND(E366*P366,2)</f>
        <v>0</v>
      </c>
      <c r="R366" s="160"/>
      <c r="S366" s="160" t="s">
        <v>137</v>
      </c>
      <c r="T366" s="160" t="s">
        <v>137</v>
      </c>
      <c r="U366" s="160">
        <v>0.12</v>
      </c>
      <c r="V366" s="160">
        <f>ROUND(E366*U366,2)</f>
        <v>16.8</v>
      </c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274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>
      <c r="A367" s="183">
        <v>69</v>
      </c>
      <c r="B367" s="184" t="s">
        <v>379</v>
      </c>
      <c r="C367" s="192" t="s">
        <v>380</v>
      </c>
      <c r="D367" s="185" t="s">
        <v>163</v>
      </c>
      <c r="E367" s="186">
        <v>150</v>
      </c>
      <c r="F367" s="187"/>
      <c r="G367" s="188">
        <f>ROUND(E367*F367,2)</f>
        <v>0</v>
      </c>
      <c r="H367" s="161"/>
      <c r="I367" s="160">
        <f>ROUND(E367*H367,2)</f>
        <v>0</v>
      </c>
      <c r="J367" s="161"/>
      <c r="K367" s="160">
        <f>ROUND(E367*J367,2)</f>
        <v>0</v>
      </c>
      <c r="L367" s="160">
        <v>21</v>
      </c>
      <c r="M367" s="160">
        <f>G367*(1+L367/100)</f>
        <v>0</v>
      </c>
      <c r="N367" s="160">
        <v>2.2000000000000001E-4</v>
      </c>
      <c r="O367" s="160">
        <f>ROUND(E367*N367,2)</f>
        <v>0.03</v>
      </c>
      <c r="P367" s="160">
        <v>0</v>
      </c>
      <c r="Q367" s="160">
        <f>ROUND(E367*P367,2)</f>
        <v>0</v>
      </c>
      <c r="R367" s="160" t="s">
        <v>335</v>
      </c>
      <c r="S367" s="160" t="s">
        <v>381</v>
      </c>
      <c r="T367" s="160" t="s">
        <v>127</v>
      </c>
      <c r="U367" s="160">
        <v>0</v>
      </c>
      <c r="V367" s="160">
        <f>ROUND(E367*U367,2)</f>
        <v>0</v>
      </c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336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>
      <c r="A368" s="177">
        <v>70</v>
      </c>
      <c r="B368" s="178" t="s">
        <v>382</v>
      </c>
      <c r="C368" s="193" t="s">
        <v>383</v>
      </c>
      <c r="D368" s="179" t="s">
        <v>136</v>
      </c>
      <c r="E368" s="180">
        <v>157.20320000000001</v>
      </c>
      <c r="F368" s="181"/>
      <c r="G368" s="182">
        <f>ROUND(E368*F368,2)</f>
        <v>0</v>
      </c>
      <c r="H368" s="161"/>
      <c r="I368" s="160">
        <f>ROUND(E368*H368,2)</f>
        <v>0</v>
      </c>
      <c r="J368" s="161"/>
      <c r="K368" s="160">
        <f>ROUND(E368*J368,2)</f>
        <v>0</v>
      </c>
      <c r="L368" s="160">
        <v>21</v>
      </c>
      <c r="M368" s="160">
        <f>G368*(1+L368/100)</f>
        <v>0</v>
      </c>
      <c r="N368" s="160">
        <v>1.0999999999999999E-2</v>
      </c>
      <c r="O368" s="160">
        <f>ROUND(E368*N368,2)</f>
        <v>1.73</v>
      </c>
      <c r="P368" s="160">
        <v>0</v>
      </c>
      <c r="Q368" s="160">
        <f>ROUND(E368*P368,2)</f>
        <v>0</v>
      </c>
      <c r="R368" s="160" t="s">
        <v>335</v>
      </c>
      <c r="S368" s="160" t="s">
        <v>137</v>
      </c>
      <c r="T368" s="160" t="s">
        <v>127</v>
      </c>
      <c r="U368" s="160">
        <v>0</v>
      </c>
      <c r="V368" s="160">
        <f>ROUND(E368*U368,2)</f>
        <v>0</v>
      </c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326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>
      <c r="A369" s="157"/>
      <c r="B369" s="158"/>
      <c r="C369" s="194" t="s">
        <v>384</v>
      </c>
      <c r="D369" s="162"/>
      <c r="E369" s="163">
        <v>157.20320000000001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139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>
      <c r="A370" s="157">
        <v>71</v>
      </c>
      <c r="B370" s="158" t="s">
        <v>385</v>
      </c>
      <c r="C370" s="199" t="s">
        <v>386</v>
      </c>
      <c r="D370" s="159" t="s">
        <v>0</v>
      </c>
      <c r="E370" s="189"/>
      <c r="F370" s="161"/>
      <c r="G370" s="160">
        <f>ROUND(E370*F370,2)</f>
        <v>0</v>
      </c>
      <c r="H370" s="161"/>
      <c r="I370" s="160">
        <f>ROUND(E370*H370,2)</f>
        <v>0</v>
      </c>
      <c r="J370" s="161"/>
      <c r="K370" s="160">
        <f>ROUND(E370*J370,2)</f>
        <v>0</v>
      </c>
      <c r="L370" s="160">
        <v>21</v>
      </c>
      <c r="M370" s="160">
        <f>G370*(1+L370/100)</f>
        <v>0</v>
      </c>
      <c r="N370" s="160">
        <v>0</v>
      </c>
      <c r="O370" s="160">
        <f>ROUND(E370*N370,2)</f>
        <v>0</v>
      </c>
      <c r="P370" s="160">
        <v>0</v>
      </c>
      <c r="Q370" s="160">
        <f>ROUND(E370*P370,2)</f>
        <v>0</v>
      </c>
      <c r="R370" s="160"/>
      <c r="S370" s="160" t="s">
        <v>137</v>
      </c>
      <c r="T370" s="160" t="s">
        <v>137</v>
      </c>
      <c r="U370" s="160">
        <v>0</v>
      </c>
      <c r="V370" s="160">
        <f>ROUND(E370*U370,2)</f>
        <v>0</v>
      </c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271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>
      <c r="A371" s="171" t="s">
        <v>121</v>
      </c>
      <c r="B371" s="172" t="s">
        <v>84</v>
      </c>
      <c r="C371" s="191" t="s">
        <v>85</v>
      </c>
      <c r="D371" s="173"/>
      <c r="E371" s="174"/>
      <c r="F371" s="175"/>
      <c r="G371" s="176">
        <f>SUMIF(AG372:AG376,"&lt;&gt;NOR",G372:G376)</f>
        <v>0</v>
      </c>
      <c r="H371" s="170"/>
      <c r="I371" s="170">
        <f>SUM(I372:I376)</f>
        <v>0</v>
      </c>
      <c r="J371" s="170"/>
      <c r="K371" s="170">
        <f>SUM(K372:K376)</f>
        <v>0</v>
      </c>
      <c r="L371" s="170"/>
      <c r="M371" s="170">
        <f>SUM(M372:M376)</f>
        <v>0</v>
      </c>
      <c r="N371" s="170"/>
      <c r="O371" s="170">
        <f>SUM(O372:O376)</f>
        <v>0</v>
      </c>
      <c r="P371" s="170"/>
      <c r="Q371" s="170">
        <f>SUM(Q372:Q376)</f>
        <v>0</v>
      </c>
      <c r="R371" s="170"/>
      <c r="S371" s="170"/>
      <c r="T371" s="170"/>
      <c r="U371" s="170"/>
      <c r="V371" s="170">
        <f>SUM(V372:V376)</f>
        <v>2.98</v>
      </c>
      <c r="W371" s="170"/>
      <c r="AG371" t="s">
        <v>122</v>
      </c>
    </row>
    <row r="372" spans="1:60" outlineLevel="1">
      <c r="A372" s="177">
        <v>72</v>
      </c>
      <c r="B372" s="178" t="s">
        <v>387</v>
      </c>
      <c r="C372" s="193" t="s">
        <v>388</v>
      </c>
      <c r="D372" s="179" t="s">
        <v>136</v>
      </c>
      <c r="E372" s="180">
        <v>7.3840000000000003</v>
      </c>
      <c r="F372" s="181"/>
      <c r="G372" s="182">
        <f>ROUND(E372*F372,2)</f>
        <v>0</v>
      </c>
      <c r="H372" s="161"/>
      <c r="I372" s="160">
        <f>ROUND(E372*H372,2)</f>
        <v>0</v>
      </c>
      <c r="J372" s="161"/>
      <c r="K372" s="160">
        <f>ROUND(E372*J372,2)</f>
        <v>0</v>
      </c>
      <c r="L372" s="160">
        <v>21</v>
      </c>
      <c r="M372" s="160">
        <f>G372*(1+L372/100)</f>
        <v>0</v>
      </c>
      <c r="N372" s="160">
        <v>3.1E-4</v>
      </c>
      <c r="O372" s="160">
        <f>ROUND(E372*N372,2)</f>
        <v>0</v>
      </c>
      <c r="P372" s="160">
        <v>0</v>
      </c>
      <c r="Q372" s="160">
        <f>ROUND(E372*P372,2)</f>
        <v>0</v>
      </c>
      <c r="R372" s="160"/>
      <c r="S372" s="160" t="s">
        <v>137</v>
      </c>
      <c r="T372" s="160" t="s">
        <v>137</v>
      </c>
      <c r="U372" s="160">
        <v>0.40300000000000002</v>
      </c>
      <c r="V372" s="160">
        <f>ROUND(E372*U372,2)</f>
        <v>2.98</v>
      </c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274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>
      <c r="A373" s="157"/>
      <c r="B373" s="158"/>
      <c r="C373" s="194" t="s">
        <v>389</v>
      </c>
      <c r="D373" s="162"/>
      <c r="E373" s="163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139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>
      <c r="A374" s="157"/>
      <c r="B374" s="158"/>
      <c r="C374" s="194" t="s">
        <v>390</v>
      </c>
      <c r="D374" s="162"/>
      <c r="E374" s="163">
        <v>1.8160000000000001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139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>
      <c r="A375" s="157"/>
      <c r="B375" s="158"/>
      <c r="C375" s="194" t="s">
        <v>391</v>
      </c>
      <c r="D375" s="162"/>
      <c r="E375" s="163">
        <v>5.5679999999999996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139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>
      <c r="A376" s="183">
        <v>73</v>
      </c>
      <c r="B376" s="184" t="s">
        <v>392</v>
      </c>
      <c r="C376" s="192" t="s">
        <v>393</v>
      </c>
      <c r="D376" s="185" t="s">
        <v>160</v>
      </c>
      <c r="E376" s="186">
        <v>34</v>
      </c>
      <c r="F376" s="187"/>
      <c r="G376" s="188">
        <f>ROUND(E376*F376,2)</f>
        <v>0</v>
      </c>
      <c r="H376" s="161"/>
      <c r="I376" s="160">
        <f>ROUND(E376*H376,2)</f>
        <v>0</v>
      </c>
      <c r="J376" s="161"/>
      <c r="K376" s="160">
        <f>ROUND(E376*J376,2)</f>
        <v>0</v>
      </c>
      <c r="L376" s="160">
        <v>21</v>
      </c>
      <c r="M376" s="160">
        <f>G376*(1+L376/100)</f>
        <v>0</v>
      </c>
      <c r="N376" s="160">
        <v>0</v>
      </c>
      <c r="O376" s="160">
        <f>ROUND(E376*N376,2)</f>
        <v>0</v>
      </c>
      <c r="P376" s="160">
        <v>0</v>
      </c>
      <c r="Q376" s="160">
        <f>ROUND(E376*P376,2)</f>
        <v>0</v>
      </c>
      <c r="R376" s="160"/>
      <c r="S376" s="160" t="s">
        <v>126</v>
      </c>
      <c r="T376" s="160" t="s">
        <v>127</v>
      </c>
      <c r="U376" s="160">
        <v>0</v>
      </c>
      <c r="V376" s="160">
        <f>ROUND(E376*U376,2)</f>
        <v>0</v>
      </c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128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>
      <c r="A377" s="171" t="s">
        <v>121</v>
      </c>
      <c r="B377" s="172" t="s">
        <v>86</v>
      </c>
      <c r="C377" s="191" t="s">
        <v>87</v>
      </c>
      <c r="D377" s="173"/>
      <c r="E377" s="174"/>
      <c r="F377" s="175"/>
      <c r="G377" s="176">
        <f>SUMIF(AG378:AG470,"&lt;&gt;NOR",G378:G470)</f>
        <v>0</v>
      </c>
      <c r="H377" s="170"/>
      <c r="I377" s="170">
        <f>SUM(I378:I470)</f>
        <v>0</v>
      </c>
      <c r="J377" s="170"/>
      <c r="K377" s="170">
        <f>SUM(K378:K470)</f>
        <v>0</v>
      </c>
      <c r="L377" s="170"/>
      <c r="M377" s="170">
        <f>SUM(M378:M470)</f>
        <v>0</v>
      </c>
      <c r="N377" s="170"/>
      <c r="O377" s="170">
        <f>SUM(O378:O470)</f>
        <v>0.48</v>
      </c>
      <c r="P377" s="170"/>
      <c r="Q377" s="170">
        <f>SUM(Q378:Q470)</f>
        <v>0</v>
      </c>
      <c r="R377" s="170"/>
      <c r="S377" s="170"/>
      <c r="T377" s="170"/>
      <c r="U377" s="170"/>
      <c r="V377" s="170">
        <f>SUM(V378:V470)</f>
        <v>302.36</v>
      </c>
      <c r="W377" s="170"/>
      <c r="AG377" t="s">
        <v>122</v>
      </c>
    </row>
    <row r="378" spans="1:60" outlineLevel="1">
      <c r="A378" s="177">
        <v>74</v>
      </c>
      <c r="B378" s="178" t="s">
        <v>394</v>
      </c>
      <c r="C378" s="193" t="s">
        <v>395</v>
      </c>
      <c r="D378" s="179" t="s">
        <v>136</v>
      </c>
      <c r="E378" s="180">
        <v>99.385000000000005</v>
      </c>
      <c r="F378" s="181"/>
      <c r="G378" s="182">
        <f>ROUND(E378*F378,2)</f>
        <v>0</v>
      </c>
      <c r="H378" s="161"/>
      <c r="I378" s="160">
        <f>ROUND(E378*H378,2)</f>
        <v>0</v>
      </c>
      <c r="J378" s="161"/>
      <c r="K378" s="160">
        <f>ROUND(E378*J378,2)</f>
        <v>0</v>
      </c>
      <c r="L378" s="160">
        <v>21</v>
      </c>
      <c r="M378" s="160">
        <f>G378*(1+L378/100)</f>
        <v>0</v>
      </c>
      <c r="N378" s="160">
        <v>0</v>
      </c>
      <c r="O378" s="160">
        <f>ROUND(E378*N378,2)</f>
        <v>0</v>
      </c>
      <c r="P378" s="160">
        <v>0</v>
      </c>
      <c r="Q378" s="160">
        <f>ROUND(E378*P378,2)</f>
        <v>0</v>
      </c>
      <c r="R378" s="160"/>
      <c r="S378" s="160" t="s">
        <v>137</v>
      </c>
      <c r="T378" s="160" t="s">
        <v>137</v>
      </c>
      <c r="U378" s="160">
        <v>6.9709999999999994E-2</v>
      </c>
      <c r="V378" s="160">
        <f>ROUND(E378*U378,2)</f>
        <v>6.93</v>
      </c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274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>
      <c r="A379" s="157"/>
      <c r="B379" s="158"/>
      <c r="C379" s="194" t="s">
        <v>396</v>
      </c>
      <c r="D379" s="162"/>
      <c r="E379" s="163">
        <v>99.385000000000005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139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>
      <c r="A380" s="183">
        <v>75</v>
      </c>
      <c r="B380" s="184" t="s">
        <v>397</v>
      </c>
      <c r="C380" s="192" t="s">
        <v>398</v>
      </c>
      <c r="D380" s="185" t="s">
        <v>136</v>
      </c>
      <c r="E380" s="186">
        <v>1987.7</v>
      </c>
      <c r="F380" s="187"/>
      <c r="G380" s="188">
        <f>ROUND(E380*F380,2)</f>
        <v>0</v>
      </c>
      <c r="H380" s="161"/>
      <c r="I380" s="160">
        <f>ROUND(E380*H380,2)</f>
        <v>0</v>
      </c>
      <c r="J380" s="161"/>
      <c r="K380" s="160">
        <f>ROUND(E380*J380,2)</f>
        <v>0</v>
      </c>
      <c r="L380" s="160">
        <v>21</v>
      </c>
      <c r="M380" s="160">
        <f>G380*(1+L380/100)</f>
        <v>0</v>
      </c>
      <c r="N380" s="160">
        <v>6.9999999999999994E-5</v>
      </c>
      <c r="O380" s="160">
        <f>ROUND(E380*N380,2)</f>
        <v>0.14000000000000001</v>
      </c>
      <c r="P380" s="160">
        <v>0</v>
      </c>
      <c r="Q380" s="160">
        <f>ROUND(E380*P380,2)</f>
        <v>0</v>
      </c>
      <c r="R380" s="160"/>
      <c r="S380" s="160" t="s">
        <v>137</v>
      </c>
      <c r="T380" s="160" t="s">
        <v>137</v>
      </c>
      <c r="U380" s="160">
        <v>3.2480000000000002E-2</v>
      </c>
      <c r="V380" s="160">
        <f>ROUND(E380*U380,2)</f>
        <v>64.56</v>
      </c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274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>
      <c r="A381" s="177">
        <v>76</v>
      </c>
      <c r="B381" s="178" t="s">
        <v>399</v>
      </c>
      <c r="C381" s="193" t="s">
        <v>400</v>
      </c>
      <c r="D381" s="179" t="s">
        <v>136</v>
      </c>
      <c r="E381" s="180">
        <v>1987.7055399999999</v>
      </c>
      <c r="F381" s="181"/>
      <c r="G381" s="182">
        <f>ROUND(E381*F381,2)</f>
        <v>0</v>
      </c>
      <c r="H381" s="161"/>
      <c r="I381" s="160">
        <f>ROUND(E381*H381,2)</f>
        <v>0</v>
      </c>
      <c r="J381" s="161"/>
      <c r="K381" s="160">
        <f>ROUND(E381*J381,2)</f>
        <v>0</v>
      </c>
      <c r="L381" s="160">
        <v>21</v>
      </c>
      <c r="M381" s="160">
        <f>G381*(1+L381/100)</f>
        <v>0</v>
      </c>
      <c r="N381" s="160">
        <v>1.4999999999999999E-4</v>
      </c>
      <c r="O381" s="160">
        <f>ROUND(E381*N381,2)</f>
        <v>0.3</v>
      </c>
      <c r="P381" s="160">
        <v>0</v>
      </c>
      <c r="Q381" s="160">
        <f>ROUND(E381*P381,2)</f>
        <v>0</v>
      </c>
      <c r="R381" s="160"/>
      <c r="S381" s="160" t="s">
        <v>137</v>
      </c>
      <c r="T381" s="160" t="s">
        <v>137</v>
      </c>
      <c r="U381" s="160">
        <v>0.10902000000000001</v>
      </c>
      <c r="V381" s="160">
        <f>ROUND(E381*U381,2)</f>
        <v>216.7</v>
      </c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274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>
      <c r="A382" s="157"/>
      <c r="B382" s="158"/>
      <c r="C382" s="194" t="s">
        <v>138</v>
      </c>
      <c r="D382" s="162"/>
      <c r="E382" s="163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139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>
      <c r="A383" s="157"/>
      <c r="B383" s="158"/>
      <c r="C383" s="194" t="s">
        <v>401</v>
      </c>
      <c r="D383" s="162"/>
      <c r="E383" s="163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139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ht="22.5" outlineLevel="1">
      <c r="A384" s="157"/>
      <c r="B384" s="158"/>
      <c r="C384" s="194" t="s">
        <v>223</v>
      </c>
      <c r="D384" s="162"/>
      <c r="E384" s="163">
        <v>118.35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139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ht="22.5" outlineLevel="1">
      <c r="A385" s="157"/>
      <c r="B385" s="158"/>
      <c r="C385" s="194" t="s">
        <v>224</v>
      </c>
      <c r="D385" s="162"/>
      <c r="E385" s="163">
        <v>67.03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139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>
      <c r="A386" s="157"/>
      <c r="B386" s="158"/>
      <c r="C386" s="194" t="s">
        <v>402</v>
      </c>
      <c r="D386" s="162"/>
      <c r="E386" s="163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139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>
      <c r="A387" s="157"/>
      <c r="B387" s="158"/>
      <c r="C387" s="194" t="s">
        <v>403</v>
      </c>
      <c r="D387" s="162"/>
      <c r="E387" s="163">
        <v>162.864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139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>
      <c r="A388" s="157"/>
      <c r="B388" s="158"/>
      <c r="C388" s="194" t="s">
        <v>404</v>
      </c>
      <c r="D388" s="162"/>
      <c r="E388" s="163">
        <v>54.906599999999997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139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>
      <c r="A389" s="157"/>
      <c r="B389" s="158"/>
      <c r="C389" s="194" t="s">
        <v>405</v>
      </c>
      <c r="D389" s="162"/>
      <c r="E389" s="163">
        <v>46.3386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139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>
      <c r="A390" s="157"/>
      <c r="B390" s="158"/>
      <c r="C390" s="194" t="s">
        <v>406</v>
      </c>
      <c r="D390" s="162"/>
      <c r="E390" s="163">
        <v>16.472999999999999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139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>
      <c r="A391" s="157"/>
      <c r="B391" s="158"/>
      <c r="C391" s="194" t="s">
        <v>407</v>
      </c>
      <c r="D391" s="162"/>
      <c r="E391" s="163">
        <v>27.54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139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>
      <c r="A392" s="157"/>
      <c r="B392" s="158"/>
      <c r="C392" s="194" t="s">
        <v>408</v>
      </c>
      <c r="D392" s="162"/>
      <c r="E392" s="163">
        <v>59.262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139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>
      <c r="A393" s="157"/>
      <c r="B393" s="158"/>
      <c r="C393" s="194" t="s">
        <v>409</v>
      </c>
      <c r="D393" s="162"/>
      <c r="E393" s="163">
        <v>34.030799999999999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139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>
      <c r="A394" s="157"/>
      <c r="B394" s="158"/>
      <c r="C394" s="194" t="s">
        <v>410</v>
      </c>
      <c r="D394" s="162"/>
      <c r="E394" s="163">
        <v>16.763999999999999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139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>
      <c r="A395" s="157"/>
      <c r="B395" s="158"/>
      <c r="C395" s="194" t="s">
        <v>411</v>
      </c>
      <c r="D395" s="162"/>
      <c r="E395" s="163">
        <v>55.251199999999997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139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ht="33.75" outlineLevel="1">
      <c r="A396" s="157"/>
      <c r="B396" s="158"/>
      <c r="C396" s="194" t="s">
        <v>412</v>
      </c>
      <c r="D396" s="162"/>
      <c r="E396" s="163">
        <v>17.760750000000002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139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>
      <c r="A397" s="157"/>
      <c r="B397" s="158"/>
      <c r="C397" s="194" t="s">
        <v>413</v>
      </c>
      <c r="D397" s="162"/>
      <c r="E397" s="163">
        <v>28.56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139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>
      <c r="A398" s="157"/>
      <c r="B398" s="158"/>
      <c r="C398" s="194" t="s">
        <v>414</v>
      </c>
      <c r="D398" s="162"/>
      <c r="E398" s="163">
        <v>54.432400000000001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139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>
      <c r="A399" s="157"/>
      <c r="B399" s="158"/>
      <c r="C399" s="194" t="s">
        <v>415</v>
      </c>
      <c r="D399" s="162"/>
      <c r="E399" s="163">
        <v>15.2235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139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>
      <c r="A400" s="157"/>
      <c r="B400" s="158"/>
      <c r="C400" s="194" t="s">
        <v>416</v>
      </c>
      <c r="D400" s="162"/>
      <c r="E400" s="163">
        <v>29.988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139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>
      <c r="A401" s="157"/>
      <c r="B401" s="158"/>
      <c r="C401" s="194" t="s">
        <v>417</v>
      </c>
      <c r="D401" s="162"/>
      <c r="E401" s="163">
        <v>47.704000000000001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139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>
      <c r="A402" s="157"/>
      <c r="B402" s="158"/>
      <c r="C402" s="194" t="s">
        <v>418</v>
      </c>
      <c r="D402" s="162"/>
      <c r="E402" s="163">
        <v>15.555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139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>
      <c r="A403" s="157"/>
      <c r="B403" s="158"/>
      <c r="C403" s="194" t="s">
        <v>419</v>
      </c>
      <c r="D403" s="162"/>
      <c r="E403" s="163">
        <v>57.102400000000003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139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>
      <c r="A404" s="157"/>
      <c r="B404" s="158"/>
      <c r="C404" s="194" t="s">
        <v>420</v>
      </c>
      <c r="D404" s="162"/>
      <c r="E404" s="163">
        <v>50.053600000000003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139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>
      <c r="A405" s="157"/>
      <c r="B405" s="158"/>
      <c r="C405" s="194" t="s">
        <v>421</v>
      </c>
      <c r="D405" s="162"/>
      <c r="E405" s="163">
        <v>17.34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139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>
      <c r="A406" s="157"/>
      <c r="B406" s="158"/>
      <c r="C406" s="194" t="s">
        <v>422</v>
      </c>
      <c r="D406" s="162"/>
      <c r="E406" s="163">
        <v>27.958200000000001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139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>
      <c r="A407" s="157"/>
      <c r="B407" s="158"/>
      <c r="C407" s="198" t="s">
        <v>225</v>
      </c>
      <c r="D407" s="168"/>
      <c r="E407" s="169">
        <v>1020.48805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139</v>
      </c>
      <c r="AH407" s="150">
        <v>1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>
      <c r="A408" s="157"/>
      <c r="B408" s="158"/>
      <c r="C408" s="194" t="s">
        <v>143</v>
      </c>
      <c r="D408" s="162"/>
      <c r="E408" s="163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139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>
      <c r="A409" s="157"/>
      <c r="B409" s="158"/>
      <c r="C409" s="194" t="s">
        <v>401</v>
      </c>
      <c r="D409" s="162"/>
      <c r="E409" s="163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139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ht="22.5" outlineLevel="1">
      <c r="A410" s="157"/>
      <c r="B410" s="158"/>
      <c r="C410" s="194" t="s">
        <v>226</v>
      </c>
      <c r="D410" s="162"/>
      <c r="E410" s="163">
        <v>114.64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139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ht="22.5" outlineLevel="1">
      <c r="A411" s="157"/>
      <c r="B411" s="158"/>
      <c r="C411" s="194" t="s">
        <v>227</v>
      </c>
      <c r="D411" s="162"/>
      <c r="E411" s="163">
        <v>83.65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139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>
      <c r="A412" s="157"/>
      <c r="B412" s="158"/>
      <c r="C412" s="194" t="s">
        <v>402</v>
      </c>
      <c r="D412" s="162"/>
      <c r="E412" s="163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139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>
      <c r="A413" s="157"/>
      <c r="B413" s="158"/>
      <c r="C413" s="194" t="s">
        <v>423</v>
      </c>
      <c r="D413" s="162"/>
      <c r="E413" s="163">
        <v>161.05439999999999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139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>
      <c r="A414" s="157"/>
      <c r="B414" s="158"/>
      <c r="C414" s="194" t="s">
        <v>424</v>
      </c>
      <c r="D414" s="162"/>
      <c r="E414" s="163">
        <v>57.865000000000002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139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>
      <c r="A415" s="157"/>
      <c r="B415" s="158"/>
      <c r="C415" s="194" t="s">
        <v>425</v>
      </c>
      <c r="D415" s="162"/>
      <c r="E415" s="163">
        <v>46.15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139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>
      <c r="A416" s="157"/>
      <c r="B416" s="158"/>
      <c r="C416" s="194" t="s">
        <v>426</v>
      </c>
      <c r="D416" s="162"/>
      <c r="E416" s="163">
        <v>13.715999999999999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139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>
      <c r="A417" s="157"/>
      <c r="B417" s="158"/>
      <c r="C417" s="194" t="s">
        <v>427</v>
      </c>
      <c r="D417" s="162"/>
      <c r="E417" s="163">
        <v>28.803599999999999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139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>
      <c r="A418" s="157"/>
      <c r="B418" s="158"/>
      <c r="C418" s="194" t="s">
        <v>428</v>
      </c>
      <c r="D418" s="162"/>
      <c r="E418" s="163">
        <v>57.814399999999999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139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>
      <c r="A419" s="157"/>
      <c r="B419" s="158"/>
      <c r="C419" s="194" t="s">
        <v>429</v>
      </c>
      <c r="D419" s="162"/>
      <c r="E419" s="163">
        <v>38.734999999999999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139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>
      <c r="A420" s="157"/>
      <c r="B420" s="158"/>
      <c r="C420" s="194" t="s">
        <v>430</v>
      </c>
      <c r="D420" s="162"/>
      <c r="E420" s="163">
        <v>15.0528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139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>
      <c r="A421" s="157"/>
      <c r="B421" s="158"/>
      <c r="C421" s="194" t="s">
        <v>431</v>
      </c>
      <c r="D421" s="162"/>
      <c r="E421" s="163">
        <v>33.281999999999996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139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>
      <c r="A422" s="157"/>
      <c r="B422" s="158"/>
      <c r="C422" s="194" t="s">
        <v>432</v>
      </c>
      <c r="D422" s="162"/>
      <c r="E422" s="163">
        <v>54.705500000000001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139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>
      <c r="A423" s="157"/>
      <c r="B423" s="158"/>
      <c r="C423" s="194" t="s">
        <v>433</v>
      </c>
      <c r="D423" s="162"/>
      <c r="E423" s="163">
        <v>17.90005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139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>
      <c r="A424" s="157"/>
      <c r="B424" s="158"/>
      <c r="C424" s="194" t="s">
        <v>434</v>
      </c>
      <c r="D424" s="162"/>
      <c r="E424" s="163">
        <v>41.003999999999998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139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>
      <c r="A425" s="157"/>
      <c r="B425" s="158"/>
      <c r="C425" s="194" t="s">
        <v>435</v>
      </c>
      <c r="D425" s="162"/>
      <c r="E425" s="163">
        <v>17.684699999999999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139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>
      <c r="A426" s="157"/>
      <c r="B426" s="158"/>
      <c r="C426" s="194" t="s">
        <v>436</v>
      </c>
      <c r="D426" s="162"/>
      <c r="E426" s="163">
        <v>37.332000000000001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139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>
      <c r="A427" s="157"/>
      <c r="B427" s="158"/>
      <c r="C427" s="194" t="s">
        <v>437</v>
      </c>
      <c r="D427" s="162"/>
      <c r="E427" s="163">
        <v>16.574999999999999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139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>
      <c r="A428" s="157"/>
      <c r="B428" s="158"/>
      <c r="C428" s="194" t="s">
        <v>438</v>
      </c>
      <c r="D428" s="162"/>
      <c r="E428" s="163">
        <v>14.994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139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>
      <c r="A429" s="157"/>
      <c r="B429" s="158"/>
      <c r="C429" s="194" t="s">
        <v>439</v>
      </c>
      <c r="D429" s="162"/>
      <c r="E429" s="163">
        <v>57.9054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139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>
      <c r="A430" s="157"/>
      <c r="B430" s="158"/>
      <c r="C430" s="194" t="s">
        <v>440</v>
      </c>
      <c r="D430" s="162"/>
      <c r="E430" s="163">
        <v>47.290999999999997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139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>
      <c r="A431" s="157"/>
      <c r="B431" s="158"/>
      <c r="C431" s="194" t="s">
        <v>441</v>
      </c>
      <c r="D431" s="162"/>
      <c r="E431" s="163">
        <v>14.04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139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>
      <c r="A432" s="157"/>
      <c r="B432" s="158"/>
      <c r="C432" s="194" t="s">
        <v>442</v>
      </c>
      <c r="D432" s="162"/>
      <c r="E432" s="163">
        <v>28.222639999999998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139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>
      <c r="A433" s="157"/>
      <c r="B433" s="158"/>
      <c r="C433" s="194" t="s">
        <v>443</v>
      </c>
      <c r="D433" s="162"/>
      <c r="E433" s="163">
        <v>58.607999999999997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139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>
      <c r="A434" s="157"/>
      <c r="B434" s="158"/>
      <c r="C434" s="198" t="s">
        <v>225</v>
      </c>
      <c r="D434" s="168"/>
      <c r="E434" s="169">
        <v>1057.02549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139</v>
      </c>
      <c r="AH434" s="150">
        <v>1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>
      <c r="A435" s="157"/>
      <c r="B435" s="158"/>
      <c r="C435" s="194" t="s">
        <v>444</v>
      </c>
      <c r="D435" s="162"/>
      <c r="E435" s="163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139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>
      <c r="A436" s="157"/>
      <c r="B436" s="158"/>
      <c r="C436" s="194" t="s">
        <v>138</v>
      </c>
      <c r="D436" s="162"/>
      <c r="E436" s="163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139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>
      <c r="A437" s="157"/>
      <c r="B437" s="158"/>
      <c r="C437" s="194" t="s">
        <v>445</v>
      </c>
      <c r="D437" s="162"/>
      <c r="E437" s="163">
        <v>-29.52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139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>
      <c r="A438" s="157"/>
      <c r="B438" s="158"/>
      <c r="C438" s="194" t="s">
        <v>143</v>
      </c>
      <c r="D438" s="162"/>
      <c r="E438" s="163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139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>
      <c r="A439" s="157"/>
      <c r="B439" s="158"/>
      <c r="C439" s="194" t="s">
        <v>446</v>
      </c>
      <c r="D439" s="162"/>
      <c r="E439" s="163">
        <v>-30.672000000000001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139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>
      <c r="A440" s="157"/>
      <c r="B440" s="158"/>
      <c r="C440" s="194" t="s">
        <v>447</v>
      </c>
      <c r="D440" s="162"/>
      <c r="E440" s="163">
        <v>-29.616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139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ht="22.5" outlineLevel="1">
      <c r="A441" s="177">
        <v>77</v>
      </c>
      <c r="B441" s="178" t="s">
        <v>448</v>
      </c>
      <c r="C441" s="193" t="s">
        <v>449</v>
      </c>
      <c r="D441" s="179" t="s">
        <v>136</v>
      </c>
      <c r="E441" s="180">
        <v>79.382800000000003</v>
      </c>
      <c r="F441" s="181"/>
      <c r="G441" s="182">
        <f>ROUND(E441*F441,2)</f>
        <v>0</v>
      </c>
      <c r="H441" s="161"/>
      <c r="I441" s="160">
        <f>ROUND(E441*H441,2)</f>
        <v>0</v>
      </c>
      <c r="J441" s="161"/>
      <c r="K441" s="160">
        <f>ROUND(E441*J441,2)</f>
        <v>0</v>
      </c>
      <c r="L441" s="160">
        <v>21</v>
      </c>
      <c r="M441" s="160">
        <f>G441*(1+L441/100)</f>
        <v>0</v>
      </c>
      <c r="N441" s="160">
        <v>3.2000000000000003E-4</v>
      </c>
      <c r="O441" s="160">
        <f>ROUND(E441*N441,2)</f>
        <v>0.03</v>
      </c>
      <c r="P441" s="160">
        <v>0</v>
      </c>
      <c r="Q441" s="160">
        <f>ROUND(E441*P441,2)</f>
        <v>0</v>
      </c>
      <c r="R441" s="160"/>
      <c r="S441" s="160" t="s">
        <v>137</v>
      </c>
      <c r="T441" s="160" t="s">
        <v>137</v>
      </c>
      <c r="U441" s="160">
        <v>0.13439999999999999</v>
      </c>
      <c r="V441" s="160">
        <f>ROUND(E441*U441,2)</f>
        <v>10.67</v>
      </c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274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>
      <c r="A442" s="157"/>
      <c r="B442" s="158"/>
      <c r="C442" s="194" t="s">
        <v>450</v>
      </c>
      <c r="D442" s="162"/>
      <c r="E442" s="163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139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>
      <c r="A443" s="157"/>
      <c r="B443" s="158"/>
      <c r="C443" s="194" t="s">
        <v>138</v>
      </c>
      <c r="D443" s="162"/>
      <c r="E443" s="163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139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>
      <c r="A444" s="157"/>
      <c r="B444" s="158"/>
      <c r="C444" s="194" t="s">
        <v>151</v>
      </c>
      <c r="D444" s="162"/>
      <c r="E444" s="163">
        <v>7.88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139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>
      <c r="A445" s="157"/>
      <c r="B445" s="158"/>
      <c r="C445" s="194" t="s">
        <v>152</v>
      </c>
      <c r="D445" s="162"/>
      <c r="E445" s="163">
        <v>1.4350000000000001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139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>
      <c r="A446" s="157"/>
      <c r="B446" s="158"/>
      <c r="C446" s="194" t="s">
        <v>143</v>
      </c>
      <c r="D446" s="162"/>
      <c r="E446" s="163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139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>
      <c r="A447" s="157"/>
      <c r="B447" s="158"/>
      <c r="C447" s="194" t="s">
        <v>153</v>
      </c>
      <c r="D447" s="162"/>
      <c r="E447" s="163">
        <v>7.72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139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>
      <c r="A448" s="157"/>
      <c r="B448" s="158"/>
      <c r="C448" s="194" t="s">
        <v>154</v>
      </c>
      <c r="D448" s="162"/>
      <c r="E448" s="163">
        <v>7.52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139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>
      <c r="A449" s="157"/>
      <c r="B449" s="158"/>
      <c r="C449" s="194" t="s">
        <v>155</v>
      </c>
      <c r="D449" s="162"/>
      <c r="E449" s="163">
        <v>37.299999999999997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139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>
      <c r="A450" s="157"/>
      <c r="B450" s="158"/>
      <c r="C450" s="194" t="s">
        <v>219</v>
      </c>
      <c r="D450" s="162"/>
      <c r="E450" s="163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139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>
      <c r="A451" s="157"/>
      <c r="B451" s="158"/>
      <c r="C451" s="194" t="s">
        <v>138</v>
      </c>
      <c r="D451" s="162"/>
      <c r="E451" s="163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139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>
      <c r="A452" s="157"/>
      <c r="B452" s="158"/>
      <c r="C452" s="194" t="s">
        <v>451</v>
      </c>
      <c r="D452" s="162"/>
      <c r="E452" s="163">
        <v>2.2507999999999999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139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>
      <c r="A453" s="157"/>
      <c r="B453" s="158"/>
      <c r="C453" s="194" t="s">
        <v>452</v>
      </c>
      <c r="D453" s="162"/>
      <c r="E453" s="163">
        <v>1.379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139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>
      <c r="A454" s="157"/>
      <c r="B454" s="158"/>
      <c r="C454" s="194" t="s">
        <v>143</v>
      </c>
      <c r="D454" s="162"/>
      <c r="E454" s="163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139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>
      <c r="A455" s="157"/>
      <c r="B455" s="158"/>
      <c r="C455" s="194" t="s">
        <v>453</v>
      </c>
      <c r="D455" s="162"/>
      <c r="E455" s="163">
        <v>4.173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139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>
      <c r="A456" s="157"/>
      <c r="B456" s="158"/>
      <c r="C456" s="194" t="s">
        <v>454</v>
      </c>
      <c r="D456" s="162"/>
      <c r="E456" s="163">
        <v>1.379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139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>
      <c r="A457" s="157"/>
      <c r="B457" s="158"/>
      <c r="C457" s="194" t="s">
        <v>455</v>
      </c>
      <c r="D457" s="162"/>
      <c r="E457" s="163">
        <v>4.173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139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>
      <c r="A458" s="157"/>
      <c r="B458" s="158"/>
      <c r="C458" s="194" t="s">
        <v>456</v>
      </c>
      <c r="D458" s="162"/>
      <c r="E458" s="163">
        <v>4.173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139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ht="22.5" outlineLevel="1">
      <c r="A459" s="177">
        <v>78</v>
      </c>
      <c r="B459" s="178" t="s">
        <v>457</v>
      </c>
      <c r="C459" s="193" t="s">
        <v>458</v>
      </c>
      <c r="D459" s="179" t="s">
        <v>136</v>
      </c>
      <c r="E459" s="180">
        <v>34.303840000000001</v>
      </c>
      <c r="F459" s="181"/>
      <c r="G459" s="182">
        <f>ROUND(E459*F459,2)</f>
        <v>0</v>
      </c>
      <c r="H459" s="161"/>
      <c r="I459" s="160">
        <f>ROUND(E459*H459,2)</f>
        <v>0</v>
      </c>
      <c r="J459" s="161"/>
      <c r="K459" s="160">
        <f>ROUND(E459*J459,2)</f>
        <v>0</v>
      </c>
      <c r="L459" s="160">
        <v>21</v>
      </c>
      <c r="M459" s="160">
        <f>G459*(1+L459/100)</f>
        <v>0</v>
      </c>
      <c r="N459" s="160">
        <v>2.9E-4</v>
      </c>
      <c r="O459" s="160">
        <f>ROUND(E459*N459,2)</f>
        <v>0.01</v>
      </c>
      <c r="P459" s="160">
        <v>0</v>
      </c>
      <c r="Q459" s="160">
        <f>ROUND(E459*P459,2)</f>
        <v>0</v>
      </c>
      <c r="R459" s="160"/>
      <c r="S459" s="160" t="s">
        <v>126</v>
      </c>
      <c r="T459" s="160" t="s">
        <v>137</v>
      </c>
      <c r="U459" s="160">
        <v>0.10191</v>
      </c>
      <c r="V459" s="160">
        <f>ROUND(E459*U459,2)</f>
        <v>3.5</v>
      </c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128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>
      <c r="A460" s="157"/>
      <c r="B460" s="158"/>
      <c r="C460" s="194" t="s">
        <v>459</v>
      </c>
      <c r="D460" s="162"/>
      <c r="E460" s="163">
        <v>1.62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139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>
      <c r="A461" s="157"/>
      <c r="B461" s="158"/>
      <c r="C461" s="194" t="s">
        <v>460</v>
      </c>
      <c r="D461" s="162"/>
      <c r="E461" s="163">
        <v>4.2228000000000003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139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>
      <c r="A462" s="157"/>
      <c r="B462" s="158"/>
      <c r="C462" s="194" t="s">
        <v>461</v>
      </c>
      <c r="D462" s="162"/>
      <c r="E462" s="163">
        <v>1.68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139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>
      <c r="A463" s="157"/>
      <c r="B463" s="158"/>
      <c r="C463" s="194" t="s">
        <v>462</v>
      </c>
      <c r="D463" s="162"/>
      <c r="E463" s="163">
        <v>1.764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139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>
      <c r="A464" s="157"/>
      <c r="B464" s="158"/>
      <c r="C464" s="194" t="s">
        <v>463</v>
      </c>
      <c r="D464" s="162"/>
      <c r="E464" s="163">
        <v>1.6446000000000001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139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>
      <c r="A465" s="157"/>
      <c r="B465" s="158"/>
      <c r="C465" s="194" t="s">
        <v>464</v>
      </c>
      <c r="D465" s="162"/>
      <c r="E465" s="163">
        <v>1.5875999999999999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139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>
      <c r="A466" s="157"/>
      <c r="B466" s="158"/>
      <c r="C466" s="194" t="s">
        <v>465</v>
      </c>
      <c r="D466" s="162"/>
      <c r="E466" s="163">
        <v>8.2550000000000008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139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>
      <c r="A467" s="157"/>
      <c r="B467" s="158"/>
      <c r="C467" s="194" t="s">
        <v>466</v>
      </c>
      <c r="D467" s="162"/>
      <c r="E467" s="163">
        <v>2.3220000000000001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139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>
      <c r="A468" s="157"/>
      <c r="B468" s="158"/>
      <c r="C468" s="194" t="s">
        <v>467</v>
      </c>
      <c r="D468" s="162"/>
      <c r="E468" s="163">
        <v>7.9560000000000004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139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>
      <c r="A469" s="157"/>
      <c r="B469" s="158"/>
      <c r="C469" s="194" t="s">
        <v>468</v>
      </c>
      <c r="D469" s="162"/>
      <c r="E469" s="163">
        <v>0.88200000000000001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139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>
      <c r="A470" s="157"/>
      <c r="B470" s="158"/>
      <c r="C470" s="194" t="s">
        <v>469</v>
      </c>
      <c r="D470" s="162"/>
      <c r="E470" s="163">
        <v>2.3698399999999999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139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>
      <c r="A471" s="171" t="s">
        <v>121</v>
      </c>
      <c r="B471" s="172" t="s">
        <v>88</v>
      </c>
      <c r="C471" s="191" t="s">
        <v>89</v>
      </c>
      <c r="D471" s="173"/>
      <c r="E471" s="174"/>
      <c r="F471" s="175"/>
      <c r="G471" s="176">
        <f>SUMIF(AG472:AG472,"&lt;&gt;NOR",G472:G472)</f>
        <v>0</v>
      </c>
      <c r="H471" s="170"/>
      <c r="I471" s="170">
        <f>SUM(I472:I472)</f>
        <v>0</v>
      </c>
      <c r="J471" s="170"/>
      <c r="K471" s="170">
        <f>SUM(K472:K472)</f>
        <v>0</v>
      </c>
      <c r="L471" s="170"/>
      <c r="M471" s="170">
        <f>SUM(M472:M472)</f>
        <v>0</v>
      </c>
      <c r="N471" s="170"/>
      <c r="O471" s="170">
        <f>SUM(O472:O472)</f>
        <v>0</v>
      </c>
      <c r="P471" s="170"/>
      <c r="Q471" s="170">
        <f>SUM(Q472:Q472)</f>
        <v>0</v>
      </c>
      <c r="R471" s="170"/>
      <c r="S471" s="170"/>
      <c r="T471" s="170"/>
      <c r="U471" s="170"/>
      <c r="V471" s="170">
        <f>SUM(V472:V472)</f>
        <v>0</v>
      </c>
      <c r="W471" s="170"/>
      <c r="AG471" t="s">
        <v>122</v>
      </c>
    </row>
    <row r="472" spans="1:60" outlineLevel="1">
      <c r="A472" s="183">
        <v>79</v>
      </c>
      <c r="B472" s="184" t="s">
        <v>470</v>
      </c>
      <c r="C472" s="192" t="s">
        <v>471</v>
      </c>
      <c r="D472" s="185" t="s">
        <v>299</v>
      </c>
      <c r="E472" s="186">
        <v>1</v>
      </c>
      <c r="F472" s="187"/>
      <c r="G472" s="188">
        <f>ROUND(E472*F472,2)</f>
        <v>0</v>
      </c>
      <c r="H472" s="161"/>
      <c r="I472" s="160">
        <f>ROUND(E472*H472,2)</f>
        <v>0</v>
      </c>
      <c r="J472" s="161"/>
      <c r="K472" s="160">
        <f>ROUND(E472*J472,2)</f>
        <v>0</v>
      </c>
      <c r="L472" s="160">
        <v>21</v>
      </c>
      <c r="M472" s="160">
        <f>G472*(1+L472/100)</f>
        <v>0</v>
      </c>
      <c r="N472" s="160">
        <v>0</v>
      </c>
      <c r="O472" s="160">
        <f>ROUND(E472*N472,2)</f>
        <v>0</v>
      </c>
      <c r="P472" s="160">
        <v>0</v>
      </c>
      <c r="Q472" s="160">
        <f>ROUND(E472*P472,2)</f>
        <v>0</v>
      </c>
      <c r="R472" s="160"/>
      <c r="S472" s="160" t="s">
        <v>126</v>
      </c>
      <c r="T472" s="160" t="s">
        <v>127</v>
      </c>
      <c r="U472" s="160">
        <v>0</v>
      </c>
      <c r="V472" s="160">
        <f>ROUND(E472*U472,2)</f>
        <v>0</v>
      </c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128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>
      <c r="A473" s="171" t="s">
        <v>121</v>
      </c>
      <c r="B473" s="172" t="s">
        <v>90</v>
      </c>
      <c r="C473" s="191" t="s">
        <v>91</v>
      </c>
      <c r="D473" s="173"/>
      <c r="E473" s="174"/>
      <c r="F473" s="175"/>
      <c r="G473" s="176">
        <f>SUMIF(AG474:AG475,"&lt;&gt;NOR",G474:G475)</f>
        <v>0</v>
      </c>
      <c r="H473" s="170"/>
      <c r="I473" s="170">
        <f>SUM(I474:I475)</f>
        <v>0</v>
      </c>
      <c r="J473" s="170"/>
      <c r="K473" s="170">
        <f>SUM(K474:K475)</f>
        <v>0</v>
      </c>
      <c r="L473" s="170"/>
      <c r="M473" s="170">
        <f>SUM(M474:M475)</f>
        <v>0</v>
      </c>
      <c r="N473" s="170"/>
      <c r="O473" s="170">
        <f>SUM(O474:O475)</f>
        <v>0</v>
      </c>
      <c r="P473" s="170"/>
      <c r="Q473" s="170">
        <f>SUM(Q474:Q475)</f>
        <v>0</v>
      </c>
      <c r="R473" s="170"/>
      <c r="S473" s="170"/>
      <c r="T473" s="170"/>
      <c r="U473" s="170"/>
      <c r="V473" s="170">
        <f>SUM(V474:V475)</f>
        <v>0</v>
      </c>
      <c r="W473" s="170"/>
      <c r="AG473" t="s">
        <v>122</v>
      </c>
    </row>
    <row r="474" spans="1:60" outlineLevel="1">
      <c r="A474" s="183">
        <v>80</v>
      </c>
      <c r="B474" s="184" t="s">
        <v>472</v>
      </c>
      <c r="C474" s="192" t="s">
        <v>473</v>
      </c>
      <c r="D474" s="185" t="s">
        <v>299</v>
      </c>
      <c r="E474" s="186">
        <v>1</v>
      </c>
      <c r="F474" s="187"/>
      <c r="G474" s="188">
        <f>ROUND(E474*F474,2)</f>
        <v>0</v>
      </c>
      <c r="H474" s="161"/>
      <c r="I474" s="160">
        <f>ROUND(E474*H474,2)</f>
        <v>0</v>
      </c>
      <c r="J474" s="161"/>
      <c r="K474" s="160">
        <f>ROUND(E474*J474,2)</f>
        <v>0</v>
      </c>
      <c r="L474" s="160">
        <v>21</v>
      </c>
      <c r="M474" s="160">
        <f>G474*(1+L474/100)</f>
        <v>0</v>
      </c>
      <c r="N474" s="160">
        <v>0</v>
      </c>
      <c r="O474" s="160">
        <f>ROUND(E474*N474,2)</f>
        <v>0</v>
      </c>
      <c r="P474" s="160">
        <v>0</v>
      </c>
      <c r="Q474" s="160">
        <f>ROUND(E474*P474,2)</f>
        <v>0</v>
      </c>
      <c r="R474" s="160"/>
      <c r="S474" s="160" t="s">
        <v>126</v>
      </c>
      <c r="T474" s="160" t="s">
        <v>127</v>
      </c>
      <c r="U474" s="160">
        <v>0</v>
      </c>
      <c r="V474" s="160">
        <f>ROUND(E474*U474,2)</f>
        <v>0</v>
      </c>
      <c r="W474" s="16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128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ht="22.5" outlineLevel="1">
      <c r="A475" s="183">
        <v>81</v>
      </c>
      <c r="B475" s="184" t="s">
        <v>474</v>
      </c>
      <c r="C475" s="192" t="s">
        <v>475</v>
      </c>
      <c r="D475" s="185" t="s">
        <v>0</v>
      </c>
      <c r="E475" s="186">
        <v>6</v>
      </c>
      <c r="F475" s="187"/>
      <c r="G475" s="188">
        <f>ROUND(E475*F475,2)</f>
        <v>0</v>
      </c>
      <c r="H475" s="161"/>
      <c r="I475" s="160">
        <f>ROUND(E475*H475,2)</f>
        <v>0</v>
      </c>
      <c r="J475" s="161"/>
      <c r="K475" s="160">
        <f>ROUND(E475*J475,2)</f>
        <v>0</v>
      </c>
      <c r="L475" s="160">
        <v>21</v>
      </c>
      <c r="M475" s="160">
        <f>G475*(1+L475/100)</f>
        <v>0</v>
      </c>
      <c r="N475" s="160">
        <v>0</v>
      </c>
      <c r="O475" s="160">
        <f>ROUND(E475*N475,2)</f>
        <v>0</v>
      </c>
      <c r="P475" s="160">
        <v>0</v>
      </c>
      <c r="Q475" s="160">
        <f>ROUND(E475*P475,2)</f>
        <v>0</v>
      </c>
      <c r="R475" s="160"/>
      <c r="S475" s="160" t="s">
        <v>126</v>
      </c>
      <c r="T475" s="160" t="s">
        <v>127</v>
      </c>
      <c r="U475" s="160">
        <v>0</v>
      </c>
      <c r="V475" s="160">
        <f>ROUND(E475*U475,2)</f>
        <v>0</v>
      </c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128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>
      <c r="A476" s="171" t="s">
        <v>121</v>
      </c>
      <c r="B476" s="172" t="s">
        <v>92</v>
      </c>
      <c r="C476" s="191" t="s">
        <v>93</v>
      </c>
      <c r="D476" s="173"/>
      <c r="E476" s="174"/>
      <c r="F476" s="175"/>
      <c r="G476" s="176">
        <f>SUMIF(AG477:AG484,"&lt;&gt;NOR",G477:G484)</f>
        <v>0</v>
      </c>
      <c r="H476" s="170"/>
      <c r="I476" s="170">
        <f>SUM(I477:I484)</f>
        <v>0</v>
      </c>
      <c r="J476" s="170"/>
      <c r="K476" s="170">
        <f>SUM(K477:K484)</f>
        <v>0</v>
      </c>
      <c r="L476" s="170"/>
      <c r="M476" s="170">
        <f>SUM(M477:M484)</f>
        <v>0</v>
      </c>
      <c r="N476" s="170"/>
      <c r="O476" s="170">
        <f>SUM(O477:O484)</f>
        <v>0</v>
      </c>
      <c r="P476" s="170"/>
      <c r="Q476" s="170">
        <f>SUM(Q477:Q484)</f>
        <v>0</v>
      </c>
      <c r="R476" s="170"/>
      <c r="S476" s="170"/>
      <c r="T476" s="170"/>
      <c r="U476" s="170"/>
      <c r="V476" s="170">
        <f>SUM(V477:V484)</f>
        <v>90.28</v>
      </c>
      <c r="W476" s="170"/>
      <c r="AG476" t="s">
        <v>122</v>
      </c>
    </row>
    <row r="477" spans="1:60" outlineLevel="1">
      <c r="A477" s="183">
        <v>82</v>
      </c>
      <c r="B477" s="184" t="s">
        <v>476</v>
      </c>
      <c r="C477" s="192" t="s">
        <v>477</v>
      </c>
      <c r="D477" s="185" t="s">
        <v>270</v>
      </c>
      <c r="E477" s="186">
        <v>18.485340000000001</v>
      </c>
      <c r="F477" s="187"/>
      <c r="G477" s="188">
        <f t="shared" ref="G477:G484" si="1">ROUND(E477*F477,2)</f>
        <v>0</v>
      </c>
      <c r="H477" s="161"/>
      <c r="I477" s="160">
        <f t="shared" ref="I477:I484" si="2">ROUND(E477*H477,2)</f>
        <v>0</v>
      </c>
      <c r="J477" s="161"/>
      <c r="K477" s="160">
        <f t="shared" ref="K477:K484" si="3">ROUND(E477*J477,2)</f>
        <v>0</v>
      </c>
      <c r="L477" s="160">
        <v>21</v>
      </c>
      <c r="M477" s="160">
        <f t="shared" ref="M477:M484" si="4">G477*(1+L477/100)</f>
        <v>0</v>
      </c>
      <c r="N477" s="160">
        <v>0</v>
      </c>
      <c r="O477" s="160">
        <f t="shared" ref="O477:O484" si="5">ROUND(E477*N477,2)</f>
        <v>0</v>
      </c>
      <c r="P477" s="160">
        <v>0</v>
      </c>
      <c r="Q477" s="160">
        <f t="shared" ref="Q477:Q484" si="6">ROUND(E477*P477,2)</f>
        <v>0</v>
      </c>
      <c r="R477" s="160"/>
      <c r="S477" s="160" t="s">
        <v>137</v>
      </c>
      <c r="T477" s="160" t="s">
        <v>137</v>
      </c>
      <c r="U477" s="160">
        <v>0.26500000000000001</v>
      </c>
      <c r="V477" s="160">
        <f t="shared" ref="V477:V484" si="7">ROUND(E477*U477,2)</f>
        <v>4.9000000000000004</v>
      </c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478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>
      <c r="A478" s="183">
        <v>83</v>
      </c>
      <c r="B478" s="184" t="s">
        <v>479</v>
      </c>
      <c r="C478" s="192" t="s">
        <v>480</v>
      </c>
      <c r="D478" s="185" t="s">
        <v>270</v>
      </c>
      <c r="E478" s="186">
        <v>18.485340000000001</v>
      </c>
      <c r="F478" s="187"/>
      <c r="G478" s="188">
        <f t="shared" si="1"/>
        <v>0</v>
      </c>
      <c r="H478" s="161"/>
      <c r="I478" s="160">
        <f t="shared" si="2"/>
        <v>0</v>
      </c>
      <c r="J478" s="161"/>
      <c r="K478" s="160">
        <f t="shared" si="3"/>
        <v>0</v>
      </c>
      <c r="L478" s="160">
        <v>21</v>
      </c>
      <c r="M478" s="160">
        <f t="shared" si="4"/>
        <v>0</v>
      </c>
      <c r="N478" s="160">
        <v>0</v>
      </c>
      <c r="O478" s="160">
        <f t="shared" si="5"/>
        <v>0</v>
      </c>
      <c r="P478" s="160">
        <v>0</v>
      </c>
      <c r="Q478" s="160">
        <f t="shared" si="6"/>
        <v>0</v>
      </c>
      <c r="R478" s="160"/>
      <c r="S478" s="160" t="s">
        <v>137</v>
      </c>
      <c r="T478" s="160" t="s">
        <v>137</v>
      </c>
      <c r="U478" s="160">
        <v>0.65300000000000002</v>
      </c>
      <c r="V478" s="160">
        <f t="shared" si="7"/>
        <v>12.07</v>
      </c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478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>
      <c r="A479" s="183">
        <v>84</v>
      </c>
      <c r="B479" s="184" t="s">
        <v>481</v>
      </c>
      <c r="C479" s="192" t="s">
        <v>482</v>
      </c>
      <c r="D479" s="185" t="s">
        <v>270</v>
      </c>
      <c r="E479" s="186">
        <v>18.485340000000001</v>
      </c>
      <c r="F479" s="187"/>
      <c r="G479" s="188">
        <f t="shared" si="1"/>
        <v>0</v>
      </c>
      <c r="H479" s="161"/>
      <c r="I479" s="160">
        <f t="shared" si="2"/>
        <v>0</v>
      </c>
      <c r="J479" s="161"/>
      <c r="K479" s="160">
        <f t="shared" si="3"/>
        <v>0</v>
      </c>
      <c r="L479" s="160">
        <v>21</v>
      </c>
      <c r="M479" s="160">
        <f t="shared" si="4"/>
        <v>0</v>
      </c>
      <c r="N479" s="160">
        <v>0</v>
      </c>
      <c r="O479" s="160">
        <f t="shared" si="5"/>
        <v>0</v>
      </c>
      <c r="P479" s="160">
        <v>0</v>
      </c>
      <c r="Q479" s="160">
        <f t="shared" si="6"/>
        <v>0</v>
      </c>
      <c r="R479" s="160"/>
      <c r="S479" s="160" t="s">
        <v>137</v>
      </c>
      <c r="T479" s="160" t="s">
        <v>137</v>
      </c>
      <c r="U479" s="160">
        <v>2.0089999999999999</v>
      </c>
      <c r="V479" s="160">
        <f t="shared" si="7"/>
        <v>37.14</v>
      </c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478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>
      <c r="A480" s="183">
        <v>85</v>
      </c>
      <c r="B480" s="184" t="s">
        <v>483</v>
      </c>
      <c r="C480" s="192" t="s">
        <v>484</v>
      </c>
      <c r="D480" s="185" t="s">
        <v>270</v>
      </c>
      <c r="E480" s="186">
        <v>18.485340000000001</v>
      </c>
      <c r="F480" s="187"/>
      <c r="G480" s="188">
        <f t="shared" si="1"/>
        <v>0</v>
      </c>
      <c r="H480" s="161"/>
      <c r="I480" s="160">
        <f t="shared" si="2"/>
        <v>0</v>
      </c>
      <c r="J480" s="161"/>
      <c r="K480" s="160">
        <f t="shared" si="3"/>
        <v>0</v>
      </c>
      <c r="L480" s="160">
        <v>21</v>
      </c>
      <c r="M480" s="160">
        <f t="shared" si="4"/>
        <v>0</v>
      </c>
      <c r="N480" s="160">
        <v>0</v>
      </c>
      <c r="O480" s="160">
        <f t="shared" si="5"/>
        <v>0</v>
      </c>
      <c r="P480" s="160">
        <v>0</v>
      </c>
      <c r="Q480" s="160">
        <f t="shared" si="6"/>
        <v>0</v>
      </c>
      <c r="R480" s="160"/>
      <c r="S480" s="160" t="s">
        <v>137</v>
      </c>
      <c r="T480" s="160" t="s">
        <v>137</v>
      </c>
      <c r="U480" s="160">
        <v>0.49</v>
      </c>
      <c r="V480" s="160">
        <f t="shared" si="7"/>
        <v>9.06</v>
      </c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478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>
      <c r="A481" s="183">
        <v>86</v>
      </c>
      <c r="B481" s="184" t="s">
        <v>485</v>
      </c>
      <c r="C481" s="192" t="s">
        <v>486</v>
      </c>
      <c r="D481" s="185" t="s">
        <v>270</v>
      </c>
      <c r="E481" s="186">
        <v>277.28005000000002</v>
      </c>
      <c r="F481" s="187"/>
      <c r="G481" s="188">
        <f t="shared" si="1"/>
        <v>0</v>
      </c>
      <c r="H481" s="161"/>
      <c r="I481" s="160">
        <f t="shared" si="2"/>
        <v>0</v>
      </c>
      <c r="J481" s="161"/>
      <c r="K481" s="160">
        <f t="shared" si="3"/>
        <v>0</v>
      </c>
      <c r="L481" s="160">
        <v>21</v>
      </c>
      <c r="M481" s="160">
        <f t="shared" si="4"/>
        <v>0</v>
      </c>
      <c r="N481" s="160">
        <v>0</v>
      </c>
      <c r="O481" s="160">
        <f t="shared" si="5"/>
        <v>0</v>
      </c>
      <c r="P481" s="160">
        <v>0</v>
      </c>
      <c r="Q481" s="160">
        <f t="shared" si="6"/>
        <v>0</v>
      </c>
      <c r="R481" s="160"/>
      <c r="S481" s="160" t="s">
        <v>137</v>
      </c>
      <c r="T481" s="160" t="s">
        <v>137</v>
      </c>
      <c r="U481" s="160">
        <v>0</v>
      </c>
      <c r="V481" s="160">
        <f t="shared" si="7"/>
        <v>0</v>
      </c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478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>
      <c r="A482" s="183">
        <v>87</v>
      </c>
      <c r="B482" s="184" t="s">
        <v>487</v>
      </c>
      <c r="C482" s="192" t="s">
        <v>488</v>
      </c>
      <c r="D482" s="185" t="s">
        <v>270</v>
      </c>
      <c r="E482" s="186">
        <v>18.485340000000001</v>
      </c>
      <c r="F482" s="187"/>
      <c r="G482" s="188">
        <f t="shared" si="1"/>
        <v>0</v>
      </c>
      <c r="H482" s="161"/>
      <c r="I482" s="160">
        <f t="shared" si="2"/>
        <v>0</v>
      </c>
      <c r="J482" s="161"/>
      <c r="K482" s="160">
        <f t="shared" si="3"/>
        <v>0</v>
      </c>
      <c r="L482" s="160">
        <v>21</v>
      </c>
      <c r="M482" s="160">
        <f t="shared" si="4"/>
        <v>0</v>
      </c>
      <c r="N482" s="160">
        <v>0</v>
      </c>
      <c r="O482" s="160">
        <f t="shared" si="5"/>
        <v>0</v>
      </c>
      <c r="P482" s="160">
        <v>0</v>
      </c>
      <c r="Q482" s="160">
        <f t="shared" si="6"/>
        <v>0</v>
      </c>
      <c r="R482" s="160"/>
      <c r="S482" s="160" t="s">
        <v>137</v>
      </c>
      <c r="T482" s="160" t="s">
        <v>137</v>
      </c>
      <c r="U482" s="160">
        <v>0.94199999999999995</v>
      </c>
      <c r="V482" s="160">
        <f t="shared" si="7"/>
        <v>17.41</v>
      </c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478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>
      <c r="A483" s="183">
        <v>88</v>
      </c>
      <c r="B483" s="184" t="s">
        <v>489</v>
      </c>
      <c r="C483" s="192" t="s">
        <v>490</v>
      </c>
      <c r="D483" s="185" t="s">
        <v>270</v>
      </c>
      <c r="E483" s="186">
        <v>92.426680000000005</v>
      </c>
      <c r="F483" s="187"/>
      <c r="G483" s="188">
        <f t="shared" si="1"/>
        <v>0</v>
      </c>
      <c r="H483" s="161"/>
      <c r="I483" s="160">
        <f t="shared" si="2"/>
        <v>0</v>
      </c>
      <c r="J483" s="161"/>
      <c r="K483" s="160">
        <f t="shared" si="3"/>
        <v>0</v>
      </c>
      <c r="L483" s="160">
        <v>21</v>
      </c>
      <c r="M483" s="160">
        <f t="shared" si="4"/>
        <v>0</v>
      </c>
      <c r="N483" s="160">
        <v>0</v>
      </c>
      <c r="O483" s="160">
        <f t="shared" si="5"/>
        <v>0</v>
      </c>
      <c r="P483" s="160">
        <v>0</v>
      </c>
      <c r="Q483" s="160">
        <f t="shared" si="6"/>
        <v>0</v>
      </c>
      <c r="R483" s="160"/>
      <c r="S483" s="160" t="s">
        <v>137</v>
      </c>
      <c r="T483" s="160" t="s">
        <v>137</v>
      </c>
      <c r="U483" s="160">
        <v>0.105</v>
      </c>
      <c r="V483" s="160">
        <f t="shared" si="7"/>
        <v>9.6999999999999993</v>
      </c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478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>
      <c r="A484" s="177">
        <v>89</v>
      </c>
      <c r="B484" s="178" t="s">
        <v>491</v>
      </c>
      <c r="C484" s="193" t="s">
        <v>492</v>
      </c>
      <c r="D484" s="179" t="s">
        <v>270</v>
      </c>
      <c r="E484" s="180">
        <v>18.485340000000001</v>
      </c>
      <c r="F484" s="181"/>
      <c r="G484" s="182">
        <f t="shared" si="1"/>
        <v>0</v>
      </c>
      <c r="H484" s="161"/>
      <c r="I484" s="160">
        <f t="shared" si="2"/>
        <v>0</v>
      </c>
      <c r="J484" s="161"/>
      <c r="K484" s="160">
        <f t="shared" si="3"/>
        <v>0</v>
      </c>
      <c r="L484" s="160">
        <v>21</v>
      </c>
      <c r="M484" s="160">
        <f t="shared" si="4"/>
        <v>0</v>
      </c>
      <c r="N484" s="160">
        <v>0</v>
      </c>
      <c r="O484" s="160">
        <f t="shared" si="5"/>
        <v>0</v>
      </c>
      <c r="P484" s="160">
        <v>0</v>
      </c>
      <c r="Q484" s="160">
        <f t="shared" si="6"/>
        <v>0</v>
      </c>
      <c r="R484" s="160"/>
      <c r="S484" s="160" t="s">
        <v>137</v>
      </c>
      <c r="T484" s="160" t="s">
        <v>137</v>
      </c>
      <c r="U484" s="160">
        <v>0</v>
      </c>
      <c r="V484" s="160">
        <f t="shared" si="7"/>
        <v>0</v>
      </c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478</v>
      </c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>
      <c r="A485" s="5"/>
      <c r="B485" s="6"/>
      <c r="C485" s="200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AE485">
        <v>15</v>
      </c>
      <c r="AF485">
        <v>21</v>
      </c>
    </row>
    <row r="486" spans="1:60">
      <c r="A486" s="153"/>
      <c r="B486" s="154" t="s">
        <v>31</v>
      </c>
      <c r="C486" s="201"/>
      <c r="D486" s="155"/>
      <c r="E486" s="156"/>
      <c r="F486" s="156"/>
      <c r="G486" s="190">
        <f>G8+G12+G54+G86+G112+G115+G126+G137+G192+G194+G233+G236+G283+G290+G293+G328+G371+G377+G471+G473+G476</f>
        <v>0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AE486">
        <f>SUMIF(L7:L484,AE485,G7:G484)</f>
        <v>0</v>
      </c>
      <c r="AF486">
        <f>SUMIF(L7:L484,AF485,G7:G484)</f>
        <v>0</v>
      </c>
      <c r="AG486" t="s">
        <v>493</v>
      </c>
    </row>
    <row r="487" spans="1:60">
      <c r="A487" s="5"/>
      <c r="B487" s="6"/>
      <c r="C487" s="200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60">
      <c r="D488" s="141"/>
    </row>
    <row r="489" spans="1:60">
      <c r="D489" s="141"/>
    </row>
    <row r="490" spans="1:60">
      <c r="D490" s="141"/>
    </row>
    <row r="491" spans="1:60">
      <c r="D491" s="141"/>
    </row>
    <row r="492" spans="1:60">
      <c r="D492" s="141"/>
    </row>
    <row r="493" spans="1:60">
      <c r="D493" s="141"/>
    </row>
    <row r="494" spans="1:60">
      <c r="D494" s="141"/>
    </row>
    <row r="495" spans="1:60">
      <c r="D495" s="141"/>
    </row>
    <row r="496" spans="1:60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  <row r="5001" spans="4:4">
      <c r="D5001" s="141"/>
    </row>
    <row r="5002" spans="4:4">
      <c r="D5002" s="141"/>
    </row>
    <row r="5003" spans="4:4">
      <c r="D5003" s="141"/>
    </row>
    <row r="5004" spans="4:4">
      <c r="D5004" s="141"/>
    </row>
    <row r="5005" spans="4:4">
      <c r="D5005" s="14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Stavba!onazev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Uživatel systému Windows</cp:lastModifiedBy>
  <cp:lastPrinted>2017-12-20T10:05:04Z</cp:lastPrinted>
  <dcterms:created xsi:type="dcterms:W3CDTF">2009-04-08T07:15:50Z</dcterms:created>
  <dcterms:modified xsi:type="dcterms:W3CDTF">2018-01-08T12:27:11Z</dcterms:modified>
</cp:coreProperties>
</file>