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17\ZPŘ\STAVEBNÍ PRÁCE\Stavební úpravy děkanátu AF - II_etapa\A_zahajeni_dokumentace\"/>
    </mc:Choice>
  </mc:AlternateContent>
  <bookViews>
    <workbookView xWindow="0" yWindow="0" windowWidth="21570" windowHeight="8085" firstSheet="1" activeTab="1"/>
  </bookViews>
  <sheets>
    <sheet name="Pokyny pro vyplnění" sheetId="11" r:id="rId1"/>
    <sheet name="Stavba" sheetId="1" r:id="rId2"/>
    <sheet name="VzorPolozky" sheetId="10" state="hidden" r:id="rId3"/>
    <sheet name="SO 01 001 Pol" sheetId="12" r:id="rId4"/>
    <sheet name="SO 01 002 Pol" sheetId="13" r:id="rId5"/>
    <sheet name="SO 01 003 Pol" sheetId="14" r:id="rId6"/>
    <sheet name="SO 01 004 Pol" sheetId="15" r:id="rId7"/>
    <sheet name="SO 01 005 Pol" sheetId="16" r:id="rId8"/>
    <sheet name="SO 01 006 Pol" sheetId="17" r:id="rId9"/>
    <sheet name="SO 01 007 Pol" sheetId="18" r:id="rId10"/>
  </sheets>
  <externalReferences>
    <externalReference r:id="rId11"/>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01 001 Pol'!$1:$7</definedName>
    <definedName name="_xlnm.Print_Titles" localSheetId="4">'SO 01 002 Pol'!$1:$7</definedName>
    <definedName name="_xlnm.Print_Titles" localSheetId="5">'SO 01 003 Pol'!$1:$7</definedName>
    <definedName name="_xlnm.Print_Titles" localSheetId="6">'SO 01 004 Pol'!$1:$7</definedName>
    <definedName name="_xlnm.Print_Titles" localSheetId="7">'SO 01 005 Pol'!$1:$7</definedName>
    <definedName name="_xlnm.Print_Titles" localSheetId="8">'SO 01 006 Pol'!$1:$7</definedName>
    <definedName name="_xlnm.Print_Titles" localSheetId="9">'SO 01 007 Pol'!$1:$7</definedName>
    <definedName name="oadresa">Stavba!$D$6</definedName>
    <definedName name="Objednatel" localSheetId="1">Stavba!$D$5</definedName>
    <definedName name="Objekt" localSheetId="1">Stavba!$B$38</definedName>
    <definedName name="_xlnm.Print_Area" localSheetId="3">'SO 01 001 Pol'!$A$1:$W$467</definedName>
    <definedName name="_xlnm.Print_Area" localSheetId="4">'SO 01 002 Pol'!$A$1:$W$108</definedName>
    <definedName name="_xlnm.Print_Area" localSheetId="5">'SO 01 003 Pol'!$A$1:$W$50</definedName>
    <definedName name="_xlnm.Print_Area" localSheetId="6">'SO 01 004 Pol'!$A$1:$W$109</definedName>
    <definedName name="_xlnm.Print_Area" localSheetId="7">'SO 01 005 Pol'!$A$1:$W$218</definedName>
    <definedName name="_xlnm.Print_Area" localSheetId="8">'SO 01 006 Pol'!$A$1:$W$42</definedName>
    <definedName name="_xlnm.Print_Area" localSheetId="9">'SO 01 007 Pol'!$A$1:$W$18</definedName>
    <definedName name="_xlnm.Print_Area" localSheetId="1">Stavba!$A$1:$J$102</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9" i="18" l="1"/>
  <c r="G8" i="18" s="1"/>
  <c r="I100" i="1" s="1"/>
  <c r="I9" i="18"/>
  <c r="K9" i="18"/>
  <c r="O9" i="18"/>
  <c r="Q9" i="18"/>
  <c r="Q8" i="18" s="1"/>
  <c r="V9" i="18"/>
  <c r="G10" i="18"/>
  <c r="I10" i="18"/>
  <c r="K10" i="18"/>
  <c r="M10" i="18"/>
  <c r="O10" i="18"/>
  <c r="Q10" i="18"/>
  <c r="V10" i="18"/>
  <c r="G11" i="18"/>
  <c r="M11" i="18" s="1"/>
  <c r="I11" i="18"/>
  <c r="K11" i="18"/>
  <c r="O11" i="18"/>
  <c r="Q11" i="18"/>
  <c r="V11" i="18"/>
  <c r="G12" i="18"/>
  <c r="M12" i="18" s="1"/>
  <c r="I12" i="18"/>
  <c r="K12" i="18"/>
  <c r="O12" i="18"/>
  <c r="Q12" i="18"/>
  <c r="V12" i="18"/>
  <c r="G13" i="18"/>
  <c r="M13" i="18" s="1"/>
  <c r="I13" i="18"/>
  <c r="K13" i="18"/>
  <c r="O13" i="18"/>
  <c r="Q13" i="18"/>
  <c r="V13" i="18"/>
  <c r="G14" i="18"/>
  <c r="M14" i="18" s="1"/>
  <c r="I14" i="18"/>
  <c r="K14" i="18"/>
  <c r="O14" i="18"/>
  <c r="Q14" i="18"/>
  <c r="V14" i="18"/>
  <c r="G15" i="18"/>
  <c r="I15" i="18"/>
  <c r="K15" i="18"/>
  <c r="M15" i="18"/>
  <c r="O15" i="18"/>
  <c r="Q15" i="18"/>
  <c r="V15" i="18"/>
  <c r="AE17" i="18"/>
  <c r="F47" i="1" s="1"/>
  <c r="G9" i="17"/>
  <c r="I9" i="17"/>
  <c r="K9" i="17"/>
  <c r="O9" i="17"/>
  <c r="Q9" i="17"/>
  <c r="V9" i="17"/>
  <c r="G10" i="17"/>
  <c r="M10" i="17" s="1"/>
  <c r="I10" i="17"/>
  <c r="K10" i="17"/>
  <c r="O10" i="17"/>
  <c r="Q10" i="17"/>
  <c r="V10" i="17"/>
  <c r="G11" i="17"/>
  <c r="M11" i="17" s="1"/>
  <c r="I11" i="17"/>
  <c r="K11" i="17"/>
  <c r="O11" i="17"/>
  <c r="Q11" i="17"/>
  <c r="V11" i="17"/>
  <c r="G12" i="17"/>
  <c r="I12" i="17"/>
  <c r="K12" i="17"/>
  <c r="M12" i="17"/>
  <c r="O12" i="17"/>
  <c r="Q12" i="17"/>
  <c r="V12" i="17"/>
  <c r="G13" i="17"/>
  <c r="M13" i="17" s="1"/>
  <c r="I13" i="17"/>
  <c r="K13" i="17"/>
  <c r="O13" i="17"/>
  <c r="O8" i="17" s="1"/>
  <c r="Q13" i="17"/>
  <c r="V13" i="17"/>
  <c r="G14" i="17"/>
  <c r="M14" i="17" s="1"/>
  <c r="I14" i="17"/>
  <c r="K14" i="17"/>
  <c r="O14" i="17"/>
  <c r="Q14" i="17"/>
  <c r="Q8" i="17" s="1"/>
  <c r="V14" i="17"/>
  <c r="G15" i="17"/>
  <c r="I15" i="17"/>
  <c r="K15" i="17"/>
  <c r="M15" i="17"/>
  <c r="O15" i="17"/>
  <c r="Q15" i="17"/>
  <c r="V15" i="17"/>
  <c r="V8" i="17" s="1"/>
  <c r="G16" i="17"/>
  <c r="I16" i="17"/>
  <c r="K16" i="17"/>
  <c r="M16" i="17"/>
  <c r="O16" i="17"/>
  <c r="Q16" i="17"/>
  <c r="V16" i="17"/>
  <c r="G18" i="17"/>
  <c r="M18" i="17" s="1"/>
  <c r="I18" i="17"/>
  <c r="K18" i="17"/>
  <c r="O18" i="17"/>
  <c r="Q18" i="17"/>
  <c r="V18" i="17"/>
  <c r="G19" i="17"/>
  <c r="M19" i="17" s="1"/>
  <c r="I19" i="17"/>
  <c r="K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I23" i="17"/>
  <c r="K23" i="17"/>
  <c r="M23" i="17"/>
  <c r="O23" i="17"/>
  <c r="Q23" i="17"/>
  <c r="V23" i="17"/>
  <c r="V17" i="17" s="1"/>
  <c r="G24" i="17"/>
  <c r="I24" i="17"/>
  <c r="K24" i="17"/>
  <c r="M24" i="17"/>
  <c r="O24" i="17"/>
  <c r="Q24" i="17"/>
  <c r="V24" i="17"/>
  <c r="G25" i="17"/>
  <c r="M25" i="17" s="1"/>
  <c r="I25" i="17"/>
  <c r="K25" i="17"/>
  <c r="O25" i="17"/>
  <c r="Q25" i="17"/>
  <c r="V25" i="17"/>
  <c r="Q26" i="17"/>
  <c r="G27" i="17"/>
  <c r="M27" i="17" s="1"/>
  <c r="M26" i="17" s="1"/>
  <c r="I27" i="17"/>
  <c r="I26" i="17" s="1"/>
  <c r="K27" i="17"/>
  <c r="K26" i="17" s="1"/>
  <c r="O27" i="17"/>
  <c r="O26" i="17" s="1"/>
  <c r="Q27" i="17"/>
  <c r="V27" i="17"/>
  <c r="V26" i="17" s="1"/>
  <c r="G30" i="17"/>
  <c r="M30" i="17" s="1"/>
  <c r="I30" i="17"/>
  <c r="I29" i="17" s="1"/>
  <c r="K30" i="17"/>
  <c r="K29" i="17" s="1"/>
  <c r="O30" i="17"/>
  <c r="O29" i="17" s="1"/>
  <c r="Q30" i="17"/>
  <c r="V30" i="17"/>
  <c r="V29" i="17" s="1"/>
  <c r="G31" i="17"/>
  <c r="M31" i="17" s="1"/>
  <c r="I31" i="17"/>
  <c r="K31" i="17"/>
  <c r="O31" i="17"/>
  <c r="Q31" i="17"/>
  <c r="Q29" i="17" s="1"/>
  <c r="V31" i="17"/>
  <c r="G33" i="17"/>
  <c r="M33" i="17" s="1"/>
  <c r="I33" i="17"/>
  <c r="K33" i="17"/>
  <c r="O33" i="17"/>
  <c r="Q33" i="17"/>
  <c r="V33" i="17"/>
  <c r="G34" i="17"/>
  <c r="I34" i="17"/>
  <c r="K34" i="17"/>
  <c r="O34" i="17"/>
  <c r="Q34" i="17"/>
  <c r="V34" i="17"/>
  <c r="V32" i="17" s="1"/>
  <c r="G35" i="17"/>
  <c r="M35" i="17" s="1"/>
  <c r="I35" i="17"/>
  <c r="K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AE41" i="17"/>
  <c r="F46" i="1" s="1"/>
  <c r="G9" i="16"/>
  <c r="I9" i="16"/>
  <c r="K9" i="16"/>
  <c r="O9" i="16"/>
  <c r="Q9" i="16"/>
  <c r="V9" i="16"/>
  <c r="G11" i="16"/>
  <c r="M11" i="16" s="1"/>
  <c r="I11" i="16"/>
  <c r="K11" i="16"/>
  <c r="O11" i="16"/>
  <c r="Q11" i="16"/>
  <c r="V11" i="16"/>
  <c r="G13" i="16"/>
  <c r="M13" i="16" s="1"/>
  <c r="I13" i="16"/>
  <c r="K13" i="16"/>
  <c r="O13" i="16"/>
  <c r="Q13" i="16"/>
  <c r="V13" i="16"/>
  <c r="G15" i="16"/>
  <c r="M15" i="16" s="1"/>
  <c r="I15" i="16"/>
  <c r="K15" i="16"/>
  <c r="O15" i="16"/>
  <c r="Q15" i="16"/>
  <c r="V15" i="16"/>
  <c r="G17" i="16"/>
  <c r="I17" i="16"/>
  <c r="K17" i="16"/>
  <c r="M17" i="16"/>
  <c r="O17" i="16"/>
  <c r="Q17" i="16"/>
  <c r="V17" i="16"/>
  <c r="G19" i="16"/>
  <c r="M19" i="16" s="1"/>
  <c r="I19" i="16"/>
  <c r="K19" i="16"/>
  <c r="O19" i="16"/>
  <c r="Q19" i="16"/>
  <c r="V19" i="16"/>
  <c r="G21" i="16"/>
  <c r="I21" i="16"/>
  <c r="K21" i="16"/>
  <c r="M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29" i="16"/>
  <c r="M29" i="16" s="1"/>
  <c r="I29" i="16"/>
  <c r="K29" i="16"/>
  <c r="O29" i="16"/>
  <c r="Q29" i="16"/>
  <c r="V29" i="16"/>
  <c r="G31" i="16"/>
  <c r="I31" i="16"/>
  <c r="K31" i="16"/>
  <c r="M31" i="16"/>
  <c r="O31" i="16"/>
  <c r="Q31" i="16"/>
  <c r="V31" i="16"/>
  <c r="G33" i="16"/>
  <c r="M33" i="16" s="1"/>
  <c r="I33" i="16"/>
  <c r="K33" i="16"/>
  <c r="O33" i="16"/>
  <c r="Q33" i="16"/>
  <c r="V33" i="16"/>
  <c r="G35" i="16"/>
  <c r="I35" i="16"/>
  <c r="K35" i="16"/>
  <c r="M35" i="16"/>
  <c r="O35" i="16"/>
  <c r="Q35" i="16"/>
  <c r="V35" i="16"/>
  <c r="G37" i="16"/>
  <c r="M37" i="16" s="1"/>
  <c r="I37" i="16"/>
  <c r="K37" i="16"/>
  <c r="O37" i="16"/>
  <c r="Q37" i="16"/>
  <c r="V37" i="16"/>
  <c r="G39" i="16"/>
  <c r="I39" i="16"/>
  <c r="K39" i="16"/>
  <c r="M39" i="16"/>
  <c r="O39" i="16"/>
  <c r="Q39" i="16"/>
  <c r="V39" i="16"/>
  <c r="G41" i="16"/>
  <c r="M41" i="16" s="1"/>
  <c r="I41" i="16"/>
  <c r="K41" i="16"/>
  <c r="O41" i="16"/>
  <c r="Q41" i="16"/>
  <c r="V41" i="16"/>
  <c r="G43" i="16"/>
  <c r="M43" i="16" s="1"/>
  <c r="I43" i="16"/>
  <c r="K43" i="16"/>
  <c r="O43" i="16"/>
  <c r="Q43" i="16"/>
  <c r="V43" i="16"/>
  <c r="G45" i="16"/>
  <c r="M45" i="16" s="1"/>
  <c r="I45" i="16"/>
  <c r="K45" i="16"/>
  <c r="O45" i="16"/>
  <c r="Q45" i="16"/>
  <c r="V45" i="16"/>
  <c r="G47" i="16"/>
  <c r="M47" i="16" s="1"/>
  <c r="I47" i="16"/>
  <c r="K47" i="16"/>
  <c r="O47" i="16"/>
  <c r="Q47" i="16"/>
  <c r="V47" i="16"/>
  <c r="I49" i="16"/>
  <c r="G50" i="16"/>
  <c r="G49" i="16" s="1"/>
  <c r="I91" i="1" s="1"/>
  <c r="I50" i="16"/>
  <c r="K50" i="16"/>
  <c r="K49" i="16" s="1"/>
  <c r="O50" i="16"/>
  <c r="O49" i="16" s="1"/>
  <c r="Q50" i="16"/>
  <c r="Q49" i="16" s="1"/>
  <c r="V50" i="16"/>
  <c r="V49" i="16" s="1"/>
  <c r="K52" i="16"/>
  <c r="O52" i="16"/>
  <c r="V52" i="16"/>
  <c r="G53" i="16"/>
  <c r="G52" i="16" s="1"/>
  <c r="I92" i="1" s="1"/>
  <c r="I53" i="16"/>
  <c r="I52" i="16" s="1"/>
  <c r="K53" i="16"/>
  <c r="M53" i="16"/>
  <c r="M52" i="16" s="1"/>
  <c r="O53" i="16"/>
  <c r="Q53" i="16"/>
  <c r="Q52" i="16" s="1"/>
  <c r="V53" i="16"/>
  <c r="G56" i="16"/>
  <c r="M56" i="16" s="1"/>
  <c r="I56" i="16"/>
  <c r="K56" i="16"/>
  <c r="O56" i="16"/>
  <c r="Q56" i="16"/>
  <c r="V56" i="16"/>
  <c r="G58" i="16"/>
  <c r="M58" i="16" s="1"/>
  <c r="I58" i="16"/>
  <c r="K58" i="16"/>
  <c r="O58" i="16"/>
  <c r="Q58" i="16"/>
  <c r="V58" i="16"/>
  <c r="V55" i="16" s="1"/>
  <c r="G60" i="16"/>
  <c r="M60" i="16" s="1"/>
  <c r="I60" i="16"/>
  <c r="K60" i="16"/>
  <c r="O60" i="16"/>
  <c r="Q60" i="16"/>
  <c r="V60" i="16"/>
  <c r="G62" i="16"/>
  <c r="I62" i="16"/>
  <c r="K62" i="16"/>
  <c r="M62" i="16"/>
  <c r="O62" i="16"/>
  <c r="Q62" i="16"/>
  <c r="V62" i="16"/>
  <c r="G64" i="16"/>
  <c r="M64" i="16" s="1"/>
  <c r="I64" i="16"/>
  <c r="K64" i="16"/>
  <c r="O64" i="16"/>
  <c r="Q64" i="16"/>
  <c r="V64" i="16"/>
  <c r="G66" i="16"/>
  <c r="I66" i="16"/>
  <c r="K66" i="16"/>
  <c r="M66" i="16"/>
  <c r="O66" i="16"/>
  <c r="Q66" i="16"/>
  <c r="V66" i="16"/>
  <c r="G68" i="16"/>
  <c r="I68" i="16"/>
  <c r="K68" i="16"/>
  <c r="O68" i="16"/>
  <c r="Q68" i="16"/>
  <c r="V68" i="16"/>
  <c r="G70" i="16"/>
  <c r="M70" i="16" s="1"/>
  <c r="I70" i="16"/>
  <c r="K70" i="16"/>
  <c r="O70" i="16"/>
  <c r="Q70" i="16"/>
  <c r="V70" i="16"/>
  <c r="G72" i="16"/>
  <c r="M72" i="16" s="1"/>
  <c r="I72" i="16"/>
  <c r="K72" i="16"/>
  <c r="O72" i="16"/>
  <c r="Q72" i="16"/>
  <c r="V72" i="16"/>
  <c r="G74" i="16"/>
  <c r="M74" i="16" s="1"/>
  <c r="I74" i="16"/>
  <c r="K74" i="16"/>
  <c r="O74" i="16"/>
  <c r="Q74" i="16"/>
  <c r="V74" i="16"/>
  <c r="G76" i="16"/>
  <c r="I76" i="16"/>
  <c r="K76" i="16"/>
  <c r="M76" i="16"/>
  <c r="O76" i="16"/>
  <c r="Q76" i="16"/>
  <c r="V76" i="16"/>
  <c r="G78" i="16"/>
  <c r="M78" i="16" s="1"/>
  <c r="I78" i="16"/>
  <c r="K78" i="16"/>
  <c r="O78" i="16"/>
  <c r="Q78" i="16"/>
  <c r="V78" i="16"/>
  <c r="G80" i="16"/>
  <c r="I80" i="16"/>
  <c r="K80" i="16"/>
  <c r="M80" i="16"/>
  <c r="O80" i="16"/>
  <c r="Q80" i="16"/>
  <c r="V80" i="16"/>
  <c r="G82" i="16"/>
  <c r="M82" i="16" s="1"/>
  <c r="I82" i="16"/>
  <c r="K82" i="16"/>
  <c r="O82" i="16"/>
  <c r="Q82" i="16"/>
  <c r="V82" i="16"/>
  <c r="G83" i="16"/>
  <c r="M83" i="16" s="1"/>
  <c r="I83" i="16"/>
  <c r="K83" i="16"/>
  <c r="O83" i="16"/>
  <c r="Q83" i="16"/>
  <c r="V83" i="16"/>
  <c r="G84" i="16"/>
  <c r="M84" i="16" s="1"/>
  <c r="I84" i="16"/>
  <c r="K84" i="16"/>
  <c r="O84" i="16"/>
  <c r="Q84" i="16"/>
  <c r="V84" i="16"/>
  <c r="G86" i="16"/>
  <c r="M86" i="16" s="1"/>
  <c r="I86" i="16"/>
  <c r="K86" i="16"/>
  <c r="O86" i="16"/>
  <c r="Q86" i="16"/>
  <c r="V86" i="16"/>
  <c r="G88" i="16"/>
  <c r="I88" i="16"/>
  <c r="K88" i="16"/>
  <c r="M88" i="16"/>
  <c r="O88" i="16"/>
  <c r="Q88" i="16"/>
  <c r="V88" i="16"/>
  <c r="G90" i="16"/>
  <c r="M90" i="16" s="1"/>
  <c r="I90" i="16"/>
  <c r="K90" i="16"/>
  <c r="O90" i="16"/>
  <c r="Q90" i="16"/>
  <c r="V90" i="16"/>
  <c r="G92" i="16"/>
  <c r="I92" i="16"/>
  <c r="K92" i="16"/>
  <c r="M92" i="16"/>
  <c r="O92" i="16"/>
  <c r="Q92" i="16"/>
  <c r="V92" i="16"/>
  <c r="G94" i="16"/>
  <c r="M94" i="16" s="1"/>
  <c r="I94" i="16"/>
  <c r="K94" i="16"/>
  <c r="O94" i="16"/>
  <c r="Q94" i="16"/>
  <c r="V94" i="16"/>
  <c r="G96" i="16"/>
  <c r="M96" i="16" s="1"/>
  <c r="I96" i="16"/>
  <c r="K96" i="16"/>
  <c r="O96" i="16"/>
  <c r="Q96" i="16"/>
  <c r="V96" i="16"/>
  <c r="G98" i="16"/>
  <c r="M98" i="16" s="1"/>
  <c r="I98" i="16"/>
  <c r="K98" i="16"/>
  <c r="O98" i="16"/>
  <c r="Q98" i="16"/>
  <c r="V98" i="16"/>
  <c r="G100" i="16"/>
  <c r="M100" i="16" s="1"/>
  <c r="I100" i="16"/>
  <c r="K100" i="16"/>
  <c r="O100" i="16"/>
  <c r="Q100" i="16"/>
  <c r="V100" i="16"/>
  <c r="G101" i="16"/>
  <c r="I101" i="16"/>
  <c r="K101" i="16"/>
  <c r="M101" i="16"/>
  <c r="O101" i="16"/>
  <c r="Q101" i="16"/>
  <c r="V101" i="16"/>
  <c r="G102" i="16"/>
  <c r="M102" i="16" s="1"/>
  <c r="I102" i="16"/>
  <c r="K102" i="16"/>
  <c r="O102" i="16"/>
  <c r="Q102" i="16"/>
  <c r="V102" i="16"/>
  <c r="G103" i="16"/>
  <c r="I103" i="16"/>
  <c r="K103" i="16"/>
  <c r="M103" i="16"/>
  <c r="O103" i="16"/>
  <c r="Q103" i="16"/>
  <c r="V103" i="16"/>
  <c r="G105" i="16"/>
  <c r="M105" i="16" s="1"/>
  <c r="I105" i="16"/>
  <c r="K105" i="16"/>
  <c r="O105" i="16"/>
  <c r="Q105" i="16"/>
  <c r="V105" i="16"/>
  <c r="G107" i="16"/>
  <c r="I107" i="16"/>
  <c r="K107" i="16"/>
  <c r="O107" i="16"/>
  <c r="Q107" i="16"/>
  <c r="V107" i="16"/>
  <c r="G108" i="16"/>
  <c r="M108" i="16" s="1"/>
  <c r="I108" i="16"/>
  <c r="K108" i="16"/>
  <c r="O108" i="16"/>
  <c r="Q108" i="16"/>
  <c r="V108" i="16"/>
  <c r="G110" i="16"/>
  <c r="M110" i="16" s="1"/>
  <c r="I110" i="16"/>
  <c r="K110" i="16"/>
  <c r="O110" i="16"/>
  <c r="Q110" i="16"/>
  <c r="V110" i="16"/>
  <c r="G112" i="16"/>
  <c r="I112" i="16"/>
  <c r="K112" i="16"/>
  <c r="M112" i="16"/>
  <c r="O112" i="16"/>
  <c r="Q112" i="16"/>
  <c r="V112" i="16"/>
  <c r="G114" i="16"/>
  <c r="M114" i="16" s="1"/>
  <c r="I114" i="16"/>
  <c r="K114" i="16"/>
  <c r="O114" i="16"/>
  <c r="Q114" i="16"/>
  <c r="V114" i="16"/>
  <c r="G115" i="16"/>
  <c r="I115" i="16"/>
  <c r="K115" i="16"/>
  <c r="M115" i="16"/>
  <c r="O115" i="16"/>
  <c r="Q115" i="16"/>
  <c r="V115" i="16"/>
  <c r="G116" i="16"/>
  <c r="M116" i="16" s="1"/>
  <c r="I116" i="16"/>
  <c r="K116" i="16"/>
  <c r="O116" i="16"/>
  <c r="Q116" i="16"/>
  <c r="V116" i="16"/>
  <c r="G118" i="16"/>
  <c r="I118" i="16"/>
  <c r="K118" i="16"/>
  <c r="M118" i="16"/>
  <c r="O118" i="16"/>
  <c r="Q118" i="16"/>
  <c r="V118" i="16"/>
  <c r="G120" i="16"/>
  <c r="M120" i="16" s="1"/>
  <c r="I120" i="16"/>
  <c r="K120" i="16"/>
  <c r="O120" i="16"/>
  <c r="Q120" i="16"/>
  <c r="V120" i="16"/>
  <c r="G121" i="16"/>
  <c r="M121" i="16" s="1"/>
  <c r="I121" i="16"/>
  <c r="K121" i="16"/>
  <c r="O121" i="16"/>
  <c r="Q121" i="16"/>
  <c r="V121" i="16"/>
  <c r="G122" i="16"/>
  <c r="I122" i="16"/>
  <c r="K122" i="16"/>
  <c r="M122" i="16"/>
  <c r="O122" i="16"/>
  <c r="Q122" i="16"/>
  <c r="V122" i="16"/>
  <c r="G123" i="16"/>
  <c r="M123" i="16" s="1"/>
  <c r="I123" i="16"/>
  <c r="K123" i="16"/>
  <c r="O123" i="16"/>
  <c r="Q123" i="16"/>
  <c r="V123" i="16"/>
  <c r="G124" i="16"/>
  <c r="I124" i="16"/>
  <c r="K124" i="16"/>
  <c r="M124" i="16"/>
  <c r="O124" i="16"/>
  <c r="Q124" i="16"/>
  <c r="V124" i="16"/>
  <c r="G125" i="16"/>
  <c r="M125" i="16" s="1"/>
  <c r="I125" i="16"/>
  <c r="K125" i="16"/>
  <c r="O125" i="16"/>
  <c r="Q125" i="16"/>
  <c r="V125" i="16"/>
  <c r="G126" i="16"/>
  <c r="I126" i="16"/>
  <c r="K126" i="16"/>
  <c r="M126" i="16"/>
  <c r="O126" i="16"/>
  <c r="Q126" i="16"/>
  <c r="V126" i="16"/>
  <c r="G127" i="16"/>
  <c r="M127" i="16" s="1"/>
  <c r="I127" i="16"/>
  <c r="K127" i="16"/>
  <c r="O127" i="16"/>
  <c r="Q127" i="16"/>
  <c r="V127" i="16"/>
  <c r="G128" i="16"/>
  <c r="M128" i="16" s="1"/>
  <c r="I128" i="16"/>
  <c r="K128" i="16"/>
  <c r="O128" i="16"/>
  <c r="Q128" i="16"/>
  <c r="V128" i="16"/>
  <c r="G129" i="16"/>
  <c r="M129" i="16" s="1"/>
  <c r="I129" i="16"/>
  <c r="K129" i="16"/>
  <c r="O129" i="16"/>
  <c r="Q129" i="16"/>
  <c r="V129" i="16"/>
  <c r="G130" i="16"/>
  <c r="M130" i="16" s="1"/>
  <c r="I130" i="16"/>
  <c r="K130" i="16"/>
  <c r="O130" i="16"/>
  <c r="Q130" i="16"/>
  <c r="V130" i="16"/>
  <c r="G131" i="16"/>
  <c r="I131" i="16"/>
  <c r="K131" i="16"/>
  <c r="M131" i="16"/>
  <c r="O131" i="16"/>
  <c r="Q131" i="16"/>
  <c r="V131" i="16"/>
  <c r="G133" i="16"/>
  <c r="M133" i="16" s="1"/>
  <c r="I133" i="16"/>
  <c r="K133" i="16"/>
  <c r="O133" i="16"/>
  <c r="Q133" i="16"/>
  <c r="V133" i="16"/>
  <c r="G135" i="16"/>
  <c r="I135" i="16"/>
  <c r="K135" i="16"/>
  <c r="M135" i="16"/>
  <c r="O135" i="16"/>
  <c r="Q135" i="16"/>
  <c r="V135" i="16"/>
  <c r="G136" i="16"/>
  <c r="M136" i="16" s="1"/>
  <c r="I136" i="16"/>
  <c r="K136" i="16"/>
  <c r="O136" i="16"/>
  <c r="Q136" i="16"/>
  <c r="V136" i="16"/>
  <c r="G137" i="16"/>
  <c r="M137" i="16" s="1"/>
  <c r="I137" i="16"/>
  <c r="K137" i="16"/>
  <c r="O137" i="16"/>
  <c r="Q137" i="16"/>
  <c r="V137" i="16"/>
  <c r="G139" i="16"/>
  <c r="M139" i="16" s="1"/>
  <c r="I139" i="16"/>
  <c r="K139" i="16"/>
  <c r="O139" i="16"/>
  <c r="Q139" i="16"/>
  <c r="V139" i="16"/>
  <c r="M141" i="16"/>
  <c r="I141" i="16"/>
  <c r="K141" i="16"/>
  <c r="O141" i="16"/>
  <c r="Q141" i="16"/>
  <c r="V141" i="16"/>
  <c r="G142" i="16"/>
  <c r="I142" i="16"/>
  <c r="K142" i="16"/>
  <c r="M142" i="16"/>
  <c r="O142" i="16"/>
  <c r="Q142" i="16"/>
  <c r="V142" i="16"/>
  <c r="G143" i="16"/>
  <c r="M143" i="16" s="1"/>
  <c r="I143" i="16"/>
  <c r="K143" i="16"/>
  <c r="O143" i="16"/>
  <c r="Q143" i="16"/>
  <c r="V143" i="16"/>
  <c r="G144" i="16"/>
  <c r="I144" i="16"/>
  <c r="K144" i="16"/>
  <c r="M144" i="16"/>
  <c r="O144" i="16"/>
  <c r="Q144" i="16"/>
  <c r="V144" i="16"/>
  <c r="G145" i="16"/>
  <c r="M145" i="16" s="1"/>
  <c r="I145" i="16"/>
  <c r="K145" i="16"/>
  <c r="O145" i="16"/>
  <c r="Q145" i="16"/>
  <c r="V145" i="16"/>
  <c r="G146" i="16"/>
  <c r="I146" i="16"/>
  <c r="K146" i="16"/>
  <c r="O146" i="16"/>
  <c r="Q146" i="16"/>
  <c r="V146" i="16"/>
  <c r="G147" i="16"/>
  <c r="M147" i="16" s="1"/>
  <c r="I147" i="16"/>
  <c r="K147" i="16"/>
  <c r="O147" i="16"/>
  <c r="Q147" i="16"/>
  <c r="V147" i="16"/>
  <c r="G148" i="16"/>
  <c r="M148" i="16" s="1"/>
  <c r="I148" i="16"/>
  <c r="K148" i="16"/>
  <c r="O148" i="16"/>
  <c r="Q148" i="16"/>
  <c r="V148" i="16"/>
  <c r="G149" i="16"/>
  <c r="I149" i="16"/>
  <c r="K149" i="16"/>
  <c r="M149" i="16"/>
  <c r="O149" i="16"/>
  <c r="Q149" i="16"/>
  <c r="V149" i="16"/>
  <c r="G150" i="16"/>
  <c r="M150" i="16" s="1"/>
  <c r="I150" i="16"/>
  <c r="K150" i="16"/>
  <c r="O150" i="16"/>
  <c r="Q150" i="16"/>
  <c r="V150" i="16"/>
  <c r="G151" i="16"/>
  <c r="I151" i="16"/>
  <c r="K151" i="16"/>
  <c r="M151" i="16"/>
  <c r="O151" i="16"/>
  <c r="Q151" i="16"/>
  <c r="V151" i="16"/>
  <c r="G152" i="16"/>
  <c r="M152" i="16" s="1"/>
  <c r="I152" i="16"/>
  <c r="K152" i="16"/>
  <c r="O152" i="16"/>
  <c r="Q152" i="16"/>
  <c r="V152" i="16"/>
  <c r="G153" i="16"/>
  <c r="I153" i="16"/>
  <c r="K153" i="16"/>
  <c r="M153" i="16"/>
  <c r="O153" i="16"/>
  <c r="Q153" i="16"/>
  <c r="V153" i="16"/>
  <c r="G154" i="16"/>
  <c r="M154" i="16" s="1"/>
  <c r="I154" i="16"/>
  <c r="K154" i="16"/>
  <c r="O154" i="16"/>
  <c r="Q154" i="16"/>
  <c r="V154" i="16"/>
  <c r="G155" i="16"/>
  <c r="M155" i="16" s="1"/>
  <c r="I155" i="16"/>
  <c r="K155" i="16"/>
  <c r="O155" i="16"/>
  <c r="Q155" i="16"/>
  <c r="V155" i="16"/>
  <c r="G156" i="16"/>
  <c r="M156" i="16" s="1"/>
  <c r="I156" i="16"/>
  <c r="K156" i="16"/>
  <c r="O156" i="16"/>
  <c r="Q156" i="16"/>
  <c r="V156" i="16"/>
  <c r="G157" i="16"/>
  <c r="M157" i="16" s="1"/>
  <c r="I157" i="16"/>
  <c r="K157" i="16"/>
  <c r="O157" i="16"/>
  <c r="Q157" i="16"/>
  <c r="V157" i="16"/>
  <c r="G158" i="16"/>
  <c r="I158" i="16"/>
  <c r="K158" i="16"/>
  <c r="M158" i="16"/>
  <c r="O158" i="16"/>
  <c r="Q158" i="16"/>
  <c r="V158" i="16"/>
  <c r="G159" i="16"/>
  <c r="M159" i="16" s="1"/>
  <c r="I159" i="16"/>
  <c r="K159" i="16"/>
  <c r="O159" i="16"/>
  <c r="Q159" i="16"/>
  <c r="V159" i="16"/>
  <c r="G160" i="16"/>
  <c r="I160" i="16"/>
  <c r="K160" i="16"/>
  <c r="M160" i="16"/>
  <c r="O160" i="16"/>
  <c r="Q160" i="16"/>
  <c r="V160" i="16"/>
  <c r="G161" i="16"/>
  <c r="M161" i="16" s="1"/>
  <c r="I161" i="16"/>
  <c r="K161" i="16"/>
  <c r="O161" i="16"/>
  <c r="Q161" i="16"/>
  <c r="V161" i="16"/>
  <c r="M162" i="16"/>
  <c r="I162" i="16"/>
  <c r="K162" i="16"/>
  <c r="O162" i="16"/>
  <c r="Q162" i="16"/>
  <c r="V162" i="16"/>
  <c r="G163" i="16"/>
  <c r="M163" i="16" s="1"/>
  <c r="I163" i="16"/>
  <c r="K163" i="16"/>
  <c r="O163" i="16"/>
  <c r="Q163" i="16"/>
  <c r="V163" i="16"/>
  <c r="G164" i="16"/>
  <c r="M164" i="16" s="1"/>
  <c r="I164" i="16"/>
  <c r="K164" i="16"/>
  <c r="O164" i="16"/>
  <c r="Q164" i="16"/>
  <c r="V164" i="16"/>
  <c r="G165" i="16"/>
  <c r="I165" i="16"/>
  <c r="K165" i="16"/>
  <c r="M165" i="16"/>
  <c r="O165" i="16"/>
  <c r="Q165" i="16"/>
  <c r="V165" i="16"/>
  <c r="G166" i="16"/>
  <c r="M166" i="16" s="1"/>
  <c r="I166" i="16"/>
  <c r="K166" i="16"/>
  <c r="O166" i="16"/>
  <c r="Q166" i="16"/>
  <c r="V166" i="16"/>
  <c r="G167" i="16"/>
  <c r="I167" i="16"/>
  <c r="K167" i="16"/>
  <c r="M167" i="16"/>
  <c r="O167" i="16"/>
  <c r="Q167" i="16"/>
  <c r="V167" i="16"/>
  <c r="G168" i="16"/>
  <c r="M168" i="16" s="1"/>
  <c r="I168" i="16"/>
  <c r="K168" i="16"/>
  <c r="O168" i="16"/>
  <c r="Q168" i="16"/>
  <c r="V168" i="16"/>
  <c r="G169" i="16"/>
  <c r="I169" i="16"/>
  <c r="K169" i="16"/>
  <c r="M169" i="16"/>
  <c r="O169" i="16"/>
  <c r="Q169" i="16"/>
  <c r="V169" i="16"/>
  <c r="G170" i="16"/>
  <c r="M170" i="16" s="1"/>
  <c r="I170" i="16"/>
  <c r="K170" i="16"/>
  <c r="O170" i="16"/>
  <c r="Q170" i="16"/>
  <c r="V170" i="16"/>
  <c r="G171" i="16"/>
  <c r="M171" i="16" s="1"/>
  <c r="I171" i="16"/>
  <c r="K171" i="16"/>
  <c r="O171" i="16"/>
  <c r="Q171" i="16"/>
  <c r="V171" i="16"/>
  <c r="G172" i="16"/>
  <c r="M172" i="16" s="1"/>
  <c r="I172" i="16"/>
  <c r="K172" i="16"/>
  <c r="O172" i="16"/>
  <c r="Q172" i="16"/>
  <c r="V172" i="16"/>
  <c r="G173" i="16"/>
  <c r="M173" i="16" s="1"/>
  <c r="I173" i="16"/>
  <c r="K173" i="16"/>
  <c r="O173" i="16"/>
  <c r="Q173" i="16"/>
  <c r="V173" i="16"/>
  <c r="G174" i="16"/>
  <c r="I174" i="16"/>
  <c r="K174" i="16"/>
  <c r="M174" i="16"/>
  <c r="O174" i="16"/>
  <c r="Q174" i="16"/>
  <c r="V174" i="16"/>
  <c r="G175" i="16"/>
  <c r="M175" i="16" s="1"/>
  <c r="I175" i="16"/>
  <c r="K175" i="16"/>
  <c r="O175" i="16"/>
  <c r="Q175" i="16"/>
  <c r="V175" i="16"/>
  <c r="G176" i="16"/>
  <c r="I176" i="16"/>
  <c r="K176" i="16"/>
  <c r="M176" i="16"/>
  <c r="O176" i="16"/>
  <c r="Q176" i="16"/>
  <c r="V176" i="16"/>
  <c r="G177" i="16"/>
  <c r="M177" i="16" s="1"/>
  <c r="I177" i="16"/>
  <c r="K177" i="16"/>
  <c r="O177" i="16"/>
  <c r="Q177" i="16"/>
  <c r="V177" i="16"/>
  <c r="G178" i="16"/>
  <c r="M178" i="16" s="1"/>
  <c r="I178" i="16"/>
  <c r="K178" i="16"/>
  <c r="O178" i="16"/>
  <c r="Q178" i="16"/>
  <c r="V178" i="16"/>
  <c r="G179" i="16"/>
  <c r="M179" i="16" s="1"/>
  <c r="I179" i="16"/>
  <c r="K179" i="16"/>
  <c r="O179" i="16"/>
  <c r="Q179" i="16"/>
  <c r="V179" i="16"/>
  <c r="G180" i="16"/>
  <c r="M180" i="16" s="1"/>
  <c r="I180" i="16"/>
  <c r="K180" i="16"/>
  <c r="O180" i="16"/>
  <c r="Q180" i="16"/>
  <c r="V180" i="16"/>
  <c r="G181" i="16"/>
  <c r="I181" i="16"/>
  <c r="K181" i="16"/>
  <c r="M181" i="16"/>
  <c r="O181" i="16"/>
  <c r="Q181" i="16"/>
  <c r="V181" i="16"/>
  <c r="G182" i="16"/>
  <c r="M182" i="16" s="1"/>
  <c r="I182" i="16"/>
  <c r="K182" i="16"/>
  <c r="O182" i="16"/>
  <c r="Q182" i="16"/>
  <c r="V182" i="16"/>
  <c r="G183" i="16"/>
  <c r="I183" i="16"/>
  <c r="K183" i="16"/>
  <c r="M183" i="16"/>
  <c r="O183" i="16"/>
  <c r="Q183" i="16"/>
  <c r="V183" i="16"/>
  <c r="G184" i="16"/>
  <c r="M184" i="16" s="1"/>
  <c r="I184" i="16"/>
  <c r="K184" i="16"/>
  <c r="O184" i="16"/>
  <c r="Q184" i="16"/>
  <c r="V184" i="16"/>
  <c r="G185" i="16"/>
  <c r="I185" i="16"/>
  <c r="K185" i="16"/>
  <c r="M185" i="16"/>
  <c r="O185" i="16"/>
  <c r="Q185" i="16"/>
  <c r="V185" i="16"/>
  <c r="G186" i="16"/>
  <c r="M186" i="16" s="1"/>
  <c r="I186" i="16"/>
  <c r="K186" i="16"/>
  <c r="O186" i="16"/>
  <c r="Q186" i="16"/>
  <c r="V186" i="16"/>
  <c r="G187" i="16"/>
  <c r="M187" i="16" s="1"/>
  <c r="I187" i="16"/>
  <c r="K187" i="16"/>
  <c r="O187" i="16"/>
  <c r="Q187" i="16"/>
  <c r="V187" i="16"/>
  <c r="M188" i="16"/>
  <c r="I188" i="16"/>
  <c r="K188" i="16"/>
  <c r="O188" i="16"/>
  <c r="Q188" i="16"/>
  <c r="V188" i="16"/>
  <c r="G189" i="16"/>
  <c r="M189" i="16" s="1"/>
  <c r="I189" i="16"/>
  <c r="K189" i="16"/>
  <c r="O189" i="16"/>
  <c r="Q189" i="16"/>
  <c r="V189" i="16"/>
  <c r="G190" i="16"/>
  <c r="I190" i="16"/>
  <c r="K190" i="16"/>
  <c r="M190" i="16"/>
  <c r="O190" i="16"/>
  <c r="Q190" i="16"/>
  <c r="V190" i="16"/>
  <c r="G191" i="16"/>
  <c r="M191" i="16" s="1"/>
  <c r="I191" i="16"/>
  <c r="K191" i="16"/>
  <c r="O191" i="16"/>
  <c r="Q191" i="16"/>
  <c r="V191" i="16"/>
  <c r="G192" i="16"/>
  <c r="I192" i="16"/>
  <c r="K192" i="16"/>
  <c r="M192" i="16"/>
  <c r="O192" i="16"/>
  <c r="Q192" i="16"/>
  <c r="V192" i="16"/>
  <c r="G193" i="16"/>
  <c r="M193" i="16" s="1"/>
  <c r="I193" i="16"/>
  <c r="K193" i="16"/>
  <c r="O193" i="16"/>
  <c r="Q193" i="16"/>
  <c r="V193" i="16"/>
  <c r="G194" i="16"/>
  <c r="M194" i="16" s="1"/>
  <c r="I194" i="16"/>
  <c r="K194" i="16"/>
  <c r="O194" i="16"/>
  <c r="Q194" i="16"/>
  <c r="V194" i="16"/>
  <c r="G195" i="16"/>
  <c r="M195" i="16" s="1"/>
  <c r="I195" i="16"/>
  <c r="K195" i="16"/>
  <c r="O195" i="16"/>
  <c r="Q195" i="16"/>
  <c r="V195" i="16"/>
  <c r="G196" i="16"/>
  <c r="M196" i="16" s="1"/>
  <c r="I196" i="16"/>
  <c r="K196" i="16"/>
  <c r="O196" i="16"/>
  <c r="Q196" i="16"/>
  <c r="V196" i="16"/>
  <c r="G197" i="16"/>
  <c r="I197" i="16"/>
  <c r="K197" i="16"/>
  <c r="M197" i="16"/>
  <c r="O197" i="16"/>
  <c r="Q197" i="16"/>
  <c r="V197" i="16"/>
  <c r="G198" i="16"/>
  <c r="M198" i="16" s="1"/>
  <c r="I198" i="16"/>
  <c r="K198" i="16"/>
  <c r="O198" i="16"/>
  <c r="Q198" i="16"/>
  <c r="V198" i="16"/>
  <c r="G199" i="16"/>
  <c r="I199" i="16"/>
  <c r="K199" i="16"/>
  <c r="M199" i="16"/>
  <c r="O199" i="16"/>
  <c r="Q199" i="16"/>
  <c r="V199" i="16"/>
  <c r="G200" i="16"/>
  <c r="M200" i="16" s="1"/>
  <c r="I200" i="16"/>
  <c r="K200" i="16"/>
  <c r="O200" i="16"/>
  <c r="Q200" i="16"/>
  <c r="V200" i="16"/>
  <c r="G201" i="16"/>
  <c r="I201" i="16"/>
  <c r="K201" i="16"/>
  <c r="M201" i="16"/>
  <c r="O201" i="16"/>
  <c r="Q201" i="16"/>
  <c r="V201" i="16"/>
  <c r="G202" i="16"/>
  <c r="M202" i="16" s="1"/>
  <c r="I202" i="16"/>
  <c r="K202" i="16"/>
  <c r="O202" i="16"/>
  <c r="Q202" i="16"/>
  <c r="V202" i="16"/>
  <c r="G203" i="16"/>
  <c r="M203" i="16" s="1"/>
  <c r="I203" i="16"/>
  <c r="K203" i="16"/>
  <c r="O203" i="16"/>
  <c r="Q203" i="16"/>
  <c r="V203" i="16"/>
  <c r="G204" i="16"/>
  <c r="M204" i="16" s="1"/>
  <c r="I204" i="16"/>
  <c r="K204" i="16"/>
  <c r="O204" i="16"/>
  <c r="Q204" i="16"/>
  <c r="V204" i="16"/>
  <c r="G205" i="16"/>
  <c r="M205" i="16" s="1"/>
  <c r="I205" i="16"/>
  <c r="K205" i="16"/>
  <c r="O205" i="16"/>
  <c r="Q205" i="16"/>
  <c r="V205" i="16"/>
  <c r="G206" i="16"/>
  <c r="I206" i="16"/>
  <c r="K206" i="16"/>
  <c r="M206" i="16"/>
  <c r="O206" i="16"/>
  <c r="Q206" i="16"/>
  <c r="V206" i="16"/>
  <c r="G207" i="16"/>
  <c r="M207" i="16" s="1"/>
  <c r="I207" i="16"/>
  <c r="K207" i="16"/>
  <c r="O207" i="16"/>
  <c r="Q207" i="16"/>
  <c r="V207" i="16"/>
  <c r="G208" i="16"/>
  <c r="I208" i="16"/>
  <c r="K208" i="16"/>
  <c r="M208" i="16"/>
  <c r="O208" i="16"/>
  <c r="Q208" i="16"/>
  <c r="V208" i="16"/>
  <c r="G209" i="16"/>
  <c r="M209" i="16" s="1"/>
  <c r="I209" i="16"/>
  <c r="K209" i="16"/>
  <c r="O209" i="16"/>
  <c r="Q209" i="16"/>
  <c r="V209" i="16"/>
  <c r="G210" i="16"/>
  <c r="M210" i="16" s="1"/>
  <c r="I210" i="16"/>
  <c r="K210" i="16"/>
  <c r="O210" i="16"/>
  <c r="Q210" i="16"/>
  <c r="V210" i="16"/>
  <c r="G211" i="16"/>
  <c r="M211" i="16" s="1"/>
  <c r="I211" i="16"/>
  <c r="K211" i="16"/>
  <c r="O211" i="16"/>
  <c r="Q211" i="16"/>
  <c r="V211" i="16"/>
  <c r="G212" i="16"/>
  <c r="M212" i="16" s="1"/>
  <c r="I212" i="16"/>
  <c r="K212" i="16"/>
  <c r="O212" i="16"/>
  <c r="Q212" i="16"/>
  <c r="V212" i="16"/>
  <c r="G213" i="16"/>
  <c r="M213" i="16" s="1"/>
  <c r="I213" i="16"/>
  <c r="K213" i="16"/>
  <c r="O213" i="16"/>
  <c r="Q213" i="16"/>
  <c r="V213" i="16"/>
  <c r="G214" i="16"/>
  <c r="I214" i="16"/>
  <c r="K214" i="16"/>
  <c r="M214" i="16"/>
  <c r="O214" i="16"/>
  <c r="Q214" i="16"/>
  <c r="V214" i="16"/>
  <c r="AE217" i="16"/>
  <c r="F45" i="1" s="1"/>
  <c r="G9" i="15"/>
  <c r="I9" i="15"/>
  <c r="K9" i="15"/>
  <c r="O9" i="15"/>
  <c r="Q9" i="15"/>
  <c r="V9" i="15"/>
  <c r="G10" i="15"/>
  <c r="M10" i="15" s="1"/>
  <c r="I10" i="15"/>
  <c r="K10" i="15"/>
  <c r="O10" i="15"/>
  <c r="Q10" i="15"/>
  <c r="V10" i="15"/>
  <c r="G11" i="15"/>
  <c r="M11" i="15" s="1"/>
  <c r="I11" i="15"/>
  <c r="K11" i="15"/>
  <c r="O11" i="15"/>
  <c r="Q11" i="15"/>
  <c r="V11" i="15"/>
  <c r="G12" i="15"/>
  <c r="M12" i="15" s="1"/>
  <c r="I12" i="15"/>
  <c r="K12" i="15"/>
  <c r="O12" i="15"/>
  <c r="Q12" i="15"/>
  <c r="V12" i="15"/>
  <c r="G13" i="15"/>
  <c r="I13" i="15"/>
  <c r="K13" i="15"/>
  <c r="M13" i="15"/>
  <c r="O13" i="15"/>
  <c r="Q13" i="15"/>
  <c r="V13" i="15"/>
  <c r="G14" i="15"/>
  <c r="M14" i="15" s="1"/>
  <c r="I14" i="15"/>
  <c r="K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I20" i="15"/>
  <c r="K20" i="15"/>
  <c r="M20" i="15"/>
  <c r="O20" i="15"/>
  <c r="Q20" i="15"/>
  <c r="V20" i="15"/>
  <c r="G21" i="15"/>
  <c r="M21" i="15" s="1"/>
  <c r="I21" i="15"/>
  <c r="K21" i="15"/>
  <c r="O21" i="15"/>
  <c r="Q21" i="15"/>
  <c r="V21" i="15"/>
  <c r="G22" i="15"/>
  <c r="I22" i="15"/>
  <c r="K22" i="15"/>
  <c r="M22" i="15"/>
  <c r="O22" i="15"/>
  <c r="Q22" i="15"/>
  <c r="V22" i="15"/>
  <c r="G23" i="15"/>
  <c r="M23" i="15" s="1"/>
  <c r="I23" i="15"/>
  <c r="K23" i="15"/>
  <c r="O23" i="15"/>
  <c r="Q23" i="15"/>
  <c r="V23" i="15"/>
  <c r="G24" i="15"/>
  <c r="I24" i="15"/>
  <c r="K24" i="15"/>
  <c r="M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8" i="15"/>
  <c r="M28" i="15" s="1"/>
  <c r="I28" i="15"/>
  <c r="K28" i="15"/>
  <c r="O28" i="15"/>
  <c r="Q28" i="15"/>
  <c r="V28" i="15"/>
  <c r="G29" i="15"/>
  <c r="I29" i="15"/>
  <c r="K29" i="15"/>
  <c r="M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I36" i="15"/>
  <c r="K36" i="15"/>
  <c r="M36" i="15"/>
  <c r="O36" i="15"/>
  <c r="Q36" i="15"/>
  <c r="V36" i="15"/>
  <c r="G37" i="15"/>
  <c r="M37" i="15" s="1"/>
  <c r="I37" i="15"/>
  <c r="K37" i="15"/>
  <c r="O37" i="15"/>
  <c r="Q37" i="15"/>
  <c r="V37" i="15"/>
  <c r="G38" i="15"/>
  <c r="I38" i="15"/>
  <c r="K38" i="15"/>
  <c r="M38" i="15"/>
  <c r="O38" i="15"/>
  <c r="Q38" i="15"/>
  <c r="V38" i="15"/>
  <c r="G39" i="15"/>
  <c r="M39" i="15" s="1"/>
  <c r="I39" i="15"/>
  <c r="K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M49" i="15" s="1"/>
  <c r="I49" i="15"/>
  <c r="K49" i="15"/>
  <c r="O49" i="15"/>
  <c r="Q49" i="15"/>
  <c r="V49" i="15"/>
  <c r="G50" i="15"/>
  <c r="M50" i="15" s="1"/>
  <c r="I50" i="15"/>
  <c r="K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I54" i="15"/>
  <c r="K54" i="15"/>
  <c r="M54" i="15"/>
  <c r="O54" i="15"/>
  <c r="Q54" i="15"/>
  <c r="V54" i="15"/>
  <c r="G55" i="15"/>
  <c r="M55" i="15" s="1"/>
  <c r="I55" i="15"/>
  <c r="K55" i="15"/>
  <c r="O55" i="15"/>
  <c r="Q55" i="15"/>
  <c r="V55" i="15"/>
  <c r="G56" i="15"/>
  <c r="I56" i="15"/>
  <c r="K56" i="15"/>
  <c r="M56" i="15"/>
  <c r="O56" i="15"/>
  <c r="Q56" i="15"/>
  <c r="V56" i="15"/>
  <c r="G57" i="15"/>
  <c r="M57" i="15" s="1"/>
  <c r="I57" i="15"/>
  <c r="K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I61" i="15"/>
  <c r="K61" i="15"/>
  <c r="M61" i="15"/>
  <c r="O61" i="15"/>
  <c r="Q61" i="15"/>
  <c r="V61" i="15"/>
  <c r="G62" i="15"/>
  <c r="M62" i="15" s="1"/>
  <c r="I62" i="15"/>
  <c r="K62" i="15"/>
  <c r="O62" i="15"/>
  <c r="Q62" i="15"/>
  <c r="V62" i="15"/>
  <c r="G63" i="15"/>
  <c r="I63" i="15"/>
  <c r="K63" i="15"/>
  <c r="M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8" i="15"/>
  <c r="I68" i="15"/>
  <c r="K68" i="15"/>
  <c r="M68" i="15"/>
  <c r="O68" i="15"/>
  <c r="Q68" i="15"/>
  <c r="V68" i="15"/>
  <c r="G69" i="15"/>
  <c r="M69" i="15" s="1"/>
  <c r="I69" i="15"/>
  <c r="K69" i="15"/>
  <c r="O69" i="15"/>
  <c r="Q69" i="15"/>
  <c r="V69" i="15"/>
  <c r="G70" i="15"/>
  <c r="I70" i="15"/>
  <c r="K70" i="15"/>
  <c r="M70" i="15"/>
  <c r="O70" i="15"/>
  <c r="Q70" i="15"/>
  <c r="V70" i="15"/>
  <c r="G71" i="15"/>
  <c r="M71" i="15" s="1"/>
  <c r="I71" i="15"/>
  <c r="K71" i="15"/>
  <c r="O71" i="15"/>
  <c r="Q71" i="15"/>
  <c r="V71" i="15"/>
  <c r="G72" i="15"/>
  <c r="I72" i="15"/>
  <c r="K72" i="15"/>
  <c r="M72" i="15"/>
  <c r="O72" i="15"/>
  <c r="Q72" i="15"/>
  <c r="V72" i="15"/>
  <c r="G73" i="15"/>
  <c r="M73" i="15" s="1"/>
  <c r="I73" i="15"/>
  <c r="K73" i="15"/>
  <c r="O73" i="15"/>
  <c r="Q73" i="15"/>
  <c r="V73" i="15"/>
  <c r="G74" i="15"/>
  <c r="M74" i="15" s="1"/>
  <c r="I74" i="15"/>
  <c r="K74" i="15"/>
  <c r="O74" i="15"/>
  <c r="Q74" i="15"/>
  <c r="V74" i="15"/>
  <c r="G75" i="15"/>
  <c r="M75" i="15" s="1"/>
  <c r="I75" i="15"/>
  <c r="K75" i="15"/>
  <c r="O75" i="15"/>
  <c r="Q75" i="15"/>
  <c r="V75" i="15"/>
  <c r="G76" i="15"/>
  <c r="M76" i="15" s="1"/>
  <c r="I76" i="15"/>
  <c r="K76" i="15"/>
  <c r="O76" i="15"/>
  <c r="Q76" i="15"/>
  <c r="V76" i="15"/>
  <c r="G77" i="15"/>
  <c r="I77" i="15"/>
  <c r="K77" i="15"/>
  <c r="M77" i="15"/>
  <c r="O77" i="15"/>
  <c r="Q77" i="15"/>
  <c r="V77" i="15"/>
  <c r="G78" i="15"/>
  <c r="M78" i="15" s="1"/>
  <c r="I78" i="15"/>
  <c r="K78" i="15"/>
  <c r="O78" i="15"/>
  <c r="Q78" i="15"/>
  <c r="V78" i="15"/>
  <c r="G79" i="15"/>
  <c r="I79" i="15"/>
  <c r="K79" i="15"/>
  <c r="M79" i="15"/>
  <c r="O79" i="15"/>
  <c r="Q79" i="15"/>
  <c r="V79" i="15"/>
  <c r="G80" i="15"/>
  <c r="M80" i="15" s="1"/>
  <c r="I80" i="15"/>
  <c r="K80" i="15"/>
  <c r="O80" i="15"/>
  <c r="Q80" i="15"/>
  <c r="V80" i="15"/>
  <c r="G81" i="15"/>
  <c r="M81" i="15" s="1"/>
  <c r="I81" i="15"/>
  <c r="K81" i="15"/>
  <c r="O81" i="15"/>
  <c r="Q81" i="15"/>
  <c r="V81" i="15"/>
  <c r="G82" i="15"/>
  <c r="M82" i="15" s="1"/>
  <c r="I82" i="15"/>
  <c r="K82" i="15"/>
  <c r="O82" i="15"/>
  <c r="Q82" i="15"/>
  <c r="V82" i="15"/>
  <c r="G83" i="15"/>
  <c r="M83" i="15" s="1"/>
  <c r="I83" i="15"/>
  <c r="K83" i="15"/>
  <c r="O83" i="15"/>
  <c r="Q83" i="15"/>
  <c r="V83" i="15"/>
  <c r="G84" i="15"/>
  <c r="I84" i="15"/>
  <c r="K84" i="15"/>
  <c r="M84" i="15"/>
  <c r="O84" i="15"/>
  <c r="Q84" i="15"/>
  <c r="V84" i="15"/>
  <c r="G85" i="15"/>
  <c r="M85" i="15" s="1"/>
  <c r="I85" i="15"/>
  <c r="K85" i="15"/>
  <c r="O85" i="15"/>
  <c r="Q85" i="15"/>
  <c r="V85" i="15"/>
  <c r="G86" i="15"/>
  <c r="I86" i="15"/>
  <c r="K86" i="15"/>
  <c r="M86" i="15"/>
  <c r="O86" i="15"/>
  <c r="Q86" i="15"/>
  <c r="V86" i="15"/>
  <c r="G87" i="15"/>
  <c r="M87" i="15" s="1"/>
  <c r="I87" i="15"/>
  <c r="K87" i="15"/>
  <c r="O87" i="15"/>
  <c r="Q87" i="15"/>
  <c r="V87" i="15"/>
  <c r="G88" i="15"/>
  <c r="I88" i="15"/>
  <c r="K88" i="15"/>
  <c r="M88" i="15"/>
  <c r="O88" i="15"/>
  <c r="Q88" i="15"/>
  <c r="V88" i="15"/>
  <c r="G89" i="15"/>
  <c r="M89" i="15" s="1"/>
  <c r="I89" i="15"/>
  <c r="K89" i="15"/>
  <c r="O89" i="15"/>
  <c r="Q89" i="15"/>
  <c r="V89" i="15"/>
  <c r="G90" i="15"/>
  <c r="M90" i="15" s="1"/>
  <c r="I90" i="15"/>
  <c r="K90" i="15"/>
  <c r="O90" i="15"/>
  <c r="Q90" i="15"/>
  <c r="V90" i="15"/>
  <c r="G91" i="15"/>
  <c r="M91" i="15" s="1"/>
  <c r="I91" i="15"/>
  <c r="K91" i="15"/>
  <c r="O91" i="15"/>
  <c r="Q91" i="15"/>
  <c r="V91" i="15"/>
  <c r="G92" i="15"/>
  <c r="M92" i="15" s="1"/>
  <c r="I92" i="15"/>
  <c r="K92" i="15"/>
  <c r="O92" i="15"/>
  <c r="Q92" i="15"/>
  <c r="V92" i="15"/>
  <c r="G94" i="15"/>
  <c r="M94" i="15" s="1"/>
  <c r="I94" i="15"/>
  <c r="I93" i="15" s="1"/>
  <c r="K94" i="15"/>
  <c r="K93" i="15" s="1"/>
  <c r="O94" i="15"/>
  <c r="Q94" i="15"/>
  <c r="V94" i="15"/>
  <c r="G95" i="15"/>
  <c r="I95" i="15"/>
  <c r="K95" i="15"/>
  <c r="M95" i="15"/>
  <c r="O95" i="15"/>
  <c r="Q95" i="15"/>
  <c r="V95" i="15"/>
  <c r="G96" i="15"/>
  <c r="M96" i="15" s="1"/>
  <c r="I96" i="15"/>
  <c r="K96" i="15"/>
  <c r="O96" i="15"/>
  <c r="Q96" i="15"/>
  <c r="V96" i="15"/>
  <c r="G97" i="15"/>
  <c r="M97" i="15" s="1"/>
  <c r="I97" i="15"/>
  <c r="K97" i="15"/>
  <c r="O97" i="15"/>
  <c r="Q97" i="15"/>
  <c r="V97" i="15"/>
  <c r="I98" i="15"/>
  <c r="G99" i="15"/>
  <c r="M99" i="15" s="1"/>
  <c r="I99" i="15"/>
  <c r="K99" i="15"/>
  <c r="O99" i="15"/>
  <c r="O98" i="15" s="1"/>
  <c r="Q99" i="15"/>
  <c r="V99" i="15"/>
  <c r="G100" i="15"/>
  <c r="I100" i="15"/>
  <c r="K100" i="15"/>
  <c r="M100" i="15"/>
  <c r="O100" i="15"/>
  <c r="Q100" i="15"/>
  <c r="V100" i="15"/>
  <c r="G101" i="15"/>
  <c r="M101" i="15" s="1"/>
  <c r="I101" i="15"/>
  <c r="K101" i="15"/>
  <c r="O101" i="15"/>
  <c r="Q101" i="15"/>
  <c r="V101" i="15"/>
  <c r="V98" i="15" s="1"/>
  <c r="G103" i="15"/>
  <c r="M103" i="15" s="1"/>
  <c r="I103" i="15"/>
  <c r="K103" i="15"/>
  <c r="O103" i="15"/>
  <c r="O102" i="15" s="1"/>
  <c r="Q103" i="15"/>
  <c r="V103" i="15"/>
  <c r="V102" i="15" s="1"/>
  <c r="G104" i="15"/>
  <c r="I104" i="15"/>
  <c r="K104" i="15"/>
  <c r="M104" i="15"/>
  <c r="O104" i="15"/>
  <c r="Q104" i="15"/>
  <c r="V104" i="15"/>
  <c r="G105" i="15"/>
  <c r="G102" i="15" s="1"/>
  <c r="I88" i="1" s="1"/>
  <c r="I105" i="15"/>
  <c r="K105" i="15"/>
  <c r="O105" i="15"/>
  <c r="Q105" i="15"/>
  <c r="V105" i="15"/>
  <c r="G106" i="15"/>
  <c r="M106" i="15" s="1"/>
  <c r="I106" i="15"/>
  <c r="K106" i="15"/>
  <c r="O106" i="15"/>
  <c r="Q106" i="15"/>
  <c r="V106" i="15"/>
  <c r="AE108" i="15"/>
  <c r="F44" i="1" s="1"/>
  <c r="O8" i="14"/>
  <c r="G9" i="14"/>
  <c r="I9" i="14"/>
  <c r="K9" i="14"/>
  <c r="O9" i="14"/>
  <c r="Q9" i="14"/>
  <c r="V9" i="14"/>
  <c r="G10" i="14"/>
  <c r="M10" i="14" s="1"/>
  <c r="I10" i="14"/>
  <c r="K10" i="14"/>
  <c r="O10" i="14"/>
  <c r="Q10" i="14"/>
  <c r="V10" i="14"/>
  <c r="G11" i="14"/>
  <c r="M11" i="14" s="1"/>
  <c r="I11" i="14"/>
  <c r="K11" i="14"/>
  <c r="K8" i="14" s="1"/>
  <c r="O11" i="14"/>
  <c r="Q11" i="14"/>
  <c r="V11" i="14"/>
  <c r="G12" i="14"/>
  <c r="M12" i="14" s="1"/>
  <c r="I12" i="14"/>
  <c r="K12" i="14"/>
  <c r="O12" i="14"/>
  <c r="Q12" i="14"/>
  <c r="V12" i="14"/>
  <c r="G14" i="14"/>
  <c r="I14" i="14"/>
  <c r="K14" i="14"/>
  <c r="O14" i="14"/>
  <c r="Q14" i="14"/>
  <c r="V14" i="14"/>
  <c r="G16" i="14"/>
  <c r="M16" i="14" s="1"/>
  <c r="I16" i="14"/>
  <c r="K16" i="14"/>
  <c r="O16" i="14"/>
  <c r="Q16" i="14"/>
  <c r="V16" i="14"/>
  <c r="G18" i="14"/>
  <c r="I18" i="14"/>
  <c r="K18" i="14"/>
  <c r="M18" i="14"/>
  <c r="O18" i="14"/>
  <c r="Q18" i="14"/>
  <c r="V18"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I24" i="14"/>
  <c r="K24" i="14"/>
  <c r="M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G29" i="14"/>
  <c r="M29" i="14" s="1"/>
  <c r="I29" i="14"/>
  <c r="K29" i="14"/>
  <c r="O29" i="14"/>
  <c r="Q29" i="14"/>
  <c r="V29" i="14"/>
  <c r="G30" i="14"/>
  <c r="M30" i="14" s="1"/>
  <c r="I30" i="14"/>
  <c r="K30" i="14"/>
  <c r="O30" i="14"/>
  <c r="Q30" i="14"/>
  <c r="V30" i="14"/>
  <c r="G31" i="14"/>
  <c r="I31" i="14"/>
  <c r="K31" i="14"/>
  <c r="M31" i="14"/>
  <c r="O31" i="14"/>
  <c r="Q31" i="14"/>
  <c r="V31" i="14"/>
  <c r="G32" i="14"/>
  <c r="G28" i="14" s="1"/>
  <c r="I75" i="1" s="1"/>
  <c r="I32" i="14"/>
  <c r="K32" i="14"/>
  <c r="O32" i="14"/>
  <c r="Q32" i="14"/>
  <c r="V32" i="14"/>
  <c r="G33" i="14"/>
  <c r="M33" i="14" s="1"/>
  <c r="I33" i="14"/>
  <c r="K33" i="14"/>
  <c r="O33" i="14"/>
  <c r="Q33" i="14"/>
  <c r="V33" i="14"/>
  <c r="G35" i="14"/>
  <c r="I35" i="14"/>
  <c r="K35" i="14"/>
  <c r="M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M45" i="14" s="1"/>
  <c r="I45" i="14"/>
  <c r="K45" i="14"/>
  <c r="O45" i="14"/>
  <c r="Q45" i="14"/>
  <c r="V45" i="14"/>
  <c r="G46" i="14"/>
  <c r="M46" i="14" s="1"/>
  <c r="I46" i="14"/>
  <c r="K46" i="14"/>
  <c r="O46" i="14"/>
  <c r="Q46" i="14"/>
  <c r="V46" i="14"/>
  <c r="G47" i="14"/>
  <c r="M47" i="14" s="1"/>
  <c r="I47" i="14"/>
  <c r="K47" i="14"/>
  <c r="O47" i="14"/>
  <c r="Q47" i="14"/>
  <c r="V47" i="14"/>
  <c r="AE49" i="14"/>
  <c r="F43" i="1" s="1"/>
  <c r="O8" i="13"/>
  <c r="V8" i="13"/>
  <c r="G9" i="13"/>
  <c r="G8" i="13" s="1"/>
  <c r="I9" i="13"/>
  <c r="I8" i="13" s="1"/>
  <c r="K9" i="13"/>
  <c r="K8" i="13" s="1"/>
  <c r="O9" i="13"/>
  <c r="Q9" i="13"/>
  <c r="Q8" i="13" s="1"/>
  <c r="V9" i="13"/>
  <c r="Q11" i="13"/>
  <c r="G12" i="13"/>
  <c r="M12" i="13" s="1"/>
  <c r="M11" i="13" s="1"/>
  <c r="I12" i="13"/>
  <c r="I11" i="13" s="1"/>
  <c r="K12" i="13"/>
  <c r="K11" i="13" s="1"/>
  <c r="O12" i="13"/>
  <c r="O11" i="13" s="1"/>
  <c r="Q12" i="13"/>
  <c r="V12" i="13"/>
  <c r="V11" i="13" s="1"/>
  <c r="G14" i="13"/>
  <c r="M14" i="13" s="1"/>
  <c r="I14" i="13"/>
  <c r="K14" i="13"/>
  <c r="O14" i="13"/>
  <c r="Q14" i="13"/>
  <c r="V14" i="13"/>
  <c r="G15" i="13"/>
  <c r="I15" i="13"/>
  <c r="K15" i="13"/>
  <c r="M15" i="13"/>
  <c r="O15" i="13"/>
  <c r="Q15" i="13"/>
  <c r="V15" i="13"/>
  <c r="G16" i="13"/>
  <c r="M16" i="13" s="1"/>
  <c r="I16" i="13"/>
  <c r="K16" i="13"/>
  <c r="O16" i="13"/>
  <c r="Q16" i="13"/>
  <c r="V16"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4" i="13"/>
  <c r="I24" i="13"/>
  <c r="K24" i="13"/>
  <c r="M24" i="13"/>
  <c r="O24" i="13"/>
  <c r="Q24" i="13"/>
  <c r="V24" i="13"/>
  <c r="G27" i="13"/>
  <c r="M27" i="13" s="1"/>
  <c r="I27" i="13"/>
  <c r="K27" i="13"/>
  <c r="O27" i="13"/>
  <c r="Q27" i="13"/>
  <c r="V27" i="13"/>
  <c r="G31" i="13"/>
  <c r="I31" i="13"/>
  <c r="K31" i="13"/>
  <c r="M31" i="13"/>
  <c r="O31" i="13"/>
  <c r="Q31" i="13"/>
  <c r="V31" i="13"/>
  <c r="G33" i="13"/>
  <c r="M33" i="13" s="1"/>
  <c r="I33" i="13"/>
  <c r="K33" i="13"/>
  <c r="O33" i="13"/>
  <c r="Q33" i="13"/>
  <c r="V33" i="13"/>
  <c r="G36" i="13"/>
  <c r="I36" i="13"/>
  <c r="K36" i="13"/>
  <c r="O36" i="13"/>
  <c r="Q36" i="13"/>
  <c r="V36" i="13"/>
  <c r="G37" i="13"/>
  <c r="M37" i="13" s="1"/>
  <c r="I37" i="13"/>
  <c r="K37" i="13"/>
  <c r="O37" i="13"/>
  <c r="Q37" i="13"/>
  <c r="V37" i="13"/>
  <c r="G38" i="13"/>
  <c r="M38" i="13" s="1"/>
  <c r="I38" i="13"/>
  <c r="K38" i="13"/>
  <c r="O38" i="13"/>
  <c r="Q38" i="13"/>
  <c r="V38" i="13"/>
  <c r="G39" i="13"/>
  <c r="M39" i="13" s="1"/>
  <c r="I39" i="13"/>
  <c r="K39" i="13"/>
  <c r="O39" i="13"/>
  <c r="Q39" i="13"/>
  <c r="V39" i="13"/>
  <c r="G40" i="13"/>
  <c r="I40" i="13"/>
  <c r="K40" i="13"/>
  <c r="M40" i="13"/>
  <c r="O40" i="13"/>
  <c r="Q40" i="13"/>
  <c r="V40" i="13"/>
  <c r="G41" i="13"/>
  <c r="M41" i="13" s="1"/>
  <c r="I41" i="13"/>
  <c r="K41" i="13"/>
  <c r="O41" i="13"/>
  <c r="Q41" i="13"/>
  <c r="V41" i="13"/>
  <c r="G42" i="13"/>
  <c r="M42" i="13" s="1"/>
  <c r="I42" i="13"/>
  <c r="K42" i="13"/>
  <c r="O42" i="13"/>
  <c r="Q42" i="13"/>
  <c r="V42" i="13"/>
  <c r="G43" i="13"/>
  <c r="I43" i="13"/>
  <c r="K43" i="13"/>
  <c r="M43" i="13"/>
  <c r="O43" i="13"/>
  <c r="Q43" i="13"/>
  <c r="V43" i="13"/>
  <c r="G49" i="13"/>
  <c r="M49" i="13" s="1"/>
  <c r="I49" i="13"/>
  <c r="K49" i="13"/>
  <c r="O49" i="13"/>
  <c r="Q49" i="13"/>
  <c r="V49" i="13"/>
  <c r="G51" i="13"/>
  <c r="M51" i="13" s="1"/>
  <c r="I51" i="13"/>
  <c r="K51" i="13"/>
  <c r="O51" i="13"/>
  <c r="Q51" i="13"/>
  <c r="V51" i="13"/>
  <c r="G53" i="13"/>
  <c r="M53" i="13" s="1"/>
  <c r="I53" i="13"/>
  <c r="K53" i="13"/>
  <c r="O53" i="13"/>
  <c r="Q53" i="13"/>
  <c r="V53" i="13"/>
  <c r="G54" i="13"/>
  <c r="M54" i="13" s="1"/>
  <c r="I54" i="13"/>
  <c r="K54" i="13"/>
  <c r="O54" i="13"/>
  <c r="Q54" i="13"/>
  <c r="V54" i="13"/>
  <c r="G55" i="13"/>
  <c r="I55" i="13"/>
  <c r="K55" i="13"/>
  <c r="M55" i="13"/>
  <c r="O55" i="13"/>
  <c r="Q55" i="13"/>
  <c r="V55" i="13"/>
  <c r="G56" i="13"/>
  <c r="M56" i="13" s="1"/>
  <c r="I56" i="13"/>
  <c r="K56" i="13"/>
  <c r="O56" i="13"/>
  <c r="Q56" i="13"/>
  <c r="V56" i="13"/>
  <c r="G57" i="13"/>
  <c r="M57" i="13" s="1"/>
  <c r="I57" i="13"/>
  <c r="K57" i="13"/>
  <c r="O57" i="13"/>
  <c r="Q57" i="13"/>
  <c r="V57" i="13"/>
  <c r="G58" i="13"/>
  <c r="I58" i="13"/>
  <c r="K58" i="13"/>
  <c r="M58" i="13"/>
  <c r="O58" i="13"/>
  <c r="Q58" i="13"/>
  <c r="V58" i="13"/>
  <c r="G59" i="13"/>
  <c r="M59" i="13" s="1"/>
  <c r="I59" i="13"/>
  <c r="K59" i="13"/>
  <c r="O59" i="13"/>
  <c r="Q59" i="13"/>
  <c r="V59" i="13"/>
  <c r="G60" i="13"/>
  <c r="M60" i="13" s="1"/>
  <c r="I60" i="13"/>
  <c r="K60" i="13"/>
  <c r="O60" i="13"/>
  <c r="Q60" i="13"/>
  <c r="V60" i="13"/>
  <c r="G63" i="13"/>
  <c r="I63" i="13"/>
  <c r="K63" i="13"/>
  <c r="O63" i="13"/>
  <c r="Q63" i="13"/>
  <c r="V63" i="13"/>
  <c r="G64" i="13"/>
  <c r="I64" i="13"/>
  <c r="K64" i="13"/>
  <c r="M64" i="13"/>
  <c r="O64" i="13"/>
  <c r="Q64" i="13"/>
  <c r="V64" i="13"/>
  <c r="G65" i="13"/>
  <c r="M65" i="13" s="1"/>
  <c r="I65" i="13"/>
  <c r="K65" i="13"/>
  <c r="O65" i="13"/>
  <c r="Q65" i="13"/>
  <c r="V65" i="13"/>
  <c r="G66" i="13"/>
  <c r="M66" i="13" s="1"/>
  <c r="I66" i="13"/>
  <c r="K66" i="13"/>
  <c r="O66" i="13"/>
  <c r="Q66" i="13"/>
  <c r="V66" i="13"/>
  <c r="G67" i="13"/>
  <c r="I67" i="13"/>
  <c r="K67" i="13"/>
  <c r="M67" i="13"/>
  <c r="O67" i="13"/>
  <c r="Q67" i="13"/>
  <c r="V67" i="13"/>
  <c r="G68" i="13"/>
  <c r="M68" i="13" s="1"/>
  <c r="I68" i="13"/>
  <c r="K68" i="13"/>
  <c r="O68" i="13"/>
  <c r="Q68" i="13"/>
  <c r="V68" i="13"/>
  <c r="G69" i="13"/>
  <c r="M69" i="13" s="1"/>
  <c r="I69" i="13"/>
  <c r="K69" i="13"/>
  <c r="O69" i="13"/>
  <c r="Q69" i="13"/>
  <c r="V69" i="13"/>
  <c r="G70" i="13"/>
  <c r="M70" i="13" s="1"/>
  <c r="I70" i="13"/>
  <c r="K70" i="13"/>
  <c r="O70" i="13"/>
  <c r="Q70" i="13"/>
  <c r="V70" i="13"/>
  <c r="G71" i="13"/>
  <c r="M71" i="13" s="1"/>
  <c r="I71" i="13"/>
  <c r="K71" i="13"/>
  <c r="O71" i="13"/>
  <c r="Q71" i="13"/>
  <c r="V71" i="13"/>
  <c r="G72" i="13"/>
  <c r="I72" i="13"/>
  <c r="K72" i="13"/>
  <c r="M72" i="13"/>
  <c r="O72" i="13"/>
  <c r="Q72" i="13"/>
  <c r="V72" i="13"/>
  <c r="G74" i="13"/>
  <c r="M74" i="13" s="1"/>
  <c r="I74" i="13"/>
  <c r="K74" i="13"/>
  <c r="O74" i="13"/>
  <c r="Q74" i="13"/>
  <c r="V74" i="13"/>
  <c r="G76" i="13"/>
  <c r="M76" i="13" s="1"/>
  <c r="I76" i="13"/>
  <c r="K76" i="13"/>
  <c r="O76" i="13"/>
  <c r="Q76" i="13"/>
  <c r="V76" i="13"/>
  <c r="G77" i="13"/>
  <c r="I77" i="13"/>
  <c r="K77" i="13"/>
  <c r="M77" i="13"/>
  <c r="O77" i="13"/>
  <c r="Q77" i="13"/>
  <c r="V77" i="13"/>
  <c r="G78" i="13"/>
  <c r="M78" i="13" s="1"/>
  <c r="I78" i="13"/>
  <c r="K78" i="13"/>
  <c r="O78" i="13"/>
  <c r="Q78" i="13"/>
  <c r="V78" i="13"/>
  <c r="G79" i="13"/>
  <c r="M79" i="13" s="1"/>
  <c r="I79" i="13"/>
  <c r="K79" i="13"/>
  <c r="O79" i="13"/>
  <c r="Q79" i="13"/>
  <c r="V79" i="13"/>
  <c r="G80" i="13"/>
  <c r="M80" i="13" s="1"/>
  <c r="I80" i="13"/>
  <c r="K80" i="13"/>
  <c r="O80" i="13"/>
  <c r="Q80" i="13"/>
  <c r="V80" i="13"/>
  <c r="G81" i="13"/>
  <c r="M81" i="13" s="1"/>
  <c r="I81" i="13"/>
  <c r="K81" i="13"/>
  <c r="O81" i="13"/>
  <c r="Q81" i="13"/>
  <c r="V81" i="13"/>
  <c r="G82" i="13"/>
  <c r="I82" i="13"/>
  <c r="K82" i="13"/>
  <c r="M82" i="13"/>
  <c r="O82" i="13"/>
  <c r="Q82" i="13"/>
  <c r="V82" i="13"/>
  <c r="G83" i="13"/>
  <c r="M83" i="13" s="1"/>
  <c r="I83" i="13"/>
  <c r="K83" i="13"/>
  <c r="O83" i="13"/>
  <c r="Q83" i="13"/>
  <c r="V83" i="13"/>
  <c r="G84" i="13"/>
  <c r="M84" i="13" s="1"/>
  <c r="I84" i="13"/>
  <c r="K84" i="13"/>
  <c r="O84" i="13"/>
  <c r="Q84" i="13"/>
  <c r="V84" i="13"/>
  <c r="G85" i="13"/>
  <c r="I85" i="13"/>
  <c r="K85" i="13"/>
  <c r="M85" i="13"/>
  <c r="O85" i="13"/>
  <c r="Q85" i="13"/>
  <c r="V85" i="13"/>
  <c r="G86" i="13"/>
  <c r="M86" i="13" s="1"/>
  <c r="I86" i="13"/>
  <c r="K86" i="13"/>
  <c r="O86" i="13"/>
  <c r="Q86" i="13"/>
  <c r="V86" i="13"/>
  <c r="G87" i="13"/>
  <c r="M87" i="13" s="1"/>
  <c r="I87" i="13"/>
  <c r="K87" i="13"/>
  <c r="O87" i="13"/>
  <c r="Q87" i="13"/>
  <c r="V87" i="13"/>
  <c r="G88" i="13"/>
  <c r="M88" i="13" s="1"/>
  <c r="I88" i="13"/>
  <c r="K88" i="13"/>
  <c r="O88" i="13"/>
  <c r="Q88" i="13"/>
  <c r="V88" i="13"/>
  <c r="G89" i="13"/>
  <c r="M89" i="13" s="1"/>
  <c r="I89" i="13"/>
  <c r="K89" i="13"/>
  <c r="O89" i="13"/>
  <c r="Q89" i="13"/>
  <c r="V89" i="13"/>
  <c r="G90" i="13"/>
  <c r="I90" i="13"/>
  <c r="K90" i="13"/>
  <c r="M90" i="13"/>
  <c r="O90" i="13"/>
  <c r="Q90" i="13"/>
  <c r="V90" i="13"/>
  <c r="G91" i="13"/>
  <c r="M91" i="13" s="1"/>
  <c r="I91" i="13"/>
  <c r="K91" i="13"/>
  <c r="O91" i="13"/>
  <c r="Q91" i="13"/>
  <c r="V91" i="13"/>
  <c r="G92" i="13"/>
  <c r="M92" i="13" s="1"/>
  <c r="I92" i="13"/>
  <c r="K92" i="13"/>
  <c r="O92" i="13"/>
  <c r="Q92" i="13"/>
  <c r="V92" i="13"/>
  <c r="G93" i="13"/>
  <c r="I93" i="13"/>
  <c r="K93" i="13"/>
  <c r="M93" i="13"/>
  <c r="O93" i="13"/>
  <c r="Q93" i="13"/>
  <c r="V93" i="13"/>
  <c r="G94" i="13"/>
  <c r="M94" i="13" s="1"/>
  <c r="I94" i="13"/>
  <c r="K94" i="13"/>
  <c r="O94" i="13"/>
  <c r="Q94" i="13"/>
  <c r="V94" i="13"/>
  <c r="G95" i="13"/>
  <c r="M95" i="13" s="1"/>
  <c r="I95" i="13"/>
  <c r="K95" i="13"/>
  <c r="O95" i="13"/>
  <c r="Q95" i="13"/>
  <c r="V95" i="13"/>
  <c r="G96" i="13"/>
  <c r="M96" i="13" s="1"/>
  <c r="I96" i="13"/>
  <c r="K96" i="13"/>
  <c r="O96" i="13"/>
  <c r="Q96" i="13"/>
  <c r="V96" i="13"/>
  <c r="G99" i="13"/>
  <c r="M99" i="13" s="1"/>
  <c r="I99" i="13"/>
  <c r="K99" i="13"/>
  <c r="O99" i="13"/>
  <c r="Q99" i="13"/>
  <c r="V99" i="13"/>
  <c r="G100" i="13"/>
  <c r="I100" i="13"/>
  <c r="K100" i="13"/>
  <c r="M100" i="13"/>
  <c r="O100" i="13"/>
  <c r="Q100" i="13"/>
  <c r="Q98" i="13" s="1"/>
  <c r="V100" i="13"/>
  <c r="G101" i="13"/>
  <c r="I101" i="13"/>
  <c r="K101" i="13"/>
  <c r="O101" i="13"/>
  <c r="Q101" i="13"/>
  <c r="V101" i="13"/>
  <c r="G102" i="13"/>
  <c r="M102" i="13" s="1"/>
  <c r="I102" i="13"/>
  <c r="K102" i="13"/>
  <c r="O102" i="13"/>
  <c r="Q102" i="13"/>
  <c r="V102" i="13"/>
  <c r="G103" i="13"/>
  <c r="M103" i="13" s="1"/>
  <c r="I103" i="13"/>
  <c r="K103" i="13"/>
  <c r="O103" i="13"/>
  <c r="Q103" i="13"/>
  <c r="V103" i="13"/>
  <c r="G104" i="13"/>
  <c r="M104" i="13" s="1"/>
  <c r="I104" i="13"/>
  <c r="K104" i="13"/>
  <c r="O104" i="13"/>
  <c r="Q104" i="13"/>
  <c r="V104" i="13"/>
  <c r="G105" i="13"/>
  <c r="M105" i="13" s="1"/>
  <c r="I105" i="13"/>
  <c r="K105" i="13"/>
  <c r="O105" i="13"/>
  <c r="Q105" i="13"/>
  <c r="V105" i="13"/>
  <c r="AE107" i="13"/>
  <c r="F42" i="1" s="1"/>
  <c r="BA383" i="12"/>
  <c r="BA219" i="12"/>
  <c r="BA189" i="12"/>
  <c r="BA181" i="12"/>
  <c r="BA122" i="12"/>
  <c r="BA119" i="12"/>
  <c r="BA104" i="12"/>
  <c r="BA60" i="12"/>
  <c r="BA55" i="12"/>
  <c r="G9" i="12"/>
  <c r="I9" i="12"/>
  <c r="K9" i="12"/>
  <c r="M9" i="12"/>
  <c r="O9" i="12"/>
  <c r="Q9" i="12"/>
  <c r="V9" i="12"/>
  <c r="G12" i="12"/>
  <c r="I12" i="12"/>
  <c r="K12" i="12"/>
  <c r="O12" i="12"/>
  <c r="Q12" i="12"/>
  <c r="V12" i="12"/>
  <c r="G16" i="12"/>
  <c r="M16" i="12" s="1"/>
  <c r="I16" i="12"/>
  <c r="K16" i="12"/>
  <c r="O16" i="12"/>
  <c r="Q16" i="12"/>
  <c r="V16" i="12"/>
  <c r="G18" i="12"/>
  <c r="M18" i="12" s="1"/>
  <c r="I18" i="12"/>
  <c r="K18" i="12"/>
  <c r="O18" i="12"/>
  <c r="Q18" i="12"/>
  <c r="V18" i="12"/>
  <c r="G20" i="12"/>
  <c r="I20" i="12"/>
  <c r="K20" i="12"/>
  <c r="O20" i="12"/>
  <c r="Q20" i="12"/>
  <c r="V20" i="12"/>
  <c r="G23" i="12"/>
  <c r="M23" i="12" s="1"/>
  <c r="I23" i="12"/>
  <c r="K23" i="12"/>
  <c r="O23" i="12"/>
  <c r="Q23" i="12"/>
  <c r="V23" i="12"/>
  <c r="G26" i="12"/>
  <c r="I26" i="12"/>
  <c r="K26" i="12"/>
  <c r="M26" i="12"/>
  <c r="O26" i="12"/>
  <c r="Q26" i="12"/>
  <c r="V26" i="12"/>
  <c r="G27" i="12"/>
  <c r="M27" i="12" s="1"/>
  <c r="I27" i="12"/>
  <c r="K27" i="12"/>
  <c r="O27" i="12"/>
  <c r="Q27" i="12"/>
  <c r="V27" i="12"/>
  <c r="G33" i="12"/>
  <c r="I33" i="12"/>
  <c r="K33" i="12"/>
  <c r="M33" i="12"/>
  <c r="O33" i="12"/>
  <c r="Q33" i="12"/>
  <c r="V33" i="12"/>
  <c r="G35" i="12"/>
  <c r="M35" i="12" s="1"/>
  <c r="I35" i="12"/>
  <c r="K35" i="12"/>
  <c r="O35" i="12"/>
  <c r="Q35" i="12"/>
  <c r="V35" i="12"/>
  <c r="G39" i="12"/>
  <c r="M39" i="12" s="1"/>
  <c r="I39" i="12"/>
  <c r="K39" i="12"/>
  <c r="O39" i="12"/>
  <c r="Q39" i="12"/>
  <c r="V39" i="12"/>
  <c r="G42" i="12"/>
  <c r="M42" i="12" s="1"/>
  <c r="I42" i="12"/>
  <c r="K42" i="12"/>
  <c r="O42" i="12"/>
  <c r="Q42" i="12"/>
  <c r="V42" i="12"/>
  <c r="G44" i="12"/>
  <c r="M44" i="12" s="1"/>
  <c r="I44" i="12"/>
  <c r="K44" i="12"/>
  <c r="O44" i="12"/>
  <c r="Q44" i="12"/>
  <c r="V44" i="12"/>
  <c r="G45" i="12"/>
  <c r="M45" i="12" s="1"/>
  <c r="I45" i="12"/>
  <c r="K45" i="12"/>
  <c r="O45" i="12"/>
  <c r="Q45" i="12"/>
  <c r="V45" i="12"/>
  <c r="G47" i="12"/>
  <c r="I47" i="12"/>
  <c r="K47" i="12"/>
  <c r="M47" i="12"/>
  <c r="O47" i="12"/>
  <c r="Q47" i="12"/>
  <c r="V47" i="12"/>
  <c r="G49" i="12"/>
  <c r="M49" i="12" s="1"/>
  <c r="I49" i="12"/>
  <c r="K49" i="12"/>
  <c r="O49" i="12"/>
  <c r="Q49" i="12"/>
  <c r="V49" i="12"/>
  <c r="G51" i="12"/>
  <c r="G50" i="12" s="1"/>
  <c r="I61" i="1" s="1"/>
  <c r="I51" i="12"/>
  <c r="I50" i="12" s="1"/>
  <c r="K51" i="12"/>
  <c r="K50" i="12" s="1"/>
  <c r="O51" i="12"/>
  <c r="O50" i="12" s="1"/>
  <c r="Q51" i="12"/>
  <c r="Q50" i="12" s="1"/>
  <c r="V51" i="12"/>
  <c r="V50" i="12" s="1"/>
  <c r="G54" i="12"/>
  <c r="I54" i="12"/>
  <c r="K54" i="12"/>
  <c r="M54" i="12"/>
  <c r="O54" i="12"/>
  <c r="Q54" i="12"/>
  <c r="V54" i="12"/>
  <c r="G58" i="12"/>
  <c r="M58" i="12" s="1"/>
  <c r="I58" i="12"/>
  <c r="K58" i="12"/>
  <c r="O58" i="12"/>
  <c r="Q58" i="12"/>
  <c r="V58" i="12"/>
  <c r="G59" i="12"/>
  <c r="M59" i="12" s="1"/>
  <c r="I59" i="12"/>
  <c r="K59" i="12"/>
  <c r="O59" i="12"/>
  <c r="Q59" i="12"/>
  <c r="V59" i="12"/>
  <c r="G61" i="12"/>
  <c r="M61" i="12" s="1"/>
  <c r="I61" i="12"/>
  <c r="K61" i="12"/>
  <c r="O61" i="12"/>
  <c r="Q61" i="12"/>
  <c r="V61" i="12"/>
  <c r="G63" i="12"/>
  <c r="M63" i="12" s="1"/>
  <c r="I63" i="12"/>
  <c r="K63" i="12"/>
  <c r="O63" i="12"/>
  <c r="Q63" i="12"/>
  <c r="V63" i="12"/>
  <c r="G66" i="12"/>
  <c r="I66" i="12"/>
  <c r="K66" i="12"/>
  <c r="M66" i="12"/>
  <c r="O66" i="12"/>
  <c r="Q66" i="12"/>
  <c r="V66" i="12"/>
  <c r="G68" i="12"/>
  <c r="M68" i="12" s="1"/>
  <c r="I68" i="12"/>
  <c r="K68" i="12"/>
  <c r="O68" i="12"/>
  <c r="Q68" i="12"/>
  <c r="V68" i="12"/>
  <c r="G69" i="12"/>
  <c r="M69" i="12" s="1"/>
  <c r="I69" i="12"/>
  <c r="K69" i="12"/>
  <c r="O69" i="12"/>
  <c r="Q69" i="12"/>
  <c r="V69" i="12"/>
  <c r="G72" i="12"/>
  <c r="I72" i="12"/>
  <c r="K72" i="12"/>
  <c r="M72" i="12"/>
  <c r="O72" i="12"/>
  <c r="Q72" i="12"/>
  <c r="V72" i="12"/>
  <c r="G75" i="12"/>
  <c r="M75" i="12" s="1"/>
  <c r="I75" i="12"/>
  <c r="K75" i="12"/>
  <c r="O75" i="12"/>
  <c r="Q75" i="12"/>
  <c r="V75" i="12"/>
  <c r="G81" i="12"/>
  <c r="M81" i="12" s="1"/>
  <c r="I81" i="12"/>
  <c r="K81" i="12"/>
  <c r="O81" i="12"/>
  <c r="Q81" i="12"/>
  <c r="V81" i="12"/>
  <c r="G83" i="12"/>
  <c r="M83" i="12" s="1"/>
  <c r="I83" i="12"/>
  <c r="K83" i="12"/>
  <c r="O83" i="12"/>
  <c r="Q83" i="12"/>
  <c r="V83" i="12"/>
  <c r="G100" i="12"/>
  <c r="M100" i="12" s="1"/>
  <c r="I100" i="12"/>
  <c r="K100" i="12"/>
  <c r="O100" i="12"/>
  <c r="Q100" i="12"/>
  <c r="V100" i="12"/>
  <c r="G103" i="12"/>
  <c r="I103" i="12"/>
  <c r="K103" i="12"/>
  <c r="M103" i="12"/>
  <c r="O103" i="12"/>
  <c r="Q103" i="12"/>
  <c r="V103" i="12"/>
  <c r="G108" i="12"/>
  <c r="M108" i="12" s="1"/>
  <c r="I108" i="12"/>
  <c r="K108" i="12"/>
  <c r="O108" i="12"/>
  <c r="Q108" i="12"/>
  <c r="V108" i="12"/>
  <c r="G109" i="12"/>
  <c r="M109" i="12" s="1"/>
  <c r="I109" i="12"/>
  <c r="K109" i="12"/>
  <c r="O109" i="12"/>
  <c r="Q109" i="12"/>
  <c r="V109" i="12"/>
  <c r="G114" i="12"/>
  <c r="I114" i="12"/>
  <c r="K114" i="12"/>
  <c r="M114" i="12"/>
  <c r="O114" i="12"/>
  <c r="Q114" i="12"/>
  <c r="V114" i="12"/>
  <c r="G116" i="12"/>
  <c r="M116" i="12" s="1"/>
  <c r="I116" i="12"/>
  <c r="K116" i="12"/>
  <c r="O116" i="12"/>
  <c r="Q116" i="12"/>
  <c r="V116" i="12"/>
  <c r="G118" i="12"/>
  <c r="M118" i="12" s="1"/>
  <c r="I118" i="12"/>
  <c r="K118" i="12"/>
  <c r="O118" i="12"/>
  <c r="Q118" i="12"/>
  <c r="V118" i="12"/>
  <c r="G121" i="12"/>
  <c r="M121" i="12" s="1"/>
  <c r="I121" i="12"/>
  <c r="K121" i="12"/>
  <c r="O121" i="12"/>
  <c r="Q121" i="12"/>
  <c r="V121" i="12"/>
  <c r="G125" i="12"/>
  <c r="M125" i="12" s="1"/>
  <c r="I125" i="12"/>
  <c r="K125" i="12"/>
  <c r="O125" i="12"/>
  <c r="Q125" i="12"/>
  <c r="V125" i="12"/>
  <c r="G127" i="12"/>
  <c r="I127" i="12"/>
  <c r="K127" i="12"/>
  <c r="M127" i="12"/>
  <c r="O127" i="12"/>
  <c r="Q127" i="12"/>
  <c r="V127" i="12"/>
  <c r="G130" i="12"/>
  <c r="M130" i="12" s="1"/>
  <c r="I130" i="12"/>
  <c r="K130" i="12"/>
  <c r="O130" i="12"/>
  <c r="Q130" i="12"/>
  <c r="V130" i="12"/>
  <c r="G133" i="12"/>
  <c r="M133" i="12" s="1"/>
  <c r="I133" i="12"/>
  <c r="K133" i="12"/>
  <c r="O133" i="12"/>
  <c r="Q133" i="12"/>
  <c r="V133" i="12"/>
  <c r="G135" i="12"/>
  <c r="I135" i="12"/>
  <c r="K135" i="12"/>
  <c r="M135" i="12"/>
  <c r="O135" i="12"/>
  <c r="Q135" i="12"/>
  <c r="V135" i="12"/>
  <c r="G138" i="12"/>
  <c r="M138" i="12" s="1"/>
  <c r="I138" i="12"/>
  <c r="K138" i="12"/>
  <c r="O138" i="12"/>
  <c r="Q138" i="12"/>
  <c r="V138" i="12"/>
  <c r="G139" i="12"/>
  <c r="M139" i="12" s="1"/>
  <c r="I139" i="12"/>
  <c r="K139" i="12"/>
  <c r="O139" i="12"/>
  <c r="Q139" i="12"/>
  <c r="V139" i="12"/>
  <c r="G141" i="12"/>
  <c r="M141" i="12" s="1"/>
  <c r="I141" i="12"/>
  <c r="K141" i="12"/>
  <c r="O141" i="12"/>
  <c r="Q141" i="12"/>
  <c r="V141" i="12"/>
  <c r="G142" i="12"/>
  <c r="I142" i="12"/>
  <c r="K142" i="12"/>
  <c r="M142" i="12"/>
  <c r="O142" i="12"/>
  <c r="Q142" i="12"/>
  <c r="V142" i="12"/>
  <c r="G143" i="12"/>
  <c r="M143" i="12" s="1"/>
  <c r="I143" i="12"/>
  <c r="K143" i="12"/>
  <c r="O143" i="12"/>
  <c r="Q143" i="12"/>
  <c r="V143" i="12"/>
  <c r="G144" i="12"/>
  <c r="M144" i="12" s="1"/>
  <c r="I144" i="12"/>
  <c r="K144" i="12"/>
  <c r="O144" i="12"/>
  <c r="Q144" i="12"/>
  <c r="V144" i="12"/>
  <c r="G145" i="12"/>
  <c r="I145" i="12"/>
  <c r="K145" i="12"/>
  <c r="M145" i="12"/>
  <c r="O145" i="12"/>
  <c r="Q145" i="12"/>
  <c r="V145" i="12"/>
  <c r="G146" i="12"/>
  <c r="M146" i="12" s="1"/>
  <c r="I146" i="12"/>
  <c r="K146" i="12"/>
  <c r="O146" i="12"/>
  <c r="Q146" i="12"/>
  <c r="V146" i="12"/>
  <c r="G147" i="12"/>
  <c r="M147" i="12" s="1"/>
  <c r="I147" i="12"/>
  <c r="K147" i="12"/>
  <c r="O147" i="12"/>
  <c r="Q147" i="12"/>
  <c r="V147" i="12"/>
  <c r="G149" i="12"/>
  <c r="M149" i="12" s="1"/>
  <c r="I149" i="12"/>
  <c r="K149" i="12"/>
  <c r="O149" i="12"/>
  <c r="Q149" i="12"/>
  <c r="V149" i="12"/>
  <c r="G152" i="12"/>
  <c r="I152" i="12"/>
  <c r="K152" i="12"/>
  <c r="M152" i="12"/>
  <c r="O152" i="12"/>
  <c r="Q152" i="12"/>
  <c r="V152" i="12"/>
  <c r="G155" i="12"/>
  <c r="M155" i="12" s="1"/>
  <c r="I155" i="12"/>
  <c r="K155" i="12"/>
  <c r="O155" i="12"/>
  <c r="Q155" i="12"/>
  <c r="V155" i="12"/>
  <c r="G156" i="12"/>
  <c r="M156" i="12" s="1"/>
  <c r="I156" i="12"/>
  <c r="K156" i="12"/>
  <c r="O156" i="12"/>
  <c r="Q156" i="12"/>
  <c r="V156" i="12"/>
  <c r="G158" i="12"/>
  <c r="I158" i="12"/>
  <c r="K158" i="12"/>
  <c r="M158" i="12"/>
  <c r="O158" i="12"/>
  <c r="Q158" i="12"/>
  <c r="V158" i="12"/>
  <c r="G160" i="12"/>
  <c r="M160" i="12" s="1"/>
  <c r="I160" i="12"/>
  <c r="K160" i="12"/>
  <c r="O160" i="12"/>
  <c r="Q160" i="12"/>
  <c r="V160" i="12"/>
  <c r="G161" i="12"/>
  <c r="M161" i="12" s="1"/>
  <c r="I161" i="12"/>
  <c r="K161" i="12"/>
  <c r="O161" i="12"/>
  <c r="Q161" i="12"/>
  <c r="V161" i="12"/>
  <c r="G163" i="12"/>
  <c r="M163" i="12" s="1"/>
  <c r="I163" i="12"/>
  <c r="K163" i="12"/>
  <c r="O163" i="12"/>
  <c r="Q163" i="12"/>
  <c r="V163" i="12"/>
  <c r="G164" i="12"/>
  <c r="I164" i="12"/>
  <c r="K164" i="12"/>
  <c r="M164" i="12"/>
  <c r="O164" i="12"/>
  <c r="Q164" i="12"/>
  <c r="V164" i="12"/>
  <c r="G167" i="12"/>
  <c r="M167" i="12" s="1"/>
  <c r="I167" i="12"/>
  <c r="K167" i="12"/>
  <c r="O167" i="12"/>
  <c r="Q167" i="12"/>
  <c r="V167" i="12"/>
  <c r="G170" i="12"/>
  <c r="M170" i="12" s="1"/>
  <c r="I170" i="12"/>
  <c r="K170" i="12"/>
  <c r="O170" i="12"/>
  <c r="Q170" i="12"/>
  <c r="V170" i="12"/>
  <c r="G171" i="12"/>
  <c r="I171" i="12"/>
  <c r="K171" i="12"/>
  <c r="M171" i="12"/>
  <c r="O171" i="12"/>
  <c r="Q171" i="12"/>
  <c r="V171" i="12"/>
  <c r="G172" i="12"/>
  <c r="M172" i="12" s="1"/>
  <c r="I172" i="12"/>
  <c r="K172" i="12"/>
  <c r="O172" i="12"/>
  <c r="Q172" i="12"/>
  <c r="V172" i="12"/>
  <c r="G173" i="12"/>
  <c r="I173" i="12"/>
  <c r="K173" i="12"/>
  <c r="O173" i="12"/>
  <c r="Q173" i="12"/>
  <c r="V173" i="12"/>
  <c r="G176" i="12"/>
  <c r="M176" i="12" s="1"/>
  <c r="I176" i="12"/>
  <c r="K176" i="12"/>
  <c r="O176" i="12"/>
  <c r="Q176" i="12"/>
  <c r="V176" i="12"/>
  <c r="G178" i="12"/>
  <c r="I178" i="12"/>
  <c r="K178" i="12"/>
  <c r="M178" i="12"/>
  <c r="O178" i="12"/>
  <c r="Q178" i="12"/>
  <c r="V178" i="12"/>
  <c r="G180" i="12"/>
  <c r="M180" i="12" s="1"/>
  <c r="I180" i="12"/>
  <c r="K180" i="12"/>
  <c r="O180" i="12"/>
  <c r="Q180" i="12"/>
  <c r="V180" i="12"/>
  <c r="G188" i="12"/>
  <c r="M188" i="12" s="1"/>
  <c r="I188" i="12"/>
  <c r="K188" i="12"/>
  <c r="O188" i="12"/>
  <c r="Q188" i="12"/>
  <c r="V188" i="12"/>
  <c r="G196" i="12"/>
  <c r="I196" i="12"/>
  <c r="K196" i="12"/>
  <c r="M196" i="12"/>
  <c r="O196" i="12"/>
  <c r="Q196" i="12"/>
  <c r="V196" i="12"/>
  <c r="G199" i="12"/>
  <c r="M199" i="12" s="1"/>
  <c r="I199" i="12"/>
  <c r="K199" i="12"/>
  <c r="O199" i="12"/>
  <c r="Q199" i="12"/>
  <c r="V199" i="12"/>
  <c r="G202" i="12"/>
  <c r="I202" i="12"/>
  <c r="K202" i="12"/>
  <c r="O202" i="12"/>
  <c r="Q202" i="12"/>
  <c r="V202" i="12"/>
  <c r="G205" i="12"/>
  <c r="M205" i="12" s="1"/>
  <c r="I205" i="12"/>
  <c r="K205" i="12"/>
  <c r="O205" i="12"/>
  <c r="Q205" i="12"/>
  <c r="V205" i="12"/>
  <c r="G208" i="12"/>
  <c r="M208" i="12" s="1"/>
  <c r="I208" i="12"/>
  <c r="K208" i="12"/>
  <c r="O208" i="12"/>
  <c r="Q208" i="12"/>
  <c r="V208" i="12"/>
  <c r="G213" i="12"/>
  <c r="M213" i="12" s="1"/>
  <c r="I213" i="12"/>
  <c r="K213" i="12"/>
  <c r="O213" i="12"/>
  <c r="Q213" i="12"/>
  <c r="V213" i="12"/>
  <c r="G214" i="12"/>
  <c r="I214" i="12"/>
  <c r="K214" i="12"/>
  <c r="M214" i="12"/>
  <c r="O214" i="12"/>
  <c r="Q214" i="12"/>
  <c r="V214" i="12"/>
  <c r="G216" i="12"/>
  <c r="M216" i="12" s="1"/>
  <c r="I216" i="12"/>
  <c r="K216" i="12"/>
  <c r="O216" i="12"/>
  <c r="Q216" i="12"/>
  <c r="V216" i="12"/>
  <c r="G218" i="12"/>
  <c r="M218" i="12" s="1"/>
  <c r="I218" i="12"/>
  <c r="K218" i="12"/>
  <c r="O218" i="12"/>
  <c r="Q218" i="12"/>
  <c r="V218" i="12"/>
  <c r="G222" i="12"/>
  <c r="I222" i="12"/>
  <c r="K222" i="12"/>
  <c r="M222" i="12"/>
  <c r="O222" i="12"/>
  <c r="Q222" i="12"/>
  <c r="V222" i="12"/>
  <c r="G224" i="12"/>
  <c r="M224" i="12" s="1"/>
  <c r="I224" i="12"/>
  <c r="K224" i="12"/>
  <c r="O224" i="12"/>
  <c r="Q224" i="12"/>
  <c r="V224" i="12"/>
  <c r="G228" i="12"/>
  <c r="M228" i="12" s="1"/>
  <c r="I228" i="12"/>
  <c r="K228" i="12"/>
  <c r="O228" i="12"/>
  <c r="Q228" i="12"/>
  <c r="V228" i="12"/>
  <c r="G230" i="12"/>
  <c r="I230" i="12"/>
  <c r="K230" i="12"/>
  <c r="M230" i="12"/>
  <c r="O230" i="12"/>
  <c r="Q230" i="12"/>
  <c r="V230" i="12"/>
  <c r="G233" i="12"/>
  <c r="M233" i="12" s="1"/>
  <c r="I233" i="12"/>
  <c r="K233" i="12"/>
  <c r="O233" i="12"/>
  <c r="Q233" i="12"/>
  <c r="V233" i="12"/>
  <c r="G237" i="12"/>
  <c r="M237" i="12" s="1"/>
  <c r="I237" i="12"/>
  <c r="K237" i="12"/>
  <c r="O237" i="12"/>
  <c r="Q237" i="12"/>
  <c r="V237" i="12"/>
  <c r="G240" i="12"/>
  <c r="M240" i="12" s="1"/>
  <c r="I240" i="12"/>
  <c r="K240" i="12"/>
  <c r="O240" i="12"/>
  <c r="Q240" i="12"/>
  <c r="V240" i="12"/>
  <c r="G243" i="12"/>
  <c r="M243" i="12" s="1"/>
  <c r="I243" i="12"/>
  <c r="K243" i="12"/>
  <c r="O243" i="12"/>
  <c r="Q243" i="12"/>
  <c r="V243" i="12"/>
  <c r="G246" i="12"/>
  <c r="M246" i="12" s="1"/>
  <c r="I246" i="12"/>
  <c r="K246" i="12"/>
  <c r="O246" i="12"/>
  <c r="Q246" i="12"/>
  <c r="V246" i="12"/>
  <c r="G248" i="12"/>
  <c r="M248" i="12" s="1"/>
  <c r="I248" i="12"/>
  <c r="K248" i="12"/>
  <c r="O248" i="12"/>
  <c r="Q248" i="12"/>
  <c r="V248" i="12"/>
  <c r="G250" i="12"/>
  <c r="M250" i="12" s="1"/>
  <c r="I250" i="12"/>
  <c r="K250" i="12"/>
  <c r="O250" i="12"/>
  <c r="Q250" i="12"/>
  <c r="V250" i="12"/>
  <c r="G252" i="12"/>
  <c r="I252" i="12"/>
  <c r="K252" i="12"/>
  <c r="M252" i="12"/>
  <c r="O252" i="12"/>
  <c r="Q252" i="12"/>
  <c r="V252" i="12"/>
  <c r="G254" i="12"/>
  <c r="I254" i="12"/>
  <c r="K254" i="12"/>
  <c r="M254" i="12"/>
  <c r="O254" i="12"/>
  <c r="Q254" i="12"/>
  <c r="V254" i="12"/>
  <c r="G256" i="12"/>
  <c r="M256" i="12" s="1"/>
  <c r="I256" i="12"/>
  <c r="K256" i="12"/>
  <c r="O256" i="12"/>
  <c r="Q256" i="12"/>
  <c r="V256" i="12"/>
  <c r="G258" i="12"/>
  <c r="M258" i="12" s="1"/>
  <c r="I258" i="12"/>
  <c r="K258" i="12"/>
  <c r="O258" i="12"/>
  <c r="Q258" i="12"/>
  <c r="V258" i="12"/>
  <c r="G260" i="12"/>
  <c r="I260" i="12"/>
  <c r="K260" i="12"/>
  <c r="M260" i="12"/>
  <c r="O260" i="12"/>
  <c r="Q260" i="12"/>
  <c r="V260" i="12"/>
  <c r="G262" i="12"/>
  <c r="M262" i="12" s="1"/>
  <c r="I262" i="12"/>
  <c r="K262" i="12"/>
  <c r="O262" i="12"/>
  <c r="Q262" i="12"/>
  <c r="V262" i="12"/>
  <c r="G282" i="12"/>
  <c r="M282" i="12" s="1"/>
  <c r="I282" i="12"/>
  <c r="K282" i="12"/>
  <c r="O282" i="12"/>
  <c r="Q282" i="12"/>
  <c r="V282" i="12"/>
  <c r="G285" i="12"/>
  <c r="M285" i="12" s="1"/>
  <c r="I285" i="12"/>
  <c r="K285" i="12"/>
  <c r="O285" i="12"/>
  <c r="Q285" i="12"/>
  <c r="V285" i="12"/>
  <c r="G287" i="12"/>
  <c r="M287" i="12" s="1"/>
  <c r="I287" i="12"/>
  <c r="K287" i="12"/>
  <c r="O287" i="12"/>
  <c r="Q287" i="12"/>
  <c r="V287" i="12"/>
  <c r="G294" i="12"/>
  <c r="I294" i="12"/>
  <c r="K294" i="12"/>
  <c r="M294" i="12"/>
  <c r="O294" i="12"/>
  <c r="Q294" i="12"/>
  <c r="V294" i="12"/>
  <c r="G296" i="12"/>
  <c r="G295" i="12" s="1"/>
  <c r="I67" i="1" s="1"/>
  <c r="I296" i="12"/>
  <c r="I295" i="12" s="1"/>
  <c r="K296" i="12"/>
  <c r="K295" i="12" s="1"/>
  <c r="O296" i="12"/>
  <c r="O295" i="12" s="1"/>
  <c r="Q296" i="12"/>
  <c r="Q295" i="12" s="1"/>
  <c r="V296" i="12"/>
  <c r="V295" i="12" s="1"/>
  <c r="G298" i="12"/>
  <c r="I69" i="1" s="1"/>
  <c r="M298" i="12"/>
  <c r="G299" i="12"/>
  <c r="I299" i="12"/>
  <c r="I298" i="12" s="1"/>
  <c r="K299" i="12"/>
  <c r="K298" i="12" s="1"/>
  <c r="M299" i="12"/>
  <c r="O299" i="12"/>
  <c r="O298" i="12" s="1"/>
  <c r="Q299" i="12"/>
  <c r="Q298" i="12" s="1"/>
  <c r="V299" i="12"/>
  <c r="V298" i="12" s="1"/>
  <c r="G302" i="12"/>
  <c r="M302" i="12" s="1"/>
  <c r="I302" i="12"/>
  <c r="K302" i="12"/>
  <c r="O302" i="12"/>
  <c r="Q302" i="12"/>
  <c r="V302" i="12"/>
  <c r="V301" i="12" s="1"/>
  <c r="G305" i="12"/>
  <c r="I305" i="12"/>
  <c r="K305" i="12"/>
  <c r="M305" i="12"/>
  <c r="O305" i="12"/>
  <c r="Q305" i="12"/>
  <c r="V305" i="12"/>
  <c r="G307" i="12"/>
  <c r="G301" i="12" s="1"/>
  <c r="I307" i="12"/>
  <c r="K307" i="12"/>
  <c r="O307" i="12"/>
  <c r="Q307" i="12"/>
  <c r="V307" i="12"/>
  <c r="G309" i="12"/>
  <c r="I309" i="12"/>
  <c r="K309" i="12"/>
  <c r="M309" i="12"/>
  <c r="O309" i="12"/>
  <c r="Q309" i="12"/>
  <c r="V309" i="12"/>
  <c r="G311" i="12"/>
  <c r="M311" i="12" s="1"/>
  <c r="I311" i="12"/>
  <c r="K311" i="12"/>
  <c r="O311" i="12"/>
  <c r="Q311" i="12"/>
  <c r="V311" i="12"/>
  <c r="G313" i="12"/>
  <c r="I77" i="1" s="1"/>
  <c r="V313" i="12"/>
  <c r="G314" i="12"/>
  <c r="I314" i="12"/>
  <c r="I313" i="12" s="1"/>
  <c r="K314" i="12"/>
  <c r="K313" i="12" s="1"/>
  <c r="M314" i="12"/>
  <c r="M313" i="12" s="1"/>
  <c r="O314" i="12"/>
  <c r="O313" i="12" s="1"/>
  <c r="Q314" i="12"/>
  <c r="Q313" i="12" s="1"/>
  <c r="V314" i="12"/>
  <c r="G316" i="12"/>
  <c r="M316" i="12" s="1"/>
  <c r="I316" i="12"/>
  <c r="K316" i="12"/>
  <c r="O316" i="12"/>
  <c r="Q316" i="12"/>
  <c r="V316" i="12"/>
  <c r="G318" i="12"/>
  <c r="I318" i="12"/>
  <c r="K318" i="12"/>
  <c r="M318" i="12"/>
  <c r="O318" i="12"/>
  <c r="Q318" i="12"/>
  <c r="V318" i="12"/>
  <c r="G320" i="12"/>
  <c r="M320" i="12" s="1"/>
  <c r="I320" i="12"/>
  <c r="K320" i="12"/>
  <c r="O320" i="12"/>
  <c r="Q320" i="12"/>
  <c r="V320" i="12"/>
  <c r="G321" i="12"/>
  <c r="I321" i="12"/>
  <c r="K321" i="12"/>
  <c r="M321" i="12"/>
  <c r="O321" i="12"/>
  <c r="Q321" i="12"/>
  <c r="V321" i="12"/>
  <c r="G323" i="12"/>
  <c r="M323" i="12" s="1"/>
  <c r="I323" i="12"/>
  <c r="K323" i="12"/>
  <c r="O323" i="12"/>
  <c r="Q323" i="12"/>
  <c r="V323" i="12"/>
  <c r="G324" i="12"/>
  <c r="M324" i="12" s="1"/>
  <c r="I324" i="12"/>
  <c r="K324" i="12"/>
  <c r="O324" i="12"/>
  <c r="Q324" i="12"/>
  <c r="V324" i="12"/>
  <c r="G325" i="12"/>
  <c r="I325" i="12"/>
  <c r="K325" i="12"/>
  <c r="M325" i="12"/>
  <c r="O325" i="12"/>
  <c r="Q325" i="12"/>
  <c r="V325" i="12"/>
  <c r="G326" i="12"/>
  <c r="M326" i="12" s="1"/>
  <c r="I326" i="12"/>
  <c r="K326" i="12"/>
  <c r="O326" i="12"/>
  <c r="Q326" i="12"/>
  <c r="V326" i="12"/>
  <c r="G327" i="12"/>
  <c r="M327" i="12" s="1"/>
  <c r="I327" i="12"/>
  <c r="K327" i="12"/>
  <c r="O327" i="12"/>
  <c r="Q327" i="12"/>
  <c r="V327" i="12"/>
  <c r="G328" i="12"/>
  <c r="M328" i="12" s="1"/>
  <c r="I328" i="12"/>
  <c r="K328" i="12"/>
  <c r="O328" i="12"/>
  <c r="Q328" i="12"/>
  <c r="V328" i="12"/>
  <c r="G329" i="12"/>
  <c r="I329" i="12"/>
  <c r="K329" i="12"/>
  <c r="M329" i="12"/>
  <c r="O329" i="12"/>
  <c r="Q329" i="12"/>
  <c r="V329" i="12"/>
  <c r="G330" i="12"/>
  <c r="M330" i="12" s="1"/>
  <c r="I330" i="12"/>
  <c r="K330" i="12"/>
  <c r="O330" i="12"/>
  <c r="Q330" i="12"/>
  <c r="V330" i="12"/>
  <c r="G331" i="12"/>
  <c r="M331" i="12" s="1"/>
  <c r="I331" i="12"/>
  <c r="K331" i="12"/>
  <c r="O331" i="12"/>
  <c r="Q331" i="12"/>
  <c r="V331" i="12"/>
  <c r="G332" i="12"/>
  <c r="I332" i="12"/>
  <c r="K332" i="12"/>
  <c r="M332" i="12"/>
  <c r="O332" i="12"/>
  <c r="Q332" i="12"/>
  <c r="V332" i="12"/>
  <c r="G333" i="12"/>
  <c r="M333" i="12" s="1"/>
  <c r="I333" i="12"/>
  <c r="K333" i="12"/>
  <c r="O333" i="12"/>
  <c r="Q333" i="12"/>
  <c r="V333" i="12"/>
  <c r="G334" i="12"/>
  <c r="M334" i="12" s="1"/>
  <c r="I334" i="12"/>
  <c r="K334" i="12"/>
  <c r="O334" i="12"/>
  <c r="Q334" i="12"/>
  <c r="V334" i="12"/>
  <c r="G335" i="12"/>
  <c r="M335" i="12" s="1"/>
  <c r="I335" i="12"/>
  <c r="K335" i="12"/>
  <c r="O335" i="12"/>
  <c r="Q335" i="12"/>
  <c r="V335" i="12"/>
  <c r="G336" i="12"/>
  <c r="I336" i="12"/>
  <c r="K336" i="12"/>
  <c r="M336" i="12"/>
  <c r="O336" i="12"/>
  <c r="Q336" i="12"/>
  <c r="V336" i="12"/>
  <c r="G337" i="12"/>
  <c r="M337" i="12" s="1"/>
  <c r="I337" i="12"/>
  <c r="K337" i="12"/>
  <c r="O337" i="12"/>
  <c r="Q337" i="12"/>
  <c r="V337" i="12"/>
  <c r="G338" i="12"/>
  <c r="I338" i="12"/>
  <c r="K338" i="12"/>
  <c r="M338" i="12"/>
  <c r="O338" i="12"/>
  <c r="Q338" i="12"/>
  <c r="V338" i="12"/>
  <c r="G339" i="12"/>
  <c r="M339" i="12" s="1"/>
  <c r="I339" i="12"/>
  <c r="K339" i="12"/>
  <c r="O339" i="12"/>
  <c r="Q339" i="12"/>
  <c r="V339" i="12"/>
  <c r="G340" i="12"/>
  <c r="M340" i="12" s="1"/>
  <c r="I340" i="12"/>
  <c r="K340" i="12"/>
  <c r="O340" i="12"/>
  <c r="Q340" i="12"/>
  <c r="V340" i="12"/>
  <c r="G341" i="12"/>
  <c r="I341" i="12"/>
  <c r="K341" i="12"/>
  <c r="M341" i="12"/>
  <c r="O341" i="12"/>
  <c r="Q341" i="12"/>
  <c r="V341" i="12"/>
  <c r="G342" i="12"/>
  <c r="M342" i="12" s="1"/>
  <c r="I342" i="12"/>
  <c r="K342" i="12"/>
  <c r="O342" i="12"/>
  <c r="Q342" i="12"/>
  <c r="V342" i="12"/>
  <c r="G343" i="12"/>
  <c r="M343" i="12" s="1"/>
  <c r="I343" i="12"/>
  <c r="K343" i="12"/>
  <c r="O343" i="12"/>
  <c r="Q343" i="12"/>
  <c r="V343" i="12"/>
  <c r="G346" i="12"/>
  <c r="I346" i="12"/>
  <c r="K346" i="12"/>
  <c r="O346" i="12"/>
  <c r="Q346" i="12"/>
  <c r="V346" i="12"/>
  <c r="G348" i="12"/>
  <c r="M348" i="12" s="1"/>
  <c r="I348" i="12"/>
  <c r="K348" i="12"/>
  <c r="O348" i="12"/>
  <c r="Q348" i="12"/>
  <c r="V348" i="12"/>
  <c r="G350" i="12"/>
  <c r="M350" i="12" s="1"/>
  <c r="I350" i="12"/>
  <c r="K350" i="12"/>
  <c r="O350" i="12"/>
  <c r="Q350" i="12"/>
  <c r="V350" i="12"/>
  <c r="G351" i="12"/>
  <c r="I351" i="12"/>
  <c r="K351" i="12"/>
  <c r="M351" i="12"/>
  <c r="O351" i="12"/>
  <c r="Q351" i="12"/>
  <c r="V351" i="12"/>
  <c r="G352" i="12"/>
  <c r="M352" i="12" s="1"/>
  <c r="I352" i="12"/>
  <c r="K352" i="12"/>
  <c r="O352" i="12"/>
  <c r="Q352" i="12"/>
  <c r="V352" i="12"/>
  <c r="G353" i="12"/>
  <c r="M353" i="12" s="1"/>
  <c r="I353" i="12"/>
  <c r="K353" i="12"/>
  <c r="O353" i="12"/>
  <c r="Q353" i="12"/>
  <c r="V353" i="12"/>
  <c r="G354" i="12"/>
  <c r="M354" i="12" s="1"/>
  <c r="I354" i="12"/>
  <c r="K354" i="12"/>
  <c r="O354" i="12"/>
  <c r="Q354" i="12"/>
  <c r="V354" i="12"/>
  <c r="G355" i="12"/>
  <c r="M355" i="12" s="1"/>
  <c r="I355" i="12"/>
  <c r="K355" i="12"/>
  <c r="O355" i="12"/>
  <c r="Q355" i="12"/>
  <c r="V355" i="12"/>
  <c r="G356" i="12"/>
  <c r="I356" i="12"/>
  <c r="K356" i="12"/>
  <c r="M356" i="12"/>
  <c r="O356" i="12"/>
  <c r="Q356" i="12"/>
  <c r="V356" i="12"/>
  <c r="G358" i="12"/>
  <c r="M358" i="12" s="1"/>
  <c r="I358" i="12"/>
  <c r="K358" i="12"/>
  <c r="O358" i="12"/>
  <c r="Q358" i="12"/>
  <c r="V358" i="12"/>
  <c r="G359" i="12"/>
  <c r="M359" i="12" s="1"/>
  <c r="I359" i="12"/>
  <c r="K359" i="12"/>
  <c r="O359" i="12"/>
  <c r="Q359" i="12"/>
  <c r="V359" i="12"/>
  <c r="G361" i="12"/>
  <c r="I361" i="12"/>
  <c r="K361" i="12"/>
  <c r="M361" i="12"/>
  <c r="O361" i="12"/>
  <c r="Q361" i="12"/>
  <c r="V361" i="12"/>
  <c r="G362" i="12"/>
  <c r="M362" i="12" s="1"/>
  <c r="I362" i="12"/>
  <c r="K362" i="12"/>
  <c r="O362" i="12"/>
  <c r="Q362" i="12"/>
  <c r="V362" i="12"/>
  <c r="G363" i="12"/>
  <c r="M363" i="12" s="1"/>
  <c r="I363" i="12"/>
  <c r="K363" i="12"/>
  <c r="O363" i="12"/>
  <c r="Q363" i="12"/>
  <c r="V363" i="12"/>
  <c r="G365" i="12"/>
  <c r="M365" i="12" s="1"/>
  <c r="I365" i="12"/>
  <c r="K365" i="12"/>
  <c r="O365" i="12"/>
  <c r="Q365" i="12"/>
  <c r="V365" i="12"/>
  <c r="G367" i="12"/>
  <c r="M367" i="12" s="1"/>
  <c r="I367" i="12"/>
  <c r="K367" i="12"/>
  <c r="O367" i="12"/>
  <c r="Q367" i="12"/>
  <c r="V367" i="12"/>
  <c r="G370" i="12"/>
  <c r="I370" i="12"/>
  <c r="K370" i="12"/>
  <c r="M370" i="12"/>
  <c r="O370" i="12"/>
  <c r="Q370" i="12"/>
  <c r="V370" i="12"/>
  <c r="G372" i="12"/>
  <c r="M372" i="12" s="1"/>
  <c r="I372" i="12"/>
  <c r="K372" i="12"/>
  <c r="O372" i="12"/>
  <c r="Q372" i="12"/>
  <c r="V372" i="12"/>
  <c r="G374" i="12"/>
  <c r="M374" i="12" s="1"/>
  <c r="I374" i="12"/>
  <c r="K374" i="12"/>
  <c r="O374" i="12"/>
  <c r="Q374" i="12"/>
  <c r="V374" i="12"/>
  <c r="G377" i="12"/>
  <c r="I377" i="12"/>
  <c r="K377" i="12"/>
  <c r="O377" i="12"/>
  <c r="Q377" i="12"/>
  <c r="V377" i="12"/>
  <c r="G379" i="12"/>
  <c r="M379" i="12" s="1"/>
  <c r="I379" i="12"/>
  <c r="K379" i="12"/>
  <c r="O379" i="12"/>
  <c r="Q379" i="12"/>
  <c r="V379" i="12"/>
  <c r="G382" i="12"/>
  <c r="I382" i="12"/>
  <c r="K382" i="12"/>
  <c r="K376" i="12" s="1"/>
  <c r="M382" i="12"/>
  <c r="O382" i="12"/>
  <c r="Q382" i="12"/>
  <c r="V382" i="12"/>
  <c r="G386" i="12"/>
  <c r="I386" i="12"/>
  <c r="K386" i="12"/>
  <c r="M386" i="12"/>
  <c r="O386" i="12"/>
  <c r="Q386" i="12"/>
  <c r="V386" i="12"/>
  <c r="G389" i="12"/>
  <c r="M389" i="12" s="1"/>
  <c r="I389" i="12"/>
  <c r="K389" i="12"/>
  <c r="O389" i="12"/>
  <c r="Q389" i="12"/>
  <c r="V389" i="12"/>
  <c r="G391" i="12"/>
  <c r="M391" i="12" s="1"/>
  <c r="I391" i="12"/>
  <c r="K391" i="12"/>
  <c r="O391" i="12"/>
  <c r="Q391" i="12"/>
  <c r="V391" i="12"/>
  <c r="G393" i="12"/>
  <c r="I393" i="12"/>
  <c r="K393" i="12"/>
  <c r="M393" i="12"/>
  <c r="O393" i="12"/>
  <c r="Q393" i="12"/>
  <c r="V393" i="12"/>
  <c r="G395" i="12"/>
  <c r="M395" i="12" s="1"/>
  <c r="I395" i="12"/>
  <c r="K395" i="12"/>
  <c r="O395" i="12"/>
  <c r="Q395" i="12"/>
  <c r="V395" i="12"/>
  <c r="G397" i="12"/>
  <c r="M397" i="12" s="1"/>
  <c r="I397" i="12"/>
  <c r="K397" i="12"/>
  <c r="O397" i="12"/>
  <c r="Q397" i="12"/>
  <c r="V397" i="12"/>
  <c r="G400" i="12"/>
  <c r="M400" i="12" s="1"/>
  <c r="I400" i="12"/>
  <c r="I399" i="12" s="1"/>
  <c r="K400" i="12"/>
  <c r="O400" i="12"/>
  <c r="Q400" i="12"/>
  <c r="Q399" i="12" s="1"/>
  <c r="V400" i="12"/>
  <c r="G404" i="12"/>
  <c r="I404" i="12"/>
  <c r="K404" i="12"/>
  <c r="M404" i="12"/>
  <c r="O404" i="12"/>
  <c r="Q404" i="12"/>
  <c r="V404" i="12"/>
  <c r="G407" i="12"/>
  <c r="I407" i="12"/>
  <c r="K407" i="12"/>
  <c r="M407" i="12"/>
  <c r="O407" i="12"/>
  <c r="Q407" i="12"/>
  <c r="V407" i="12"/>
  <c r="G410" i="12"/>
  <c r="I410" i="12"/>
  <c r="K410" i="12"/>
  <c r="K409" i="12" s="1"/>
  <c r="M410" i="12"/>
  <c r="O410" i="12"/>
  <c r="Q410" i="12"/>
  <c r="V410" i="12"/>
  <c r="V409" i="12" s="1"/>
  <c r="G414" i="12"/>
  <c r="I414" i="12"/>
  <c r="K414" i="12"/>
  <c r="M414" i="12"/>
  <c r="O414" i="12"/>
  <c r="Q414" i="12"/>
  <c r="V414" i="12"/>
  <c r="G417" i="12"/>
  <c r="G409" i="12" s="1"/>
  <c r="I83" i="1" s="1"/>
  <c r="I417" i="12"/>
  <c r="K417" i="12"/>
  <c r="O417" i="12"/>
  <c r="Q417" i="12"/>
  <c r="V417" i="12"/>
  <c r="G419" i="12"/>
  <c r="M419" i="12" s="1"/>
  <c r="I419" i="12"/>
  <c r="K419" i="12"/>
  <c r="O419" i="12"/>
  <c r="Q419" i="12"/>
  <c r="V419" i="12"/>
  <c r="I420" i="12"/>
  <c r="K420" i="12"/>
  <c r="Q420" i="12"/>
  <c r="G421" i="12"/>
  <c r="G420" i="12" s="1"/>
  <c r="I84" i="1" s="1"/>
  <c r="I421" i="12"/>
  <c r="K421" i="12"/>
  <c r="O421" i="12"/>
  <c r="O420" i="12" s="1"/>
  <c r="Q421" i="12"/>
  <c r="V421" i="12"/>
  <c r="V420" i="12" s="1"/>
  <c r="G424" i="12"/>
  <c r="I424" i="12"/>
  <c r="K424" i="12"/>
  <c r="K423" i="12" s="1"/>
  <c r="O424" i="12"/>
  <c r="O423" i="12" s="1"/>
  <c r="Q424" i="12"/>
  <c r="V424" i="12"/>
  <c r="G427" i="12"/>
  <c r="M427" i="12" s="1"/>
  <c r="I427" i="12"/>
  <c r="I423" i="12" s="1"/>
  <c r="K427" i="12"/>
  <c r="O427" i="12"/>
  <c r="Q427" i="12"/>
  <c r="V427" i="12"/>
  <c r="V423" i="12" s="1"/>
  <c r="G429" i="12"/>
  <c r="I429" i="12"/>
  <c r="K429" i="12"/>
  <c r="O429" i="12"/>
  <c r="Q429" i="12"/>
  <c r="V429" i="12"/>
  <c r="G431" i="12"/>
  <c r="M431" i="12" s="1"/>
  <c r="I431" i="12"/>
  <c r="K431" i="12"/>
  <c r="O431" i="12"/>
  <c r="Q431" i="12"/>
  <c r="V431" i="12"/>
  <c r="G433" i="12"/>
  <c r="M433" i="12" s="1"/>
  <c r="I433" i="12"/>
  <c r="K433" i="12"/>
  <c r="O433" i="12"/>
  <c r="Q433" i="12"/>
  <c r="V433" i="12"/>
  <c r="G436" i="12"/>
  <c r="I436" i="12"/>
  <c r="K436" i="12"/>
  <c r="M436" i="12"/>
  <c r="O436" i="12"/>
  <c r="Q436" i="12"/>
  <c r="V436" i="12"/>
  <c r="G439" i="12"/>
  <c r="M439" i="12" s="1"/>
  <c r="I439" i="12"/>
  <c r="K439" i="12"/>
  <c r="O439" i="12"/>
  <c r="Q439" i="12"/>
  <c r="V439" i="12"/>
  <c r="G442" i="12"/>
  <c r="M442" i="12" s="1"/>
  <c r="I442" i="12"/>
  <c r="K442" i="12"/>
  <c r="O442" i="12"/>
  <c r="Q442" i="12"/>
  <c r="V442" i="12"/>
  <c r="G444" i="12"/>
  <c r="I444" i="12"/>
  <c r="K444" i="12"/>
  <c r="M444" i="12"/>
  <c r="O444" i="12"/>
  <c r="Q444" i="12"/>
  <c r="V444" i="12"/>
  <c r="G447" i="12"/>
  <c r="I447" i="12"/>
  <c r="K447" i="12"/>
  <c r="O447" i="12"/>
  <c r="Q447" i="12"/>
  <c r="V447" i="12"/>
  <c r="G450" i="12"/>
  <c r="M450" i="12" s="1"/>
  <c r="I450" i="12"/>
  <c r="K450" i="12"/>
  <c r="O450" i="12"/>
  <c r="Q450" i="12"/>
  <c r="V450" i="12"/>
  <c r="G452" i="12"/>
  <c r="M452" i="12" s="1"/>
  <c r="I452" i="12"/>
  <c r="K452" i="12"/>
  <c r="O452" i="12"/>
  <c r="Q452" i="12"/>
  <c r="V452" i="12"/>
  <c r="G454" i="12"/>
  <c r="M454" i="12" s="1"/>
  <c r="I454" i="12"/>
  <c r="K454" i="12"/>
  <c r="O454" i="12"/>
  <c r="Q454" i="12"/>
  <c r="V454" i="12"/>
  <c r="G457" i="12"/>
  <c r="I457" i="12"/>
  <c r="K457" i="12"/>
  <c r="O457" i="12"/>
  <c r="Q457" i="12"/>
  <c r="V457" i="12"/>
  <c r="G458" i="12"/>
  <c r="M458" i="12" s="1"/>
  <c r="I458" i="12"/>
  <c r="K458" i="12"/>
  <c r="O458" i="12"/>
  <c r="Q458" i="12"/>
  <c r="V458" i="12"/>
  <c r="G459" i="12"/>
  <c r="M459" i="12" s="1"/>
  <c r="I459" i="12"/>
  <c r="K459" i="12"/>
  <c r="O459" i="12"/>
  <c r="Q459" i="12"/>
  <c r="V459" i="12"/>
  <c r="G460" i="12"/>
  <c r="M460" i="12" s="1"/>
  <c r="I460" i="12"/>
  <c r="K460" i="12"/>
  <c r="O460" i="12"/>
  <c r="Q460" i="12"/>
  <c r="V460" i="12"/>
  <c r="G461" i="12"/>
  <c r="M461" i="12" s="1"/>
  <c r="I461" i="12"/>
  <c r="K461" i="12"/>
  <c r="O461" i="12"/>
  <c r="Q461" i="12"/>
  <c r="V461" i="12"/>
  <c r="G462" i="12"/>
  <c r="M462" i="12" s="1"/>
  <c r="I462" i="12"/>
  <c r="K462" i="12"/>
  <c r="O462" i="12"/>
  <c r="Q462" i="12"/>
  <c r="V462" i="12"/>
  <c r="G463" i="12"/>
  <c r="I463" i="12"/>
  <c r="K463" i="12"/>
  <c r="M463" i="12"/>
  <c r="O463" i="12"/>
  <c r="Q463" i="12"/>
  <c r="V463" i="12"/>
  <c r="G464" i="12"/>
  <c r="M464" i="12" s="1"/>
  <c r="I464" i="12"/>
  <c r="K464" i="12"/>
  <c r="O464" i="12"/>
  <c r="Q464" i="12"/>
  <c r="V464" i="12"/>
  <c r="AE466" i="12"/>
  <c r="F41" i="1" s="1"/>
  <c r="I19" i="1"/>
  <c r="V456" i="12" l="1"/>
  <c r="Q456" i="12"/>
  <c r="G456" i="12"/>
  <c r="M421" i="12"/>
  <c r="M420" i="12" s="1"/>
  <c r="V399" i="12"/>
  <c r="O376" i="12"/>
  <c r="K456" i="12"/>
  <c r="G435" i="12"/>
  <c r="I68" i="1" s="1"/>
  <c r="Q428" i="12"/>
  <c r="G428" i="12"/>
  <c r="I86" i="1" s="1"/>
  <c r="O456" i="12"/>
  <c r="K435" i="12"/>
  <c r="I435" i="12"/>
  <c r="O428" i="12"/>
  <c r="Q409" i="12"/>
  <c r="O345" i="12"/>
  <c r="I409" i="12"/>
  <c r="K369" i="12"/>
  <c r="I369" i="12"/>
  <c r="Q345" i="12"/>
  <c r="V345" i="12"/>
  <c r="Q315" i="12"/>
  <c r="O315" i="12"/>
  <c r="G315" i="12"/>
  <c r="I78" i="1" s="1"/>
  <c r="I301" i="12"/>
  <c r="G179" i="12"/>
  <c r="I65" i="1" s="1"/>
  <c r="V179" i="12"/>
  <c r="Q179" i="12"/>
  <c r="K166" i="12"/>
  <c r="I166" i="12"/>
  <c r="V148" i="12"/>
  <c r="Q148" i="12"/>
  <c r="I53" i="12"/>
  <c r="K53" i="12"/>
  <c r="G8" i="12"/>
  <c r="I60" i="1" s="1"/>
  <c r="K98" i="13"/>
  <c r="I98" i="13"/>
  <c r="I62" i="13"/>
  <c r="V62" i="13"/>
  <c r="Q62" i="13"/>
  <c r="K13" i="13"/>
  <c r="I13" i="13"/>
  <c r="I34" i="14"/>
  <c r="K34" i="14"/>
  <c r="Q28" i="14"/>
  <c r="M32" i="14"/>
  <c r="K28" i="14"/>
  <c r="I13" i="14"/>
  <c r="V8" i="14"/>
  <c r="K102" i="15"/>
  <c r="I456" i="12"/>
  <c r="O435" i="12"/>
  <c r="V428" i="12"/>
  <c r="I428" i="12"/>
  <c r="G399" i="12"/>
  <c r="I82" i="1" s="1"/>
  <c r="Q376" i="12"/>
  <c r="O369" i="12"/>
  <c r="M307" i="12"/>
  <c r="K301" i="12"/>
  <c r="O166" i="12"/>
  <c r="I148" i="12"/>
  <c r="K8" i="12"/>
  <c r="Q8" i="12"/>
  <c r="I8" i="12"/>
  <c r="O98" i="13"/>
  <c r="K62" i="13"/>
  <c r="G62" i="13"/>
  <c r="I73" i="1" s="1"/>
  <c r="V35" i="13"/>
  <c r="Q35" i="13"/>
  <c r="G35" i="13"/>
  <c r="I72" i="1" s="1"/>
  <c r="Q13" i="13"/>
  <c r="O13" i="13"/>
  <c r="V28" i="14"/>
  <c r="I28" i="14"/>
  <c r="M29" i="17"/>
  <c r="V435" i="12"/>
  <c r="Q435" i="12"/>
  <c r="K428" i="12"/>
  <c r="Q423" i="12"/>
  <c r="G423" i="12"/>
  <c r="I85" i="1" s="1"/>
  <c r="O409" i="12"/>
  <c r="O399" i="12"/>
  <c r="M399" i="12"/>
  <c r="K399" i="12"/>
  <c r="V376" i="12"/>
  <c r="I376" i="12"/>
  <c r="V369" i="12"/>
  <c r="Q369" i="12"/>
  <c r="M369" i="12"/>
  <c r="G369" i="12"/>
  <c r="I80" i="1" s="1"/>
  <c r="K345" i="12"/>
  <c r="I345" i="12"/>
  <c r="G345" i="12"/>
  <c r="I79" i="1" s="1"/>
  <c r="V315" i="12"/>
  <c r="I315" i="12"/>
  <c r="Q301" i="12"/>
  <c r="O301" i="12"/>
  <c r="K179" i="12"/>
  <c r="I179" i="12"/>
  <c r="G166" i="12"/>
  <c r="I64" i="1" s="1"/>
  <c r="V166" i="12"/>
  <c r="Q166" i="12"/>
  <c r="G148" i="12"/>
  <c r="I63" i="1" s="1"/>
  <c r="K148" i="12"/>
  <c r="O53" i="12"/>
  <c r="O8" i="12"/>
  <c r="O62" i="13"/>
  <c r="M63" i="13"/>
  <c r="O35" i="13"/>
  <c r="I35" i="13"/>
  <c r="O34" i="14"/>
  <c r="G34" i="14"/>
  <c r="I76" i="1" s="1"/>
  <c r="O13" i="14"/>
  <c r="V13" i="14"/>
  <c r="Q102" i="15"/>
  <c r="Q98" i="15"/>
  <c r="O93" i="15"/>
  <c r="M346" i="12"/>
  <c r="K315" i="12"/>
  <c r="O179" i="12"/>
  <c r="O148" i="12"/>
  <c r="V53" i="12"/>
  <c r="Q53" i="12"/>
  <c r="V8" i="12"/>
  <c r="G98" i="13"/>
  <c r="V98" i="13"/>
  <c r="K35" i="13"/>
  <c r="V13" i="13"/>
  <c r="G11" i="13"/>
  <c r="I66" i="1" s="1"/>
  <c r="V34" i="14"/>
  <c r="Q34" i="14"/>
  <c r="O28" i="14"/>
  <c r="Q13" i="14"/>
  <c r="Q8" i="14"/>
  <c r="G8" i="14"/>
  <c r="I70" i="1" s="1"/>
  <c r="G8" i="15"/>
  <c r="V119" i="16"/>
  <c r="Q119" i="16"/>
  <c r="O119" i="16"/>
  <c r="G119" i="16"/>
  <c r="I97" i="1" s="1"/>
  <c r="V106" i="16"/>
  <c r="Q106" i="16"/>
  <c r="O106" i="16"/>
  <c r="I106" i="16"/>
  <c r="I87" i="16"/>
  <c r="K65" i="16"/>
  <c r="K55" i="16"/>
  <c r="G55" i="16"/>
  <c r="I93" i="1" s="1"/>
  <c r="G8" i="16"/>
  <c r="I89" i="1" s="1"/>
  <c r="G32" i="17"/>
  <c r="I59" i="1" s="1"/>
  <c r="G26" i="17"/>
  <c r="I57" i="1" s="1"/>
  <c r="O17" i="17"/>
  <c r="I17" i="17"/>
  <c r="I8" i="17"/>
  <c r="O8" i="18"/>
  <c r="K8" i="18"/>
  <c r="G17" i="18"/>
  <c r="G13" i="14"/>
  <c r="I74" i="1" s="1"/>
  <c r="I8" i="14"/>
  <c r="K98" i="15"/>
  <c r="M93" i="15"/>
  <c r="V93" i="15"/>
  <c r="Q93" i="15"/>
  <c r="I8" i="15"/>
  <c r="K119" i="16"/>
  <c r="G106" i="16"/>
  <c r="I96" i="1" s="1"/>
  <c r="K87" i="16"/>
  <c r="V65" i="16"/>
  <c r="Q65" i="16"/>
  <c r="O65" i="16"/>
  <c r="I55" i="16"/>
  <c r="M50" i="16"/>
  <c r="M49" i="16" s="1"/>
  <c r="K17" i="17"/>
  <c r="K8" i="17"/>
  <c r="V8" i="18"/>
  <c r="I8" i="18"/>
  <c r="K8" i="15"/>
  <c r="I119" i="16"/>
  <c r="G65" i="16"/>
  <c r="I94" i="1" s="1"/>
  <c r="M55" i="16"/>
  <c r="K8" i="16"/>
  <c r="K32" i="17"/>
  <c r="I32" i="17"/>
  <c r="G29" i="17"/>
  <c r="I58" i="1" s="1"/>
  <c r="Q17" i="17"/>
  <c r="G17" i="17"/>
  <c r="I56" i="1" s="1"/>
  <c r="K13" i="14"/>
  <c r="I102" i="15"/>
  <c r="M98" i="15"/>
  <c r="G98" i="15"/>
  <c r="I101" i="1" s="1"/>
  <c r="I20" i="1" s="1"/>
  <c r="V8" i="15"/>
  <c r="Q8" i="15"/>
  <c r="O8" i="15"/>
  <c r="K106" i="16"/>
  <c r="V87" i="16"/>
  <c r="Q87" i="16"/>
  <c r="O87" i="16"/>
  <c r="I65" i="16"/>
  <c r="Q55" i="16"/>
  <c r="O55" i="16"/>
  <c r="V8" i="16"/>
  <c r="Q8" i="16"/>
  <c r="O8" i="16"/>
  <c r="I8" i="16"/>
  <c r="Q32" i="17"/>
  <c r="O32" i="17"/>
  <c r="G8" i="17"/>
  <c r="G376" i="12"/>
  <c r="AF466" i="12"/>
  <c r="G41" i="1" s="1"/>
  <c r="H41" i="1" s="1"/>
  <c r="I41" i="1" s="1"/>
  <c r="Q140" i="16"/>
  <c r="I140" i="16"/>
  <c r="O140" i="16"/>
  <c r="K140" i="16"/>
  <c r="G140" i="16"/>
  <c r="V140" i="16"/>
  <c r="F39" i="1"/>
  <c r="F40" i="1"/>
  <c r="M9" i="18"/>
  <c r="M8" i="18" s="1"/>
  <c r="AF17" i="18"/>
  <c r="G47" i="1" s="1"/>
  <c r="H47" i="1" s="1"/>
  <c r="I47" i="1" s="1"/>
  <c r="M17" i="17"/>
  <c r="AF41" i="17"/>
  <c r="G46" i="1" s="1"/>
  <c r="H46" i="1" s="1"/>
  <c r="I46" i="1" s="1"/>
  <c r="M34" i="17"/>
  <c r="M32" i="17" s="1"/>
  <c r="M9" i="17"/>
  <c r="M8" i="17" s="1"/>
  <c r="M119" i="16"/>
  <c r="M87" i="16"/>
  <c r="G87" i="16"/>
  <c r="I95" i="1" s="1"/>
  <c r="AF217" i="16"/>
  <c r="M146" i="16"/>
  <c r="M140" i="16" s="1"/>
  <c r="M107" i="16"/>
  <c r="M106" i="16" s="1"/>
  <c r="M68" i="16"/>
  <c r="M65" i="16" s="1"/>
  <c r="M9" i="16"/>
  <c r="M8" i="16" s="1"/>
  <c r="G93" i="15"/>
  <c r="I98" i="1" s="1"/>
  <c r="M105" i="15"/>
  <c r="M102" i="15" s="1"/>
  <c r="M9" i="15"/>
  <c r="M8" i="15" s="1"/>
  <c r="AF108" i="15"/>
  <c r="G44" i="1" s="1"/>
  <c r="H44" i="1" s="1"/>
  <c r="I44" i="1" s="1"/>
  <c r="M34" i="14"/>
  <c r="M28" i="14"/>
  <c r="M14" i="14"/>
  <c r="M13" i="14" s="1"/>
  <c r="AF49" i="14"/>
  <c r="G43" i="1" s="1"/>
  <c r="H43" i="1" s="1"/>
  <c r="I43" i="1" s="1"/>
  <c r="M9" i="14"/>
  <c r="M8" i="14" s="1"/>
  <c r="M62" i="13"/>
  <c r="M13" i="13"/>
  <c r="AF107" i="13"/>
  <c r="G42" i="1" s="1"/>
  <c r="H42" i="1" s="1"/>
  <c r="I42" i="1" s="1"/>
  <c r="M101" i="13"/>
  <c r="M98" i="13" s="1"/>
  <c r="G13" i="13"/>
  <c r="I71" i="1" s="1"/>
  <c r="M36" i="13"/>
  <c r="M35" i="13" s="1"/>
  <c r="M9" i="13"/>
  <c r="M8" i="13" s="1"/>
  <c r="M148" i="12"/>
  <c r="M301" i="12"/>
  <c r="M409" i="12"/>
  <c r="M345" i="12"/>
  <c r="M315" i="12"/>
  <c r="M53" i="12"/>
  <c r="M447" i="12"/>
  <c r="M435" i="12" s="1"/>
  <c r="M429" i="12"/>
  <c r="M428" i="12" s="1"/>
  <c r="M417" i="12"/>
  <c r="M377" i="12"/>
  <c r="M376" i="12" s="1"/>
  <c r="G53" i="12"/>
  <c r="I62" i="1" s="1"/>
  <c r="M202" i="12"/>
  <c r="M179" i="12" s="1"/>
  <c r="M173" i="12"/>
  <c r="M166" i="12" s="1"/>
  <c r="M20" i="12"/>
  <c r="M457" i="12"/>
  <c r="M456" i="12" s="1"/>
  <c r="M424" i="12"/>
  <c r="M423" i="12" s="1"/>
  <c r="M296" i="12"/>
  <c r="M295" i="12" s="1"/>
  <c r="M51" i="12"/>
  <c r="M50" i="12" s="1"/>
  <c r="M12" i="12"/>
  <c r="M8" i="12" s="1"/>
  <c r="J28" i="1"/>
  <c r="J26" i="1"/>
  <c r="G38" i="1"/>
  <c r="F38" i="1"/>
  <c r="H32" i="1"/>
  <c r="J23" i="1"/>
  <c r="J24" i="1"/>
  <c r="J25" i="1"/>
  <c r="J27" i="1"/>
  <c r="E24" i="1"/>
  <c r="E26" i="1"/>
  <c r="G107" i="13" l="1"/>
  <c r="I99" i="1"/>
  <c r="I87" i="1"/>
  <c r="G108" i="15"/>
  <c r="I55" i="1"/>
  <c r="I16" i="1" s="1"/>
  <c r="G41" i="17"/>
  <c r="G49" i="14"/>
  <c r="I81" i="1"/>
  <c r="I17" i="1" s="1"/>
  <c r="G466" i="12"/>
  <c r="G45" i="1"/>
  <c r="H45" i="1" s="1"/>
  <c r="I45" i="1" s="1"/>
  <c r="G40" i="1"/>
  <c r="G39" i="1"/>
  <c r="H39" i="1" s="1"/>
  <c r="H48" i="1" s="1"/>
  <c r="H40" i="1"/>
  <c r="I40" i="1" s="1"/>
  <c r="F48" i="1"/>
  <c r="I90" i="1"/>
  <c r="G217" i="16"/>
  <c r="I102" i="1" l="1"/>
  <c r="I18" i="1"/>
  <c r="I21" i="1" s="1"/>
  <c r="G23" i="1"/>
  <c r="A23" i="1" s="1"/>
  <c r="A24" i="1" s="1"/>
  <c r="G24" i="1" s="1"/>
  <c r="G48" i="1"/>
  <c r="G25" i="1" s="1"/>
  <c r="A25" i="1" s="1"/>
  <c r="A26" i="1" s="1"/>
  <c r="G26" i="1" s="1"/>
  <c r="I39" i="1"/>
  <c r="I48" i="1" s="1"/>
  <c r="A27" i="1" l="1"/>
  <c r="A29" i="1" s="1"/>
  <c r="G29" i="1" s="1"/>
  <c r="G27" i="1" s="1"/>
  <c r="J46" i="1"/>
  <c r="J47" i="1"/>
  <c r="J45" i="1"/>
  <c r="J39" i="1"/>
  <c r="J48" i="1" s="1"/>
  <c r="J41" i="1"/>
  <c r="J43" i="1"/>
  <c r="J40" i="1"/>
  <c r="J42" i="1"/>
  <c r="J44" i="1"/>
  <c r="G28" i="1"/>
  <c r="J100" i="1"/>
  <c r="J57" i="1"/>
  <c r="J101" i="1"/>
  <c r="J65" i="1"/>
  <c r="J89" i="1"/>
  <c r="J73" i="1"/>
  <c r="J93" i="1"/>
  <c r="J62" i="1"/>
  <c r="J78" i="1"/>
  <c r="J94" i="1"/>
  <c r="J71" i="1"/>
  <c r="J83" i="1"/>
  <c r="J95" i="1"/>
  <c r="J58" i="1"/>
  <c r="J74" i="1"/>
  <c r="J90" i="1"/>
  <c r="J67" i="1"/>
  <c r="J87" i="1"/>
  <c r="J59" i="1"/>
  <c r="J60" i="1"/>
  <c r="J68" i="1"/>
  <c r="J76" i="1"/>
  <c r="J84" i="1"/>
  <c r="J92" i="1"/>
  <c r="J69" i="1"/>
  <c r="J77" i="1"/>
  <c r="J97" i="1"/>
  <c r="J85" i="1"/>
  <c r="J61" i="1"/>
  <c r="J81" i="1"/>
  <c r="J70" i="1"/>
  <c r="J86" i="1"/>
  <c r="J63" i="1"/>
  <c r="J79" i="1"/>
  <c r="J91" i="1"/>
  <c r="J99" i="1"/>
  <c r="J66" i="1"/>
  <c r="J82" i="1"/>
  <c r="J98" i="1"/>
  <c r="J75" i="1"/>
  <c r="J55" i="1"/>
  <c r="J56" i="1"/>
  <c r="J64" i="1"/>
  <c r="J72" i="1"/>
  <c r="J80" i="1"/>
  <c r="J88" i="1"/>
  <c r="J96" i="1"/>
  <c r="J102" i="1" l="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<sst xmlns="http://schemas.openxmlformats.org/spreadsheetml/2006/main" count="4972" uniqueCount="1527">
  <si>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</si>
  <si>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</si>
  <si>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</si>
  <si>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</si>
  <si>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</si>
  <si>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</si>
  <si>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</si>
  <si>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</si>
  <si>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</si>
  <si>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</si>
  <si>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</si>
  <si>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</si>
  <si>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</si>
  <si>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</si>
  <si>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</si>
  <si>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</si>
  <si>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</si>
  <si>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</si>
  <si>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</si>
  <si>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</si>
  <si>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</si>
  <si>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</si>
  <si>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</si>
  <si>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</si>
  <si>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</si>
  <si>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</si>
  <si>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</si>
  <si>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</si>
  <si>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</si>
  <si>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</si>
  <si>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</si>
  <si>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</si>
  <si>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</si>
  <si>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</si>
  <si>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</si>
  <si>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</si>
  <si>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</si>
  <si>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</si>
  <si>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</si>
  <si>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</si>
  <si>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</si>
  <si>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</si>
  <si>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</si>
  <si>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SK17/01</t>
  </si>
  <si>
    <t>STAVEBNÍ ÚPRAVY DĚKANÁTU AF - II.etapa</t>
  </si>
  <si>
    <t>Mendelova univerzita v Brně</t>
  </si>
  <si>
    <t>Zemědělská 1665/1</t>
  </si>
  <si>
    <t>Brno-Černá Pole</t>
  </si>
  <si>
    <t>61300</t>
  </si>
  <si>
    <t>62156489</t>
  </si>
  <si>
    <t>CZ62156489</t>
  </si>
  <si>
    <t>Stavba</t>
  </si>
  <si>
    <t>SO 01</t>
  </si>
  <si>
    <t>Areál MENDELU-budova C, Zemědělská 1, Brno 613 00</t>
  </si>
  <si>
    <t>001</t>
  </si>
  <si>
    <t>Stavební úpravy</t>
  </si>
  <si>
    <t>002</t>
  </si>
  <si>
    <t>Zdravotně technické instalace</t>
  </si>
  <si>
    <t>003</t>
  </si>
  <si>
    <t>Ústřední vytápění</t>
  </si>
  <si>
    <t>004</t>
  </si>
  <si>
    <t>Elektroinstalace - silnoproud</t>
  </si>
  <si>
    <t>005</t>
  </si>
  <si>
    <t>Elektroinstalace - slaboproud</t>
  </si>
  <si>
    <t>006</t>
  </si>
  <si>
    <t>Vzduchotechnika</t>
  </si>
  <si>
    <t>007</t>
  </si>
  <si>
    <t>VRN - vedlejší rozpočtové náklady</t>
  </si>
  <si>
    <t>Celkem za stavbu</t>
  </si>
  <si>
    <t>CZK</t>
  </si>
  <si>
    <t>Rekapitulace dílů</t>
  </si>
  <si>
    <t>Typ dílu</t>
  </si>
  <si>
    <t>_1</t>
  </si>
  <si>
    <t>Chlazení zasedací místnosti N 1011 (tepelné čerpadlo)</t>
  </si>
  <si>
    <t>_2</t>
  </si>
  <si>
    <t>Chlazení kanceláří N 1009 a N 1010 (tepelné čerpadlo)</t>
  </si>
  <si>
    <t>_3</t>
  </si>
  <si>
    <t>Přesun vnitřní nástěnné kazety v místnosti N 1045</t>
  </si>
  <si>
    <t>_4</t>
  </si>
  <si>
    <t>Kuchyňský odsavač v chodbě s kuchyňským koutem</t>
  </si>
  <si>
    <t>_5</t>
  </si>
  <si>
    <t>Drobný a pomocný materiál</t>
  </si>
  <si>
    <t>3</t>
  </si>
  <si>
    <t>Svislé a kompletní konstrukce</t>
  </si>
  <si>
    <t>4</t>
  </si>
  <si>
    <t>Vodorovné konstrukce</t>
  </si>
  <si>
    <t>6</t>
  </si>
  <si>
    <t>Úpravy povrchu, podlahy</t>
  </si>
  <si>
    <t>94</t>
  </si>
  <si>
    <t>Lešení a stavební výtahy</t>
  </si>
  <si>
    <t>95</t>
  </si>
  <si>
    <t>Dokončovací konstrukce na pozemních stavbách</t>
  </si>
  <si>
    <t>96</t>
  </si>
  <si>
    <t>Bourání konstrukcí</t>
  </si>
  <si>
    <t>97</t>
  </si>
  <si>
    <t>Prorážení otvorů</t>
  </si>
  <si>
    <t>99</t>
  </si>
  <si>
    <t>Staveništní přesun hmot</t>
  </si>
  <si>
    <t>P1</t>
  </si>
  <si>
    <t>Podlahy - NENACEŇOVAT</t>
  </si>
  <si>
    <t>711</t>
  </si>
  <si>
    <t>Izolace proti vodě</t>
  </si>
  <si>
    <t>713</t>
  </si>
  <si>
    <t>Izolace tepelné</t>
  </si>
  <si>
    <t>721</t>
  </si>
  <si>
    <t>Vnitřní kanalizace</t>
  </si>
  <si>
    <t>722</t>
  </si>
  <si>
    <t>Vnitřní vodovod</t>
  </si>
  <si>
    <t>725</t>
  </si>
  <si>
    <t>Zařizovací předměty</t>
  </si>
  <si>
    <t>733</t>
  </si>
  <si>
    <t>Rozvod potrubí</t>
  </si>
  <si>
    <t>734</t>
  </si>
  <si>
    <t>Armatury</t>
  </si>
  <si>
    <t>735</t>
  </si>
  <si>
    <t>Otopná tělesa</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</si>
  <si>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</si>
  <si>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</si>
  <si>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</si>
  <si>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</si>
  <si>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</si>
  <si>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</si>
  <si>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</si>
  <si>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</si>
  <si>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</si>
  <si>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</si>
  <si>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</si>
  <si>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</si>
  <si>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</si>
  <si>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</si>
  <si>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</si>
  <si>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</si>
  <si>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</si>
  <si>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</si>
  <si>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786</t>
  </si>
  <si>
    <t>Čalounické úpravy</t>
  </si>
  <si>
    <t>M21</t>
  </si>
  <si>
    <t>Elektromontáže</t>
  </si>
  <si>
    <t>M21h</t>
  </si>
  <si>
    <t>HZS - hodinové zúčtovací sazby</t>
  </si>
  <si>
    <t>M22.1</t>
  </si>
  <si>
    <t>Strukturovaná kabeláž</t>
  </si>
  <si>
    <t>M22.10</t>
  </si>
  <si>
    <t>AV technika</t>
  </si>
  <si>
    <t>M22.2</t>
  </si>
  <si>
    <t>WIFI AP, zdroj pro hodiny</t>
  </si>
  <si>
    <t>M22.3</t>
  </si>
  <si>
    <t>Přemístění čidla teploty, čidla pro osvětlení, antény DFC</t>
  </si>
  <si>
    <t>M22.4</t>
  </si>
  <si>
    <t>Přemístění EZS čidla</t>
  </si>
  <si>
    <t>M22.5</t>
  </si>
  <si>
    <t>Ovládání zámku dveří</t>
  </si>
  <si>
    <t>M22.7</t>
  </si>
  <si>
    <t>Videonterkom - domácí telefon pro děkanát</t>
  </si>
  <si>
    <t>M22.8</t>
  </si>
  <si>
    <t>Interkom - domácí telefon v kancelářské části</t>
  </si>
  <si>
    <t>M22.9</t>
  </si>
  <si>
    <t>Čtečky karet</t>
  </si>
  <si>
    <t>M46</t>
  </si>
  <si>
    <t>Zemní práce při montážích</t>
  </si>
  <si>
    <t>D96</t>
  </si>
  <si>
    <t>Přesuny suti a vybouraných hmot</t>
  </si>
  <si>
    <t>PSU</t>
  </si>
  <si>
    <t>VN-ON</t>
  </si>
  <si>
    <t>Vedlejší a ostatní náklady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</si>
  <si>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</si>
  <si>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</si>
  <si>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</si>
  <si>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</si>
  <si>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</si>
  <si>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</si>
  <si>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</si>
  <si>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</si>
  <si>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</si>
  <si>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</si>
  <si>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</si>
  <si>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</si>
  <si>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</si>
  <si>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</si>
  <si>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</si>
  <si>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</si>
  <si>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</si>
  <si>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</si>
  <si>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</si>
  <si>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</si>
  <si>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</si>
  <si>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</si>
  <si>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</si>
  <si>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</si>
  <si>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</si>
  <si>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</si>
  <si>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</si>
  <si>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</si>
  <si>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</si>
  <si>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310239211R00</t>
  </si>
  <si>
    <t>Zazdívka otvorů o ploše přes 1 m2 do 4 m2 ve zdivu nadzákladovém cihlami pálenými pro jakoukoliv maltu vápenocementovou</t>
  </si>
  <si>
    <t>m3</t>
  </si>
  <si>
    <t>801-4</t>
  </si>
  <si>
    <t>RTS 17/ II</t>
  </si>
  <si>
    <t>POL1_1</t>
  </si>
  <si>
    <t>včetně pomocného pracovního lešení</t>
  </si>
  <si>
    <t>SPI</t>
  </si>
  <si>
    <t>;LK. : 2,1*0,95*0,26</t>
  </si>
  <si>
    <t>VV</t>
  </si>
  <si>
    <t>311238130R00</t>
  </si>
  <si>
    <t>Zdivo nosné z cihel a tvarovek pálených akusticky tlumivé tloušťka 190 mm, akustický útlum Rw = 52 dB, charakteristická pevnost v tlaku fk = 6,56 MPa, součinitel prostupu tepla U=1,2 W/m2.K</t>
  </si>
  <si>
    <t>m2</t>
  </si>
  <si>
    <t>801-1</t>
  </si>
  <si>
    <t>PK. : 2,06*4+5,2*4-1,9+0,46*4</t>
  </si>
  <si>
    <t>4,54*4+1,75*4-1,7+8,84*4-1,7-3,2</t>
  </si>
  <si>
    <t>2,01*4-3,5</t>
  </si>
  <si>
    <t>311271175R00</t>
  </si>
  <si>
    <t>Zdivo nosné z tvárnic porobetonových hladkých tloušťky 200 mm, charakteristická pevnost v tlaku fk = 2,71 MPa, součinitel prostupu tepla U=0,612 W/m2.K</t>
  </si>
  <si>
    <t>PK. : 2,2*2,9</t>
  </si>
  <si>
    <t>311271179R00</t>
  </si>
  <si>
    <t>Zdivo nosné z tvárnic porobetonových hladkých tloušťky 499 mm, charakteristická pevnost v tlaku fk = 1,38 MPa, součinitel prostupu tepla U=0,164 W/m2.K</t>
  </si>
  <si>
    <t>RTS 17/ I</t>
  </si>
  <si>
    <t>PK. : 2,5*3,9</t>
  </si>
  <si>
    <t>317321321R00</t>
  </si>
  <si>
    <t>Beton překladů železový třídy C 20/25</t>
  </si>
  <si>
    <t>1,2*0,1*0,15*6+1,7*0,2*0,15*3</t>
  </si>
  <si>
    <t>1,2*0,2*0,15*3+1,9*0,2*0,15*1</t>
  </si>
  <si>
    <t>317351107R00</t>
  </si>
  <si>
    <t>Bednění překladů, říms a klenbových pásů překladů včetně podpěrné konstrukce ve výšce 4 m neproměnného nebo proměnného průřezu nebo při tvaru zalomeném půdorysně nebo nárysně_x000D_
 zřízení</t>
  </si>
  <si>
    <t>1,2*0,4*6+1,7*0,5*3+1,2*0,5*3</t>
  </si>
  <si>
    <t>1,9*0,5*1</t>
  </si>
  <si>
    <t>317351108R00</t>
  </si>
  <si>
    <t>Bednění překladů, říms a klenbových pásů překladů včetně podpěrné konstrukce ve výšce 4 m neproměnného nebo proměnného průřezu nebo při tvaru zalomeném půdorysně nebo nárysně_x000D_
 odstranění</t>
  </si>
  <si>
    <t>317944311RT2</t>
  </si>
  <si>
    <t>Dodání a osazení válcovaných nosníků do připravených otvorů I 100</t>
  </si>
  <si>
    <t>t</t>
  </si>
  <si>
    <t>bez zazdění hlav, s nařezáním nosníků na potřebný rozměr,</t>
  </si>
  <si>
    <t>1,2*6*8,32*1,08*0,001</t>
  </si>
  <si>
    <t>1,7*6*8,32*1,08*0,001</t>
  </si>
  <si>
    <t>1,9*8,32*1,08*0,001</t>
  </si>
  <si>
    <t>342248321U00</t>
  </si>
  <si>
    <t>Příčka 14 AKU P10 MC10 keramické tvárnice</t>
  </si>
  <si>
    <t>Vlastní</t>
  </si>
  <si>
    <t>Indiv</t>
  </si>
  <si>
    <t>LK. : 3,4*2,9+2,55*2,9+3,45*2,9*3</t>
  </si>
  <si>
    <t>342255024R00</t>
  </si>
  <si>
    <t>Příčky z cihel a tvárnic nepálených příčky z příčkovek pórobetonových tloušťky 100 mm</t>
  </si>
  <si>
    <t>včetně pomocného lešení</t>
  </si>
  <si>
    <t>PK. : 1,14*4+0,4*4*2+0,5*4</t>
  </si>
  <si>
    <t>0,6*4+0,3*4</t>
  </si>
  <si>
    <t>342255028R00</t>
  </si>
  <si>
    <t>Příčky z cihel a tvárnic nepálených příčky z příčkovek pórobetonových tloušťky 150 mm</t>
  </si>
  <si>
    <t>PK. : 4*4-3,3</t>
  </si>
  <si>
    <t>342264051RT1</t>
  </si>
  <si>
    <t>Podhledy na kovové konstrukci opláštěné deskami sádrokartonovými nosná konstrukce z profilů CD s přímým uchycením 1x deska, tloušťky 12,5 mm, standard</t>
  </si>
  <si>
    <t>LK. : 5,5*0,8+3,5*0,5*2</t>
  </si>
  <si>
    <t>342264102R00</t>
  </si>
  <si>
    <t xml:space="preserve">Doplňkové práce osazení revizních dvířek do sádrokartonového podhledu, do 0,50 m2,  ,  </t>
  </si>
  <si>
    <t>kus</t>
  </si>
  <si>
    <t>342266111RT5</t>
  </si>
  <si>
    <t>Předstěny opláštěné sádrokartonovými deskami obklad stěn sádrokartonem na ocelovou konstrukci z profilů CW 50 tloušťka desky 12, 5 mm, standard, tloušťka izolace 100 mm</t>
  </si>
  <si>
    <t>PK. : 4,2*3,9+3,3*3,9*2</t>
  </si>
  <si>
    <t>342266111RU7</t>
  </si>
  <si>
    <t>Předstěny opláštěné sádrokartonovými deskami obklad stěn sádrokartonem na ocelovou konstrukci z profilů CW 50 tloušťka desky 12, 5 mm, standard, bez izolace</t>
  </si>
  <si>
    <t>11, : 17,6*0,65</t>
  </si>
  <si>
    <t>59591092R</t>
  </si>
  <si>
    <t>dvířka do sádrokartonu pozink; 500 x 500 mm; s tlačným zámkem</t>
  </si>
  <si>
    <t>SPCM</t>
  </si>
  <si>
    <t>RTS 14/ I</t>
  </si>
  <si>
    <t>RTS 11/ II</t>
  </si>
  <si>
    <t>POL3_0</t>
  </si>
  <si>
    <t>413232211R00</t>
  </si>
  <si>
    <t>Zazdívka zhlaví jakýmikoliv cihlami pálenými válcovaných nosníků výšky do 150 mm</t>
  </si>
  <si>
    <t>(3*6+1)*2</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</si>
  <si>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</si>
  <si>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</si>
  <si>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</si>
  <si>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LK. : 16*1,35*2,3*1,2+1,4*1,76*3*1,2</t>
  </si>
  <si>
    <t>PK. : 12*1,5*3,56*1,2+2,4*2,75*5*1,2</t>
  </si>
  <si>
    <t>611421431RT2</t>
  </si>
  <si>
    <t>Oprava vnitřních vápenných omítek stropů železobetonových rovných tvárnicových a kleneb v množství opravované plochy_x000D_
 v množství opravované plochy přes 30 do 50 %, štukových</t>
  </si>
  <si>
    <t>611471413R00</t>
  </si>
  <si>
    <t>Tenkovrstvá úprava stropů aktivovaným štukem tloušťky 2÷3 mm, maltou vápenocementovou s disperzní přísadou</t>
  </si>
  <si>
    <t>vodorovných, šikmých, žebrových a klenutých a schodišťových konstrukcí, s nejnutnějším obroušením podkladu (pemzou apod.) a oprášením, s pomocným lešením o výšce podlahy do 1900 mm a pro zatížení do 1,5 kPa,</t>
  </si>
  <si>
    <t>612401191RT2</t>
  </si>
  <si>
    <t>Omítky malých ploch vnitřních stěn do 0,09 m2, vápennou štukovou omítkou</t>
  </si>
  <si>
    <t>jakoukoliv maltou, z pomocného pracovního lešení o výšce podlahy do 1900 mm a pro zatížení do 1,5 kPa,</t>
  </si>
  <si>
    <t>612403399RT2</t>
  </si>
  <si>
    <t>Hrubá výplň rýh ve stěnách, jakoukoliv maltou maltou ze suchých směsí_x000D_
 jakékoliv šířky</t>
  </si>
  <si>
    <t>jakékoliv šířky rýhy,</t>
  </si>
  <si>
    <t>120*0,1</t>
  </si>
  <si>
    <t>612409991R00</t>
  </si>
  <si>
    <t>Začištění omítek kolem oken, dveří a obkladů apod. maltou vápenou</t>
  </si>
  <si>
    <t>m</t>
  </si>
  <si>
    <t>100,00</t>
  </si>
  <si>
    <t>612421431RT2</t>
  </si>
  <si>
    <t>Oprava vnitřních vápenných omítek stěn v množství opravované plochy přes 30 do 50 %,  štukových</t>
  </si>
  <si>
    <t>612423531RT2</t>
  </si>
  <si>
    <t xml:space="preserve">Omítka rýh ve stěnách maltou vápennou štuková, o šířce rýhy do 150 mm,  </t>
  </si>
  <si>
    <t>z pomocného pracovního lešení o výšce podlahy do 1900 mm a pro zatížení do 1,5 kPa,</t>
  </si>
  <si>
    <t>120*0,15</t>
  </si>
  <si>
    <t>612431111R00</t>
  </si>
  <si>
    <t>Omítky vnitřní sádrokartonových povrchů hladké</t>
  </si>
  <si>
    <t>s penetračním základním nátěrem</t>
  </si>
  <si>
    <t>8+43+12</t>
  </si>
  <si>
    <t>612451121R00</t>
  </si>
  <si>
    <t>Omítky vnitřního zdiva cementové hladké</t>
  </si>
  <si>
    <t>v podlaží i ve schodišti, zdiva cihelného, kamenného, smíšeného nebo betonového</t>
  </si>
  <si>
    <t>LK. : 1,5*1,5*2</t>
  </si>
  <si>
    <t>PK,25, : 3*2,1</t>
  </si>
  <si>
    <t>24, : 4,7*2,1-1,2+5,1*2,1-2,4</t>
  </si>
  <si>
    <t>15, : 7,2*2,1-2,4+4,7*2,1-1,2</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</si>
  <si>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</si>
  <si>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</si>
  <si>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</si>
  <si>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612473182R00</t>
  </si>
  <si>
    <t>Omítky vnitřní zdiva ze suchých směsí štukové, strojně</t>
  </si>
  <si>
    <t>omítka vápenocementová, strojně nebo ručně nanášená v podlaží i ve schodišti na jakýkoliv druh podkladu, kompletní souvrství</t>
  </si>
  <si>
    <t>LK,31, : 3,4*2,9</t>
  </si>
  <si>
    <t>31A. : 3,4*2,9+2</t>
  </si>
  <si>
    <t>34, : 2+2</t>
  </si>
  <si>
    <t>35, : 2</t>
  </si>
  <si>
    <t>45, : 2,6*2,9</t>
  </si>
  <si>
    <t>45A. : 2,6*2,9+3,45*2,9</t>
  </si>
  <si>
    <t>46, : 3,45*2,9*2</t>
  </si>
  <si>
    <t>46,A. : 3,45*2,9*2</t>
  </si>
  <si>
    <t>47, : 3,45*2,9</t>
  </si>
  <si>
    <t>PK,3, : 2*3,9-3,5</t>
  </si>
  <si>
    <t>4, : 5,1*3,9-3,2</t>
  </si>
  <si>
    <t>6, : 12,3*3,9-1,8-1,6-1,6</t>
  </si>
  <si>
    <t>9, : 10,2*3,9-3,2-1,6-3,2</t>
  </si>
  <si>
    <t>10, : 13,4*3,9-1,6-3,2</t>
  </si>
  <si>
    <t>11, : 6,4*3,9-1,8+9,4*3,9-3,5</t>
  </si>
  <si>
    <t>612481113R00</t>
  </si>
  <si>
    <t>Potažení vnitřních stěn pletivem sklotextilním , s vypnutím</t>
  </si>
  <si>
    <t>v ploše nebo pruzích na plném podkladu nebo na podkladu s dutinami (pod omítku)</t>
  </si>
  <si>
    <t>(541,52+302,34)*0,33</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</si>
  <si>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</si>
  <si>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</si>
  <si>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</si>
  <si>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</si>
  <si>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18,3*3,7-6,4*5</t>
  </si>
  <si>
    <t>13,2*4,2+0,6*4,2</t>
  </si>
  <si>
    <t>622904112R00</t>
  </si>
  <si>
    <t>Očištění fasád tlakovou vodou, složitost fasády 1 - 2</t>
  </si>
  <si>
    <t>631312711R00</t>
  </si>
  <si>
    <t>Mazanina z betonu prostého tl. přes 50 do 80 mm třídy C 25/30</t>
  </si>
  <si>
    <t>(z kameniva) hlazená dřevěným hladítkem</t>
  </si>
  <si>
    <t>PK. : (6,3+24,4+46,2+103,9)*0,05</t>
  </si>
  <si>
    <t>12,2*0,05</t>
  </si>
  <si>
    <t>(2,3+1,95+2,8+3,2)*0,05</t>
  </si>
  <si>
    <t>631319151R00</t>
  </si>
  <si>
    <t xml:space="preserve">Příplatek za přehlazení povrchu tloušťka mazaniny do 80 mm </t>
  </si>
  <si>
    <t>betonové mazaniny min. B 10 ocelovým hladítkem</t>
  </si>
  <si>
    <t>631319171R00</t>
  </si>
  <si>
    <t xml:space="preserve">Příplatek za stržení povrchu tloušťka mazaniny do 80 mm </t>
  </si>
  <si>
    <t>spodní vrstvy mazaniny latí před vložením výztuže nebo pletiva pro tloušťku obou vrstev mazaniny</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</si>
  <si>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</si>
  <si>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</si>
  <si>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</si>
  <si>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parapety. : 22*0,15+24*0,5*5</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</si>
  <si>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</si>
  <si>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</si>
  <si>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</si>
  <si>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LK. : 13,03+11,18+10,28</t>
  </si>
  <si>
    <t>14,24+20,73+18,8+14,6+14,64+14,7+14,45</t>
  </si>
  <si>
    <t>632481111R00</t>
  </si>
  <si>
    <t>Výztužné vložky do mazanin a potěrů z kovové tkaniny, povrch drátu s matným žíháním, oka 16x16x0,8 mm</t>
  </si>
  <si>
    <t>(180,8+12,2+10,25)*1,2</t>
  </si>
  <si>
    <t>642952110RT2</t>
  </si>
  <si>
    <t>Osazení zárubní dveřních dřevěných dodávka a osazení zárubní dveřních dřevěných obložkových_x000D_
 pro dveře jednokřídlové, dýha buk, dub, jasan nebo mahagon, 1970x600/70÷190 mm</t>
  </si>
  <si>
    <t>hrubých, hoblovaných i leštěných, měkkých i tvrdých, na jakoukoliv cementovou maltu, s kotvením rámu do zdiva,</t>
  </si>
  <si>
    <t>1+2</t>
  </si>
  <si>
    <t>642952110RT4</t>
  </si>
  <si>
    <t>Osazení zárubní dveřních dřevěných dodávka a osazení zárubní dveřních dřevěných obložkových_x000D_
 pro dveře jednokřídlové, dýha buk, dub, jasan nebo mahagon, 1970 x 800/70÷190 mm</t>
  </si>
  <si>
    <t>1+1</t>
  </si>
  <si>
    <t>642952110RT5</t>
  </si>
  <si>
    <t>Osazení zárubní dveřních dřevěných dodávka a osazení zárubní dveřních dřevěných obložkových_x000D_
 pro dveře jednokřídlové, dýha buk, dub, jasan nebo mahagon, 1970 x 900/70÷190 mm</t>
  </si>
  <si>
    <t>648951411RT2</t>
  </si>
  <si>
    <t>Osazení parapetních desek dřevěných včetně dodávky parapetní desky_x000D_
 šířky 200 mm</t>
  </si>
  <si>
    <t>na montážní pěnu, zapravení omítky pod parapetem, těsnění spáry mezi parapetem a rámem okna, dodávka silikonu.</t>
  </si>
  <si>
    <t>T7, : 22</t>
  </si>
  <si>
    <t>612-01</t>
  </si>
  <si>
    <t>omítka štukolustro komplet mč. 1011 (benátský štuk + vosk)</t>
  </si>
  <si>
    <t>612473186 XX1</t>
  </si>
  <si>
    <t>zabudované rohovníky</t>
  </si>
  <si>
    <t>PK. : 8*3,9</t>
  </si>
  <si>
    <t>622-01</t>
  </si>
  <si>
    <t>příprava podkladu pro KZS, vyrovnání</t>
  </si>
  <si>
    <t>642-01</t>
  </si>
  <si>
    <t>příplatek horní vedení posuvných dveří</t>
  </si>
  <si>
    <t>ks</t>
  </si>
  <si>
    <t>642952110 XX3</t>
  </si>
  <si>
    <t>Osazení zárubní dveřních dřevěných, pl. do 2,5 m2 včetně dodávky zárubně 80/210/20</t>
  </si>
  <si>
    <t>642952110 XX4</t>
  </si>
  <si>
    <t>Osazení zárubní dveřních dřevěných, pl. do 2,5 m2 včetně dodávky zárubně 90/210/20</t>
  </si>
  <si>
    <t>642952220 XX2</t>
  </si>
  <si>
    <t>Osazení zárubní dveřních dřevěných, pl. do 4 m2 včetně dodávky zárubně  125/260/20</t>
  </si>
  <si>
    <t>642952220 XX5</t>
  </si>
  <si>
    <t>Osazení zárubní dveřních dřevěných, pl. do 4 m2 včetně dodávky zárubně 160/210/20</t>
  </si>
  <si>
    <t>642952220 XX1</t>
  </si>
  <si>
    <t>Osazení zárubní dveřních dřevěných, pl. do 4 m2 včetně dodávky zárubně 135/260/20</t>
  </si>
  <si>
    <t>941941041R00</t>
  </si>
  <si>
    <t>Montáž lešení lehkého pracovního řadového s podlahami šířky od 1,00 do 1,20 m, výšky do 10 m</t>
  </si>
  <si>
    <t>800-3</t>
  </si>
  <si>
    <t>včetně kotvení</t>
  </si>
  <si>
    <t>18*4,2+15*4,2+18*4</t>
  </si>
  <si>
    <t>941941291R00</t>
  </si>
  <si>
    <t>Montáž lešení lehkého pracovního řadového s podlahami příplatek za každý další i započatý měsíc použití lešení_x000D_
 šířky od 1,00 do 1,20 m a výšky do 10 m</t>
  </si>
  <si>
    <t>210,6*2</t>
  </si>
  <si>
    <t>941941841R00</t>
  </si>
  <si>
    <t>Demontáž lešení lehkého řadového s podlahami šířky přes 1 do 1,2 m, výšky do 10 m</t>
  </si>
  <si>
    <t>941955001R00</t>
  </si>
  <si>
    <t>Lešení lehké pracovní pomocné pomocné, o výšce lešeňové podlahy do 1,2 m</t>
  </si>
  <si>
    <t>LK. : 146,65*1,5</t>
  </si>
  <si>
    <t>941955003R00</t>
  </si>
  <si>
    <t>Lešení lehké pracovní pomocné pomocné, o výšce lešeňové podlahy přes 1,9 do 2,5 m</t>
  </si>
  <si>
    <t>PK. : 203,25*2</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</si>
  <si>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</si>
  <si>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</si>
  <si>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</si>
  <si>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</si>
  <si>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</si>
  <si>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</si>
  <si>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94-01</t>
  </si>
  <si>
    <t>dodávka ochrané sítě</t>
  </si>
  <si>
    <t>210,6*1,2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</si>
  <si>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</si>
  <si>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</si>
  <si>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LK. : 34,49+112,16</t>
  </si>
  <si>
    <t>PK. : 180,8+12,2+10,25</t>
  </si>
  <si>
    <t>952902110R00</t>
  </si>
  <si>
    <t>Čištění budov zametáním v místnostech, chodbách, na schodišti a na půdě</t>
  </si>
  <si>
    <t>95-01</t>
  </si>
  <si>
    <t>Zednické výpomoci pro řemesla, při vystěhování nábytku</t>
  </si>
  <si>
    <t>hod</t>
  </si>
  <si>
    <t>95-02</t>
  </si>
  <si>
    <t>d+m požární upávky dle PD</t>
  </si>
  <si>
    <t>95-03</t>
  </si>
  <si>
    <t>Zakrývání kcí podlah + likvidace</t>
  </si>
  <si>
    <t>LK. : 70,08*1,2</t>
  </si>
  <si>
    <t>PK. : 3*6*1,2+(25,9+10,28)*1,2</t>
  </si>
  <si>
    <t>95-04</t>
  </si>
  <si>
    <t>dočasné oddělení prostoru s dveřmi 145/200 + likvidace, dle PD</t>
  </si>
  <si>
    <t>2,5*3,9</t>
  </si>
  <si>
    <t>95-06</t>
  </si>
  <si>
    <t>d+m přenosný hasicí přístroj práškový 21 A</t>
  </si>
  <si>
    <t>962031132R00</t>
  </si>
  <si>
    <t>Bourání příček Bourání příček cihelných tl. 10 cm</t>
  </si>
  <si>
    <t>801-3</t>
  </si>
  <si>
    <t>nebo vybourání otvorů průřezové plochy přes 4 m2 v příčkách, včetně pomocného lešení o výšce podlahy do 1900 mm a pro zatížení do 1,5 kPa  (150 kg/m2),</t>
  </si>
  <si>
    <t>LK. : 0,9*2,1*3+3,43*2,97-1,6</t>
  </si>
  <si>
    <t>0,6*2,97+0,9*2,1*2+0,7*2,1</t>
  </si>
  <si>
    <t>PK. : 1,2*4+1,13*4-1,2+3,8*4-1,6</t>
  </si>
  <si>
    <t>0,8*4*3+(1,25+0,5)*4</t>
  </si>
  <si>
    <t>1,9*4-2+0,4*4+1,3*4*2+2,733*4-1,6</t>
  </si>
  <si>
    <t>1,2*1,2</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</si>
  <si>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</si>
  <si>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</si>
  <si>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</si>
  <si>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LK. : 0,8*2,97*0,2+2,8*2,97*0,2+0,5*2,97*0,17</t>
  </si>
  <si>
    <t>PK. : 2,71*4*0,17-0,27+2*4*0,17-0,3+5,2*4*0,17</t>
  </si>
  <si>
    <t>5,1*4*0,17-0,27+5,55*4*0,17-0,54+5,2*4*0,17-0,27</t>
  </si>
  <si>
    <t>5,1*4*0,18+5,55*4*0,17-0,54+5,2*4*0,18</t>
  </si>
  <si>
    <t>4,75*4*0,18+12,55*4*0,2-0,58-0,32</t>
  </si>
  <si>
    <t>2,4*1,25*0,45*5</t>
  </si>
  <si>
    <t>962081141R00</t>
  </si>
  <si>
    <t>Bourání zdiva příček ze skleněných tvárnic, tloušťky do 150 mm</t>
  </si>
  <si>
    <t>nebo vybourání otvorů jakýchkoliv rozměrů, včetně pomocného lešení o výšce podlahy do 1900 mm a pro zatížení do 1,5 kPa  (150 kg/m2),</t>
  </si>
  <si>
    <t>PK. : 2,5*3,9+2*2,75</t>
  </si>
  <si>
    <t>962084121R00</t>
  </si>
  <si>
    <t>Bourání zdiva příček deskových a sádrových potažených rabicovým pletivem nebo bez pletiva, sádrokartonových bez kovové konstrukce, tloušťky do 50 mm</t>
  </si>
  <si>
    <t>PK. : 3,4*4*2+0,7*4</t>
  </si>
  <si>
    <t>962084131R00</t>
  </si>
  <si>
    <t>Bourání zdiva příček deskových a sádrových potažených rabicovým pletivem nebo bez pletiva, sádrokartonových bez kovové konstrukce, tloušťky do 100 mm</t>
  </si>
  <si>
    <t>PK. : 1,89*4</t>
  </si>
  <si>
    <t>963016111R00</t>
  </si>
  <si>
    <t>Demontáž sádrokartonových a sádrovláknitých podhledů z desek bez minerální izolace, na jednoduché ocelové konstrukci, 1x opláštěné tl. 12,5 mm</t>
  </si>
  <si>
    <t>LK. : 2,8*0,6*2</t>
  </si>
  <si>
    <t>PK. : 20,28+53,97+3,5*0,7</t>
  </si>
  <si>
    <t>965043341R00</t>
  </si>
  <si>
    <t>Bourání podkladů pod dlažby nebo litých celistvých dlažeb a mazanin  betonových s potěrem nebo teracem, tloušťky do 100 mm, plochy přes 4 m2</t>
  </si>
  <si>
    <t>PK. : 23,02*0,055+147,87*0,055</t>
  </si>
  <si>
    <t>22,6*0,055+7,19*0,055+7,77*0,055</t>
  </si>
  <si>
    <t>LK. : 49,26*0,055</t>
  </si>
  <si>
    <t>94,99*0,055</t>
  </si>
  <si>
    <t>965049111R00</t>
  </si>
  <si>
    <t>Bourání podkladů pod dlažby nebo litých celistvých dlažeb a mazanin  příplatek za bourání mazanin vyztužených svařovanou sítí, tloušťky do 100 mm</t>
  </si>
  <si>
    <t>965081713RT1</t>
  </si>
  <si>
    <t>Bourání podlah z keramických dlaždic, tloušťky do 10 mm, plochy přes 1 m2</t>
  </si>
  <si>
    <t>bez podkladního lože, s jakoukoliv výplní spár</t>
  </si>
  <si>
    <t>965081813RT3</t>
  </si>
  <si>
    <t>Bourání podlah z dlažby kamenné, tloušťky do 30 mm, plochy přes 1 m2</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</si>
  <si>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</si>
  <si>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</si>
  <si>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</si>
  <si>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LK. : 2,9*0,2*3</t>
  </si>
  <si>
    <t>PK. : 0,15*4*2+0,2*4*9+0,15*4+0,2*4</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</si>
  <si>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</si>
  <si>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</si>
  <si>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</si>
  <si>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</si>
  <si>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</si>
  <si>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LK. : 4</t>
  </si>
  <si>
    <t>PK. : 5+11</t>
  </si>
  <si>
    <t>968061126R00</t>
  </si>
  <si>
    <t>Vyvěšení nebo zavěšení dřevěných křídel dveří, plochy přes 2 m2</t>
  </si>
  <si>
    <t>968062354R00</t>
  </si>
  <si>
    <t>Vybourání dřevěných rámů oken dvojitých nebo zdvojených, plochy do 1 m2</t>
  </si>
  <si>
    <t>včetně pomocného lešení o výšce podlahy do 1900 mm a pro zatížení do 1,5 kPa  (150 kg/m2),</t>
  </si>
  <si>
    <t>0,48*0,75</t>
  </si>
  <si>
    <t>968062455R00</t>
  </si>
  <si>
    <t>Vybourání dřevěných rámů dveřních zárubní, plochy do 2 m2</t>
  </si>
  <si>
    <t>LK. : 1,6*4</t>
  </si>
  <si>
    <t>PK. : 1,2*5+1,6*11</t>
  </si>
  <si>
    <t>968062456R00</t>
  </si>
  <si>
    <t>Vybourání dřevěných rámů dveřních zárubní, plochy přes 2 m2</t>
  </si>
  <si>
    <t>PK. : 1,45*2</t>
  </si>
  <si>
    <t>968062746R00</t>
  </si>
  <si>
    <t>Vybourání dřevěných rámů stěn plných, zesklených nebo výkladních, pevných nebo otevíravých, plochy do 4 m2</t>
  </si>
  <si>
    <t>1,7*2,1</t>
  </si>
  <si>
    <t>968071113R00</t>
  </si>
  <si>
    <t>Vyvěšení nebo zavěšení kovových křídel oken, plochy přes 1,5 m2</t>
  </si>
  <si>
    <t>s případným uložením a opětovným zavěšením po provedení stavebních změn,</t>
  </si>
  <si>
    <t>PK. : 10*2</t>
  </si>
  <si>
    <t>968072355R00</t>
  </si>
  <si>
    <t>Vybourání a vyjmutí kovových rámů a rolet rámů, včetně pomocného lešení o výšce podlahy do 1900 mm a pro zatížení do 1,5 kPa  (150 kg/m2) okenních zdvojených, plochy do 2 m2</t>
  </si>
  <si>
    <t>PK. : 1,18*1,5*10</t>
  </si>
  <si>
    <t>973031324R00</t>
  </si>
  <si>
    <t>Vysekání v cihelném zdivu výklenků a kapes kapes na jakoukoliv maltu vápennou nebo vápenocementovou, plochy do 0,1 m2, hloubky do 150 mm</t>
  </si>
  <si>
    <t>T1,2,4,5. : 6*2</t>
  </si>
  <si>
    <t>973031813R00</t>
  </si>
  <si>
    <t>Vysekání v cihelném zdivu výklenků a kapes kapes pro zavázání nových příček na jakoukoliv maltu vápennou nebo vápenocementovou, tloušťky do 150 mm</t>
  </si>
  <si>
    <t>LK. : 2,9*7</t>
  </si>
  <si>
    <t>973031824R00</t>
  </si>
  <si>
    <t>Vysekání v cihelném zdivu výklenků a kapes kapes pro zavázání nových zdí_x000D_
 na jakoukoliv maltu vápennou nebo vápenocementovou, tloušťky do 300 mm</t>
  </si>
  <si>
    <t>PK. : 4*2+10*4</t>
  </si>
  <si>
    <t>974031664R00</t>
  </si>
  <si>
    <t>Vysekání rýh v jakémkoliv zdivu cihelném pro vtahování nosníků do zdí, před vybouráním otvorů_x000D_
 do hloubky 150 mm, při výšce nosníku do 150 mm</t>
  </si>
  <si>
    <t>6*1,2</t>
  </si>
  <si>
    <t>975043121R00</t>
  </si>
  <si>
    <t>Jednořadové podchycení stropů pro osazení nosníků pro osazení nosníků do výšky podchycení 3,5 m_x000D_
 při zatížení hmotnosti přes 750 do 1000 kg/m</t>
  </si>
  <si>
    <t>6*2,5*2</t>
  </si>
  <si>
    <t>976061111R00</t>
  </si>
  <si>
    <t>Vybourání dřevěných konstrukcí zábradlí a madel</t>
  </si>
  <si>
    <t>PK. : 1,2*10</t>
  </si>
  <si>
    <t>978011161R00</t>
  </si>
  <si>
    <t>Otlučení omítek vápenných nebo vápenocementových vnitřních s vyškrabáním spár, s očištěním zdiva stropů, v rozsahu do 50 %</t>
  </si>
  <si>
    <t>LK. : 27,8+11,18+10,28+20,73+27,64+28,02+18,6</t>
  </si>
  <si>
    <t>978013161R00</t>
  </si>
  <si>
    <t>Otlučení omítek vápenných nebo vápenocementových vnitřních s vyškrabáním spár, s očištěním zdiva stěn, v rozsahu do 50 %</t>
  </si>
  <si>
    <t>LK,31, : 10,7*2,9-1,2</t>
  </si>
  <si>
    <t>31A. : 14,2*2,9-1,6</t>
  </si>
  <si>
    <t>32, : 18*2,9-3,2-2,8</t>
  </si>
  <si>
    <t>33, : 14*2,9-3,2</t>
  </si>
  <si>
    <t>34, : 19,3*2,9-1,6</t>
  </si>
  <si>
    <t>45, : 10,2*2,9-1,6+5,68*0,5</t>
  </si>
  <si>
    <t>45A. : 5,9*2,9-1,6+4,1*0,5</t>
  </si>
  <si>
    <t>46, : 6,8*2,9-1,6+4,1*0,5</t>
  </si>
  <si>
    <t>46a. : 6,8*2,9-1,6+4,1*0,5</t>
  </si>
  <si>
    <t>47, : 4*2,9-1,6+4,1*0,5</t>
  </si>
  <si>
    <t>PK,3, : 6,6*3,9</t>
  </si>
  <si>
    <t>4, : 3,3*3,9</t>
  </si>
  <si>
    <t>6, : 1,9*3,9</t>
  </si>
  <si>
    <t>9, : 4,3*3,9</t>
  </si>
  <si>
    <t>10, : 7,1*3,9</t>
  </si>
  <si>
    <t>11, : (12,2+9,5)*3,9+2,4*1,15*5</t>
  </si>
  <si>
    <t>15, : 11,9*1,8</t>
  </si>
  <si>
    <t>24, : 9,8*1,8</t>
  </si>
  <si>
    <t>25, : 3*1,8</t>
  </si>
  <si>
    <t>978013191R00</t>
  </si>
  <si>
    <t>Otlučení omítek vápenných nebo vápenocementových vnitřních s vyškrabáním spár, s očištěním zdiva stěn, v rozsahu do 100 %</t>
  </si>
  <si>
    <t>11, : (3,2+1,2+5)*3,9</t>
  </si>
  <si>
    <t>5,3*3,9</t>
  </si>
  <si>
    <t>978023411R00</t>
  </si>
  <si>
    <t>Vysekání, vyškrábání a vyčištění spár zdiva cihelného_x000D_
 mimo komínového</t>
  </si>
  <si>
    <t>57,33+52,92</t>
  </si>
  <si>
    <t>978059531R00</t>
  </si>
  <si>
    <t>Odsekání a odebrání obkladů stěn z obkládaček vnitřních z jakýchkoliv materiálů, plochy přes 2 m2</t>
  </si>
  <si>
    <t>včetně otlučení podkladní omítky až na zdivo,</t>
  </si>
  <si>
    <t>LK. : 1*1,5+1,2*1,5+1,6*1,5</t>
  </si>
  <si>
    <t>PK 25, : 3*2,1</t>
  </si>
  <si>
    <t>9, : 1,7*1,5</t>
  </si>
  <si>
    <t>97-01</t>
  </si>
  <si>
    <t>sekání drážek pro řemesla</t>
  </si>
  <si>
    <t>999281108R00</t>
  </si>
  <si>
    <t xml:space="preserve">Přesun hmot pro opravy a údržbu objektů pro opravy a údržbu dosavadních objektů včetně vnějších plášťů_x000D_
 výšky do 12 m,  </t>
  </si>
  <si>
    <t>oborů 801, 803, 811 a 812</t>
  </si>
  <si>
    <t>711210020RA0</t>
  </si>
  <si>
    <t>Izolace stěrkové hydroizolační těsnicí hmotou , dvousložkovou pružnou izolací, proti vlhkosti, včetně těsnicího pásu do spoje podlaha-stěna</t>
  </si>
  <si>
    <t>AP-PSV</t>
  </si>
  <si>
    <t>POL2_7</t>
  </si>
  <si>
    <t>PK. : (2,3+1,95+2,8+3,2)*1,2</t>
  </si>
  <si>
    <t>713100832R00</t>
  </si>
  <si>
    <t>Odstranění tepelné izolace z kombidesek minerálních tloušťky do 200 mm</t>
  </si>
  <si>
    <t>800-713</t>
  </si>
  <si>
    <t>POL1_7</t>
  </si>
  <si>
    <t>PK. : 23,02+147,87+22,6+7,19+7,77</t>
  </si>
  <si>
    <t>LK. : 49,26+94,99</t>
  </si>
  <si>
    <t>713121111R00</t>
  </si>
  <si>
    <t>Montáž tepelné izolace podlah  jednovrstvá, bez dodávky materiálu</t>
  </si>
  <si>
    <t>XPS tl. 40mm, : 180,8+12,2+10,25</t>
  </si>
  <si>
    <t>713191100RT9</t>
  </si>
  <si>
    <t>Izolace tepelné běžných konstrukcí - doplňky položení izolační fólie, včetně dodávky materiálu</t>
  </si>
  <si>
    <t>203,25*1,15</t>
  </si>
  <si>
    <t>283754601R</t>
  </si>
  <si>
    <t>deska izolační tepelně izol.; extrudovaný polystyren; povrch strukturovaný; rovná hrana; součinitel tepelné vodivosti 0,035 W/mK; obj. hmotnost 35,00 kg/m3</t>
  </si>
  <si>
    <t>POL3_</t>
  </si>
  <si>
    <t>203,25*0,04*1,05</t>
  </si>
  <si>
    <t>998713202R00</t>
  </si>
  <si>
    <t>Přesun hmot pro izolace tepelné v objektech výšky do 12 m</t>
  </si>
  <si>
    <t>POL7_</t>
  </si>
  <si>
    <t>50 m vodorovně</t>
  </si>
  <si>
    <t>764410850R00</t>
  </si>
  <si>
    <t>Demontáž oplechování parapetů rš od 100 do 330 mm</t>
  </si>
  <si>
    <t>800-764</t>
  </si>
  <si>
    <t>766620029RAB</t>
  </si>
  <si>
    <t>Montáž oken dřevěných, střešních, světlovodů montáž zdvojených okenních křídel do zazděných okenních rámů otevíravých nebo sklápěcích. Montáž parapetní desky, včetně dodávky desky šířky 25 cm do plochy 3,3 m2, pouze montáž, okno ve specifikaci</t>
  </si>
  <si>
    <t>1,5*1,2</t>
  </si>
  <si>
    <t>766660010RA0</t>
  </si>
  <si>
    <t>Montáž dveří dřevěných otevíravých do ocelové nebo fošnové zárubně, dokování závěsů, montáž a dodávka dveřních prahů šířky do 15 cm. Bez dodávky dveří. šířky 60 cm</t>
  </si>
  <si>
    <t>3+2</t>
  </si>
  <si>
    <t>766660030RA0</t>
  </si>
  <si>
    <t>Montáž dveří dřevěných montáž obložkové zárubně, montáž kliky a štítku, montáž a dodávka dveřního prahu šířky 60 cm</t>
  </si>
  <si>
    <t>766660034RA0</t>
  </si>
  <si>
    <t>Montáž dveří dřevěných montáž obložkové zárubně, montáž kliky a štítku, montáž a dodávka dveřního prahu šířky 80 cm</t>
  </si>
  <si>
    <t>4*1</t>
  </si>
  <si>
    <t>766660036RA0</t>
  </si>
  <si>
    <t>Montáž dveří dřevěných montáž obložkové zárubně, montáž kliky a štítku, montáž a dodávka dveřního prahu šířky 90 cm</t>
  </si>
  <si>
    <t>766660044RA0</t>
  </si>
  <si>
    <t>Montáž dveří dřevěných montáž obložkové zárubně, montáž kliky a štítku, montáž a dodávka dveřního prahu šířky 145 cm</t>
  </si>
  <si>
    <t>766-T01</t>
  </si>
  <si>
    <t>dod. dveře 80/197 PO EI-30 DP3-C + kování, Rw=32dB, elmag. zámek, dle PD</t>
  </si>
  <si>
    <t>766-T02</t>
  </si>
  <si>
    <t>dod. dveř 80/197 plné + kování,  Rw=32dB, elmag.zámek, dle PD</t>
  </si>
  <si>
    <t>766-T03</t>
  </si>
  <si>
    <t>úprava stávajících dveří, osazení el. magnet. zámk oprava kování</t>
  </si>
  <si>
    <t>766-T04</t>
  </si>
  <si>
    <t>dod. dveř 60/197 PO EI-30DP3- C + kování, dle PD</t>
  </si>
  <si>
    <t>766-T05</t>
  </si>
  <si>
    <t>dod. dveře 80/197 PO EI-30 DP3- C + kování, dle PD</t>
  </si>
  <si>
    <t>766-T06</t>
  </si>
  <si>
    <t>výměna cylindrické vložky, výměna kování, výměna prahu</t>
  </si>
  <si>
    <t>766-T08</t>
  </si>
  <si>
    <t>d+m dveře dýha, PO 135/260 EI- 30 DP3- C, bezp. Sklo, panikové kování, Rw=37dB,  dle PD</t>
  </si>
  <si>
    <t>766-T09</t>
  </si>
  <si>
    <t>d+m dveře dýha, PO 125/260 PO EI- 30 DP3-C, bezp. sklo kování, Rw= 37dB, elmag zámek, dle PD</t>
  </si>
  <si>
    <t>766-T11</t>
  </si>
  <si>
    <t>dod. dveře plné dýha 2 x 80/210 plné + kování, Rw=37dB, dle PD</t>
  </si>
  <si>
    <t>766-T12</t>
  </si>
  <si>
    <t>dod. dveře plné dýha, 90/210, + kování, dle PD</t>
  </si>
  <si>
    <t>766-T13</t>
  </si>
  <si>
    <t>dod. dveře plné dyha 80/210+ kování, dle PD, posuvné, Rw=37dB</t>
  </si>
  <si>
    <t>766-T14</t>
  </si>
  <si>
    <t>d+m proskl. interiér. příčka PO EI-30 DP3-C 155/260, kování bezp. sklo,dýhované, elmag. zámek, dle PD</t>
  </si>
  <si>
    <t>766-T15</t>
  </si>
  <si>
    <t>d+m interiérové okno PO EI-30 DP3-C 150/120, posuvné, kování, bezp. sklo, dle PD</t>
  </si>
  <si>
    <t>766-T16</t>
  </si>
  <si>
    <t>d+m dveře plné PO EI 30 DP3 C + kování 60/197, dle PD</t>
  </si>
  <si>
    <t>766-T17</t>
  </si>
  <si>
    <t>dod. dveře plné 60/197 + kování, dle PD</t>
  </si>
  <si>
    <t>766-T18</t>
  </si>
  <si>
    <t>d+m exter. proskl. stěna, bezp. dvojsklo, bezp. folie, 236/275, dle PD</t>
  </si>
  <si>
    <t>766-T19</t>
  </si>
  <si>
    <t>d+m exter. proskl. stěna s dveřmi, bezp. dvojsklo, bezp. folie 236/275, panikové kování, dle PD</t>
  </si>
  <si>
    <t>766-T20</t>
  </si>
  <si>
    <t>d+m exter okno plast. dvojsklo, pískované 48/75 cm dle PD</t>
  </si>
  <si>
    <t>998766202R00</t>
  </si>
  <si>
    <t>Přesun hmot pro konstrukce truhlářské v objektech výšky do 12 m</t>
  </si>
  <si>
    <t>800-766</t>
  </si>
  <si>
    <t>767311810R00</t>
  </si>
  <si>
    <t>Demontáž světlíků všech typů včetně zasklení</t>
  </si>
  <si>
    <t>800-767</t>
  </si>
  <si>
    <t>Z01, : 1,15*18</t>
  </si>
  <si>
    <t>767-010</t>
  </si>
  <si>
    <t>d+m matná folie nalepená na parapet sklo</t>
  </si>
  <si>
    <t>m 09,010. : 10*0,8*1,25*1,15</t>
  </si>
  <si>
    <t>767-04</t>
  </si>
  <si>
    <t>d+m vnitřní zátěžový  čistící koberec, nerez přechod. lišta, dle PD</t>
  </si>
  <si>
    <t>767-05</t>
  </si>
  <si>
    <t>d+m fluorescenční tabulky se směrem východu</t>
  </si>
  <si>
    <t>767-06</t>
  </si>
  <si>
    <t>d+m zásobník na mýdlo dle PD</t>
  </si>
  <si>
    <t>767-07</t>
  </si>
  <si>
    <t>d+m zrcadlo 70/100 cm dle PD</t>
  </si>
  <si>
    <t>767-08</t>
  </si>
  <si>
    <t>d+m zásobník na toaletní papír dle PD</t>
  </si>
  <si>
    <t>767-09</t>
  </si>
  <si>
    <t>d+m zásobník na papírové ručníky, dle PD</t>
  </si>
  <si>
    <t>demontáž krytů radiátorů</t>
  </si>
  <si>
    <t>LK. : 1,35*16</t>
  </si>
  <si>
    <t>767-704</t>
  </si>
  <si>
    <t>d+m skleněný obklad  548/365 cm,  kalené bezp.sklo ultraclear tl.6 mm barvené + 8 mm dtto pískované, vč. nerez úchytů, soklu a lišt, včetně 3 návrhů pískování, dle PD</t>
  </si>
  <si>
    <t>767-Z01</t>
  </si>
  <si>
    <t>d+m výměna krytů angl. dvorků, jednokomůrkový vč. venk. profilů, dle PD</t>
  </si>
  <si>
    <t>1,15*18</t>
  </si>
  <si>
    <t>767-Z02</t>
  </si>
  <si>
    <t>d+m kovová zástěna, výpln. tahokov, přichycení L prof. žár. zink. 100/140 cm, dle PD</t>
  </si>
  <si>
    <t>767-Z03</t>
  </si>
  <si>
    <t>767130061 XX1</t>
  </si>
  <si>
    <t>Podhled akust. minerál 60/60 cm, v podhledu osaz. svítidla, klimatizace</t>
  </si>
  <si>
    <t>PK. : 12,2+24,4+46,2+2,3+1,95+2,8+3,2+32,76+32,76</t>
  </si>
  <si>
    <t>767130062 XX2</t>
  </si>
  <si>
    <t>31,36+7,02+(6,3(EI45))</t>
  </si>
  <si>
    <t>998767202R00</t>
  </si>
  <si>
    <t>Přesun hmot pro kovové stavební doplňk. konstrukce v objektech výšky do 12 m</t>
  </si>
  <si>
    <t>771575012RAI</t>
  </si>
  <si>
    <t>Dlažba z dlaždic keramických 20 x 20 cm, položených do flexibilního, vodotěsného a mrazuvzdorného lepidla,  , bez dodávky dlažby</t>
  </si>
  <si>
    <t>PK. : 2,3+1,95+2,8+3,2</t>
  </si>
  <si>
    <t>771-01</t>
  </si>
  <si>
    <t>dodávka keramické dlažby protiskluzné</t>
  </si>
  <si>
    <t>10,25*1,1</t>
  </si>
  <si>
    <t>998771202R00</t>
  </si>
  <si>
    <t>Přesun hmot pro podlahy z dlaždic v objektech výšky do 12 m</t>
  </si>
  <si>
    <t>800-771</t>
  </si>
  <si>
    <t>776401800R00</t>
  </si>
  <si>
    <t>Demontáž soklíků nebo lišt pryžových nebo PVC odstranění a uložení na hromady</t>
  </si>
  <si>
    <t>800-775</t>
  </si>
  <si>
    <t>72,28*1,4+242,86*1,4</t>
  </si>
  <si>
    <t>776511820R00</t>
  </si>
  <si>
    <t>Odstranění povlakových podlah z nášlapné plochy lepených, s podložkou, z ploch přes 20 m2</t>
  </si>
  <si>
    <t>PVC. : 23,02+49,26</t>
  </si>
  <si>
    <t>koberce. : 147,87+94,99</t>
  </si>
  <si>
    <t>776520010RAI</t>
  </si>
  <si>
    <t>Podlahy povlakové z PVC bez vyrovnání podkladu, pouze položení, podlahovina ve specifikaci,  , z pásů, včetně soklíku</t>
  </si>
  <si>
    <t>lepení a dodávka podlahoviny z PVC, bez podkladu. Svaření podlahoviny. Dodávka a lepení podlahových soklíků z měkčeného PVC. Pastování a vyleštění podlah.</t>
  </si>
  <si>
    <t>PK. : 12,2</t>
  </si>
  <si>
    <t>776570020RA0</t>
  </si>
  <si>
    <t>Podlahy povlakové textilní lepené, koberec vpichovaný</t>
  </si>
  <si>
    <t>LK. : 14,24+20,73+18,8+14,6+14,64+14,7+14,45</t>
  </si>
  <si>
    <t>PK. : 6,3+24,4+46,2+103,9</t>
  </si>
  <si>
    <t>776-01</t>
  </si>
  <si>
    <t>dodávka PVC + soklík</t>
  </si>
  <si>
    <t>(46,69-12)*1,15</t>
  </si>
  <si>
    <t>776-02</t>
  </si>
  <si>
    <t>112,16*1,15</t>
  </si>
  <si>
    <t>776-03</t>
  </si>
  <si>
    <t>dodávka Vinyl + soklík</t>
  </si>
  <si>
    <t>12,2*1,15</t>
  </si>
  <si>
    <t>776-04</t>
  </si>
  <si>
    <t>180,8*1,05</t>
  </si>
  <si>
    <t>998776202R00</t>
  </si>
  <si>
    <t>Přesun hmot pro podlahy povlakové v objektech výšky do 12 m</t>
  </si>
  <si>
    <t>vodorovně do 50 m</t>
  </si>
  <si>
    <t>777561020R00</t>
  </si>
  <si>
    <t>Podlahy ze stěrky polyvinylacetátové Unirovnal Vyrovnání podlah stěrkou vinylacetátovou tloušťky 2 mm</t>
  </si>
  <si>
    <t>800-773</t>
  </si>
  <si>
    <t>vyrovnání podlah betonových, dřevěných a sádrových stěrkou</t>
  </si>
  <si>
    <t>777553020 XX1</t>
  </si>
  <si>
    <t>Nátěr, penetrace</t>
  </si>
  <si>
    <t>LK. : 146,65</t>
  </si>
  <si>
    <t>998777202R00</t>
  </si>
  <si>
    <t>Přesun hmot pro podlahy syntetické v objektech výšky do 12 m</t>
  </si>
  <si>
    <t>781470010RAI</t>
  </si>
  <si>
    <t xml:space="preserve">Obklad vnitřní keramický 200 x 200 mm, do malty, bez dodávky obkladu,  </t>
  </si>
  <si>
    <t>z dlaždic keramických kladených do malty, včetně spárování a podílu práce v omezeném prostoru a na malých plochách.</t>
  </si>
  <si>
    <t>LK. : 4,50</t>
  </si>
  <si>
    <t>PK. : 6,3+16,98+21,39</t>
  </si>
  <si>
    <t>781-01</t>
  </si>
  <si>
    <t>d+m ukončující lišty</t>
  </si>
  <si>
    <t>LK. : (1,5*3*2)*1,1</t>
  </si>
  <si>
    <t>PK. : (3+4,7+5,1+7,2+4,7)*1,1</t>
  </si>
  <si>
    <t>781-02</t>
  </si>
  <si>
    <t>dodávka keramických obkladů</t>
  </si>
  <si>
    <t>49,17*1,1</t>
  </si>
  <si>
    <t>998781202R00</t>
  </si>
  <si>
    <t>Přesun hmot pro obklady keramické v objektech výšky do 12 m</t>
  </si>
  <si>
    <t>783950010RAB</t>
  </si>
  <si>
    <t>Opravy nátěrů kovových stavebních doplňkových konstrukcí opálení, odmaštění, 1 x krycí nátěr, 1 x email</t>
  </si>
  <si>
    <t>zárubně T16, : 1,5*3</t>
  </si>
  <si>
    <t>784410010RAB</t>
  </si>
  <si>
    <t>Pačokování vápenným mlékem  dvojnásobné s obroušením a sádrováním</t>
  </si>
  <si>
    <t>se začištěním.</t>
  </si>
  <si>
    <t>145+542+51+303+18+58+12</t>
  </si>
  <si>
    <t>784-01</t>
  </si>
  <si>
    <t>otěruvzdorná malba</t>
  </si>
  <si>
    <t>786-02</t>
  </si>
  <si>
    <t>2,36*2,75*5</t>
  </si>
  <si>
    <t>789-01</t>
  </si>
  <si>
    <t>úprava venkovních horizont. žaluzií, nové motory, vodící lišty, ovl. žaluzie a spojení dle PD</t>
  </si>
  <si>
    <t>16*1,35*2,36+10*1,5*3,56</t>
  </si>
  <si>
    <t>998786202R00</t>
  </si>
  <si>
    <t>Přesun hmot pro čalounické úpravy v objektech výšky do 12 m</t>
  </si>
  <si>
    <t>800-786</t>
  </si>
  <si>
    <t>P1-01</t>
  </si>
  <si>
    <t>PVC, nenacenovat</t>
  </si>
  <si>
    <t>13,03+11,18+10,28</t>
  </si>
  <si>
    <t>12,2</t>
  </si>
  <si>
    <t>P1-02</t>
  </si>
  <si>
    <t>koberec, nenacenovat</t>
  </si>
  <si>
    <t>6,3+24,4+46,2+103,9</t>
  </si>
  <si>
    <t>P1-03</t>
  </si>
  <si>
    <t>keramická dlažba, nenacenovat</t>
  </si>
  <si>
    <t>2,3+1,95+2,8+3,2</t>
  </si>
  <si>
    <t>P1A-01</t>
  </si>
  <si>
    <t>bourání PVC, nenacenovat</t>
  </si>
  <si>
    <t>20,28+2,74</t>
  </si>
  <si>
    <t>27,8+11,18+10,28</t>
  </si>
  <si>
    <t>P1A-02</t>
  </si>
  <si>
    <t>bourání koberec, nenacenovat</t>
  </si>
  <si>
    <t>53,97+12,76+14,64+14,7+16,59+13,83+15,67+5,71</t>
  </si>
  <si>
    <t>20,73+27,64+28,02+18,6</t>
  </si>
  <si>
    <t>P1A-03</t>
  </si>
  <si>
    <t>bourání kamanná dlažba - mramor nenacenovat</t>
  </si>
  <si>
    <t>5,71+8,32+8,57</t>
  </si>
  <si>
    <t>P1A-04</t>
  </si>
  <si>
    <t>bourání lité teraco. nenacenovat</t>
  </si>
  <si>
    <t>2,75+1,33+3,11</t>
  </si>
  <si>
    <t>P1A-05</t>
  </si>
  <si>
    <t>bourání keramická dlažba, nenacenovat</t>
  </si>
  <si>
    <t>7,77</t>
  </si>
  <si>
    <t>979011111R00</t>
  </si>
  <si>
    <t>Svislá doprava suti a vybouraných hmot za prvé podlaží nad nebo pod základním podlažím</t>
  </si>
  <si>
    <t>POL1_9</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</si>
  <si>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</si>
  <si>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</si>
  <si>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</si>
  <si>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</si>
  <si>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</si>
  <si>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</si>
  <si>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</si>
  <si>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</si>
  <si>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979091295R00</t>
  </si>
  <si>
    <t>Příplatek za vodo.přemístění suti při rekonstrukci</t>
  </si>
  <si>
    <t>979094211R00</t>
  </si>
  <si>
    <t>Nakládání nebo překládání vybourané suti</t>
  </si>
  <si>
    <t>979999999R00</t>
  </si>
  <si>
    <t>SUM</t>
  </si>
  <si>
    <t>END</t>
  </si>
  <si>
    <t>612403384R00</t>
  </si>
  <si>
    <t>Hrubá výplň rýh ve stěnách, jakoukoliv maltou maltou ze suchých směsí_x000D_
 70 x 70 mm</t>
  </si>
  <si>
    <t>POL1_</t>
  </si>
  <si>
    <t>974031142R00</t>
  </si>
  <si>
    <t>Vysekání rýh v jakémkoliv zdivu cihelném v ploše_x000D_
 do hloubky 70 mm, šířky do 70 mm</t>
  </si>
  <si>
    <t>721170909R00</t>
  </si>
  <si>
    <t>Opravy odpadního potrubí novodurového vsazení odbočky, D 110, D 114</t>
  </si>
  <si>
    <t>800-721</t>
  </si>
  <si>
    <t>721170965R00</t>
  </si>
  <si>
    <t>Opravy odpadního potrubí novodurového propojení dosavadního potrubí PVC, D 110 mm</t>
  </si>
  <si>
    <t>721176101R00</t>
  </si>
  <si>
    <t>Potrubí z plastových trub polypropylenové potrubí PP, připojovací, D 32 mm, s 1,8 mm, DN 30</t>
  </si>
  <si>
    <t>721176102R00</t>
  </si>
  <si>
    <t>Potrubí z plastových trub polypropylenové potrubí PP, připojovací, D 40 mm, s 1,8 mm, DN 40</t>
  </si>
  <si>
    <t>721176103R00</t>
  </si>
  <si>
    <t>Potrubí z plastových trub polypropylenové potrubí PP, připojovací, D 50 mm, s 1,8 mm, DN 50</t>
  </si>
  <si>
    <t>721176105R00</t>
  </si>
  <si>
    <t>Potrubí z plastových trub polypropylenové potrubí PP, připojovací, D 110 mm, s 2,7 mm, DN 100</t>
  </si>
  <si>
    <t>721194104R00</t>
  </si>
  <si>
    <t>Zřízení přípojek na potrubí D 40 mm, materiál ve specifikaci</t>
  </si>
  <si>
    <t>vyvedení a upevnění odpadních výpustek,</t>
  </si>
  <si>
    <t>Um : 2</t>
  </si>
  <si>
    <t>OdK : 4</t>
  </si>
  <si>
    <t>721194105R00</t>
  </si>
  <si>
    <t>Zřízení přípojek na potrubí D 50 mm, materiál ve specifikaci</t>
  </si>
  <si>
    <t>D : 8</t>
  </si>
  <si>
    <t>721194109R00</t>
  </si>
  <si>
    <t>Zřízení přípojek na potrubí D 110  mm, materiál ve specifikaci</t>
  </si>
  <si>
    <t>V : 1</t>
  </si>
  <si>
    <t>WC : 2</t>
  </si>
  <si>
    <t>721290111R00</t>
  </si>
  <si>
    <t>Zkouška těsnosti kanalizace v objektech vodou, DN 125</t>
  </si>
  <si>
    <t>26+11+25+2</t>
  </si>
  <si>
    <t>998721101R00</t>
  </si>
  <si>
    <t>Přesun hmot pro vnitřní kanalizaci v objektech výšky do 6 m</t>
  </si>
  <si>
    <t>50 m vodorovně, měřeno od těžiště půdorysné plochy skládky do těžiště půdorysné plochy objektu</t>
  </si>
  <si>
    <t>722130233R00</t>
  </si>
  <si>
    <t xml:space="preserve">Potrubí z ocelových trubek závitových pozinkovaných DN 25, svařovaných 11 343,  </t>
  </si>
  <si>
    <t>722131911R00</t>
  </si>
  <si>
    <t>Opravy vodovodního potrubí závitového vsazení odbočky do potrubí, DN 15</t>
  </si>
  <si>
    <t>soubor</t>
  </si>
  <si>
    <t>722131913R00</t>
  </si>
  <si>
    <t>Opravy vodovodního potrubí závitového vsazení odbočky do potrubí, DN 25</t>
  </si>
  <si>
    <t>722131931R00</t>
  </si>
  <si>
    <t>Opravy vodovodního potrubí závitového propojení dosavadního potrubí, DN 15</t>
  </si>
  <si>
    <t>722131933R00</t>
  </si>
  <si>
    <t>Opravy vodovodního potrubí závitového propojení dosavadního potrubí, DN 25</t>
  </si>
  <si>
    <t>722172331R00</t>
  </si>
  <si>
    <t>Potrubí z plastických hmot polypropylenové potrubí PP-R, D 20 mm, s 3,4 mm, PN 20, polyfúzně svařované, včetně zednických výpomocí</t>
  </si>
  <si>
    <t>722181213RT7</t>
  </si>
  <si>
    <t>Izolace vodovodního potrubí návleková trubice z pěnového polyetylenu, tloušťka stěny 13 mm, d 22 mm</t>
  </si>
  <si>
    <t>722190401R00</t>
  </si>
  <si>
    <t>Přípojky ke strojům a zařízením vyvedení a připojení výpustek, DN 15</t>
  </si>
  <si>
    <t>V : 1*3</t>
  </si>
  <si>
    <t>Um : 2*2</t>
  </si>
  <si>
    <t>D : 8*2</t>
  </si>
  <si>
    <t>WC : 2*1</t>
  </si>
  <si>
    <t>AKV : 2*1</t>
  </si>
  <si>
    <t>722190403R00</t>
  </si>
  <si>
    <t>Přípojky ke strojům a zařízením vyvedení a připojení výpustek, DN 25</t>
  </si>
  <si>
    <t>H : 1</t>
  </si>
  <si>
    <t>722190901R00</t>
  </si>
  <si>
    <t>Uzavření nebo otevření vodovodního potrubí při opravě</t>
  </si>
  <si>
    <t>včetně vypuštění a napuštění,</t>
  </si>
  <si>
    <t>722224111R00</t>
  </si>
  <si>
    <t>Armatury závitové s jedním závitem včetně dodávky materiálu kulový kohout vypouštěcí a napouštěcí, vnější závit, DN 15, PN 10, mosaz</t>
  </si>
  <si>
    <t>722237123R00</t>
  </si>
  <si>
    <t>Armatury závitové se dvěma závity včetně dodávky materiálu kulový kohout, vnitřní-vnitřní závit, DN 25, PN 35, mosaz</t>
  </si>
  <si>
    <t>722237663R00</t>
  </si>
  <si>
    <t>Armatury závitové se dvěma závity včetně dodávky materiálu zpětná klapka, vnitřní-vnitřní závit, DN 25, PN 16, mosaz</t>
  </si>
  <si>
    <t>722254201RT4</t>
  </si>
  <si>
    <t>Požární příslušenství hydrantový systém D 25, box s plnými dveřmi, stálotvará hadice, průměr 19/30</t>
  </si>
  <si>
    <t>722280106R00</t>
  </si>
  <si>
    <t>Tlakové zkoušky vodovodního potrubí do DN 32</t>
  </si>
  <si>
    <t>722290226R00</t>
  </si>
  <si>
    <t>Dílčí tlakové zkoušky vodovodního potrubí závitového, do DN 50</t>
  </si>
  <si>
    <t>722290234R00</t>
  </si>
  <si>
    <t>Proplach a dezinfekce vodovodního potrubí do DN 80</t>
  </si>
  <si>
    <t>998722101R00</t>
  </si>
  <si>
    <t>Přesun hmot pro vnitřní vodovod v objektech výšky do 6 m</t>
  </si>
  <si>
    <t>725110814R00</t>
  </si>
  <si>
    <t>Demontáž klozetů kombinovaných</t>
  </si>
  <si>
    <t>725119105R00</t>
  </si>
  <si>
    <t>Nádrže splachovací montáž vysokopoložené</t>
  </si>
  <si>
    <t>725119306R00</t>
  </si>
  <si>
    <t>Klozetové mísy montáž  závěsné</t>
  </si>
  <si>
    <t>725119401R00</t>
  </si>
  <si>
    <t>Doplňky Montáž doplňků zařízení záchodů předstěnový systém</t>
  </si>
  <si>
    <t>725210821R00</t>
  </si>
  <si>
    <t>Demontáž umyvadel umyvadel bez výtokových armatur</t>
  </si>
  <si>
    <t>725210984R00</t>
  </si>
  <si>
    <t>Opravy umyvadel odmontování rohového ventilu G 1/2</t>
  </si>
  <si>
    <t>725219401R00</t>
  </si>
  <si>
    <t>Umyvadlo montáž na šrouby do zdiva</t>
  </si>
  <si>
    <t>725314290R00</t>
  </si>
  <si>
    <t>Dřezy jednoduché příslušenství_x000D_
 k dřezu v kuchyňské sestavě</t>
  </si>
  <si>
    <t>725339101R00</t>
  </si>
  <si>
    <t>Výlevky diturvitové montáž_x000D_
 diturvitové, bez nádrže a armatur</t>
  </si>
  <si>
    <t>725330820R00</t>
  </si>
  <si>
    <t>Demontáž výlevek diturvitových</t>
  </si>
  <si>
    <t>bez výtokových armatur a bez nádrže a splachovacího potrubí,</t>
  </si>
  <si>
    <t>725590811R00</t>
  </si>
  <si>
    <t>Vnitrostaveništní  přemístění vybouraných hmot svislé, v objektech výšky do 6m</t>
  </si>
  <si>
    <t>vodorovně do 100 m,</t>
  </si>
  <si>
    <t>725819201R00</t>
  </si>
  <si>
    <t>Montáž ventilu nástěnného  , G 1/2"</t>
  </si>
  <si>
    <t>725819401R00</t>
  </si>
  <si>
    <t>Montáž ventilu rohového s trubičkou, G 1/2"</t>
  </si>
  <si>
    <t>725819402R00</t>
  </si>
  <si>
    <t>Montáž ventilu rohového bez trubičky , G 1/2"</t>
  </si>
  <si>
    <t>725820801R00</t>
  </si>
  <si>
    <t>Demontáž baterií nástěnných do G 3/4"</t>
  </si>
  <si>
    <t>725829201R00</t>
  </si>
  <si>
    <t>Montáž baterií umyvadlových a dřezových umyvadlové a dřezové nástěnné chromové</t>
  </si>
  <si>
    <t>725829301R00</t>
  </si>
  <si>
    <t>Montáž baterií umyvadlových a dřezových umyvadlové a dřezové stojánkové</t>
  </si>
  <si>
    <t>725859102R00</t>
  </si>
  <si>
    <t>Montáž ventilů odpadních přes D 32 mm do D 50 mm</t>
  </si>
  <si>
    <t>28654741R</t>
  </si>
  <si>
    <t>sifon kondenzační; PP; DN40 x 5/4" příp. d 12-18mm; odpad vodorovný; vodní zápach. uzávěrka, čisticí vložka, mechanický zápach. uzávěr</t>
  </si>
  <si>
    <t>28696750R</t>
  </si>
  <si>
    <t>systém předstěnový pro WC; pro zazdění mokrým procesem; ovládání zepředu;</t>
  </si>
  <si>
    <t>28696752R</t>
  </si>
  <si>
    <t>tlačítko ovládací plastové; pro ovládání zepředu; ovládací síla do 20,0 N; množství splachování 2; barva Bílá / pochromovaná lesklá / bílá</t>
  </si>
  <si>
    <t>55110061R</t>
  </si>
  <si>
    <t>hadice sanitární PN 10; teplota do 90 °C; opletení nerez; F F 1/2"; l = 400 mm</t>
  </si>
  <si>
    <t>55141100R</t>
  </si>
  <si>
    <t>ventil rohový pro vodovod, sanitu; kulový, rohový; DN 15 mm; pracovní teplota do 90 ° C; médium voda; 1/2" x 3/8"; připojení závitové</t>
  </si>
  <si>
    <t>55141106R</t>
  </si>
  <si>
    <t>ventil rohový pro vodovod, sanitu; kulový, rohový; DN 15 mm; pracovní teplota do 90 ° C; médium voda; 1/2" x 3/4"; připojení závitové</t>
  </si>
  <si>
    <t>551450004R</t>
  </si>
  <si>
    <t>baterie umyvadlová směšovací; stojánková; ovládání pákové, s otevíráním odpadu; povrch chrom; v. výtoku 45 mm</t>
  </si>
  <si>
    <t>55145012R</t>
  </si>
  <si>
    <t>baterie dřezová nástěnná; výtok spodní; rozteč 130 až 170 mm; ovládání pákové; povrch chrom; ramínko kulaté ústí, otočné; 300 mm</t>
  </si>
  <si>
    <t>55145041R</t>
  </si>
  <si>
    <t>baterie dřezová stojánková; ovládání pákové; povrch chrom; ramínko otočné; 215 mm</t>
  </si>
  <si>
    <t>55147032R</t>
  </si>
  <si>
    <t>splachovač WC nádržkový, s úsporným splachováním; ovládání manuální; nádržka plast</t>
  </si>
  <si>
    <t>642213891R</t>
  </si>
  <si>
    <t>umývátko š = 450 mm; hl. 370 mm; diturvit; s otvorem pro baterii; uprostřed; bílá</t>
  </si>
  <si>
    <t>642400531R</t>
  </si>
  <si>
    <t>mísa klozetová diturvit závěsná; h = 360 mm; š = 360 mm; hl. 510 mm; splach. hluboké; bílá</t>
  </si>
  <si>
    <t>64271101R</t>
  </si>
  <si>
    <t>výlevka stojící; keramika; bílá; h = 450 mm; š = 425 mm; hl. 500 mm; mřížka plastová; průměr odpadu 102 mm</t>
  </si>
  <si>
    <t>998725101R00</t>
  </si>
  <si>
    <t>Přesun hmot pro zařizovací předměty v objektech výšky do 6 m</t>
  </si>
  <si>
    <t>979094111R00</t>
  </si>
  <si>
    <t>Nakládání nebo překládání vybouraných hmot</t>
  </si>
  <si>
    <t>POL8_</t>
  </si>
  <si>
    <t>979990001R00</t>
  </si>
  <si>
    <t>Poplatek za skládku stavební suti</t>
  </si>
  <si>
    <t>RTS 16/ II</t>
  </si>
  <si>
    <t>979093111R00</t>
  </si>
  <si>
    <t>Uložení suti na skládku bez zhutnění</t>
  </si>
  <si>
    <t>713419111</t>
  </si>
  <si>
    <t>Montáž izolace návlekové</t>
  </si>
  <si>
    <t>POL1_0</t>
  </si>
  <si>
    <t>11-</t>
  </si>
  <si>
    <t>izolace d15/10 mm</t>
  </si>
  <si>
    <t>12-</t>
  </si>
  <si>
    <t>izolace d18/10 mm</t>
  </si>
  <si>
    <t>13-</t>
  </si>
  <si>
    <t>izoace d22/10 mm</t>
  </si>
  <si>
    <t>733163102R00</t>
  </si>
  <si>
    <t>Potrubí z měděných trubek měděné potrubí, D 15 mm, s 1,0 mm, pájení pomocí kapilárních pájecích tvarovek</t>
  </si>
  <si>
    <t>800-731</t>
  </si>
  <si>
    <t>včetně tvarovek, bez zednických výpomocí</t>
  </si>
  <si>
    <t>733163104R00</t>
  </si>
  <si>
    <t>Potrubí z měděných trubek měděné potrubí, D 22 mm, s 1,0 mm, pájení pomocí kapilárních pájecích tvarovek</t>
  </si>
  <si>
    <t>733113113R00</t>
  </si>
  <si>
    <t>Potrubí z trubek závitových příplatek k ceně za zhotovení přípojky z ocelových trubek závitových,  ,  , DN 15</t>
  </si>
  <si>
    <t>733190107R00</t>
  </si>
  <si>
    <t>Tlakové zkoušky potrubí ocelových závitových, plastových, měděných přes DN 32 do DN 40</t>
  </si>
  <si>
    <t>101-</t>
  </si>
  <si>
    <t>Krycí soklová lišta - dvoutrubková bílá, včetně, rohů a přechodů</t>
  </si>
  <si>
    <t>733110806R00</t>
  </si>
  <si>
    <t>Demontáž potrubí z ocelových trubek závitových přes 15 do DN 32</t>
  </si>
  <si>
    <t>733191913R00</t>
  </si>
  <si>
    <t>Opravy rozvodu potrubí z ocelových trubek závitových normálních i zesílených_x000D_
 zaslepení zkováním a zavařením, DN 15</t>
  </si>
  <si>
    <t>733191914R00</t>
  </si>
  <si>
    <t>Opravy rozvodu potrubí z ocelových trubek závitových normálních i zesílených_x000D_
 zaslepení zkováním a zavařením, DN 20</t>
  </si>
  <si>
    <t>733123911R00</t>
  </si>
  <si>
    <t>Svařovaný spoj potrubí ocelového D 22 mm</t>
  </si>
  <si>
    <t>733194914R00</t>
  </si>
  <si>
    <t>Opravy rozvodu potrubí z ocelových trubek hladkých_x000D_
 navaření odbočky na dosavadní potrubí_x000D_
 D 31,8 mm, s 2,6 mm</t>
  </si>
  <si>
    <t>734209114R00</t>
  </si>
  <si>
    <t>Montáž závitových armatur armatury ve specifikaci se dvěma závity, G 3/4"</t>
  </si>
  <si>
    <t>2.2</t>
  </si>
  <si>
    <t>Kulový kohout 3/4'</t>
  </si>
  <si>
    <t>ka</t>
  </si>
  <si>
    <t>734 26-1215.</t>
  </si>
  <si>
    <t>Šroubení H pro dvoutrubkové připojení</t>
  </si>
  <si>
    <t>734221672RT3</t>
  </si>
  <si>
    <t xml:space="preserve">Ventily a kohouty regulační závitové včetně dodávky materiálu termostatická hlavice,  ,  ,  ,  ,  ,  ,  </t>
  </si>
  <si>
    <t>734200821R00</t>
  </si>
  <si>
    <t xml:space="preserve">Demontáž závitových armatur se dvěma závity, do G 1/2" </t>
  </si>
  <si>
    <t>735 15-9120.</t>
  </si>
  <si>
    <t>Montáž + tlaková zkouška těles</t>
  </si>
  <si>
    <t>1</t>
  </si>
  <si>
    <t>Deskové těleso s integrovaným ventilem, typ 11,, výška 500, délka 2300</t>
  </si>
  <si>
    <t>2R</t>
  </si>
  <si>
    <t>ZÁMEČNÍK</t>
  </si>
  <si>
    <t>RTS 16/ I</t>
  </si>
  <si>
    <t>POL5_</t>
  </si>
  <si>
    <t>Deskové těleso s integrovaným ventilem, typ 22,, výška 300, délka 1100</t>
  </si>
  <si>
    <t>Deskové těleso s integrovaným ventilem, typ 22,, výška 300, délka 1400</t>
  </si>
  <si>
    <t>5</t>
  </si>
  <si>
    <t>Deskové těleso s integrovaným ventilem, typ 22,, výška 300, délka 2000</t>
  </si>
  <si>
    <t>Deskové těleso s integrovaným ventilem, typ 22,, výška 300, délka 2300</t>
  </si>
  <si>
    <t>7</t>
  </si>
  <si>
    <t>Deskové těleso s integrovaným ventilem, typ 22,, výška 500, délka 1800</t>
  </si>
  <si>
    <t>9</t>
  </si>
  <si>
    <t>Stojánková konzola vnitřní</t>
  </si>
  <si>
    <t>735111810R00</t>
  </si>
  <si>
    <t>Demontáž radiátorů litinových článkových</t>
  </si>
  <si>
    <t>735151821R00</t>
  </si>
  <si>
    <t>Demontáž otopných těles panelových dvouřadých, stavební délky do 1500 mm</t>
  </si>
  <si>
    <t>735151822R00</t>
  </si>
  <si>
    <t>Demontáž otopných těles panelových dvouřadých, stavební délky přes 1500 do 2820  mm</t>
  </si>
  <si>
    <t>8</t>
  </si>
  <si>
    <t>Topná zkouška 32 hod</t>
  </si>
  <si>
    <t>-</t>
  </si>
  <si>
    <t>743112313</t>
  </si>
  <si>
    <t>Montáž trubka plastová ohebná D 16 mm uložená pod omítku</t>
  </si>
  <si>
    <t>URS</t>
  </si>
  <si>
    <t>ÚRS 16 02</t>
  </si>
  <si>
    <t>345710500</t>
  </si>
  <si>
    <t>trubka elektroinstalační ohebná D16 mm</t>
  </si>
  <si>
    <t>743112315</t>
  </si>
  <si>
    <t>Montáž trubka plastová ohebná D 23 mm uložená pod omítku</t>
  </si>
  <si>
    <t>trubka elektroinstalační ohebná D23 mm</t>
  </si>
  <si>
    <t>POL12_0</t>
  </si>
  <si>
    <t>743112317</t>
  </si>
  <si>
    <t>Montáž trubka plastová ohebná D 36 mm uložená pod omítku</t>
  </si>
  <si>
    <t>trubka elektroinstalační ohebná D36 mm</t>
  </si>
  <si>
    <t>743411111</t>
  </si>
  <si>
    <t>Montáž krabic elektroinstalačních bez napojení na trubky a lišty, demontáže a montáže víčka a, přístroje přístrojových bez zapojení zapuštěných plastových kruhových, typ KU 68/2-1901, KP68/2</t>
  </si>
  <si>
    <t>345715110</t>
  </si>
  <si>
    <t>materiál úložný elektroinstalační krabice přístrojové instalační z plastické hmoty KP 68/2-1901  500, V,  D69 x 30mm</t>
  </si>
  <si>
    <t>Pol__9</t>
  </si>
  <si>
    <t>Montáž krabic elektroinstalačních bez napojení na trubky a lišty, demontáže a montáže víčka a, přístroje protahovacích nebo odbočných zapuštěných plastových kruhových, typ KU 68/2-1902, KO97</t>
  </si>
  <si>
    <t>materiál úložný elektroinstalační krabice přístrojové instalační z plastické hmoty KP 68/2-1902  500, V,  D69 x 30mm</t>
  </si>
  <si>
    <t>743341200</t>
  </si>
  <si>
    <t>Montáž podlahových kanálků typ Betermann, Van Geel Systém-krabice s vývody</t>
  </si>
  <si>
    <t>34</t>
  </si>
  <si>
    <t>Sestava podlahové krabice pro suchý úklid, obsahující přístrojovou krabici, přístrojové jednotky,, modulární nosiče pro 45 moduly, silové zásuvky v modulu 45, rezervy pro profesi SLP</t>
  </si>
  <si>
    <t>747163810</t>
  </si>
  <si>
    <t>Montáž zásuvková kombinace průmyslová ve skříni pohyblivá</t>
  </si>
  <si>
    <t>Kompletní výklopná elektrická a datová zásuvka, 2x 230V, 2x USB</t>
  </si>
  <si>
    <t>743552122</t>
  </si>
  <si>
    <t>Montáž žlab kovový typ Mars, ZPA šířky do 100 mm bez víka</t>
  </si>
  <si>
    <t>345754930</t>
  </si>
  <si>
    <t>žlab kabelový drátěný pozinkovaný 2m/ks 100X125 včetně spojovacích a nosných prvků</t>
  </si>
  <si>
    <t>Montáž žlab kovový typ Mars, ZPA šířky do 200 mm bez víka</t>
  </si>
  <si>
    <t>POL12_1</t>
  </si>
  <si>
    <t>345754950</t>
  </si>
  <si>
    <t>žlab kabelový drátěný pozinkovaný 2m/ks 100X250 včetně spojovacích a nosných prvků</t>
  </si>
  <si>
    <t>749111210</t>
  </si>
  <si>
    <t>Montáž kovových a doplňkových konstrukcí pro upevnění přístrojů a zařízení se zhotovením, o celkové, hmotnosti do 5 kg</t>
  </si>
  <si>
    <t>154111000</t>
  </si>
  <si>
    <t>profily ocelové tenkostěnné otevřené tvaru L rovnoramenné v pevných délkách S235JR DLE EN 10025-2, ČSN EN 10162 čís.profilu   rozměr x tl.stěny mm 49 009 20    25 x 25 x 2</t>
  </si>
  <si>
    <t>7462111110</t>
  </si>
  <si>
    <t>Ukončení vodičů izolovaných s označením a zapojením v rozváděči nebo na přístroji průřezu žíly do 2,, 5 mm2</t>
  </si>
  <si>
    <t>7462111150</t>
  </si>
  <si>
    <t>Ukončení vodičů izolovaných s označením a zapojením v rozváděči nebo na přístroji průřezu žíly do 6, mm2</t>
  </si>
  <si>
    <t>7462111160</t>
  </si>
  <si>
    <t>Ukončení vodičů izolovaných s označením a zapojením v rozváděči nebo na přístroji průřezu žíly do 25, mm2</t>
  </si>
  <si>
    <t>746423142</t>
  </si>
  <si>
    <t>Ukončení kabelů nebo vodičů koncovkou popř. vývodkou do 1 kV přírubovou jednocestnou typ KSPe kabelů, nebo vodičů celoplastových počtu a průřezu žil do 4 x 25 mm2</t>
  </si>
  <si>
    <t>354360230</t>
  </si>
  <si>
    <t>Soubory kabelové silové a sdělovací teplem smršťované přímé spojky do 1kV pro nestíněné a, nepancéřované plastové kabely soupravy pro lisovací konektory 91ah-22s 4 x 16 - 50mm</t>
  </si>
  <si>
    <t>747112011</t>
  </si>
  <si>
    <t>Montáž spínačů jedno nebo dvoupólových polozapuštěných nebo zapuštěných se zapojením vodičů,, bezšroubové připojení, vypínačů řazení 1-jednopólových</t>
  </si>
  <si>
    <t>345355150+345364900</t>
  </si>
  <si>
    <t>kompletní spínač jednopólový 10A bílý + kryt</t>
  </si>
  <si>
    <t>747112031</t>
  </si>
  <si>
    <t>Montáž spínačů jedno nebo dvoupólových polozapuštěných nebo zapuštěných se zapojením vodičů,, bezšroubové připojení, přepínačů řazení 5-sériových</t>
  </si>
  <si>
    <t>345355750+345364910</t>
  </si>
  <si>
    <t>Kompletní spínač řazení 5 10A bílý + kryt</t>
  </si>
  <si>
    <t>747112032</t>
  </si>
  <si>
    <t>Montáž spínačů jedno nebo dvoupólových polozapuštěných nebo zapuštěných se zapojením vodičů,, bezšroubové připojení, přepínačů řazení 6-střídavých</t>
  </si>
  <si>
    <t>345355550+345364900</t>
  </si>
  <si>
    <t>kompletní přepínač střídavý řazení 6 10A bílý + kryt</t>
  </si>
  <si>
    <t>747112033</t>
  </si>
  <si>
    <t>Montáž spínačů jedno nebo dvoupólových polozapuštěných nebo zapuštěných se zapojením vodičů,, bezšroubové připojení, přepínačů řazení 7-křížových</t>
  </si>
  <si>
    <t>345357130+345364900</t>
  </si>
  <si>
    <t>kompletní přepínač křížový řazení 7 10A bílý + kryt</t>
  </si>
  <si>
    <t>747112022</t>
  </si>
  <si>
    <t>Montáž spínačů jedno nebo dvoupólových polozapuštěných nebo zapuštěných se zapojením vodičů,, bezšroubové připojení, ovladačů řazení 1/0-tlačítkových zapínacích</t>
  </si>
  <si>
    <t>345357990+345364900</t>
  </si>
  <si>
    <t>kompletní ovladač zapínací tlačítkový 10A bílý + kryt</t>
  </si>
  <si>
    <t>747112321</t>
  </si>
  <si>
    <t>Montáž spínačů jedno nebo dvoupólových polozapuštěných nebo zapuštěných se zapojením vodičů,, bezšroubové připojení, spínačů řazení 1/0+1/0-pro žaluzie</t>
  </si>
  <si>
    <t>345+345</t>
  </si>
  <si>
    <t>kompletní ovladač žaluziový 1/0+1/0 10A bílý + kryt</t>
  </si>
  <si>
    <t>747131100</t>
  </si>
  <si>
    <t>Montáž spínačů speciálních se zapojením vodičů, schodišťových automatů</t>
  </si>
  <si>
    <t>345</t>
  </si>
  <si>
    <t>Kompletní stropní detektor přítomnosti 230V, 360st, on/off, barva bílá</t>
  </si>
  <si>
    <t>345367000</t>
  </si>
  <si>
    <t>rámeček pro spínače a zásuvky jednonásobný</t>
  </si>
  <si>
    <t>345367100</t>
  </si>
  <si>
    <t>rámeček pro spínače a zásuvky trojnásobný</t>
  </si>
  <si>
    <t>345367150</t>
  </si>
  <si>
    <t>rámeček pro spínače a zásuvky čtyřnásobný</t>
  </si>
  <si>
    <t>747161010</t>
  </si>
  <si>
    <t>Montáž zásuvek domovních se zapojením vodičů bezšroubové připojení polozapuštěných, zapuštěných, 10/16A provedení 2P+PE dvojí zapojení pro průběžnou montáž</t>
  </si>
  <si>
    <t>345551030</t>
  </si>
  <si>
    <t>Kompletní zásuvka 1násobná 16A bílá</t>
  </si>
  <si>
    <t>345551230</t>
  </si>
  <si>
    <t>Kompletní zásuvka 2násobná 16A bílá</t>
  </si>
  <si>
    <t>742111100</t>
  </si>
  <si>
    <t>Montáž rozvodnic oceloplechových nebo plastových bez zapojení vodičů běžných, hmotnosti do 20 kg</t>
  </si>
  <si>
    <t>357M013</t>
  </si>
  <si>
    <t>Skříň HOP, POP - komplet</t>
  </si>
  <si>
    <t>210190003</t>
  </si>
  <si>
    <t>Montáž rozvodnic oceloplechových nebo plastových bez zapojení vodičů běžných, hmotnosti přes 50 do, 100 kg</t>
  </si>
  <si>
    <t>357</t>
  </si>
  <si>
    <t>Rozvaděč +R3 náplň dle výkresu</t>
  </si>
  <si>
    <t>742111400</t>
  </si>
  <si>
    <t>Montáž rozvodnic oceloplechových nebo plastových bez zapojení vodičů běžných, hmotnosti přes 100 do, 150 kg</t>
  </si>
  <si>
    <t>Dozbrojení stávajícího rozváděče +RH2, doplnění jističe 63A/B/3 včetně prodrátování, vyvedení kabelů, apod.</t>
  </si>
  <si>
    <t>Dozbrojení stávajícího rozváděče +R4 náplň dle výkresu</t>
  </si>
  <si>
    <t>748123118</t>
  </si>
  <si>
    <t>Montáž svítidel LED se zapojením vodičů bytových nebo společenských místností přisazených</t>
  </si>
  <si>
    <t>Svítidlo typ A1, kruhové přisazené, LED 1x43W, IP20, 4000K, viz. Kniha místností</t>
  </si>
  <si>
    <t>Svítidlo typ A2, kruhové přisazené, LED 1x58W, IP20, 4000K, viz. Kniha místností</t>
  </si>
  <si>
    <t>Svítidlo typ B1, přisazené, LED 1x13,5W, IP20, 4000K,  viz. Kniha místností</t>
  </si>
  <si>
    <t>Svítidlo typ B2, přisazené, LED 1x11,9W, IP20, 4000K,  viz. Kniha místností</t>
  </si>
  <si>
    <t>Svítidlo typ D1, kruhové přisazené, LED 1x26W, IP40, 4000K, viz. Kniha místností</t>
  </si>
  <si>
    <t>Svítidlo typ E1, lineární přisazené, LED 1x38W, IP54, 4000K, viz. Kniha místností</t>
  </si>
  <si>
    <t>Svítidlo typ E2, lineární přisazené, LED 1x48W, IP54, 4000K, viz. Kniha místností</t>
  </si>
  <si>
    <t>Svítidlo typ F1, nástěnné-stropní, LED 1x20W, IP65, 4000K, viz. Kniha místností</t>
  </si>
  <si>
    <t>748123141</t>
  </si>
  <si>
    <t>Montáž svítidel LED se zapojením vodičů bytových nebo společenských místností vestavných, podhledových</t>
  </si>
  <si>
    <t>Svítidlo typ C1, vestavné, LED 1x10W, IP20, 4000K, viz. Kniha místností</t>
  </si>
  <si>
    <t>Svítidlo typ C1d, vestavné, stmívatelné DALI, LED 1x10W, IP20, 4000K, viz. Kniha místností</t>
  </si>
  <si>
    <t>Ekologické poplatky související se svítidly</t>
  </si>
  <si>
    <t>743619230</t>
  </si>
  <si>
    <t>Montáž hromosvodného vedení ochranných prvků a doplňků ochranného pospojování pevně</t>
  </si>
  <si>
    <t>341408460</t>
  </si>
  <si>
    <t>Vodiče izolované s měděným jádrem silové vodiče do 1 kV pro pevné uložení, izolace PVC CY, H07 V-R,, pro 450/750 V jádro lanové H07V-R 16</t>
  </si>
  <si>
    <t>740991300</t>
  </si>
  <si>
    <t>Zkoušky a prohlídky elektrických rozvodů a zařízení celková prohlídka, zkoušení, měření a vyhotovení, revizní zprávy pro objem montážních prací přes 500 do 1000 tisíc Kč</t>
  </si>
  <si>
    <t>742991120</t>
  </si>
  <si>
    <t>Zkoušky a prohlídky rozvodných zařízení kontrola rozváděčů nn, (1 pole) silových, hmotnosti přes 200, do 300 kg</t>
  </si>
  <si>
    <t>744991212</t>
  </si>
  <si>
    <t>Zkoušky vodičů a kabelů izolačních kabelů silových do 1 kV, počtu a průřezu žil do 4x50 mm2</t>
  </si>
  <si>
    <t>747992110</t>
  </si>
  <si>
    <t>Měření impedance nulové smyčky okruhu vedení jednofázového 1x230V</t>
  </si>
  <si>
    <t>747992120</t>
  </si>
  <si>
    <t>Měření impedance nulové smyčky okruhu vedení třífázového 3x400V</t>
  </si>
  <si>
    <t>748992300</t>
  </si>
  <si>
    <t>Měření intenzity osvětlení</t>
  </si>
  <si>
    <t>743312926</t>
  </si>
  <si>
    <t>Protipožární utěsnění kabelových prostupů dle ČSN 33 2000-5-52 ed.2</t>
  </si>
  <si>
    <t>Provedení protipožárního zabezpečení prostupů EI30 pomocí minerální plsti 140kg/m3 a protipožárního, povlaku, provedení oprávněnou osobou včetně certifikátu</t>
  </si>
  <si>
    <t>744241110</t>
  </si>
  <si>
    <t>Montáž izolovaných kabelů měděných bez ukončení do 1 kV uložených pevně CYKY, CYKYD, CYKYDY, NYM,, NYY, YSLY,  750 V, počtu a průřezu žil do 35 mm2</t>
  </si>
  <si>
    <t>341110300</t>
  </si>
  <si>
    <t>kabely silové s měděným jádrem pro jmenovité napětí 750 V CYKY – O  RE průřez   Cu 3 x 1,5</t>
  </si>
  <si>
    <t>kabely silové s měděným jádrem pro jmenovité napětí 750 V CYKY – J  RE průřez   Cu 3 x 1,5</t>
  </si>
  <si>
    <t>341110360</t>
  </si>
  <si>
    <t>kabely silové s měděným jádrem pro jmenovité napětí 750 V CYKY – J  RE průřez   Cu 3 x 2,5</t>
  </si>
  <si>
    <t>341110420</t>
  </si>
  <si>
    <t>kabely silové s měděným jádrem pro jmenovité napětí 750 V CYKY – J  RE průřez   Cu 3 x 4</t>
  </si>
  <si>
    <t>341110480</t>
  </si>
  <si>
    <t>kabely silové s měděným jádrem pro jmenovité napětí 750 V CYKY – J  RE průřez   Cu 3 x 6</t>
  </si>
  <si>
    <t>341111000</t>
  </si>
  <si>
    <t>kabely silové s měděným jádrem pro jmenovité napětí 750 V CYKY – J  RE průřez   Cu 5 x 6</t>
  </si>
  <si>
    <t>341116100</t>
  </si>
  <si>
    <t>kabely silové s měděným jádrem pro jmenovité napětí 750 V CYKY – J  RE průřez   Cu 5 x 16</t>
  </si>
  <si>
    <t>347</t>
  </si>
  <si>
    <t>Ostatní potřebné blíže nespecifikované položky, podružný a montážní materiál</t>
  </si>
  <si>
    <t>460680451</t>
  </si>
  <si>
    <t>Vysekání kapes a výklenků ve zdivu cihelném pro krabice 7x7x5 cm</t>
  </si>
  <si>
    <t>460680593</t>
  </si>
  <si>
    <t>Prorážení otvorů a ostatní bourací práce vysekání rýh pro montáž trubek a kabelů vcihelných zdech, hloubky přes 3 do 5 cm a šířky přes 5 do 7 cm</t>
  </si>
  <si>
    <t>460680702</t>
  </si>
  <si>
    <t>Prorážení otvorů a ostatní bourací práce bourání podlah a mazanin betonových, tloušťky přes 15 do 30, cm</t>
  </si>
  <si>
    <t>460710043</t>
  </si>
  <si>
    <t>Vyplnění rýh a otvorů vyplnění a omítnutí rýh ve stěnách hloubky přes 3 do 5 cm a šířky přes 5 do 7, cm</t>
  </si>
  <si>
    <t>013334000</t>
  </si>
  <si>
    <t>Zajištění potřebné realizační, výrobně technické, montážní, či dílenské dokumentace</t>
  </si>
  <si>
    <t>000</t>
  </si>
  <si>
    <t>Ekologická likvidace zdemontovaného materiálu</t>
  </si>
  <si>
    <t>092203000</t>
  </si>
  <si>
    <t>Zaškolení obsluhy</t>
  </si>
  <si>
    <t>HZS030</t>
  </si>
  <si>
    <t>Vyhledání stávajících okruhů a zapojení do nového podružného rozváděče +R3</t>
  </si>
  <si>
    <t>hodin</t>
  </si>
  <si>
    <t>Demontáž zásuvkové skříně na fasádě objektu, následná montáž po zateplení</t>
  </si>
  <si>
    <t>Demontáž osoušečů rukou na WC v dotčených prostorech, následná montáž po rekonstrukci</t>
  </si>
  <si>
    <t>Položkově nespecifikované práce při demontážích a montážích elektro</t>
  </si>
  <si>
    <t>Pol__1</t>
  </si>
  <si>
    <t>Dvojzásuvka 2xRJ45  UTP cat 6a</t>
  </si>
  <si>
    <t>viz výkresy SL02+SL03</t>
  </si>
  <si>
    <t>POP</t>
  </si>
  <si>
    <t>Pol__2</t>
  </si>
  <si>
    <t>MONT ZÁS., DVOJZÁSUVKY UTP</t>
  </si>
  <si>
    <t>Pol__3</t>
  </si>
  <si>
    <t>MĚŘENÍ 1 KABELU  VYHOT. PROTOKOLU</t>
  </si>
  <si>
    <t>pol.102*2</t>
  </si>
  <si>
    <t>Pol__4</t>
  </si>
  <si>
    <t>UKONČENÍ - FORMA NA KABELU UTP 6a.KAT</t>
  </si>
  <si>
    <t>pol.102*4</t>
  </si>
  <si>
    <t>Pol__5</t>
  </si>
  <si>
    <t>UTP kabel cat 6a dodávka</t>
  </si>
  <si>
    <t>pol.102*2*78</t>
  </si>
  <si>
    <t>Pol__6</t>
  </si>
  <si>
    <t>UTP kabel montáž do žlabu do podhledu, do instalačních trubek</t>
  </si>
  <si>
    <t>Pol__7</t>
  </si>
  <si>
    <t>Patch panel 48pt, 2U, cat 6a, dodávka + montáž</t>
  </si>
  <si>
    <t>ZAOKR.NAHORU(pol.102*2/48)</t>
  </si>
  <si>
    <t>Pol__8</t>
  </si>
  <si>
    <t>Organizér 2U, D+M</t>
  </si>
  <si>
    <t>dle pol.108</t>
  </si>
  <si>
    <t>Krabice 68 montáž + dodávka</t>
  </si>
  <si>
    <t>dle zásuvek - 66*3</t>
  </si>
  <si>
    <t>Pol__10</t>
  </si>
  <si>
    <t>Vyhledání krabice</t>
  </si>
  <si>
    <t>dle zásuvek - 20*3+5*4</t>
  </si>
  <si>
    <t>Pol__11</t>
  </si>
  <si>
    <t>Trubka instalační  do 29 mm</t>
  </si>
  <si>
    <t>dle zásuvek - 66*5m</t>
  </si>
  <si>
    <t>Pol__12</t>
  </si>
  <si>
    <t>AY 2,5 B</t>
  </si>
  <si>
    <t>dle pol. 111</t>
  </si>
  <si>
    <t>Pol__13</t>
  </si>
  <si>
    <t>Vodič v trubkovodu AY 2,5</t>
  </si>
  <si>
    <t>Pol__14</t>
  </si>
  <si>
    <t>Průraz zdivem, stropem, tloušťka do 40 cm</t>
  </si>
  <si>
    <t>Vedení do 1.PP, vedení do C-A</t>
  </si>
  <si>
    <t>Pol__15</t>
  </si>
  <si>
    <t>Žlab drátěný 100x100 do podhledu</t>
  </si>
  <si>
    <t>viz m.č. N1009-11</t>
  </si>
  <si>
    <t>Pol__16</t>
  </si>
  <si>
    <t>Nevyčíslitelné montážní práce a pomocný montážní materiál</t>
  </si>
  <si>
    <t>Odborný odhad</t>
  </si>
  <si>
    <t>Pol__17</t>
  </si>
  <si>
    <t>Žlab pro vedení kabelů v únikové cestě. I30. Rozměr vnitřní cca 160x100.protikouřové těsnění dle ČSN, EN13501</t>
  </si>
  <si>
    <t>bm</t>
  </si>
  <si>
    <t>V místnosti N1003 viz výkres</t>
  </si>
  <si>
    <t>Pol__18</t>
  </si>
  <si>
    <t>Podlahová krabice - pro 12 modulů, včetně kovoého rámečku a krytu, včetně kompletní výbavy pro SLP i, SILNO+ záslepky, pro mokrou údržbu</t>
  </si>
  <si>
    <t>N1045, N1047</t>
  </si>
  <si>
    <t>Pol__19</t>
  </si>
  <si>
    <t>drážky v podlaze, do 200*100mm</t>
  </si>
  <si>
    <t>SL02, SL03, SL04</t>
  </si>
  <si>
    <t>Pol__20</t>
  </si>
  <si>
    <t>WIFI  AP - plně kompatibilní se stávajícími AP, které jsou typu CISCO AIR-CAP 2602 I-E-K9</t>
  </si>
  <si>
    <t>pro N1009, N1010</t>
  </si>
  <si>
    <t>Pol__21</t>
  </si>
  <si>
    <t>Demontáž AP, zdroje a ústředny pro hodiny, před započetím stavebních prací. Zpětná montáž, oživení,, nastavení, drobný materiál. Externí anténa pro hodiny je zahrnuta v pol. 301</t>
  </si>
  <si>
    <t>Hodinová sazba - odborný odhad</t>
  </si>
  <si>
    <t>Pol__22</t>
  </si>
  <si>
    <t>Demontáž a zpětná montáž tří zařízení na fasádě</t>
  </si>
  <si>
    <t>Pol__23</t>
  </si>
  <si>
    <t>Dodávka čidla EZS - duální, jako náhrada čidla stávajícího</t>
  </si>
  <si>
    <t>náhrada za poškozená čidla - odborný odhad</t>
  </si>
  <si>
    <t>Pol__24</t>
  </si>
  <si>
    <t>Demontáž stávajícího a zpětná montáž nového čidla včetně drobného a spotřebního materiálu</t>
  </si>
  <si>
    <t>Pol__25</t>
  </si>
  <si>
    <t>Kabeláž LAM 6x pro čidla</t>
  </si>
  <si>
    <t>16x20m</t>
  </si>
  <si>
    <t>Pol__26</t>
  </si>
  <si>
    <t>Svorkovnice 6 pólová s tamperem, pro nasvorkování kabelů EZS</t>
  </si>
  <si>
    <t>16 čidel x1ks</t>
  </si>
  <si>
    <t>Pol__27</t>
  </si>
  <si>
    <t>Koncentrátor EZS k doplnění stávajícího systému, D+M</t>
  </si>
  <si>
    <t>Pol__28</t>
  </si>
  <si>
    <t>Tlačítko, D+M, umístěno nad stolní deskou na stěně</t>
  </si>
  <si>
    <t>Viz SL04</t>
  </si>
  <si>
    <t>Pol__29</t>
  </si>
  <si>
    <t>Elektrický otevírač, D+M</t>
  </si>
  <si>
    <t>Pol__30</t>
  </si>
  <si>
    <t>Zámek s odolností při požáru, elektromagnetický</t>
  </si>
  <si>
    <t>N 1045</t>
  </si>
  <si>
    <t>Pol__31</t>
  </si>
  <si>
    <t>Kabeláž JYTY4x1 D+M</t>
  </si>
  <si>
    <t>8x20m</t>
  </si>
  <si>
    <t>Pol__32</t>
  </si>
  <si>
    <t>Zdroj (zvonkové trafo) D+M</t>
  </si>
  <si>
    <t>Viz výkres</t>
  </si>
  <si>
    <t>Pol__33</t>
  </si>
  <si>
    <t>14 přístrojů*2</t>
  </si>
  <si>
    <t>Pol__34</t>
  </si>
  <si>
    <t>Krabice 250 montáž + dodávka</t>
  </si>
  <si>
    <t>pro pol. 605</t>
  </si>
  <si>
    <t>Pol__35</t>
  </si>
  <si>
    <t>Vyhledání vývodu, krabice</t>
  </si>
  <si>
    <t>Pol__36</t>
  </si>
  <si>
    <t>Pol__37</t>
  </si>
  <si>
    <t>Pol__38</t>
  </si>
  <si>
    <t>Pol__39</t>
  </si>
  <si>
    <t>Drobný materiál, nevyčíslitelné práce a položky</t>
  </si>
  <si>
    <t>Pol__40</t>
  </si>
  <si>
    <t>Souprava videointerkomu, hi-tech vzhled panelu, značkový, dvě tlačítka, primárně  IP řešení</t>
  </si>
  <si>
    <t>Pol__41</t>
  </si>
  <si>
    <t>Přístroj domácího videotelefonu, dodávka + montáž, hi-tech baervný monitor</t>
  </si>
  <si>
    <t>N1009, N1010</t>
  </si>
  <si>
    <t>Pol__42</t>
  </si>
  <si>
    <t>Zdroj pro systém domácího telefonu napájecí, D+M nebo PoE injektor</t>
  </si>
  <si>
    <t>N1004</t>
  </si>
  <si>
    <t>Pol__43</t>
  </si>
  <si>
    <t>Systémový kabel pro domácí telefon 4x2x1 (dle skuetčně vytendrované technologie)</t>
  </si>
  <si>
    <t>Odměřeno ve výkresu</t>
  </si>
  <si>
    <t>Pol__44</t>
  </si>
  <si>
    <t>3 přístroje *2</t>
  </si>
  <si>
    <t>Pol__45</t>
  </si>
  <si>
    <t>pro pol. 703</t>
  </si>
  <si>
    <t>Pol__46</t>
  </si>
  <si>
    <t>Pol__47</t>
  </si>
  <si>
    <t>Pol__48</t>
  </si>
  <si>
    <t>Pol__49</t>
  </si>
  <si>
    <t>4 přístroje*5m</t>
  </si>
  <si>
    <t>Pol__50</t>
  </si>
  <si>
    <t>Pol__51</t>
  </si>
  <si>
    <t>Přístroj (domácího) telefonu, dodávka + montáž</t>
  </si>
  <si>
    <t>Pol__52</t>
  </si>
  <si>
    <t>Systémový kabel pro domácí telefon 4x2x1 (dle skutečně vytendrovaného zařízení</t>
  </si>
  <si>
    <t>Pol__53</t>
  </si>
  <si>
    <t>7 přístrojú *2</t>
  </si>
  <si>
    <t>Pol__54</t>
  </si>
  <si>
    <t>Pol__55</t>
  </si>
  <si>
    <t>Pol__56</t>
  </si>
  <si>
    <t>Pol__57</t>
  </si>
  <si>
    <t>7 přístrojů *5</t>
  </si>
  <si>
    <t>Pol__58</t>
  </si>
  <si>
    <t>Pol__60</t>
  </si>
  <si>
    <t>Přístupový snímač (čtečka)</t>
  </si>
  <si>
    <t>Pol__61</t>
  </si>
  <si>
    <t>Datový koncentrátor pro dveře</t>
  </si>
  <si>
    <t>Pol__62</t>
  </si>
  <si>
    <t>Řídící jednotka s výstupen do ethernetu</t>
  </si>
  <si>
    <t>Pol__63</t>
  </si>
  <si>
    <t>Zdroj pro zámky, 12V/1,7A/7Ah v montážní skříni, zámek, vypínač DUHA</t>
  </si>
  <si>
    <t>Pol__64</t>
  </si>
  <si>
    <t>Zdroj pro čtečky, 12V/1,7A/7Ah v montážní skříni, zámek, vypínač DUHA</t>
  </si>
  <si>
    <t>Pol__65</t>
  </si>
  <si>
    <t>Elektromagnetický zámek 12V, značkový, dodávka i montáž</t>
  </si>
  <si>
    <t>Pol__66</t>
  </si>
  <si>
    <t>Pancéřová chránička nerez mezi křídlo a zárubeň-dodávka i montáž</t>
  </si>
  <si>
    <t>Pol__67</t>
  </si>
  <si>
    <t>Kabel CYKY3x1,5</t>
  </si>
  <si>
    <t>Pol__68</t>
  </si>
  <si>
    <t>Kabel CYKY2x1,5</t>
  </si>
  <si>
    <t>Pol__69</t>
  </si>
  <si>
    <t>MONTÁŽ KABELU UTP, CYKY</t>
  </si>
  <si>
    <t>Pol__70</t>
  </si>
  <si>
    <t>Kabel 9501 nebo UTP</t>
  </si>
  <si>
    <t>Pol__71</t>
  </si>
  <si>
    <t>4 přístroje *2</t>
  </si>
  <si>
    <t>Pol__72</t>
  </si>
  <si>
    <t>Pol__73</t>
  </si>
  <si>
    <t>Pol__74</t>
  </si>
  <si>
    <t>Pol__75</t>
  </si>
  <si>
    <t>4 přístroje *5</t>
  </si>
  <si>
    <t>Pol__76</t>
  </si>
  <si>
    <t>Pol__78</t>
  </si>
  <si>
    <t>Místnost N1010</t>
  </si>
  <si>
    <t>Pol__79</t>
  </si>
  <si>
    <t>Projekční plátno elektricky ovládané, š=2700, 16:9</t>
  </si>
  <si>
    <t>Pol__80</t>
  </si>
  <si>
    <t>Pouzdro pro plátno pro vestavbu do podhledu</t>
  </si>
  <si>
    <t>Pol__81</t>
  </si>
  <si>
    <t>Projektor FulHD, port HDBaseT, 5200ANSI</t>
  </si>
  <si>
    <t>Pol__82</t>
  </si>
  <si>
    <t>Stropní držák / možnost nastavení pan-tilt/</t>
  </si>
  <si>
    <t>Pol__83</t>
  </si>
  <si>
    <t>Displej FulHD, port HDBaseT, uhlopříčka 48inch,</t>
  </si>
  <si>
    <t>Pol__84</t>
  </si>
  <si>
    <t>Nástěnný držák pro televizor</t>
  </si>
  <si>
    <t>Pol__85</t>
  </si>
  <si>
    <t>Matice 4vstupy HDMI, 4 výstupy HDbaseT, včetně zdroje (FLX Intellix například)</t>
  </si>
  <si>
    <t>Pol__86</t>
  </si>
  <si>
    <t>Přenos obrazu HDbase T - UTP kabel 6A</t>
  </si>
  <si>
    <t>Pol__87</t>
  </si>
  <si>
    <t>Pol__88</t>
  </si>
  <si>
    <t>Pol__89</t>
  </si>
  <si>
    <t>Pol__90</t>
  </si>
  <si>
    <t>Pol__91</t>
  </si>
  <si>
    <t>Pol__92</t>
  </si>
  <si>
    <t>Pol__93</t>
  </si>
  <si>
    <t>Pol__94</t>
  </si>
  <si>
    <t>Pol__95</t>
  </si>
  <si>
    <t>Pol__96</t>
  </si>
  <si>
    <t>Notebook pro AV techniku, značkový, 4-jádrový procesor, multimediální</t>
  </si>
  <si>
    <t>Pol__97</t>
  </si>
  <si>
    <t>Instalace, zapojení, oživení</t>
  </si>
  <si>
    <t>Pol__98</t>
  </si>
  <si>
    <t>Pol__99</t>
  </si>
  <si>
    <t>Místnost N1011 - levá část pro "oddělený" provoz</t>
  </si>
  <si>
    <t>Pol__100</t>
  </si>
  <si>
    <t>Pol__101</t>
  </si>
  <si>
    <t>Pol__102</t>
  </si>
  <si>
    <t>Pol__103</t>
  </si>
  <si>
    <t>Pol__104</t>
  </si>
  <si>
    <t>Pol__105</t>
  </si>
  <si>
    <t>Pol__106</t>
  </si>
  <si>
    <t>Pol__107</t>
  </si>
  <si>
    <t>Pol__108</t>
  </si>
  <si>
    <t>Pol__109</t>
  </si>
  <si>
    <t>Pol__110</t>
  </si>
  <si>
    <t>Pol__111</t>
  </si>
  <si>
    <t>Pol__112</t>
  </si>
  <si>
    <t>Pol__113</t>
  </si>
  <si>
    <t>Pol__114</t>
  </si>
  <si>
    <t>Pol__115</t>
  </si>
  <si>
    <t>Pol__116</t>
  </si>
  <si>
    <t>Pol__117</t>
  </si>
  <si>
    <t>Bezdrátový stolní mikrofon včetně přijímače např DEXON MBD830T</t>
  </si>
  <si>
    <t>Pol__118</t>
  </si>
  <si>
    <t>Pol__119</t>
  </si>
  <si>
    <t>Reproduktor 50W-4Ohm dvoupásmový box včetně konzoly nástěnné</t>
  </si>
  <si>
    <t>Pol__120</t>
  </si>
  <si>
    <t>Integrovaný zesilovač/2x50W-4ohm/2xline in/1x AXU out/EQ HI-Low</t>
  </si>
  <si>
    <t>Pol__121</t>
  </si>
  <si>
    <t>Reprokabely 2x1,5</t>
  </si>
  <si>
    <t>Pol__122</t>
  </si>
  <si>
    <t>Audio kabeláž připojení pevného pc/ přípojné místo v katedře</t>
  </si>
  <si>
    <t>Pol__123</t>
  </si>
  <si>
    <t>Pol__124</t>
  </si>
  <si>
    <t>Pol__125</t>
  </si>
  <si>
    <t>Místnost N1011 - pravá část - "spojený i oddělený" provoz možný</t>
  </si>
  <si>
    <t>Pol__126</t>
  </si>
  <si>
    <t>Projekční plátno elektricky ovládané, š=2100, 16:9</t>
  </si>
  <si>
    <t>Pol__127</t>
  </si>
  <si>
    <t>Pol__128</t>
  </si>
  <si>
    <t>Pol__129</t>
  </si>
  <si>
    <t>Pol__130</t>
  </si>
  <si>
    <t>Pol__131</t>
  </si>
  <si>
    <t>Pol__132</t>
  </si>
  <si>
    <t>Matice 8vstupú HDMI, 8 výstupů HDbaseT, včetně zdroje (FLX Intellix například)</t>
  </si>
  <si>
    <t>Pol__133</t>
  </si>
  <si>
    <t>Pol__134</t>
  </si>
  <si>
    <t>Pol__135</t>
  </si>
  <si>
    <t>Pol__136</t>
  </si>
  <si>
    <t>Pol__137</t>
  </si>
  <si>
    <t>Pol__138</t>
  </si>
  <si>
    <t>Pol__139</t>
  </si>
  <si>
    <t>Pol__140</t>
  </si>
  <si>
    <t>Pol__141</t>
  </si>
  <si>
    <t>Pol__142</t>
  </si>
  <si>
    <t>Pol__143</t>
  </si>
  <si>
    <t>Pol__144</t>
  </si>
  <si>
    <t>Pol__145</t>
  </si>
  <si>
    <t>Pol__146</t>
  </si>
  <si>
    <t>Pol__147</t>
  </si>
  <si>
    <t>Pol__148</t>
  </si>
  <si>
    <t>Pol__149</t>
  </si>
  <si>
    <t>Pol__150</t>
  </si>
  <si>
    <t>Pol__151</t>
  </si>
  <si>
    <t>Demontáž stávajících SLP technologií včetně kabeláže v N1010, N1011</t>
  </si>
  <si>
    <t>Venkovní kondenzační jednotka Multi se vzduchem chlazeným kondentátorem, chladící výkon 11.200W, el. příkon 4500W/230 V/30 A na fasádě konzola z jednotky ze žárově pozinkovaných profilů</t>
  </si>
  <si>
    <t>Konzola jednotky ze žárově pozinkovaných profilů</t>
  </si>
  <si>
    <t>Vnitřní čtyřsměrná kazeta, chladící výkon 3000W velikost 570 x 570 mm, včetně čerpadla kondenzátu a kabelového nástěnného ovladače</t>
  </si>
  <si>
    <t>Dekorační panel kazety velikost 570 x 570 mm</t>
  </si>
  <si>
    <t>Tepelně izolované potrubí chladiva velikost 6,35/9,52 mm</t>
  </si>
  <si>
    <t>Krycí lišta venkovních rozvodů cca 100 x 60 mm</t>
  </si>
  <si>
    <t>Spádované potrubí odvodu kondenzátu PVC VP 32 mm</t>
  </si>
  <si>
    <t>Pol_7.2</t>
  </si>
  <si>
    <t>Montáž tepelného čerpadla v místnosti N1011</t>
  </si>
  <si>
    <t>Venkovní kondenzační jednotka Multi se vzduchem chlazeným kondenzátorem, chladící výkon 8.800 W, el. příkon 3.700 W/230 V/25 A, na fasádě</t>
  </si>
  <si>
    <t>Vnitřní čtyřměrná kazeta, chladící výkon 3000W velikost 570 x 570, včetně čerpadla kondenzátu a kabelového nástěnného ovladače</t>
  </si>
  <si>
    <t>Pol 14.2</t>
  </si>
  <si>
    <t>Montáž tepelného čerpadla v místnosti N1009 a N1010</t>
  </si>
  <si>
    <t>Odsátí chladiva z okruhu, demontáž nástěnné kazety a následná montáž do nové polohy, úprava tepelně izolovaného potrubí chladiva</t>
  </si>
  <si>
    <t>Úprava spádovaného potrubí odvodu kondenzátu, přepístění pračkového sifonu pod dřez v kanceláři N 1045, naplnění okruhu chladivem</t>
  </si>
  <si>
    <t>Cirkulační typový kuchyňský odsavač v nerezovém provedení, s uhlíkovým filtrem, zasouvací do hloubky 400mm</t>
  </si>
  <si>
    <t>Pol_16.2</t>
  </si>
  <si>
    <t>Montáž kuchyňského odsavače</t>
  </si>
  <si>
    <t>Polotovary na závěsy kazet a tras potrubí chladiva (hmoždinky, profily)</t>
  </si>
  <si>
    <t>kg</t>
  </si>
  <si>
    <t>Lešení (montáž a demontáž lešení do únosnosti 200 kg a výšky 3 m)</t>
  </si>
  <si>
    <t>Sifon s pračkovým vývodem pro odvod kondenzátu</t>
  </si>
  <si>
    <t>Pol_20.2</t>
  </si>
  <si>
    <t>Montáž sifonu</t>
  </si>
  <si>
    <t>Koordinace tras při montáži, seřízení, zaregulování, uvedení zařízení do provozu, revize, zaškolení obsluhy, předání zařízení uživateli</t>
  </si>
  <si>
    <t>Demontáž stávajících klimatizačních jednotek v N1005 vnitřní kazeta venkovní jednotka, včetně všech přívodů a kabeláží včetně likvidace</t>
  </si>
  <si>
    <t>Pol_23</t>
  </si>
  <si>
    <t>Doprava zařízení a dílů</t>
  </si>
  <si>
    <t>0-01</t>
  </si>
  <si>
    <t>Vybudování, provoz, odstranění zařízení staveniště</t>
  </si>
  <si>
    <t>0-02</t>
  </si>
  <si>
    <t>Provoz investora</t>
  </si>
  <si>
    <t>0-03</t>
  </si>
  <si>
    <t>Kompletační činnost</t>
  </si>
  <si>
    <t>0-04</t>
  </si>
  <si>
    <t>Ztížené výrobní podmínky</t>
  </si>
  <si>
    <t>0-05</t>
  </si>
  <si>
    <t>Projektová dokumentace skutečného provedení stavby</t>
  </si>
  <si>
    <t>0-06</t>
  </si>
  <si>
    <t>Příprava podkladu, účast na kolaudaci</t>
  </si>
  <si>
    <t>0-07</t>
  </si>
  <si>
    <t>Měření hluku akreditovanou laboratoří, dle požadavku KHS Brno</t>
  </si>
  <si>
    <t xml:space="preserve">Poplatek za skládku suti s 10 % příměsí </t>
  </si>
  <si>
    <t>d+m venkovní horizont žaluzie AL, el. ovládání, vodící lišty, krycí box, dle PD</t>
  </si>
  <si>
    <t>Podhled  akust. celoplošný minerál</t>
  </si>
  <si>
    <t>d+m mobilní skládací akust. stěna 510/365 cm, Rw=56dB, 5 modulů +1teleskop, dvoubodové parkování,, elementy s mag. profily, bez viditelného al profilu, těsnění horní a spodní, poloautomatické  ovládání z obou stran, včetně akustického přeslechu nad stěnou, dle PD</t>
  </si>
  <si>
    <t>červeně označené položky budou fakturovány samostatně jako neinvestice</t>
  </si>
  <si>
    <t>dodávka koberců + soklík</t>
  </si>
  <si>
    <t>dodávka kobercové čtverce s nalisovanou gumou + soklík, dle PD v ceně 1000-1500 Kč/m2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</si>
</sst>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
      <sz val="8"/>
      <color rgb="FFFF0000"/>
      <name val="Arial CE"/>
      <charset val="238"/>
    </font>
    <font>
      <sz val="8"/>
      <color theme="1"/>
      <name val="Arial CE"/>
      <charset val="238"/>
    </font>
    <font>
      <sz val="10"/>
      <color rgb="FFFF0000"/>
      <name val="Arial CE"/>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6">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horizontal="center" vertical="top" wrapText="1" shrinkToFit="1"/>
    </xf>
    <xf numFmtId="0"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8"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4" fontId="16" fillId="6" borderId="40" xfId="0" applyNumberFormat="1" applyFont="1" applyFill="1" applyBorder="1" applyAlignment="1" applyProtection="1">
      <alignment vertical="top" shrinkToFit="1"/>
      <protection locked="0"/>
    </xf>
    <xf numFmtId="4" fontId="16" fillId="6" borderId="0" xfId="0" applyNumberFormat="1" applyFont="1" applyFill="1" applyBorder="1" applyAlignment="1">
      <alignment vertical="top" shrinkToFit="1"/>
    </xf>
    <xf numFmtId="49" fontId="20" fillId="0" borderId="40" xfId="0" applyNumberFormat="1" applyFont="1" applyBorder="1" applyAlignment="1">
      <alignment vertical="top"/>
    </xf>
    <xf numFmtId="49" fontId="20" fillId="0" borderId="40" xfId="0" applyNumberFormat="1" applyFont="1" applyBorder="1" applyAlignment="1">
      <alignment horizontal="left" vertical="top" wrapText="1"/>
    </xf>
    <xf numFmtId="0" fontId="20" fillId="0" borderId="40" xfId="0" applyFont="1" applyBorder="1" applyAlignment="1">
      <alignment horizontal="center" vertical="top" shrinkToFit="1"/>
    </xf>
    <xf numFmtId="164" fontId="20" fillId="0" borderId="40" xfId="0" applyNumberFormat="1" applyFont="1" applyBorder="1" applyAlignment="1">
      <alignment vertical="top" shrinkToFit="1"/>
    </xf>
    <xf numFmtId="0" fontId="20" fillId="0" borderId="39" xfId="0" applyFont="1" applyBorder="1" applyAlignment="1">
      <alignment vertical="top"/>
    </xf>
    <xf numFmtId="4" fontId="20" fillId="4" borderId="40" xfId="0" applyNumberFormat="1" applyFont="1" applyFill="1" applyBorder="1" applyAlignment="1" applyProtection="1">
      <alignment vertical="top" shrinkToFit="1"/>
      <protection locked="0"/>
    </xf>
    <xf numFmtId="4" fontId="20" fillId="0" borderId="40" xfId="0" applyNumberFormat="1" applyFont="1" applyBorder="1" applyAlignment="1">
      <alignment vertical="top" shrinkToFit="1"/>
    </xf>
    <xf numFmtId="4" fontId="20" fillId="0" borderId="41" xfId="0" applyNumberFormat="1" applyFont="1" applyBorder="1" applyAlignment="1">
      <alignment vertical="top" shrinkToFit="1"/>
    </xf>
    <xf numFmtId="0" fontId="21" fillId="0" borderId="42" xfId="0" applyFont="1" applyBorder="1" applyAlignment="1">
      <alignment vertical="top"/>
    </xf>
    <xf numFmtId="49" fontId="21" fillId="0" borderId="43" xfId="0" applyNumberFormat="1" applyFont="1" applyBorder="1" applyAlignment="1">
      <alignment vertical="top"/>
    </xf>
    <xf numFmtId="49" fontId="21" fillId="0" borderId="43" xfId="0" applyNumberFormat="1" applyFont="1" applyBorder="1" applyAlignment="1">
      <alignment horizontal="left" vertical="top" wrapText="1"/>
    </xf>
    <xf numFmtId="0" fontId="21" fillId="0" borderId="43" xfId="0" applyFont="1" applyBorder="1" applyAlignment="1">
      <alignment horizontal="center" vertical="top" shrinkToFit="1"/>
    </xf>
    <xf numFmtId="164" fontId="21" fillId="0" borderId="43" xfId="0" applyNumberFormat="1" applyFont="1" applyBorder="1" applyAlignment="1">
      <alignment vertical="top" shrinkToFit="1"/>
    </xf>
    <xf numFmtId="4" fontId="21" fillId="4" borderId="43" xfId="0" applyNumberFormat="1" applyFont="1" applyFill="1" applyBorder="1" applyAlignment="1" applyProtection="1">
      <alignment vertical="top" shrinkToFit="1"/>
      <protection locked="0"/>
    </xf>
    <xf numFmtId="4" fontId="21" fillId="0" borderId="43" xfId="0" applyNumberFormat="1" applyFont="1" applyBorder="1" applyAlignment="1">
      <alignment vertical="top" shrinkToFit="1"/>
    </xf>
    <xf numFmtId="4" fontId="21" fillId="0" borderId="44" xfId="0" applyNumberFormat="1" applyFont="1" applyBorder="1" applyAlignment="1">
      <alignment vertical="top" shrinkToFit="1"/>
    </xf>
    <xf numFmtId="0" fontId="20" fillId="0" borderId="42" xfId="0" applyFont="1" applyBorder="1" applyAlignment="1">
      <alignment vertical="top"/>
    </xf>
    <xf numFmtId="49" fontId="20" fillId="0" borderId="43" xfId="0" applyNumberFormat="1" applyFont="1" applyBorder="1" applyAlignment="1">
      <alignment vertical="top"/>
    </xf>
    <xf numFmtId="49" fontId="20" fillId="0" borderId="43" xfId="0" applyNumberFormat="1" applyFont="1" applyBorder="1" applyAlignment="1">
      <alignment horizontal="left" vertical="top" wrapText="1"/>
    </xf>
    <xf numFmtId="0" fontId="20" fillId="0" borderId="43" xfId="0" applyFont="1" applyBorder="1" applyAlignment="1">
      <alignment horizontal="center" vertical="top" shrinkToFit="1"/>
    </xf>
    <xf numFmtId="164" fontId="20" fillId="0" borderId="43" xfId="0" applyNumberFormat="1" applyFont="1" applyBorder="1" applyAlignment="1">
      <alignment vertical="top" shrinkToFit="1"/>
    </xf>
    <xf numFmtId="4" fontId="20" fillId="4" borderId="43" xfId="0" applyNumberFormat="1" applyFont="1" applyFill="1" applyBorder="1" applyAlignment="1" applyProtection="1">
      <alignment vertical="top" shrinkToFit="1"/>
      <protection locked="0"/>
    </xf>
    <xf numFmtId="4" fontId="20" fillId="0" borderId="43" xfId="0" applyNumberFormat="1" applyFont="1" applyBorder="1" applyAlignment="1">
      <alignment vertical="top" shrinkToFit="1"/>
    </xf>
    <xf numFmtId="4" fontId="20" fillId="0" borderId="44" xfId="0" applyNumberFormat="1" applyFont="1" applyBorder="1" applyAlignment="1">
      <alignment vertical="top" shrinkToFit="1"/>
    </xf>
    <xf numFmtId="4" fontId="16" fillId="0" borderId="43" xfId="0" applyNumberFormat="1" applyFont="1" applyFill="1" applyBorder="1" applyAlignment="1" applyProtection="1">
      <alignment vertical="top" shrinkToFit="1"/>
    </xf>
    <xf numFmtId="49" fontId="22" fillId="0" borderId="0" xfId="0" applyNumberFormat="1" applyFont="1"/>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6" t="s">
        <v>38</v>
      </c>
    </row>
    <row r="2" spans="1:7" ht="57.75" customHeight="1" x14ac:dyDescent="0.2">
      <c r="A2" s="226" t="s">
        <v>39</v>
      </c>
      <c r="B2" s="226"/>
      <c r="C2" s="226"/>
      <c r="D2" s="226"/>
      <c r="E2" s="226"/>
      <c r="F2" s="226"/>
      <c r="G2" s="226"/>
    </row>
  </sheetData>
  <sheetProtection algorithmName="SHA-512" hashValue="3DQGtKpD7tbcvI9qJa6B2cy7JucrqrYO+p0yBmEiliuAcTC3gaYlA+SlSyTqqarFzZg+sMA7OVMYAslj4VgoFg==" saltValue="teGBH44iwkf7BYKjmsf64A==" spinCount="100000" sheet="1" objects="1" scenarios="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05"/>
  <sheetViews>
    <sheetView showGridLines="0" tabSelected="1" topLeftCell="B1" zoomScaleNormal="100" zoomScaleSheetLayoutView="75" workbookViewId="0">
      <selection activeCell="D11" sqref="D11:G11"/>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2" t="s">
        <v>36</v>
      </c>
      <c r="B1" s="252" t="s">
        <v>41</v>
      </c>
      <c r="C1" s="253"/>
      <c r="D1" s="253"/>
      <c r="E1" s="253"/>
      <c r="F1" s="253"/>
      <c r="G1" s="253"/>
      <c r="H1" s="253"/>
      <c r="I1" s="253"/>
      <c r="J1" s="254"/>
    </row>
    <row r="2" spans="1:15" ht="36" customHeight="1" x14ac:dyDescent="0.2">
      <c r="A2" s="3"/>
      <c r="B2" s="78" t="s">
        <v>22</v>
      </c>
      <c r="C2" s="79"/>
      <c r="D2" s="80" t="s">
        <v>43</v>
      </c>
      <c r="E2" s="258" t="s">
        <v>44</v>
      </c>
      <c r="F2" s="259"/>
      <c r="G2" s="259"/>
      <c r="H2" s="259"/>
      <c r="I2" s="259"/>
      <c r="J2" s="260"/>
      <c r="O2" s="2"/>
    </row>
    <row r="3" spans="1:15" ht="27" hidden="1" customHeight="1" x14ac:dyDescent="0.2">
      <c r="A3" s="3"/>
      <c r="B3" s="81"/>
      <c r="C3" s="79"/>
      <c r="D3" s="82"/>
      <c r="E3" s="261"/>
      <c r="F3" s="262"/>
      <c r="G3" s="262"/>
      <c r="H3" s="262"/>
      <c r="I3" s="262"/>
      <c r="J3" s="263"/>
    </row>
    <row r="4" spans="1:15" ht="23.25" customHeight="1" x14ac:dyDescent="0.2">
      <c r="A4" s="3"/>
      <c r="B4" s="83"/>
      <c r="C4" s="84"/>
      <c r="D4" s="85"/>
      <c r="E4" s="250"/>
      <c r="F4" s="250"/>
      <c r="G4" s="250"/>
      <c r="H4" s="250"/>
      <c r="I4" s="250"/>
      <c r="J4" s="251"/>
    </row>
    <row r="5" spans="1:15" ht="24" customHeight="1" x14ac:dyDescent="0.2">
      <c r="A5" s="3"/>
      <c r="B5" s="46" t="s">
        <v>42</v>
      </c>
      <c r="C5" s="4"/>
      <c r="D5" s="86" t="s">
        <v>45</v>
      </c>
      <c r="E5" s="25"/>
      <c r="F5" s="25"/>
      <c r="G5" s="25"/>
      <c r="H5" s="27" t="s">
        <v>40</v>
      </c>
      <c r="I5" s="86" t="s">
        <v>49</v>
      </c>
      <c r="J5" s="10"/>
    </row>
    <row r="6" spans="1:15" ht="15.75" customHeight="1" x14ac:dyDescent="0.2">
      <c r="A6" s="3"/>
      <c r="B6" s="40"/>
      <c r="C6" s="25"/>
      <c r="D6" s="86" t="s">
        <v>46</v>
      </c>
      <c r="E6" s="25"/>
      <c r="F6" s="25"/>
      <c r="G6" s="25"/>
      <c r="H6" s="27" t="s">
        <v>34</v>
      </c>
      <c r="I6" s="86" t="s">
        <v>50</v>
      </c>
      <c r="J6" s="10"/>
    </row>
    <row r="7" spans="1:15" ht="15.75" customHeight="1" x14ac:dyDescent="0.2">
      <c r="A7" s="3"/>
      <c r="B7" s="41"/>
      <c r="C7" s="88" t="s">
        <v>48</v>
      </c>
      <c r="D7" s="87" t="s">
        <v>47</v>
      </c>
      <c r="E7" s="33"/>
      <c r="F7" s="33"/>
      <c r="G7" s="33"/>
      <c r="H7" s="35"/>
      <c r="I7" s="33"/>
      <c r="J7" s="50"/>
    </row>
    <row r="8" spans="1:15" ht="24" hidden="1" customHeight="1" x14ac:dyDescent="0.2">
      <c r="A8" s="3"/>
      <c r="B8" s="46" t="s">
        <v>20</v>
      </c>
      <c r="C8" s="4"/>
      <c r="D8" s="34"/>
      <c r="E8" s="4"/>
      <c r="F8" s="4"/>
      <c r="G8" s="44"/>
      <c r="H8" s="27" t="s">
        <v>40</v>
      </c>
      <c r="I8" s="32"/>
      <c r="J8" s="10"/>
    </row>
    <row r="9" spans="1:15" ht="15.75" hidden="1" customHeight="1" x14ac:dyDescent="0.2">
      <c r="A9" s="3"/>
      <c r="B9" s="3"/>
      <c r="C9" s="4"/>
      <c r="D9" s="34"/>
      <c r="E9" s="4"/>
      <c r="F9" s="4"/>
      <c r="G9" s="44"/>
      <c r="H9" s="27" t="s">
        <v>34</v>
      </c>
      <c r="I9" s="32"/>
      <c r="J9" s="10"/>
    </row>
    <row r="10" spans="1:15" ht="15.75" hidden="1" customHeight="1" x14ac:dyDescent="0.2">
      <c r="A10" s="3"/>
      <c r="B10" s="51"/>
      <c r="C10" s="26"/>
      <c r="D10" s="45"/>
      <c r="E10" s="54"/>
      <c r="F10" s="54"/>
      <c r="G10" s="52"/>
      <c r="H10" s="52"/>
      <c r="I10" s="53"/>
      <c r="J10" s="50"/>
    </row>
    <row r="11" spans="1:15" ht="24" customHeight="1" x14ac:dyDescent="0.2">
      <c r="A11" s="3"/>
      <c r="B11" s="46" t="s">
        <v>19</v>
      </c>
      <c r="C11" s="4"/>
      <c r="D11" s="265"/>
      <c r="E11" s="265"/>
      <c r="F11" s="265"/>
      <c r="G11" s="265"/>
      <c r="H11" s="27" t="s">
        <v>40</v>
      </c>
      <c r="I11" s="90"/>
      <c r="J11" s="10"/>
    </row>
    <row r="12" spans="1:15" ht="15.75" customHeight="1" x14ac:dyDescent="0.2">
      <c r="A12" s="3"/>
      <c r="B12" s="40"/>
      <c r="C12" s="25"/>
      <c r="D12" s="248"/>
      <c r="E12" s="248"/>
      <c r="F12" s="248"/>
      <c r="G12" s="248"/>
      <c r="H12" s="27" t="s">
        <v>34</v>
      </c>
      <c r="I12" s="90"/>
      <c r="J12" s="10"/>
    </row>
    <row r="13" spans="1:15" ht="15.75" customHeight="1" x14ac:dyDescent="0.2">
      <c r="A13" s="3"/>
      <c r="B13" s="41"/>
      <c r="C13" s="89"/>
      <c r="D13" s="249"/>
      <c r="E13" s="249"/>
      <c r="F13" s="249"/>
      <c r="G13" s="249"/>
      <c r="H13" s="28"/>
      <c r="I13" s="33"/>
      <c r="J13" s="50"/>
    </row>
    <row r="14" spans="1:15" ht="24" hidden="1" customHeight="1" x14ac:dyDescent="0.2">
      <c r="A14" s="3"/>
      <c r="B14" s="65" t="s">
        <v>21</v>
      </c>
      <c r="C14" s="66"/>
      <c r="D14" s="67"/>
      <c r="E14" s="68"/>
      <c r="F14" s="68"/>
      <c r="G14" s="68"/>
      <c r="H14" s="69"/>
      <c r="I14" s="68"/>
      <c r="J14" s="70"/>
    </row>
    <row r="15" spans="1:15" ht="32.25" customHeight="1" x14ac:dyDescent="0.2">
      <c r="A15" s="3"/>
      <c r="B15" s="51" t="s">
        <v>32</v>
      </c>
      <c r="C15" s="71"/>
      <c r="D15" s="52"/>
      <c r="E15" s="264"/>
      <c r="F15" s="264"/>
      <c r="G15" s="266"/>
      <c r="H15" s="266"/>
      <c r="I15" s="266" t="s">
        <v>29</v>
      </c>
      <c r="J15" s="267"/>
    </row>
    <row r="16" spans="1:15" ht="23.25" customHeight="1" x14ac:dyDescent="0.2">
      <c r="A16" s="142" t="s">
        <v>24</v>
      </c>
      <c r="B16" s="56" t="s">
        <v>24</v>
      </c>
      <c r="C16" s="57"/>
      <c r="D16" s="58"/>
      <c r="E16" s="241"/>
      <c r="F16" s="242"/>
      <c r="G16" s="241"/>
      <c r="H16" s="242"/>
      <c r="I16" s="241">
        <f>SUMIF(F55:F101,A16,I55:I101)+SUMIF(F55:F101,"PSU",I55:I101)</f>
        <v>0</v>
      </c>
      <c r="J16" s="243"/>
    </row>
    <row r="17" spans="1:10" ht="23.25" customHeight="1" x14ac:dyDescent="0.2">
      <c r="A17" s="142" t="s">
        <v>25</v>
      </c>
      <c r="B17" s="56" t="s">
        <v>25</v>
      </c>
      <c r="C17" s="57"/>
      <c r="D17" s="58"/>
      <c r="E17" s="241"/>
      <c r="F17" s="242"/>
      <c r="G17" s="241"/>
      <c r="H17" s="242"/>
      <c r="I17" s="241">
        <f>SUMIF(F55:F101,A17,I55:I101)</f>
        <v>0</v>
      </c>
      <c r="J17" s="243"/>
    </row>
    <row r="18" spans="1:10" ht="23.25" customHeight="1" x14ac:dyDescent="0.2">
      <c r="A18" s="142" t="s">
        <v>26</v>
      </c>
      <c r="B18" s="56" t="s">
        <v>26</v>
      </c>
      <c r="C18" s="57"/>
      <c r="D18" s="58"/>
      <c r="E18" s="241"/>
      <c r="F18" s="242"/>
      <c r="G18" s="241"/>
      <c r="H18" s="242"/>
      <c r="I18" s="241">
        <f>SUMIF(F55:F101,A18,I55:I101)</f>
        <v>0</v>
      </c>
      <c r="J18" s="243"/>
    </row>
    <row r="19" spans="1:10" ht="23.25" customHeight="1" x14ac:dyDescent="0.2">
      <c r="A19" s="142" t="s">
        <v>165</v>
      </c>
      <c r="B19" s="56" t="s">
        <v>27</v>
      </c>
      <c r="C19" s="57"/>
      <c r="D19" s="58"/>
      <c r="E19" s="241"/>
      <c r="F19" s="242"/>
      <c r="G19" s="241"/>
      <c r="H19" s="242"/>
      <c r="I19" s="241">
        <f>SUMIF(F55:F101,A19,I55:I101)</f>
        <v>0</v>
      </c>
      <c r="J19" s="243"/>
    </row>
    <row r="20" spans="1:10" ht="23.25" customHeight="1" x14ac:dyDescent="0.2">
      <c r="A20" s="142" t="s">
        <v>166</v>
      </c>
      <c r="B20" s="56" t="s">
        <v>28</v>
      </c>
      <c r="C20" s="57"/>
      <c r="D20" s="58"/>
      <c r="E20" s="241"/>
      <c r="F20" s="242"/>
      <c r="G20" s="241"/>
      <c r="H20" s="242"/>
      <c r="I20" s="241">
        <f>SUMIF(F55:F101,A20,I55:I101)</f>
        <v>0</v>
      </c>
      <c r="J20" s="243"/>
    </row>
    <row r="21" spans="1:10" ht="23.25" customHeight="1" x14ac:dyDescent="0.2">
      <c r="A21" s="3"/>
      <c r="B21" s="73" t="s">
        <v>29</v>
      </c>
      <c r="C21" s="74"/>
      <c r="D21" s="75"/>
      <c r="E21" s="244"/>
      <c r="F21" s="268"/>
      <c r="G21" s="244"/>
      <c r="H21" s="268"/>
      <c r="I21" s="244">
        <f>SUM(I16:J20)</f>
        <v>0</v>
      </c>
      <c r="J21" s="245"/>
    </row>
    <row r="22" spans="1:10" ht="33" customHeight="1" x14ac:dyDescent="0.2">
      <c r="A22" s="3"/>
      <c r="B22" s="64" t="s">
        <v>33</v>
      </c>
      <c r="C22" s="57"/>
      <c r="D22" s="58"/>
      <c r="E22" s="63"/>
      <c r="F22" s="60"/>
      <c r="G22" s="49"/>
      <c r="H22" s="49"/>
      <c r="I22" s="49"/>
      <c r="J22" s="61"/>
    </row>
    <row r="23" spans="1:10" ht="23.25" customHeight="1" x14ac:dyDescent="0.2">
      <c r="A23" s="3">
        <f>ZakladDPHSni*SazbaDPH1/100</f>
        <v>0</v>
      </c>
      <c r="B23" s="56" t="s">
        <v>12</v>
      </c>
      <c r="C23" s="57"/>
      <c r="D23" s="58"/>
      <c r="E23" s="59">
        <v>15</v>
      </c>
      <c r="F23" s="60" t="s">
        <v>0</v>
      </c>
      <c r="G23" s="239">
        <f>ZakladDPHSniVypocet</f>
        <v>0</v>
      </c>
      <c r="H23" s="240"/>
      <c r="I23" s="240"/>
      <c r="J23" s="61" t="str">
        <f t="shared" ref="J23:J28" si="0">Mena</f>
        <v>CZK</v>
      </c>
    </row>
    <row r="24" spans="1:10" ht="23.25" customHeight="1" x14ac:dyDescent="0.2">
      <c r="A24" s="3">
        <f>(A23-INT(A23))*100</f>
        <v>0</v>
      </c>
      <c r="B24" s="56" t="s">
        <v>13</v>
      </c>
      <c r="C24" s="57"/>
      <c r="D24" s="58"/>
      <c r="E24" s="59">
        <f>SazbaDPH1</f>
        <v>15</v>
      </c>
      <c r="F24" s="60" t="s">
        <v>0</v>
      </c>
      <c r="G24" s="237">
        <f>IF(A24&gt;50, ROUNDUP(A23, 0), ROUNDDOWN(A23, 0))</f>
        <v>0</v>
      </c>
      <c r="H24" s="238"/>
      <c r="I24" s="238"/>
      <c r="J24" s="61" t="str">
        <f t="shared" si="0"/>
        <v>CZK</v>
      </c>
    </row>
    <row r="25" spans="1:10" ht="23.25" customHeight="1" x14ac:dyDescent="0.2">
      <c r="A25" s="3">
        <f>ZakladDPHZakl*SazbaDPH2/100</f>
        <v>0</v>
      </c>
      <c r="B25" s="56" t="s">
        <v>14</v>
      </c>
      <c r="C25" s="57"/>
      <c r="D25" s="58"/>
      <c r="E25" s="59">
        <v>21</v>
      </c>
      <c r="F25" s="60" t="s">
        <v>0</v>
      </c>
      <c r="G25" s="239">
        <f>ZakladDPHZaklVypocet</f>
        <v>0</v>
      </c>
      <c r="H25" s="240"/>
      <c r="I25" s="240"/>
      <c r="J25" s="61" t="str">
        <f t="shared" si="0"/>
        <v>CZK</v>
      </c>
    </row>
    <row r="26" spans="1:10" ht="23.25" customHeight="1" x14ac:dyDescent="0.2">
      <c r="A26" s="3">
        <f>(A25-INT(A25))*100</f>
        <v>0</v>
      </c>
      <c r="B26" s="48" t="s">
        <v>15</v>
      </c>
      <c r="C26" s="21"/>
      <c r="D26" s="17"/>
      <c r="E26" s="42">
        <f>SazbaDPH2</f>
        <v>21</v>
      </c>
      <c r="F26" s="43" t="s">
        <v>0</v>
      </c>
      <c r="G26" s="255">
        <f>IF(A26&gt;50, ROUNDUP(A25, 0), ROUNDDOWN(A25, 0))</f>
        <v>0</v>
      </c>
      <c r="H26" s="256"/>
      <c r="I26" s="256"/>
      <c r="J26" s="55" t="str">
        <f t="shared" si="0"/>
        <v>CZK</v>
      </c>
    </row>
    <row r="27" spans="1:10" ht="23.25" customHeight="1" thickBot="1" x14ac:dyDescent="0.25">
      <c r="A27" s="3">
        <f>ZakladDPHSni+DPHSni+ZakladDPHZakl+DPHZakl</f>
        <v>0</v>
      </c>
      <c r="B27" s="47" t="s">
        <v>4</v>
      </c>
      <c r="C27" s="19"/>
      <c r="D27" s="22"/>
      <c r="E27" s="19"/>
      <c r="F27" s="20"/>
      <c r="G27" s="257">
        <f>CenaCelkem-(ZakladDPHSni+DPHSni+ZakladDPHZakl+DPHZakl)</f>
        <v>0</v>
      </c>
      <c r="H27" s="257"/>
      <c r="I27" s="257"/>
      <c r="J27" s="62" t="str">
        <f t="shared" si="0"/>
        <v>CZK</v>
      </c>
    </row>
    <row r="28" spans="1:10" ht="27.75" hidden="1" customHeight="1" thickBot="1" x14ac:dyDescent="0.25">
      <c r="A28" s="3"/>
      <c r="B28" s="119" t="s">
        <v>23</v>
      </c>
      <c r="C28" s="120"/>
      <c r="D28" s="120"/>
      <c r="E28" s="121"/>
      <c r="F28" s="122"/>
      <c r="G28" s="247">
        <f>ZakladDPHSniVypocet+ZakladDPHZaklVypocet</f>
        <v>0</v>
      </c>
      <c r="H28" s="247"/>
      <c r="I28" s="247"/>
      <c r="J28" s="123" t="str">
        <f t="shared" si="0"/>
        <v>CZK</v>
      </c>
    </row>
    <row r="29" spans="1:10" ht="27.75" customHeight="1" thickBot="1" x14ac:dyDescent="0.25">
      <c r="A29" s="3">
        <f>(A27-INT(A27))*100</f>
        <v>0</v>
      </c>
      <c r="B29" s="119" t="s">
        <v>35</v>
      </c>
      <c r="C29" s="124"/>
      <c r="D29" s="124"/>
      <c r="E29" s="124"/>
      <c r="F29" s="124"/>
      <c r="G29" s="246">
        <f>IF(A29&gt;50, ROUNDUP(A27, 0), ROUNDDOWN(A27, 0))</f>
        <v>0</v>
      </c>
      <c r="H29" s="246"/>
      <c r="I29" s="246"/>
      <c r="J29" s="125" t="s">
        <v>69</v>
      </c>
    </row>
    <row r="30" spans="1:10" ht="12.75" customHeight="1" x14ac:dyDescent="0.2">
      <c r="A30" s="3"/>
      <c r="B30" s="3"/>
      <c r="C30" s="4"/>
      <c r="D30" s="4"/>
      <c r="E30" s="4"/>
      <c r="F30" s="4"/>
      <c r="G30" s="44"/>
      <c r="H30" s="4"/>
      <c r="I30" s="44"/>
      <c r="J30" s="11"/>
    </row>
    <row r="31" spans="1:10" ht="30" customHeight="1" x14ac:dyDescent="0.2">
      <c r="A31" s="3"/>
      <c r="B31" s="3"/>
      <c r="C31" s="4"/>
      <c r="D31" s="4"/>
      <c r="E31" s="4"/>
      <c r="F31" s="4"/>
      <c r="G31" s="44"/>
      <c r="H31" s="4"/>
      <c r="I31" s="44"/>
      <c r="J31" s="11"/>
    </row>
    <row r="32" spans="1:10" ht="18.75" customHeight="1" x14ac:dyDescent="0.2">
      <c r="A32" s="3"/>
      <c r="B32" s="23"/>
      <c r="C32" s="18" t="s">
        <v>11</v>
      </c>
      <c r="D32" s="38"/>
      <c r="E32" s="38"/>
      <c r="F32" s="18" t="s">
        <v>10</v>
      </c>
      <c r="G32" s="38"/>
      <c r="H32" s="39">
        <f ca="1">TODAY()</f>
        <v>43013</v>
      </c>
      <c r="I32" s="38"/>
      <c r="J32" s="11"/>
    </row>
    <row r="33" spans="1:10" ht="47.25" customHeight="1" x14ac:dyDescent="0.2">
      <c r="A33" s="3"/>
      <c r="B33" s="3"/>
      <c r="C33" s="4"/>
      <c r="D33" s="4"/>
      <c r="E33" s="4"/>
      <c r="F33" s="4"/>
      <c r="G33" s="44"/>
      <c r="H33" s="4"/>
      <c r="I33" s="44"/>
      <c r="J33" s="11"/>
    </row>
    <row r="34" spans="1:10" s="36" customFormat="1" ht="18.75" customHeight="1" x14ac:dyDescent="0.2">
      <c r="A34" s="29"/>
      <c r="B34" s="29"/>
      <c r="C34" s="30"/>
      <c r="D34" s="24"/>
      <c r="E34" s="24"/>
      <c r="F34" s="30"/>
      <c r="G34" s="31"/>
      <c r="H34" s="24"/>
      <c r="I34" s="31"/>
      <c r="J34" s="37"/>
    </row>
    <row r="35" spans="1:10" ht="12.75" customHeight="1" x14ac:dyDescent="0.2">
      <c r="A35" s="3"/>
      <c r="B35" s="3"/>
      <c r="C35" s="4"/>
      <c r="D35" s="236" t="s">
        <v>2</v>
      </c>
      <c r="E35" s="236"/>
      <c r="F35" s="4"/>
      <c r="G35" s="44"/>
      <c r="H35" s="12" t="s">
        <v>3</v>
      </c>
      <c r="I35" s="44"/>
      <c r="J35" s="11"/>
    </row>
    <row r="36" spans="1:10" ht="13.5" customHeight="1" thickBot="1" x14ac:dyDescent="0.25">
      <c r="A36" s="13"/>
      <c r="B36" s="13"/>
      <c r="C36" s="14"/>
      <c r="D36" s="14"/>
      <c r="E36" s="14"/>
      <c r="F36" s="14"/>
      <c r="G36" s="15"/>
      <c r="H36" s="14"/>
      <c r="I36" s="15"/>
      <c r="J36" s="16"/>
    </row>
    <row r="37" spans="1:10" ht="27" customHeight="1" x14ac:dyDescent="0.2">
      <c r="B37" s="96" t="s">
        <v>16</v>
      </c>
      <c r="C37" s="97"/>
      <c r="D37" s="97"/>
      <c r="E37" s="97"/>
      <c r="F37" s="98"/>
      <c r="G37" s="98"/>
      <c r="H37" s="98"/>
      <c r="I37" s="98"/>
      <c r="J37" s="97"/>
    </row>
    <row r="38" spans="1:10" ht="25.5" customHeight="1" x14ac:dyDescent="0.2">
      <c r="A38" s="95" t="s">
        <v>37</v>
      </c>
      <c r="B38" s="99" t="s">
        <v>17</v>
      </c>
      <c r="C38" s="100" t="s">
        <v>5</v>
      </c>
      <c r="D38" s="101"/>
      <c r="E38" s="101"/>
      <c r="F38" s="102" t="str">
        <f>B23</f>
        <v>Základ pro sníženou DPH</v>
      </c>
      <c r="G38" s="102" t="str">
        <f>B25</f>
        <v>Základ pro základní DPH</v>
      </c>
      <c r="H38" s="103" t="s">
        <v>18</v>
      </c>
      <c r="I38" s="103" t="s">
        <v>1</v>
      </c>
      <c r="J38" s="104" t="s">
        <v>0</v>
      </c>
    </row>
    <row r="39" spans="1:10" ht="25.5" hidden="1" customHeight="1" x14ac:dyDescent="0.2">
      <c r="A39" s="95">
        <v>1</v>
      </c>
      <c r="B39" s="105" t="s">
        <v>51</v>
      </c>
      <c r="C39" s="229"/>
      <c r="D39" s="230"/>
      <c r="E39" s="230"/>
      <c r="F39" s="106">
        <f>'SO 01 001 Pol'!AE466+'SO 01 002 Pol'!AE107+'SO 01 003 Pol'!AE49+'SO 01 004 Pol'!AE108+'SO 01 005 Pol'!AE217+'SO 01 006 Pol'!AE41+'SO 01 007 Pol'!AE17</f>
        <v>0</v>
      </c>
      <c r="G39" s="107">
        <f>'SO 01 001 Pol'!AF466+'SO 01 002 Pol'!AF107+'SO 01 003 Pol'!AF49+'SO 01 004 Pol'!AF108+'SO 01 005 Pol'!AF217+'SO 01 006 Pol'!AF41+'SO 01 007 Pol'!AF17</f>
        <v>0</v>
      </c>
      <c r="H39" s="108">
        <f t="shared" ref="H39:H47" si="1">(F39*SazbaDPH1/100)+(G39*SazbaDPH2/100)</f>
        <v>0</v>
      </c>
      <c r="I39" s="108">
        <f t="shared" ref="I39:I47" si="2">F39+G39+H39</f>
        <v>0</v>
      </c>
      <c r="J39" s="109" t="str">
        <f t="shared" ref="J39:J47" si="3">IF(CenaCelkemVypocet=0,"",I39/CenaCelkemVypocet*100)</f>
        <v/>
      </c>
    </row>
    <row r="40" spans="1:10" ht="25.5" customHeight="1" x14ac:dyDescent="0.2">
      <c r="A40" s="95">
        <v>2</v>
      </c>
      <c r="B40" s="110" t="s">
        <v>52</v>
      </c>
      <c r="C40" s="234" t="s">
        <v>53</v>
      </c>
      <c r="D40" s="235"/>
      <c r="E40" s="235"/>
      <c r="F40" s="111">
        <f>'SO 01 001 Pol'!AE466+'SO 01 002 Pol'!AE107+'SO 01 003 Pol'!AE49+'SO 01 004 Pol'!AE108+'SO 01 005 Pol'!AE217+'SO 01 006 Pol'!AE41+'SO 01 007 Pol'!AE17</f>
        <v>0</v>
      </c>
      <c r="G40" s="112">
        <f>'SO 01 001 Pol'!AF466+'SO 01 002 Pol'!AF107+'SO 01 003 Pol'!AF49+'SO 01 004 Pol'!AF108+'SO 01 005 Pol'!AF217+'SO 01 006 Pol'!AF41+'SO 01 007 Pol'!AF17</f>
        <v>0</v>
      </c>
      <c r="H40" s="112">
        <f t="shared" si="1"/>
        <v>0</v>
      </c>
      <c r="I40" s="112">
        <f t="shared" si="2"/>
        <v>0</v>
      </c>
      <c r="J40" s="113" t="str">
        <f t="shared" si="3"/>
        <v/>
      </c>
    </row>
    <row r="41" spans="1:10" ht="25.5" customHeight="1" x14ac:dyDescent="0.2">
      <c r="A41" s="95">
        <v>3</v>
      </c>
      <c r="B41" s="114" t="s">
        <v>54</v>
      </c>
      <c r="C41" s="229" t="s">
        <v>55</v>
      </c>
      <c r="D41" s="230"/>
      <c r="E41" s="230"/>
      <c r="F41" s="115">
        <f>'SO 01 001 Pol'!AE466</f>
        <v>0</v>
      </c>
      <c r="G41" s="108">
        <f>'SO 01 001 Pol'!AF466</f>
        <v>0</v>
      </c>
      <c r="H41" s="108">
        <f t="shared" si="1"/>
        <v>0</v>
      </c>
      <c r="I41" s="108">
        <f t="shared" si="2"/>
        <v>0</v>
      </c>
      <c r="J41" s="109" t="str">
        <f t="shared" si="3"/>
        <v/>
      </c>
    </row>
    <row r="42" spans="1:10" ht="25.5" customHeight="1" x14ac:dyDescent="0.2">
      <c r="A42" s="95">
        <v>3</v>
      </c>
      <c r="B42" s="114" t="s">
        <v>56</v>
      </c>
      <c r="C42" s="229" t="s">
        <v>57</v>
      </c>
      <c r="D42" s="230"/>
      <c r="E42" s="230"/>
      <c r="F42" s="115">
        <f>'SO 01 002 Pol'!AE107</f>
        <v>0</v>
      </c>
      <c r="G42" s="108">
        <f>'SO 01 002 Pol'!AF107</f>
        <v>0</v>
      </c>
      <c r="H42" s="108">
        <f t="shared" si="1"/>
        <v>0</v>
      </c>
      <c r="I42" s="108">
        <f t="shared" si="2"/>
        <v>0</v>
      </c>
      <c r="J42" s="109" t="str">
        <f t="shared" si="3"/>
        <v/>
      </c>
    </row>
    <row r="43" spans="1:10" ht="25.5" customHeight="1" x14ac:dyDescent="0.2">
      <c r="A43" s="95">
        <v>3</v>
      </c>
      <c r="B43" s="114" t="s">
        <v>58</v>
      </c>
      <c r="C43" s="229" t="s">
        <v>59</v>
      </c>
      <c r="D43" s="230"/>
      <c r="E43" s="230"/>
      <c r="F43" s="115">
        <f>'SO 01 003 Pol'!AE49</f>
        <v>0</v>
      </c>
      <c r="G43" s="108">
        <f>'SO 01 003 Pol'!AF49</f>
        <v>0</v>
      </c>
      <c r="H43" s="108">
        <f t="shared" si="1"/>
        <v>0</v>
      </c>
      <c r="I43" s="108">
        <f t="shared" si="2"/>
        <v>0</v>
      </c>
      <c r="J43" s="109" t="str">
        <f t="shared" si="3"/>
        <v/>
      </c>
    </row>
    <row r="44" spans="1:10" ht="25.5" customHeight="1" x14ac:dyDescent="0.2">
      <c r="A44" s="95">
        <v>3</v>
      </c>
      <c r="B44" s="114" t="s">
        <v>60</v>
      </c>
      <c r="C44" s="229" t="s">
        <v>61</v>
      </c>
      <c r="D44" s="230"/>
      <c r="E44" s="230"/>
      <c r="F44" s="115">
        <f>'SO 01 004 Pol'!AE108</f>
        <v>0</v>
      </c>
      <c r="G44" s="108">
        <f>'SO 01 004 Pol'!AF108</f>
        <v>0</v>
      </c>
      <c r="H44" s="108">
        <f t="shared" si="1"/>
        <v>0</v>
      </c>
      <c r="I44" s="108">
        <f t="shared" si="2"/>
        <v>0</v>
      </c>
      <c r="J44" s="109" t="str">
        <f t="shared" si="3"/>
        <v/>
      </c>
    </row>
    <row r="45" spans="1:10" ht="25.5" customHeight="1" x14ac:dyDescent="0.2">
      <c r="A45" s="95">
        <v>3</v>
      </c>
      <c r="B45" s="114" t="s">
        <v>62</v>
      </c>
      <c r="C45" s="229" t="s">
        <v>63</v>
      </c>
      <c r="D45" s="230"/>
      <c r="E45" s="230"/>
      <c r="F45" s="115">
        <f>'SO 01 005 Pol'!AE217</f>
        <v>0</v>
      </c>
      <c r="G45" s="108">
        <f>'SO 01 005 Pol'!AF217</f>
        <v>0</v>
      </c>
      <c r="H45" s="108">
        <f t="shared" si="1"/>
        <v>0</v>
      </c>
      <c r="I45" s="108">
        <f t="shared" si="2"/>
        <v>0</v>
      </c>
      <c r="J45" s="109" t="str">
        <f t="shared" si="3"/>
        <v/>
      </c>
    </row>
    <row r="46" spans="1:10" ht="25.5" customHeight="1" x14ac:dyDescent="0.2">
      <c r="A46" s="95">
        <v>3</v>
      </c>
      <c r="B46" s="114" t="s">
        <v>64</v>
      </c>
      <c r="C46" s="229" t="s">
        <v>65</v>
      </c>
      <c r="D46" s="230"/>
      <c r="E46" s="230"/>
      <c r="F46" s="115">
        <f>'SO 01 006 Pol'!AE41</f>
        <v>0</v>
      </c>
      <c r="G46" s="108">
        <f>'SO 01 006 Pol'!AF41</f>
        <v>0</v>
      </c>
      <c r="H46" s="108">
        <f t="shared" si="1"/>
        <v>0</v>
      </c>
      <c r="I46" s="108">
        <f t="shared" si="2"/>
        <v>0</v>
      </c>
      <c r="J46" s="109" t="str">
        <f t="shared" si="3"/>
        <v/>
      </c>
    </row>
    <row r="47" spans="1:10" ht="25.5" customHeight="1" x14ac:dyDescent="0.2">
      <c r="A47" s="95">
        <v>3</v>
      </c>
      <c r="B47" s="114" t="s">
        <v>66</v>
      </c>
      <c r="C47" s="229" t="s">
        <v>67</v>
      </c>
      <c r="D47" s="230"/>
      <c r="E47" s="230"/>
      <c r="F47" s="115">
        <f>'SO 01 007 Pol'!AE17</f>
        <v>0</v>
      </c>
      <c r="G47" s="108">
        <f>'SO 01 007 Pol'!AF17</f>
        <v>0</v>
      </c>
      <c r="H47" s="108">
        <f t="shared" si="1"/>
        <v>0</v>
      </c>
      <c r="I47" s="108">
        <f t="shared" si="2"/>
        <v>0</v>
      </c>
      <c r="J47" s="109" t="str">
        <f t="shared" si="3"/>
        <v/>
      </c>
    </row>
    <row r="48" spans="1:10" ht="25.5" customHeight="1" x14ac:dyDescent="0.2">
      <c r="A48" s="95"/>
      <c r="B48" s="231" t="s">
        <v>68</v>
      </c>
      <c r="C48" s="232"/>
      <c r="D48" s="232"/>
      <c r="E48" s="233"/>
      <c r="F48" s="116">
        <f>SUMIF(A39:A47,"=1",F39:F47)</f>
        <v>0</v>
      </c>
      <c r="G48" s="117">
        <f>SUMIF(A39:A47,"=1",G39:G47)</f>
        <v>0</v>
      </c>
      <c r="H48" s="117">
        <f>SUMIF(A39:A47,"=1",H39:H47)</f>
        <v>0</v>
      </c>
      <c r="I48" s="117">
        <f>SUMIF(A39:A47,"=1",I39:I47)</f>
        <v>0</v>
      </c>
      <c r="J48" s="118">
        <f>SUMIF(A39:A47,"=1",J39:J47)</f>
        <v>0</v>
      </c>
    </row>
    <row r="52" spans="1:10" ht="15.75" x14ac:dyDescent="0.25">
      <c r="B52" s="126" t="s">
        <v>70</v>
      </c>
    </row>
    <row r="54" spans="1:10" ht="25.5" customHeight="1" x14ac:dyDescent="0.2">
      <c r="A54" s="127"/>
      <c r="B54" s="130" t="s">
        <v>17</v>
      </c>
      <c r="C54" s="130" t="s">
        <v>5</v>
      </c>
      <c r="D54" s="131"/>
      <c r="E54" s="131"/>
      <c r="F54" s="132" t="s">
        <v>71</v>
      </c>
      <c r="G54" s="132"/>
      <c r="H54" s="132"/>
      <c r="I54" s="132" t="s">
        <v>29</v>
      </c>
      <c r="J54" s="132" t="s">
        <v>0</v>
      </c>
    </row>
    <row r="55" spans="1:10" ht="25.5" customHeight="1" x14ac:dyDescent="0.2">
      <c r="A55" s="128"/>
      <c r="B55" s="133" t="s">
        <v>72</v>
      </c>
      <c r="C55" s="227" t="s">
        <v>73</v>
      </c>
      <c r="D55" s="228"/>
      <c r="E55" s="228"/>
      <c r="F55" s="138" t="s">
        <v>24</v>
      </c>
      <c r="G55" s="139"/>
      <c r="H55" s="139"/>
      <c r="I55" s="139">
        <f>'SO 01 006 Pol'!G8</f>
        <v>0</v>
      </c>
      <c r="J55" s="136" t="str">
        <f>IF(I102=0,"",I55/I102*100)</f>
        <v/>
      </c>
    </row>
    <row r="56" spans="1:10" ht="25.5" customHeight="1" x14ac:dyDescent="0.2">
      <c r="A56" s="128"/>
      <c r="B56" s="133" t="s">
        <v>74</v>
      </c>
      <c r="C56" s="227" t="s">
        <v>75</v>
      </c>
      <c r="D56" s="228"/>
      <c r="E56" s="228"/>
      <c r="F56" s="138" t="s">
        <v>24</v>
      </c>
      <c r="G56" s="139"/>
      <c r="H56" s="139"/>
      <c r="I56" s="139">
        <f>'SO 01 006 Pol'!G17</f>
        <v>0</v>
      </c>
      <c r="J56" s="136" t="str">
        <f>IF(I102=0,"",I56/I102*100)</f>
        <v/>
      </c>
    </row>
    <row r="57" spans="1:10" ht="25.5" customHeight="1" x14ac:dyDescent="0.2">
      <c r="A57" s="128"/>
      <c r="B57" s="133" t="s">
        <v>76</v>
      </c>
      <c r="C57" s="227" t="s">
        <v>77</v>
      </c>
      <c r="D57" s="228"/>
      <c r="E57" s="228"/>
      <c r="F57" s="138" t="s">
        <v>24</v>
      </c>
      <c r="G57" s="139"/>
      <c r="H57" s="139"/>
      <c r="I57" s="139">
        <f>'SO 01 006 Pol'!G26</f>
        <v>0</v>
      </c>
      <c r="J57" s="136" t="str">
        <f>IF(I102=0,"",I57/I102*100)</f>
        <v/>
      </c>
    </row>
    <row r="58" spans="1:10" ht="25.5" customHeight="1" x14ac:dyDescent="0.2">
      <c r="A58" s="128"/>
      <c r="B58" s="133" t="s">
        <v>78</v>
      </c>
      <c r="C58" s="227" t="s">
        <v>79</v>
      </c>
      <c r="D58" s="228"/>
      <c r="E58" s="228"/>
      <c r="F58" s="138" t="s">
        <v>24</v>
      </c>
      <c r="G58" s="139"/>
      <c r="H58" s="139"/>
      <c r="I58" s="139">
        <f>'SO 01 006 Pol'!G29</f>
        <v>0</v>
      </c>
      <c r="J58" s="136" t="str">
        <f>IF(I102=0,"",I58/I102*100)</f>
        <v/>
      </c>
    </row>
    <row r="59" spans="1:10" ht="25.5" customHeight="1" x14ac:dyDescent="0.2">
      <c r="A59" s="128"/>
      <c r="B59" s="133" t="s">
        <v>80</v>
      </c>
      <c r="C59" s="227" t="s">
        <v>81</v>
      </c>
      <c r="D59" s="228"/>
      <c r="E59" s="228"/>
      <c r="F59" s="138" t="s">
        <v>24</v>
      </c>
      <c r="G59" s="139"/>
      <c r="H59" s="139"/>
      <c r="I59" s="139">
        <f>'SO 01 006 Pol'!G32</f>
        <v>0</v>
      </c>
      <c r="J59" s="136" t="str">
        <f>IF(I102=0,"",I59/I102*100)</f>
        <v/>
      </c>
    </row>
    <row r="60" spans="1:10" ht="25.5" customHeight="1" x14ac:dyDescent="0.2">
      <c r="A60" s="128"/>
      <c r="B60" s="133" t="s">
        <v>82</v>
      </c>
      <c r="C60" s="227" t="s">
        <v>83</v>
      </c>
      <c r="D60" s="228"/>
      <c r="E60" s="228"/>
      <c r="F60" s="138" t="s">
        <v>24</v>
      </c>
      <c r="G60" s="139"/>
      <c r="H60" s="139"/>
      <c r="I60" s="139">
        <f>'SO 01 001 Pol'!G8</f>
        <v>0</v>
      </c>
      <c r="J60" s="136" t="str">
        <f>IF(I102=0,"",I60/I102*100)</f>
        <v/>
      </c>
    </row>
    <row r="61" spans="1:10" ht="25.5" customHeight="1" x14ac:dyDescent="0.2">
      <c r="A61" s="128"/>
      <c r="B61" s="133" t="s">
        <v>84</v>
      </c>
      <c r="C61" s="227" t="s">
        <v>85</v>
      </c>
      <c r="D61" s="228"/>
      <c r="E61" s="228"/>
      <c r="F61" s="138" t="s">
        <v>24</v>
      </c>
      <c r="G61" s="139"/>
      <c r="H61" s="139"/>
      <c r="I61" s="139">
        <f>'SO 01 001 Pol'!G50</f>
        <v>0</v>
      </c>
      <c r="J61" s="136" t="str">
        <f>IF(I102=0,"",I61/I102*100)</f>
        <v/>
      </c>
    </row>
    <row r="62" spans="1:10" ht="25.5" customHeight="1" x14ac:dyDescent="0.2">
      <c r="A62" s="128"/>
      <c r="B62" s="133" t="s">
        <v>86</v>
      </c>
      <c r="C62" s="227" t="s">
        <v>87</v>
      </c>
      <c r="D62" s="228"/>
      <c r="E62" s="228"/>
      <c r="F62" s="138" t="s">
        <v>24</v>
      </c>
      <c r="G62" s="139"/>
      <c r="H62" s="139"/>
      <c r="I62" s="139">
        <f>'SO 01 001 Pol'!G53+'SO 01 002 Pol'!G8</f>
        <v>0</v>
      </c>
      <c r="J62" s="136" t="str">
        <f>IF(I102=0,"",I62/I102*100)</f>
        <v/>
      </c>
    </row>
    <row r="63" spans="1:10" ht="25.5" customHeight="1" x14ac:dyDescent="0.2">
      <c r="A63" s="128"/>
      <c r="B63" s="133" t="s">
        <v>88</v>
      </c>
      <c r="C63" s="227" t="s">
        <v>89</v>
      </c>
      <c r="D63" s="228"/>
      <c r="E63" s="228"/>
      <c r="F63" s="138" t="s">
        <v>24</v>
      </c>
      <c r="G63" s="139"/>
      <c r="H63" s="139"/>
      <c r="I63" s="139">
        <f>'SO 01 001 Pol'!G148</f>
        <v>0</v>
      </c>
      <c r="J63" s="136" t="str">
        <f>IF(I102=0,"",I63/I102*100)</f>
        <v/>
      </c>
    </row>
    <row r="64" spans="1:10" ht="25.5" customHeight="1" x14ac:dyDescent="0.2">
      <c r="A64" s="128"/>
      <c r="B64" s="133" t="s">
        <v>90</v>
      </c>
      <c r="C64" s="227" t="s">
        <v>91</v>
      </c>
      <c r="D64" s="228"/>
      <c r="E64" s="228"/>
      <c r="F64" s="138" t="s">
        <v>24</v>
      </c>
      <c r="G64" s="139"/>
      <c r="H64" s="139"/>
      <c r="I64" s="139">
        <f>'SO 01 001 Pol'!G166</f>
        <v>0</v>
      </c>
      <c r="J64" s="136" t="str">
        <f>IF(I102=0,"",I64/I102*100)</f>
        <v/>
      </c>
    </row>
    <row r="65" spans="1:10" ht="25.5" customHeight="1" x14ac:dyDescent="0.2">
      <c r="A65" s="128"/>
      <c r="B65" s="133" t="s">
        <v>92</v>
      </c>
      <c r="C65" s="227" t="s">
        <v>93</v>
      </c>
      <c r="D65" s="228"/>
      <c r="E65" s="228"/>
      <c r="F65" s="138" t="s">
        <v>24</v>
      </c>
      <c r="G65" s="139"/>
      <c r="H65" s="139"/>
      <c r="I65" s="139">
        <f>'SO 01 001 Pol'!G179</f>
        <v>0</v>
      </c>
      <c r="J65" s="136" t="str">
        <f>IF(I102=0,"",I65/I102*100)</f>
        <v/>
      </c>
    </row>
    <row r="66" spans="1:10" ht="25.5" customHeight="1" x14ac:dyDescent="0.2">
      <c r="A66" s="128"/>
      <c r="B66" s="133" t="s">
        <v>94</v>
      </c>
      <c r="C66" s="227" t="s">
        <v>95</v>
      </c>
      <c r="D66" s="228"/>
      <c r="E66" s="228"/>
      <c r="F66" s="138" t="s">
        <v>24</v>
      </c>
      <c r="G66" s="139"/>
      <c r="H66" s="139"/>
      <c r="I66" s="139">
        <f>'SO 01 002 Pol'!G11</f>
        <v>0</v>
      </c>
      <c r="J66" s="136" t="str">
        <f>IF(I102=0,"",I66/I102*100)</f>
        <v/>
      </c>
    </row>
    <row r="67" spans="1:10" ht="25.5" customHeight="1" x14ac:dyDescent="0.2">
      <c r="A67" s="128"/>
      <c r="B67" s="133" t="s">
        <v>96</v>
      </c>
      <c r="C67" s="227" t="s">
        <v>97</v>
      </c>
      <c r="D67" s="228"/>
      <c r="E67" s="228"/>
      <c r="F67" s="138" t="s">
        <v>24</v>
      </c>
      <c r="G67" s="139"/>
      <c r="H67" s="139"/>
      <c r="I67" s="139">
        <f>'SO 01 001 Pol'!G295</f>
        <v>0</v>
      </c>
      <c r="J67" s="136" t="str">
        <f>IF(I102=0,"",I67/I102*100)</f>
        <v/>
      </c>
    </row>
    <row r="68" spans="1:10" ht="25.5" customHeight="1" x14ac:dyDescent="0.2">
      <c r="A68" s="128"/>
      <c r="B68" s="133" t="s">
        <v>98</v>
      </c>
      <c r="C68" s="227" t="s">
        <v>99</v>
      </c>
      <c r="D68" s="228"/>
      <c r="E68" s="228"/>
      <c r="F68" s="138" t="s">
        <v>24</v>
      </c>
      <c r="G68" s="139"/>
      <c r="H68" s="139"/>
      <c r="I68" s="139">
        <f>'SO 01 001 Pol'!G435</f>
        <v>0</v>
      </c>
      <c r="J68" s="136" t="str">
        <f>IF(I102=0,"",I68/I102*100)</f>
        <v/>
      </c>
    </row>
    <row r="69" spans="1:10" ht="25.5" customHeight="1" x14ac:dyDescent="0.2">
      <c r="A69" s="128"/>
      <c r="B69" s="133" t="s">
        <v>100</v>
      </c>
      <c r="C69" s="227" t="s">
        <v>101</v>
      </c>
      <c r="D69" s="228"/>
      <c r="E69" s="228"/>
      <c r="F69" s="138" t="s">
        <v>25</v>
      </c>
      <c r="G69" s="139"/>
      <c r="H69" s="139"/>
      <c r="I69" s="139">
        <f>'SO 01 001 Pol'!G298</f>
        <v>0</v>
      </c>
      <c r="J69" s="136" t="str">
        <f>IF(I102=0,"",I69/I102*100)</f>
        <v/>
      </c>
    </row>
    <row r="70" spans="1:10" ht="25.5" customHeight="1" x14ac:dyDescent="0.2">
      <c r="A70" s="128"/>
      <c r="B70" s="133" t="s">
        <v>102</v>
      </c>
      <c r="C70" s="227" t="s">
        <v>103</v>
      </c>
      <c r="D70" s="228"/>
      <c r="E70" s="228"/>
      <c r="F70" s="138" t="s">
        <v>25</v>
      </c>
      <c r="G70" s="139"/>
      <c r="H70" s="139"/>
      <c r="I70" s="139">
        <f>'SO 01 001 Pol'!G301+'SO 01 003 Pol'!G8</f>
        <v>0</v>
      </c>
      <c r="J70" s="136" t="str">
        <f>IF(I102=0,"",I70/I102*100)</f>
        <v/>
      </c>
    </row>
    <row r="71" spans="1:10" ht="25.5" customHeight="1" x14ac:dyDescent="0.2">
      <c r="A71" s="128"/>
      <c r="B71" s="133" t="s">
        <v>104</v>
      </c>
      <c r="C71" s="227" t="s">
        <v>105</v>
      </c>
      <c r="D71" s="228"/>
      <c r="E71" s="228"/>
      <c r="F71" s="138" t="s">
        <v>25</v>
      </c>
      <c r="G71" s="139"/>
      <c r="H71" s="139"/>
      <c r="I71" s="139">
        <f>'SO 01 002 Pol'!G13</f>
        <v>0</v>
      </c>
      <c r="J71" s="136" t="str">
        <f>IF(I102=0,"",I71/I102*100)</f>
        <v/>
      </c>
    </row>
    <row r="72" spans="1:10" ht="25.5" customHeight="1" x14ac:dyDescent="0.2">
      <c r="A72" s="128"/>
      <c r="B72" s="133" t="s">
        <v>106</v>
      </c>
      <c r="C72" s="227" t="s">
        <v>107</v>
      </c>
      <c r="D72" s="228"/>
      <c r="E72" s="228"/>
      <c r="F72" s="138" t="s">
        <v>25</v>
      </c>
      <c r="G72" s="139"/>
      <c r="H72" s="139"/>
      <c r="I72" s="139">
        <f>'SO 01 002 Pol'!G35</f>
        <v>0</v>
      </c>
      <c r="J72" s="136" t="str">
        <f>IF(I102=0,"",I72/I102*100)</f>
        <v/>
      </c>
    </row>
    <row r="73" spans="1:10" ht="25.5" customHeight="1" x14ac:dyDescent="0.2">
      <c r="A73" s="128"/>
      <c r="B73" s="133" t="s">
        <v>108</v>
      </c>
      <c r="C73" s="227" t="s">
        <v>109</v>
      </c>
      <c r="D73" s="228"/>
      <c r="E73" s="228"/>
      <c r="F73" s="138" t="s">
        <v>25</v>
      </c>
      <c r="G73" s="139"/>
      <c r="H73" s="139"/>
      <c r="I73" s="139">
        <f>'SO 01 002 Pol'!G62</f>
        <v>0</v>
      </c>
      <c r="J73" s="136" t="str">
        <f>IF(I102=0,"",I73/I102*100)</f>
        <v/>
      </c>
    </row>
    <row r="74" spans="1:10" ht="25.5" customHeight="1" x14ac:dyDescent="0.2">
      <c r="A74" s="128"/>
      <c r="B74" s="133" t="s">
        <v>110</v>
      </c>
      <c r="C74" s="227" t="s">
        <v>111</v>
      </c>
      <c r="D74" s="228"/>
      <c r="E74" s="228"/>
      <c r="F74" s="138" t="s">
        <v>25</v>
      </c>
      <c r="G74" s="139"/>
      <c r="H74" s="139"/>
      <c r="I74" s="139">
        <f>'SO 01 003 Pol'!G13</f>
        <v>0</v>
      </c>
      <c r="J74" s="136" t="str">
        <f>IF(I102=0,"",I74/I102*100)</f>
        <v/>
      </c>
    </row>
    <row r="75" spans="1:10" ht="25.5" customHeight="1" x14ac:dyDescent="0.2">
      <c r="A75" s="128"/>
      <c r="B75" s="133" t="s">
        <v>112</v>
      </c>
      <c r="C75" s="227" t="s">
        <v>113</v>
      </c>
      <c r="D75" s="228"/>
      <c r="E75" s="228"/>
      <c r="F75" s="138" t="s">
        <v>25</v>
      </c>
      <c r="G75" s="139"/>
      <c r="H75" s="139"/>
      <c r="I75" s="139">
        <f>'SO 01 003 Pol'!G28</f>
        <v>0</v>
      </c>
      <c r="J75" s="136" t="str">
        <f>IF(I102=0,"",I75/I102*100)</f>
        <v/>
      </c>
    </row>
    <row r="76" spans="1:10" ht="25.5" customHeight="1" x14ac:dyDescent="0.2">
      <c r="A76" s="128"/>
      <c r="B76" s="133" t="s">
        <v>114</v>
      </c>
      <c r="C76" s="227" t="s">
        <v>115</v>
      </c>
      <c r="D76" s="228"/>
      <c r="E76" s="228"/>
      <c r="F76" s="138" t="s">
        <v>25</v>
      </c>
      <c r="G76" s="139"/>
      <c r="H76" s="139"/>
      <c r="I76" s="139">
        <f>'SO 01 003 Pol'!G34</f>
        <v>0</v>
      </c>
      <c r="J76" s="136" t="str">
        <f>IF(I102=0,"",I76/I102*100)</f>
        <v/>
      </c>
    </row>
    <row r="77" spans="1:10" ht="25.5" customHeight="1" x14ac:dyDescent="0.2">
      <c r="A77" s="128"/>
      <c r="B77" s="133" t="s">
        <v>116</v>
      </c>
      <c r="C77" s="227" t="s">
        <v>117</v>
      </c>
      <c r="D77" s="228"/>
      <c r="E77" s="228"/>
      <c r="F77" s="138" t="s">
        <v>25</v>
      </c>
      <c r="G77" s="139"/>
      <c r="H77" s="139"/>
      <c r="I77" s="139">
        <f>'SO 01 001 Pol'!G313</f>
        <v>0</v>
      </c>
      <c r="J77" s="136" t="str">
        <f>IF(I102=0,"",I77/I102*100)</f>
        <v/>
      </c>
    </row>
    <row r="78" spans="1:10" ht="25.5" customHeight="1" x14ac:dyDescent="0.2">
      <c r="A78" s="128"/>
      <c r="B78" s="133" t="s">
        <v>118</v>
      </c>
      <c r="C78" s="227" t="s">
        <v>119</v>
      </c>
      <c r="D78" s="228"/>
      <c r="E78" s="228"/>
      <c r="F78" s="138" t="s">
        <v>25</v>
      </c>
      <c r="G78" s="139"/>
      <c r="H78" s="139"/>
      <c r="I78" s="139">
        <f>'SO 01 001 Pol'!G315</f>
        <v>0</v>
      </c>
      <c r="J78" s="136" t="str">
        <f>IF(I102=0,"",I78/I102*100)</f>
        <v/>
      </c>
    </row>
    <row r="79" spans="1:10" ht="25.5" customHeight="1" x14ac:dyDescent="0.2">
      <c r="A79" s="128"/>
      <c r="B79" s="133" t="s">
        <v>120</v>
      </c>
      <c r="C79" s="227" t="s">
        <v>121</v>
      </c>
      <c r="D79" s="228"/>
      <c r="E79" s="228"/>
      <c r="F79" s="138" t="s">
        <v>25</v>
      </c>
      <c r="G79" s="139"/>
      <c r="H79" s="139"/>
      <c r="I79" s="139">
        <f>'SO 01 001 Pol'!G345</f>
        <v>0</v>
      </c>
      <c r="J79" s="136" t="str">
        <f>IF(I102=0,"",I79/I102*100)</f>
        <v/>
      </c>
    </row>
    <row r="80" spans="1:10" ht="25.5" customHeight="1" x14ac:dyDescent="0.2">
      <c r="A80" s="128"/>
      <c r="B80" s="133" t="s">
        <v>122</v>
      </c>
      <c r="C80" s="227" t="s">
        <v>123</v>
      </c>
      <c r="D80" s="228"/>
      <c r="E80" s="228"/>
      <c r="F80" s="138" t="s">
        <v>25</v>
      </c>
      <c r="G80" s="139"/>
      <c r="H80" s="139"/>
      <c r="I80" s="139">
        <f>'SO 01 001 Pol'!G369</f>
        <v>0</v>
      </c>
      <c r="J80" s="136" t="str">
        <f>IF(I102=0,"",I80/I102*100)</f>
        <v/>
      </c>
    </row>
    <row r="81" spans="1:10" ht="25.5" customHeight="1" x14ac:dyDescent="0.2">
      <c r="A81" s="128"/>
      <c r="B81" s="133" t="s">
        <v>124</v>
      </c>
      <c r="C81" s="227" t="s">
        <v>125</v>
      </c>
      <c r="D81" s="228"/>
      <c r="E81" s="228"/>
      <c r="F81" s="138" t="s">
        <v>25</v>
      </c>
      <c r="G81" s="139"/>
      <c r="H81" s="139"/>
      <c r="I81" s="139">
        <f>'SO 01 001 Pol'!G376</f>
        <v>0</v>
      </c>
      <c r="J81" s="136" t="str">
        <f>IF(I102=0,"",I81/I102*100)</f>
        <v/>
      </c>
    </row>
    <row r="82" spans="1:10" ht="25.5" customHeight="1" x14ac:dyDescent="0.2">
      <c r="A82" s="128"/>
      <c r="B82" s="133" t="s">
        <v>126</v>
      </c>
      <c r="C82" s="227" t="s">
        <v>127</v>
      </c>
      <c r="D82" s="228"/>
      <c r="E82" s="228"/>
      <c r="F82" s="138" t="s">
        <v>25</v>
      </c>
      <c r="G82" s="139"/>
      <c r="H82" s="139"/>
      <c r="I82" s="139">
        <f>'SO 01 001 Pol'!G399</f>
        <v>0</v>
      </c>
      <c r="J82" s="136" t="str">
        <f>IF(I102=0,"",I82/I102*100)</f>
        <v/>
      </c>
    </row>
    <row r="83" spans="1:10" ht="25.5" customHeight="1" x14ac:dyDescent="0.2">
      <c r="A83" s="128"/>
      <c r="B83" s="133" t="s">
        <v>128</v>
      </c>
      <c r="C83" s="227" t="s">
        <v>129</v>
      </c>
      <c r="D83" s="228"/>
      <c r="E83" s="228"/>
      <c r="F83" s="138" t="s">
        <v>25</v>
      </c>
      <c r="G83" s="139"/>
      <c r="H83" s="139"/>
      <c r="I83" s="139">
        <f>'SO 01 001 Pol'!G409</f>
        <v>0</v>
      </c>
      <c r="J83" s="136" t="str">
        <f>IF(I102=0,"",I83/I102*100)</f>
        <v/>
      </c>
    </row>
    <row r="84" spans="1:10" ht="25.5" customHeight="1" x14ac:dyDescent="0.2">
      <c r="A84" s="128"/>
      <c r="B84" s="133" t="s">
        <v>130</v>
      </c>
      <c r="C84" s="227" t="s">
        <v>131</v>
      </c>
      <c r="D84" s="228"/>
      <c r="E84" s="228"/>
      <c r="F84" s="138" t="s">
        <v>25</v>
      </c>
      <c r="G84" s="139"/>
      <c r="H84" s="139"/>
      <c r="I84" s="139">
        <f>'SO 01 001 Pol'!G420</f>
        <v>0</v>
      </c>
      <c r="J84" s="136" t="str">
        <f>IF(I102=0,"",I84/I102*100)</f>
        <v/>
      </c>
    </row>
    <row r="85" spans="1:10" ht="25.5" customHeight="1" x14ac:dyDescent="0.2">
      <c r="A85" s="128"/>
      <c r="B85" s="133" t="s">
        <v>132</v>
      </c>
      <c r="C85" s="227" t="s">
        <v>133</v>
      </c>
      <c r="D85" s="228"/>
      <c r="E85" s="228"/>
      <c r="F85" s="138" t="s">
        <v>25</v>
      </c>
      <c r="G85" s="139"/>
      <c r="H85" s="139"/>
      <c r="I85" s="139">
        <f>'SO 01 001 Pol'!G423</f>
        <v>0</v>
      </c>
      <c r="J85" s="136" t="str">
        <f>IF(I102=0,"",I85/I102*100)</f>
        <v/>
      </c>
    </row>
    <row r="86" spans="1:10" ht="25.5" customHeight="1" x14ac:dyDescent="0.2">
      <c r="A86" s="128"/>
      <c r="B86" s="133" t="s">
        <v>134</v>
      </c>
      <c r="C86" s="227" t="s">
        <v>135</v>
      </c>
      <c r="D86" s="228"/>
      <c r="E86" s="228"/>
      <c r="F86" s="138" t="s">
        <v>25</v>
      </c>
      <c r="G86" s="139"/>
      <c r="H86" s="139"/>
      <c r="I86" s="139">
        <f>'SO 01 001 Pol'!G428</f>
        <v>0</v>
      </c>
      <c r="J86" s="136" t="str">
        <f>IF(I102=0,"",I86/I102*100)</f>
        <v/>
      </c>
    </row>
    <row r="87" spans="1:10" ht="25.5" customHeight="1" x14ac:dyDescent="0.2">
      <c r="A87" s="128"/>
      <c r="B87" s="133" t="s">
        <v>136</v>
      </c>
      <c r="C87" s="227" t="s">
        <v>137</v>
      </c>
      <c r="D87" s="228"/>
      <c r="E87" s="228"/>
      <c r="F87" s="138" t="s">
        <v>26</v>
      </c>
      <c r="G87" s="139"/>
      <c r="H87" s="139"/>
      <c r="I87" s="139">
        <f>'SO 01 004 Pol'!G8</f>
        <v>0</v>
      </c>
      <c r="J87" s="136" t="str">
        <f>IF(I102=0,"",I87/I102*100)</f>
        <v/>
      </c>
    </row>
    <row r="88" spans="1:10" ht="25.5" customHeight="1" x14ac:dyDescent="0.2">
      <c r="A88" s="128"/>
      <c r="B88" s="133" t="s">
        <v>138</v>
      </c>
      <c r="C88" s="227" t="s">
        <v>139</v>
      </c>
      <c r="D88" s="228"/>
      <c r="E88" s="228"/>
      <c r="F88" s="138" t="s">
        <v>26</v>
      </c>
      <c r="G88" s="139"/>
      <c r="H88" s="139"/>
      <c r="I88" s="139">
        <f>'SO 01 004 Pol'!G102</f>
        <v>0</v>
      </c>
      <c r="J88" s="136" t="str">
        <f>IF(I102=0,"",I88/I102*100)</f>
        <v/>
      </c>
    </row>
    <row r="89" spans="1:10" ht="25.5" customHeight="1" x14ac:dyDescent="0.2">
      <c r="A89" s="128"/>
      <c r="B89" s="133" t="s">
        <v>140</v>
      </c>
      <c r="C89" s="227" t="s">
        <v>141</v>
      </c>
      <c r="D89" s="228"/>
      <c r="E89" s="228"/>
      <c r="F89" s="138" t="s">
        <v>26</v>
      </c>
      <c r="G89" s="139"/>
      <c r="H89" s="139"/>
      <c r="I89" s="139">
        <f>'SO 01 005 Pol'!G8</f>
        <v>0</v>
      </c>
      <c r="J89" s="136" t="str">
        <f>IF(I102=0,"",I89/I102*100)</f>
        <v/>
      </c>
    </row>
    <row r="90" spans="1:10" ht="25.5" customHeight="1" x14ac:dyDescent="0.2">
      <c r="A90" s="128"/>
      <c r="B90" s="133" t="s">
        <v>142</v>
      </c>
      <c r="C90" s="227" t="s">
        <v>143</v>
      </c>
      <c r="D90" s="228"/>
      <c r="E90" s="228"/>
      <c r="F90" s="138" t="s">
        <v>26</v>
      </c>
      <c r="G90" s="139"/>
      <c r="H90" s="139"/>
      <c r="I90" s="139">
        <f>'SO 01 005 Pol'!G140</f>
        <v>0</v>
      </c>
      <c r="J90" s="136" t="str">
        <f>IF(I102=0,"",I90/I102*100)</f>
        <v/>
      </c>
    </row>
    <row r="91" spans="1:10" ht="25.5" customHeight="1" x14ac:dyDescent="0.2">
      <c r="A91" s="128"/>
      <c r="B91" s="133" t="s">
        <v>144</v>
      </c>
      <c r="C91" s="227" t="s">
        <v>145</v>
      </c>
      <c r="D91" s="228"/>
      <c r="E91" s="228"/>
      <c r="F91" s="138" t="s">
        <v>26</v>
      </c>
      <c r="G91" s="139"/>
      <c r="H91" s="139"/>
      <c r="I91" s="139">
        <f>'SO 01 005 Pol'!G49</f>
        <v>0</v>
      </c>
      <c r="J91" s="136" t="str">
        <f>IF(I102=0,"",I91/I102*100)</f>
        <v/>
      </c>
    </row>
    <row r="92" spans="1:10" ht="25.5" customHeight="1" x14ac:dyDescent="0.2">
      <c r="A92" s="128"/>
      <c r="B92" s="133" t="s">
        <v>146</v>
      </c>
      <c r="C92" s="227" t="s">
        <v>147</v>
      </c>
      <c r="D92" s="228"/>
      <c r="E92" s="228"/>
      <c r="F92" s="138" t="s">
        <v>26</v>
      </c>
      <c r="G92" s="139"/>
      <c r="H92" s="139"/>
      <c r="I92" s="139">
        <f>'SO 01 005 Pol'!G52</f>
        <v>0</v>
      </c>
      <c r="J92" s="136" t="str">
        <f>IF(I102=0,"",I92/I102*100)</f>
        <v/>
      </c>
    </row>
    <row r="93" spans="1:10" ht="25.5" customHeight="1" x14ac:dyDescent="0.2">
      <c r="A93" s="128"/>
      <c r="B93" s="133" t="s">
        <v>148</v>
      </c>
      <c r="C93" s="227" t="s">
        <v>149</v>
      </c>
      <c r="D93" s="228"/>
      <c r="E93" s="228"/>
      <c r="F93" s="138" t="s">
        <v>26</v>
      </c>
      <c r="G93" s="139"/>
      <c r="H93" s="139"/>
      <c r="I93" s="139">
        <f>'SO 01 005 Pol'!G55</f>
        <v>0</v>
      </c>
      <c r="J93" s="136" t="str">
        <f>IF(I102=0,"",I93/I102*100)</f>
        <v/>
      </c>
    </row>
    <row r="94" spans="1:10" ht="25.5" customHeight="1" x14ac:dyDescent="0.2">
      <c r="A94" s="128"/>
      <c r="B94" s="133" t="s">
        <v>150</v>
      </c>
      <c r="C94" s="227" t="s">
        <v>151</v>
      </c>
      <c r="D94" s="228"/>
      <c r="E94" s="228"/>
      <c r="F94" s="138" t="s">
        <v>26</v>
      </c>
      <c r="G94" s="139"/>
      <c r="H94" s="139"/>
      <c r="I94" s="139">
        <f>'SO 01 005 Pol'!G65</f>
        <v>0</v>
      </c>
      <c r="J94" s="136" t="str">
        <f>IF(I102=0,"",I94/I102*100)</f>
        <v/>
      </c>
    </row>
    <row r="95" spans="1:10" ht="25.5" customHeight="1" x14ac:dyDescent="0.2">
      <c r="A95" s="128"/>
      <c r="B95" s="133" t="s">
        <v>152</v>
      </c>
      <c r="C95" s="227" t="s">
        <v>153</v>
      </c>
      <c r="D95" s="228"/>
      <c r="E95" s="228"/>
      <c r="F95" s="138" t="s">
        <v>26</v>
      </c>
      <c r="G95" s="139"/>
      <c r="H95" s="139"/>
      <c r="I95" s="139">
        <f>'SO 01 005 Pol'!G87</f>
        <v>0</v>
      </c>
      <c r="J95" s="136" t="str">
        <f>IF(I102=0,"",I95/I102*100)</f>
        <v/>
      </c>
    </row>
    <row r="96" spans="1:10" ht="25.5" customHeight="1" x14ac:dyDescent="0.2">
      <c r="A96" s="128"/>
      <c r="B96" s="133" t="s">
        <v>154</v>
      </c>
      <c r="C96" s="227" t="s">
        <v>155</v>
      </c>
      <c r="D96" s="228"/>
      <c r="E96" s="228"/>
      <c r="F96" s="138" t="s">
        <v>26</v>
      </c>
      <c r="G96" s="139"/>
      <c r="H96" s="139"/>
      <c r="I96" s="139">
        <f>'SO 01 005 Pol'!G106</f>
        <v>0</v>
      </c>
      <c r="J96" s="136" t="str">
        <f>IF(I102=0,"",I96/I102*100)</f>
        <v/>
      </c>
    </row>
    <row r="97" spans="1:10" ht="25.5" customHeight="1" x14ac:dyDescent="0.2">
      <c r="A97" s="128"/>
      <c r="B97" s="133" t="s">
        <v>156</v>
      </c>
      <c r="C97" s="227" t="s">
        <v>157</v>
      </c>
      <c r="D97" s="228"/>
      <c r="E97" s="228"/>
      <c r="F97" s="138" t="s">
        <v>26</v>
      </c>
      <c r="G97" s="139"/>
      <c r="H97" s="139"/>
      <c r="I97" s="139">
        <f>'SO 01 005 Pol'!G119</f>
        <v>0</v>
      </c>
      <c r="J97" s="136" t="str">
        <f>IF(I102=0,"",I97/I102*100)</f>
        <v/>
      </c>
    </row>
    <row r="98" spans="1:10" ht="25.5" customHeight="1" x14ac:dyDescent="0.2">
      <c r="A98" s="128"/>
      <c r="B98" s="133" t="s">
        <v>158</v>
      </c>
      <c r="C98" s="227" t="s">
        <v>159</v>
      </c>
      <c r="D98" s="228"/>
      <c r="E98" s="228"/>
      <c r="F98" s="138" t="s">
        <v>26</v>
      </c>
      <c r="G98" s="139"/>
      <c r="H98" s="139"/>
      <c r="I98" s="139">
        <f>'SO 01 004 Pol'!G93</f>
        <v>0</v>
      </c>
      <c r="J98" s="136" t="str">
        <f>IF(I102=0,"",I98/I102*100)</f>
        <v/>
      </c>
    </row>
    <row r="99" spans="1:10" ht="25.5" customHeight="1" x14ac:dyDescent="0.2">
      <c r="A99" s="128"/>
      <c r="B99" s="133" t="s">
        <v>160</v>
      </c>
      <c r="C99" s="227" t="s">
        <v>161</v>
      </c>
      <c r="D99" s="228"/>
      <c r="E99" s="228"/>
      <c r="F99" s="138" t="s">
        <v>162</v>
      </c>
      <c r="G99" s="139"/>
      <c r="H99" s="139"/>
      <c r="I99" s="139">
        <f>'SO 01 001 Pol'!G456+'SO 01 002 Pol'!G98</f>
        <v>0</v>
      </c>
      <c r="J99" s="136" t="str">
        <f>IF(I102=0,"",I99/I102*100)</f>
        <v/>
      </c>
    </row>
    <row r="100" spans="1:10" ht="25.5" customHeight="1" x14ac:dyDescent="0.2">
      <c r="A100" s="128"/>
      <c r="B100" s="133" t="s">
        <v>163</v>
      </c>
      <c r="C100" s="227" t="s">
        <v>164</v>
      </c>
      <c r="D100" s="228"/>
      <c r="E100" s="228"/>
      <c r="F100" s="138" t="s">
        <v>165</v>
      </c>
      <c r="G100" s="139"/>
      <c r="H100" s="139"/>
      <c r="I100" s="139">
        <f>'SO 01 007 Pol'!G8</f>
        <v>0</v>
      </c>
      <c r="J100" s="136" t="str">
        <f>IF(I102=0,"",I100/I102*100)</f>
        <v/>
      </c>
    </row>
    <row r="101" spans="1:10" ht="25.5" customHeight="1" x14ac:dyDescent="0.2">
      <c r="A101" s="128"/>
      <c r="B101" s="133" t="s">
        <v>166</v>
      </c>
      <c r="C101" s="227" t="s">
        <v>28</v>
      </c>
      <c r="D101" s="228"/>
      <c r="E101" s="228"/>
      <c r="F101" s="138" t="s">
        <v>166</v>
      </c>
      <c r="G101" s="139"/>
      <c r="H101" s="139"/>
      <c r="I101" s="139">
        <f>'SO 01 004 Pol'!G98</f>
        <v>0</v>
      </c>
      <c r="J101" s="136" t="str">
        <f>IF(I102=0,"",I101/I102*100)</f>
        <v/>
      </c>
    </row>
    <row r="102" spans="1:10" ht="25.5" customHeight="1" x14ac:dyDescent="0.2">
      <c r="A102" s="129"/>
      <c r="B102" s="134" t="s">
        <v>1</v>
      </c>
      <c r="C102" s="134"/>
      <c r="D102" s="135"/>
      <c r="E102" s="135"/>
      <c r="F102" s="140"/>
      <c r="G102" s="141"/>
      <c r="H102" s="141"/>
      <c r="I102" s="141">
        <f>SUM(I55:I101)</f>
        <v>0</v>
      </c>
      <c r="J102" s="137">
        <f>SUM(J55:J101)</f>
        <v>0</v>
      </c>
    </row>
    <row r="103" spans="1:10" x14ac:dyDescent="0.2">
      <c r="F103" s="93"/>
      <c r="G103" s="92"/>
      <c r="H103" s="93"/>
      <c r="I103" s="92"/>
      <c r="J103" s="94"/>
    </row>
    <row r="104" spans="1:10" x14ac:dyDescent="0.2">
      <c r="F104" s="93"/>
      <c r="G104" s="92"/>
      <c r="H104" s="93"/>
      <c r="I104" s="92"/>
      <c r="J104" s="94"/>
    </row>
    <row r="105" spans="1:10" x14ac:dyDescent="0.2">
      <c r="F105" s="93"/>
      <c r="G105" s="92"/>
      <c r="H105" s="93"/>
      <c r="I105" s="92"/>
      <c r="J105" s="94"/>
    </row>
  </sheetData>
  <sheetProtection algorithmName="SHA-512" hashValue="Ug9ysdMIPGwEgHorM8j6u47+MX3DgdF93/X48PoXVsK5d1TnuPr1ySp1tGPpy6lRNnPmZYB5uv4SEueASjpJFw==" saltValue="57hCfn12a1GPWOK+LGfvdA=="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D13:G13"/>
    <mergeCell ref="E4:J4"/>
    <mergeCell ref="G16:H16"/>
    <mergeCell ref="G17:H17"/>
    <mergeCell ref="E16:F16"/>
    <mergeCell ref="D35:E35"/>
    <mergeCell ref="G24:I24"/>
    <mergeCell ref="G23:I23"/>
    <mergeCell ref="E19:F19"/>
    <mergeCell ref="E20:F20"/>
    <mergeCell ref="I20:J20"/>
    <mergeCell ref="I21:J21"/>
    <mergeCell ref="G19:H19"/>
    <mergeCell ref="G20:H20"/>
    <mergeCell ref="G29:I29"/>
    <mergeCell ref="G25:I25"/>
    <mergeCell ref="I19:J19"/>
    <mergeCell ref="G28:I28"/>
    <mergeCell ref="C39:E39"/>
    <mergeCell ref="C40:E40"/>
    <mergeCell ref="C41:E41"/>
    <mergeCell ref="C42:E42"/>
    <mergeCell ref="C43:E43"/>
    <mergeCell ref="C44:E44"/>
    <mergeCell ref="C45:E45"/>
    <mergeCell ref="C46:E46"/>
    <mergeCell ref="C47:E47"/>
    <mergeCell ref="B48:E48"/>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100:E100"/>
    <mergeCell ref="C101:E101"/>
    <mergeCell ref="C95:E95"/>
    <mergeCell ref="C96:E96"/>
    <mergeCell ref="C97:E97"/>
    <mergeCell ref="C98:E98"/>
    <mergeCell ref="C99:E9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69" t="s">
        <v>6</v>
      </c>
      <c r="B1" s="269"/>
      <c r="C1" s="270"/>
      <c r="D1" s="269"/>
      <c r="E1" s="269"/>
      <c r="F1" s="269"/>
      <c r="G1" s="269"/>
    </row>
    <row r="2" spans="1:7" ht="24.95" customHeight="1" x14ac:dyDescent="0.2">
      <c r="A2" s="77" t="s">
        <v>7</v>
      </c>
      <c r="B2" s="76"/>
      <c r="C2" s="271"/>
      <c r="D2" s="271"/>
      <c r="E2" s="271"/>
      <c r="F2" s="271"/>
      <c r="G2" s="272"/>
    </row>
    <row r="3" spans="1:7" ht="24.95" customHeight="1" x14ac:dyDescent="0.2">
      <c r="A3" s="77" t="s">
        <v>8</v>
      </c>
      <c r="B3" s="76"/>
      <c r="C3" s="271"/>
      <c r="D3" s="271"/>
      <c r="E3" s="271"/>
      <c r="F3" s="271"/>
      <c r="G3" s="272"/>
    </row>
    <row r="4" spans="1:7" ht="24.95" customHeight="1" x14ac:dyDescent="0.2">
      <c r="A4" s="77" t="s">
        <v>9</v>
      </c>
      <c r="B4" s="76"/>
      <c r="C4" s="271"/>
      <c r="D4" s="271"/>
      <c r="E4" s="271"/>
      <c r="F4" s="271"/>
      <c r="G4" s="272"/>
    </row>
    <row r="5" spans="1:7" x14ac:dyDescent="0.2">
      <c r="B5" s="6"/>
      <c r="C5" s="7"/>
      <c r="D5" s="8"/>
    </row>
  </sheetData>
  <sheetProtection algorithmName="SHA-512" hashValue="8jpHLUNz3gWNbcO/5Bb60POFw/fMMQcFkPTm1/7N4wpb8k6aEiyk0FpgYYr4BzuRGN5H6Ldd5OLsJgmbfXuzSA==" saltValue="O3tRB0o9UYHb0OSqzEiAN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63.28515625" style="9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77" t="s">
        <v>167</v>
      </c>
      <c r="B1" s="277"/>
      <c r="C1" s="277"/>
      <c r="D1" s="277"/>
      <c r="E1" s="277"/>
      <c r="F1" s="277"/>
      <c r="G1" s="277"/>
      <c r="AG1" t="s">
        <v>168</v>
      </c>
    </row>
    <row r="2" spans="1:60" ht="24.95" customHeight="1" x14ac:dyDescent="0.2">
      <c r="A2" s="144" t="s">
        <v>7</v>
      </c>
      <c r="B2" s="76" t="s">
        <v>43</v>
      </c>
      <c r="C2" s="278" t="s">
        <v>44</v>
      </c>
      <c r="D2" s="279"/>
      <c r="E2" s="279"/>
      <c r="F2" s="279"/>
      <c r="G2" s="280"/>
      <c r="AG2" t="s">
        <v>169</v>
      </c>
    </row>
    <row r="3" spans="1:60" ht="24.95" customHeight="1" x14ac:dyDescent="0.2">
      <c r="A3" s="144" t="s">
        <v>8</v>
      </c>
      <c r="B3" s="76" t="s">
        <v>52</v>
      </c>
      <c r="C3" s="278" t="s">
        <v>53</v>
      </c>
      <c r="D3" s="279"/>
      <c r="E3" s="279"/>
      <c r="F3" s="279"/>
      <c r="G3" s="280"/>
      <c r="AC3" s="91" t="s">
        <v>169</v>
      </c>
      <c r="AG3" t="s">
        <v>170</v>
      </c>
    </row>
    <row r="4" spans="1:60" ht="24.95" customHeight="1" x14ac:dyDescent="0.2">
      <c r="A4" s="145" t="s">
        <v>9</v>
      </c>
      <c r="B4" s="146" t="s">
        <v>54</v>
      </c>
      <c r="C4" s="281" t="s">
        <v>55</v>
      </c>
      <c r="D4" s="282"/>
      <c r="E4" s="282"/>
      <c r="F4" s="282"/>
      <c r="G4" s="283"/>
      <c r="AG4" t="s">
        <v>171</v>
      </c>
    </row>
    <row r="5" spans="1:60" x14ac:dyDescent="0.2">
      <c r="D5" s="143"/>
    </row>
    <row r="6" spans="1:60" ht="38.25" x14ac:dyDescent="0.2">
      <c r="A6" s="148" t="s">
        <v>172</v>
      </c>
      <c r="B6" s="150" t="s">
        <v>173</v>
      </c>
      <c r="C6" s="150" t="s">
        <v>174</v>
      </c>
      <c r="D6" s="149" t="s">
        <v>175</v>
      </c>
      <c r="E6" s="148" t="s">
        <v>176</v>
      </c>
      <c r="F6" s="147" t="s">
        <v>177</v>
      </c>
      <c r="G6" s="148" t="s">
        <v>29</v>
      </c>
      <c r="H6" s="151" t="s">
        <v>30</v>
      </c>
      <c r="I6" s="151" t="s">
        <v>178</v>
      </c>
      <c r="J6" s="151" t="s">
        <v>31</v>
      </c>
      <c r="K6" s="151" t="s">
        <v>179</v>
      </c>
      <c r="L6" s="151" t="s">
        <v>180</v>
      </c>
      <c r="M6" s="151" t="s">
        <v>181</v>
      </c>
      <c r="N6" s="151" t="s">
        <v>182</v>
      </c>
      <c r="O6" s="151" t="s">
        <v>183</v>
      </c>
      <c r="P6" s="151" t="s">
        <v>184</v>
      </c>
      <c r="Q6" s="151" t="s">
        <v>185</v>
      </c>
      <c r="R6" s="151" t="s">
        <v>186</v>
      </c>
      <c r="S6" s="151" t="s">
        <v>187</v>
      </c>
      <c r="T6" s="151" t="s">
        <v>188</v>
      </c>
      <c r="U6" s="151" t="s">
        <v>189</v>
      </c>
      <c r="V6" s="151" t="s">
        <v>190</v>
      </c>
      <c r="W6" s="151" t="s">
        <v>191</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192</v>
      </c>
      <c r="B8" s="168" t="s">
        <v>82</v>
      </c>
      <c r="C8" s="190" t="s">
        <v>83</v>
      </c>
      <c r="D8" s="169"/>
      <c r="E8" s="170"/>
      <c r="F8" s="171"/>
      <c r="G8" s="171">
        <f>SUMIF(AG9:AG49,"&lt;&gt;NOR",G9:G49)</f>
        <v>0</v>
      </c>
      <c r="H8" s="171"/>
      <c r="I8" s="171">
        <f>SUM(I9:I49)</f>
        <v>0</v>
      </c>
      <c r="J8" s="171"/>
      <c r="K8" s="171">
        <f>SUM(K9:K49)</f>
        <v>0</v>
      </c>
      <c r="L8" s="171"/>
      <c r="M8" s="171">
        <f>SUM(M9:M49)</f>
        <v>0</v>
      </c>
      <c r="N8" s="171"/>
      <c r="O8" s="171">
        <f>SUM(O9:O49)</f>
        <v>0</v>
      </c>
      <c r="P8" s="171"/>
      <c r="Q8" s="171">
        <f>SUM(Q9:Q49)</f>
        <v>0</v>
      </c>
      <c r="R8" s="171"/>
      <c r="S8" s="171"/>
      <c r="T8" s="172"/>
      <c r="U8" s="166"/>
      <c r="V8" s="166">
        <f>SUM(V9:V49)</f>
        <v>181.58999999999997</v>
      </c>
      <c r="W8" s="166"/>
      <c r="AG8" t="s">
        <v>193</v>
      </c>
    </row>
    <row r="9" spans="1:60" ht="22.5" outlineLevel="1" x14ac:dyDescent="0.2">
      <c r="A9" s="173">
        <v>1</v>
      </c>
      <c r="B9" s="174" t="s">
        <v>194</v>
      </c>
      <c r="C9" s="191" t="s">
        <v>195</v>
      </c>
      <c r="D9" s="175" t="s">
        <v>196</v>
      </c>
      <c r="E9" s="176">
        <v>0.51870000000000005</v>
      </c>
      <c r="F9" s="177"/>
      <c r="G9" s="178">
        <f>ROUND(E9*F9,2)</f>
        <v>0</v>
      </c>
      <c r="H9" s="177"/>
      <c r="I9" s="178">
        <f>ROUND(E9*H9,2)</f>
        <v>0</v>
      </c>
      <c r="J9" s="177"/>
      <c r="K9" s="178">
        <f>ROUND(E9*J9,2)</f>
        <v>0</v>
      </c>
      <c r="L9" s="178">
        <v>21</v>
      </c>
      <c r="M9" s="178">
        <f>G9*(1+L9/100)</f>
        <v>0</v>
      </c>
      <c r="N9" s="178">
        <v>0</v>
      </c>
      <c r="O9" s="178">
        <f>ROUND(E9*N9,2)</f>
        <v>0</v>
      </c>
      <c r="P9" s="178">
        <v>0</v>
      </c>
      <c r="Q9" s="178">
        <f>ROUND(E9*P9,2)</f>
        <v>0</v>
      </c>
      <c r="R9" s="178" t="s">
        <v>197</v>
      </c>
      <c r="S9" s="178" t="s">
        <v>198</v>
      </c>
      <c r="T9" s="179" t="s">
        <v>198</v>
      </c>
      <c r="U9" s="162">
        <v>3.8420000000000001</v>
      </c>
      <c r="V9" s="162">
        <f>ROUND(E9*U9,2)</f>
        <v>1.99</v>
      </c>
      <c r="W9" s="162"/>
      <c r="X9" s="152"/>
      <c r="Y9" s="152"/>
      <c r="Z9" s="152"/>
      <c r="AA9" s="152"/>
      <c r="AB9" s="152"/>
      <c r="AC9" s="152"/>
      <c r="AD9" s="152"/>
      <c r="AE9" s="152"/>
      <c r="AF9" s="152"/>
      <c r="AG9" s="152" t="s">
        <v>199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5" t="s">
        <v>200</v>
      </c>
      <c r="D10" s="276"/>
      <c r="E10" s="276"/>
      <c r="F10" s="276"/>
      <c r="G10" s="276"/>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201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192" t="s">
        <v>202</v>
      </c>
      <c r="D11" s="164"/>
      <c r="E11" s="165">
        <v>0.52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203</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33.75" outlineLevel="1" x14ac:dyDescent="0.2">
      <c r="A12" s="173">
        <v>2</v>
      </c>
      <c r="B12" s="174" t="s">
        <v>204</v>
      </c>
      <c r="C12" s="191" t="s">
        <v>205</v>
      </c>
      <c r="D12" s="175" t="s">
        <v>206</v>
      </c>
      <c r="E12" s="176">
        <v>87.44</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t="s">
        <v>207</v>
      </c>
      <c r="S12" s="178" t="s">
        <v>198</v>
      </c>
      <c r="T12" s="179" t="s">
        <v>198</v>
      </c>
      <c r="U12" s="162">
        <v>0.71719999999999995</v>
      </c>
      <c r="V12" s="162">
        <f>ROUND(E12*U12,2)</f>
        <v>62.71</v>
      </c>
      <c r="W12" s="162"/>
      <c r="X12" s="152"/>
      <c r="Y12" s="152"/>
      <c r="Z12" s="152"/>
      <c r="AA12" s="152"/>
      <c r="AB12" s="152"/>
      <c r="AC12" s="152"/>
      <c r="AD12" s="152"/>
      <c r="AE12" s="152"/>
      <c r="AF12" s="152"/>
      <c r="AG12" s="152" t="s">
        <v>199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192" t="s">
        <v>208</v>
      </c>
      <c r="D13" s="164"/>
      <c r="E13" s="165">
        <v>28.98</v>
      </c>
      <c r="F13" s="162"/>
      <c r="G13" s="162"/>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203</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192" t="s">
        <v>209</v>
      </c>
      <c r="D14" s="164"/>
      <c r="E14" s="165">
        <v>53.92</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203</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2" t="s">
        <v>210</v>
      </c>
      <c r="D15" s="164"/>
      <c r="E15" s="165">
        <v>4.54</v>
      </c>
      <c r="F15" s="162"/>
      <c r="G15" s="162"/>
      <c r="H15" s="162"/>
      <c r="I15" s="162"/>
      <c r="J15" s="162"/>
      <c r="K15" s="162"/>
      <c r="L15" s="162"/>
      <c r="M15" s="162"/>
      <c r="N15" s="162"/>
      <c r="O15" s="162"/>
      <c r="P15" s="162"/>
      <c r="Q15" s="162"/>
      <c r="R15" s="162"/>
      <c r="S15" s="162"/>
      <c r="T15" s="162"/>
      <c r="U15" s="162"/>
      <c r="V15" s="162"/>
      <c r="W15" s="162"/>
      <c r="X15" s="152"/>
      <c r="Y15" s="152"/>
      <c r="Z15" s="152"/>
      <c r="AA15" s="152"/>
      <c r="AB15" s="152"/>
      <c r="AC15" s="152"/>
      <c r="AD15" s="152"/>
      <c r="AE15" s="152"/>
      <c r="AF15" s="152"/>
      <c r="AG15" s="152" t="s">
        <v>203</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73">
        <v>3</v>
      </c>
      <c r="B16" s="174" t="s">
        <v>211</v>
      </c>
      <c r="C16" s="191" t="s">
        <v>212</v>
      </c>
      <c r="D16" s="175" t="s">
        <v>206</v>
      </c>
      <c r="E16" s="176">
        <v>6.38</v>
      </c>
      <c r="F16" s="177"/>
      <c r="G16" s="178">
        <f>ROUND(E16*F16,2)</f>
        <v>0</v>
      </c>
      <c r="H16" s="177"/>
      <c r="I16" s="178">
        <f>ROUND(E16*H16,2)</f>
        <v>0</v>
      </c>
      <c r="J16" s="177"/>
      <c r="K16" s="178">
        <f>ROUND(E16*J16,2)</f>
        <v>0</v>
      </c>
      <c r="L16" s="178">
        <v>21</v>
      </c>
      <c r="M16" s="178">
        <f>G16*(1+L16/100)</f>
        <v>0</v>
      </c>
      <c r="N16" s="178">
        <v>0</v>
      </c>
      <c r="O16" s="178">
        <f>ROUND(E16*N16,2)</f>
        <v>0</v>
      </c>
      <c r="P16" s="178">
        <v>0</v>
      </c>
      <c r="Q16" s="178">
        <f>ROUND(E16*P16,2)</f>
        <v>0</v>
      </c>
      <c r="R16" s="178" t="s">
        <v>207</v>
      </c>
      <c r="S16" s="178" t="s">
        <v>198</v>
      </c>
      <c r="T16" s="179" t="s">
        <v>198</v>
      </c>
      <c r="U16" s="162">
        <v>0.58499999999999996</v>
      </c>
      <c r="V16" s="162">
        <f>ROUND(E16*U16,2)</f>
        <v>3.73</v>
      </c>
      <c r="W16" s="162"/>
      <c r="X16" s="152"/>
      <c r="Y16" s="152"/>
      <c r="Z16" s="152"/>
      <c r="AA16" s="152"/>
      <c r="AB16" s="152"/>
      <c r="AC16" s="152"/>
      <c r="AD16" s="152"/>
      <c r="AE16" s="152"/>
      <c r="AF16" s="152"/>
      <c r="AG16" s="152" t="s">
        <v>199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2" t="s">
        <v>213</v>
      </c>
      <c r="D17" s="164"/>
      <c r="E17" s="165">
        <v>6.38</v>
      </c>
      <c r="F17" s="162"/>
      <c r="G17" s="162"/>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203</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73">
        <v>4</v>
      </c>
      <c r="B18" s="174" t="s">
        <v>214</v>
      </c>
      <c r="C18" s="191" t="s">
        <v>215</v>
      </c>
      <c r="D18" s="175" t="s">
        <v>206</v>
      </c>
      <c r="E18" s="176">
        <v>9.75</v>
      </c>
      <c r="F18" s="177"/>
      <c r="G18" s="178">
        <f>ROUND(E18*F18,2)</f>
        <v>0</v>
      </c>
      <c r="H18" s="177"/>
      <c r="I18" s="178">
        <f>ROUND(E18*H18,2)</f>
        <v>0</v>
      </c>
      <c r="J18" s="177"/>
      <c r="K18" s="178">
        <f>ROUND(E18*J18,2)</f>
        <v>0</v>
      </c>
      <c r="L18" s="178">
        <v>21</v>
      </c>
      <c r="M18" s="178">
        <f>G18*(1+L18/100)</f>
        <v>0</v>
      </c>
      <c r="N18" s="178">
        <v>0</v>
      </c>
      <c r="O18" s="178">
        <f>ROUND(E18*N18,2)</f>
        <v>0</v>
      </c>
      <c r="P18" s="178">
        <v>0</v>
      </c>
      <c r="Q18" s="178">
        <f>ROUND(E18*P18,2)</f>
        <v>0</v>
      </c>
      <c r="R18" s="178" t="s">
        <v>207</v>
      </c>
      <c r="S18" s="178" t="s">
        <v>216</v>
      </c>
      <c r="T18" s="179" t="s">
        <v>216</v>
      </c>
      <c r="U18" s="162">
        <v>1.3525</v>
      </c>
      <c r="V18" s="162">
        <f>ROUND(E18*U18,2)</f>
        <v>13.19</v>
      </c>
      <c r="W18" s="162"/>
      <c r="X18" s="152"/>
      <c r="Y18" s="152"/>
      <c r="Z18" s="152"/>
      <c r="AA18" s="152"/>
      <c r="AB18" s="152"/>
      <c r="AC18" s="152"/>
      <c r="AD18" s="152"/>
      <c r="AE18" s="152"/>
      <c r="AF18" s="152"/>
      <c r="AG18" s="152" t="s">
        <v>199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2" t="s">
        <v>217</v>
      </c>
      <c r="D19" s="164"/>
      <c r="E19" s="165">
        <v>9.75</v>
      </c>
      <c r="F19" s="162"/>
      <c r="G19" s="162"/>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203</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3">
        <v>5</v>
      </c>
      <c r="B20" s="174" t="s">
        <v>218</v>
      </c>
      <c r="C20" s="191" t="s">
        <v>219</v>
      </c>
      <c r="D20" s="175" t="s">
        <v>196</v>
      </c>
      <c r="E20" s="176">
        <v>0.42599999999999999</v>
      </c>
      <c r="F20" s="177"/>
      <c r="G20" s="178">
        <f>ROUND(E20*F20,2)</f>
        <v>0</v>
      </c>
      <c r="H20" s="177"/>
      <c r="I20" s="178">
        <f>ROUND(E20*H20,2)</f>
        <v>0</v>
      </c>
      <c r="J20" s="177"/>
      <c r="K20" s="178">
        <f>ROUND(E20*J20,2)</f>
        <v>0</v>
      </c>
      <c r="L20" s="178">
        <v>21</v>
      </c>
      <c r="M20" s="178">
        <f>G20*(1+L20/100)</f>
        <v>0</v>
      </c>
      <c r="N20" s="178">
        <v>0</v>
      </c>
      <c r="O20" s="178">
        <f>ROUND(E20*N20,2)</f>
        <v>0</v>
      </c>
      <c r="P20" s="178">
        <v>0</v>
      </c>
      <c r="Q20" s="178">
        <f>ROUND(E20*P20,2)</f>
        <v>0</v>
      </c>
      <c r="R20" s="178" t="s">
        <v>207</v>
      </c>
      <c r="S20" s="178" t="s">
        <v>198</v>
      </c>
      <c r="T20" s="179" t="s">
        <v>198</v>
      </c>
      <c r="U20" s="162">
        <v>1.421</v>
      </c>
      <c r="V20" s="162">
        <f>ROUND(E20*U20,2)</f>
        <v>0.61</v>
      </c>
      <c r="W20" s="162"/>
      <c r="X20" s="152"/>
      <c r="Y20" s="152"/>
      <c r="Z20" s="152"/>
      <c r="AA20" s="152"/>
      <c r="AB20" s="152"/>
      <c r="AC20" s="152"/>
      <c r="AD20" s="152"/>
      <c r="AE20" s="152"/>
      <c r="AF20" s="152"/>
      <c r="AG20" s="152" t="s">
        <v>199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2" t="s">
        <v>220</v>
      </c>
      <c r="D21" s="164"/>
      <c r="E21" s="165">
        <v>0.26</v>
      </c>
      <c r="F21" s="162"/>
      <c r="G21" s="162"/>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203</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192" t="s">
        <v>221</v>
      </c>
      <c r="D22" s="164"/>
      <c r="E22" s="165">
        <v>0.17</v>
      </c>
      <c r="F22" s="162"/>
      <c r="G22" s="162"/>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203</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45" outlineLevel="1" x14ac:dyDescent="0.2">
      <c r="A23" s="173">
        <v>6</v>
      </c>
      <c r="B23" s="174" t="s">
        <v>222</v>
      </c>
      <c r="C23" s="191" t="s">
        <v>223</v>
      </c>
      <c r="D23" s="175" t="s">
        <v>206</v>
      </c>
      <c r="E23" s="176">
        <v>8.18</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t="s">
        <v>207</v>
      </c>
      <c r="S23" s="178" t="s">
        <v>198</v>
      </c>
      <c r="T23" s="179" t="s">
        <v>198</v>
      </c>
      <c r="U23" s="162">
        <v>1.179</v>
      </c>
      <c r="V23" s="162">
        <f>ROUND(E23*U23,2)</f>
        <v>9.64</v>
      </c>
      <c r="W23" s="162"/>
      <c r="X23" s="152"/>
      <c r="Y23" s="152"/>
      <c r="Z23" s="152"/>
      <c r="AA23" s="152"/>
      <c r="AB23" s="152"/>
      <c r="AC23" s="152"/>
      <c r="AD23" s="152"/>
      <c r="AE23" s="152"/>
      <c r="AF23" s="152"/>
      <c r="AG23" s="152" t="s">
        <v>199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192" t="s">
        <v>224</v>
      </c>
      <c r="D24" s="164"/>
      <c r="E24" s="165">
        <v>7.23</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203</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2" t="s">
        <v>225</v>
      </c>
      <c r="D25" s="164"/>
      <c r="E25" s="165">
        <v>0.95</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203</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45" outlineLevel="1" x14ac:dyDescent="0.2">
      <c r="A26" s="180">
        <v>7</v>
      </c>
      <c r="B26" s="181" t="s">
        <v>226</v>
      </c>
      <c r="C26" s="193" t="s">
        <v>227</v>
      </c>
      <c r="D26" s="182" t="s">
        <v>206</v>
      </c>
      <c r="E26" s="183">
        <v>8.18</v>
      </c>
      <c r="F26" s="184"/>
      <c r="G26" s="185">
        <f>ROUND(E26*F26,2)</f>
        <v>0</v>
      </c>
      <c r="H26" s="184"/>
      <c r="I26" s="185">
        <f>ROUND(E26*H26,2)</f>
        <v>0</v>
      </c>
      <c r="J26" s="184"/>
      <c r="K26" s="185">
        <f>ROUND(E26*J26,2)</f>
        <v>0</v>
      </c>
      <c r="L26" s="185">
        <v>21</v>
      </c>
      <c r="M26" s="185">
        <f>G26*(1+L26/100)</f>
        <v>0</v>
      </c>
      <c r="N26" s="185">
        <v>0</v>
      </c>
      <c r="O26" s="185">
        <f>ROUND(E26*N26,2)</f>
        <v>0</v>
      </c>
      <c r="P26" s="185">
        <v>0</v>
      </c>
      <c r="Q26" s="185">
        <f>ROUND(E26*P26,2)</f>
        <v>0</v>
      </c>
      <c r="R26" s="185" t="s">
        <v>207</v>
      </c>
      <c r="S26" s="185" t="s">
        <v>198</v>
      </c>
      <c r="T26" s="186" t="s">
        <v>198</v>
      </c>
      <c r="U26" s="162">
        <v>0.497</v>
      </c>
      <c r="V26" s="162">
        <f>ROUND(E26*U26,2)</f>
        <v>4.07</v>
      </c>
      <c r="W26" s="162"/>
      <c r="X26" s="152"/>
      <c r="Y26" s="152"/>
      <c r="Z26" s="152"/>
      <c r="AA26" s="152"/>
      <c r="AB26" s="152"/>
      <c r="AC26" s="152"/>
      <c r="AD26" s="152"/>
      <c r="AE26" s="152"/>
      <c r="AF26" s="152"/>
      <c r="AG26" s="152" t="s">
        <v>199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3">
        <v>8</v>
      </c>
      <c r="B27" s="174" t="s">
        <v>228</v>
      </c>
      <c r="C27" s="191" t="s">
        <v>229</v>
      </c>
      <c r="D27" s="175" t="s">
        <v>230</v>
      </c>
      <c r="E27" s="176">
        <v>0.2382</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t="s">
        <v>197</v>
      </c>
      <c r="S27" s="178" t="s">
        <v>198</v>
      </c>
      <c r="T27" s="179" t="s">
        <v>198</v>
      </c>
      <c r="U27" s="162">
        <v>20.6</v>
      </c>
      <c r="V27" s="162">
        <f>ROUND(E27*U27,2)</f>
        <v>4.91</v>
      </c>
      <c r="W27" s="162"/>
      <c r="X27" s="152"/>
      <c r="Y27" s="152"/>
      <c r="Z27" s="152"/>
      <c r="AA27" s="152"/>
      <c r="AB27" s="152"/>
      <c r="AC27" s="152"/>
      <c r="AD27" s="152"/>
      <c r="AE27" s="152"/>
      <c r="AF27" s="152"/>
      <c r="AG27" s="152" t="s">
        <v>199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5" t="s">
        <v>231</v>
      </c>
      <c r="D28" s="276"/>
      <c r="E28" s="276"/>
      <c r="F28" s="276"/>
      <c r="G28" s="276"/>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201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192" t="s">
        <v>232</v>
      </c>
      <c r="D29" s="164"/>
      <c r="E29" s="165">
        <v>0.06</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203</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2" t="s">
        <v>233</v>
      </c>
      <c r="D30" s="164"/>
      <c r="E30" s="165">
        <v>0.09</v>
      </c>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203</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2" t="s">
        <v>232</v>
      </c>
      <c r="D31" s="164"/>
      <c r="E31" s="165">
        <v>0.06</v>
      </c>
      <c r="F31" s="162"/>
      <c r="G31" s="162"/>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203</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2" t="s">
        <v>234</v>
      </c>
      <c r="D32" s="164"/>
      <c r="E32" s="165">
        <v>0.02</v>
      </c>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203</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73">
        <v>9</v>
      </c>
      <c r="B33" s="174" t="s">
        <v>235</v>
      </c>
      <c r="C33" s="191" t="s">
        <v>236</v>
      </c>
      <c r="D33" s="175" t="s">
        <v>206</v>
      </c>
      <c r="E33" s="176">
        <v>47.27</v>
      </c>
      <c r="F33" s="177"/>
      <c r="G33" s="178">
        <f>ROUND(E33*F33,2)</f>
        <v>0</v>
      </c>
      <c r="H33" s="177"/>
      <c r="I33" s="178">
        <f>ROUND(E33*H33,2)</f>
        <v>0</v>
      </c>
      <c r="J33" s="177"/>
      <c r="K33" s="178">
        <f>ROUND(E33*J33,2)</f>
        <v>0</v>
      </c>
      <c r="L33" s="178">
        <v>21</v>
      </c>
      <c r="M33" s="178">
        <f>G33*(1+L33/100)</f>
        <v>0</v>
      </c>
      <c r="N33" s="178">
        <v>0</v>
      </c>
      <c r="O33" s="178">
        <f>ROUND(E33*N33,2)</f>
        <v>0</v>
      </c>
      <c r="P33" s="178">
        <v>0</v>
      </c>
      <c r="Q33" s="178">
        <f>ROUND(E33*P33,2)</f>
        <v>0</v>
      </c>
      <c r="R33" s="178"/>
      <c r="S33" s="178" t="s">
        <v>237</v>
      </c>
      <c r="T33" s="179" t="s">
        <v>238</v>
      </c>
      <c r="U33" s="162">
        <v>0</v>
      </c>
      <c r="V33" s="162">
        <f>ROUND(E33*U33,2)</f>
        <v>0</v>
      </c>
      <c r="W33" s="162"/>
      <c r="X33" s="152"/>
      <c r="Y33" s="152"/>
      <c r="Z33" s="152"/>
      <c r="AA33" s="152"/>
      <c r="AB33" s="152"/>
      <c r="AC33" s="152"/>
      <c r="AD33" s="152"/>
      <c r="AE33" s="152"/>
      <c r="AF33" s="152"/>
      <c r="AG33" s="152" t="s">
        <v>199</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2" t="s">
        <v>239</v>
      </c>
      <c r="D34" s="164"/>
      <c r="E34" s="165">
        <v>47.27</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203</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3">
        <v>10</v>
      </c>
      <c r="B35" s="174" t="s">
        <v>240</v>
      </c>
      <c r="C35" s="191" t="s">
        <v>241</v>
      </c>
      <c r="D35" s="175" t="s">
        <v>206</v>
      </c>
      <c r="E35" s="176">
        <v>13.36</v>
      </c>
      <c r="F35" s="177"/>
      <c r="G35" s="178">
        <f>ROUND(E35*F35,2)</f>
        <v>0</v>
      </c>
      <c r="H35" s="177"/>
      <c r="I35" s="178">
        <f>ROUND(E35*H35,2)</f>
        <v>0</v>
      </c>
      <c r="J35" s="177"/>
      <c r="K35" s="178">
        <f>ROUND(E35*J35,2)</f>
        <v>0</v>
      </c>
      <c r="L35" s="178">
        <v>21</v>
      </c>
      <c r="M35" s="178">
        <f>G35*(1+L35/100)</f>
        <v>0</v>
      </c>
      <c r="N35" s="178">
        <v>0</v>
      </c>
      <c r="O35" s="178">
        <f>ROUND(E35*N35,2)</f>
        <v>0</v>
      </c>
      <c r="P35" s="178">
        <v>0</v>
      </c>
      <c r="Q35" s="178">
        <f>ROUND(E35*P35,2)</f>
        <v>0</v>
      </c>
      <c r="R35" s="178" t="s">
        <v>207</v>
      </c>
      <c r="S35" s="178" t="s">
        <v>198</v>
      </c>
      <c r="T35" s="179" t="s">
        <v>198</v>
      </c>
      <c r="U35" s="162">
        <v>0.52915000000000001</v>
      </c>
      <c r="V35" s="162">
        <f>ROUND(E35*U35,2)</f>
        <v>7.07</v>
      </c>
      <c r="W35" s="162"/>
      <c r="X35" s="152"/>
      <c r="Y35" s="152"/>
      <c r="Z35" s="152"/>
      <c r="AA35" s="152"/>
      <c r="AB35" s="152"/>
      <c r="AC35" s="152"/>
      <c r="AD35" s="152"/>
      <c r="AE35" s="152"/>
      <c r="AF35" s="152"/>
      <c r="AG35" s="152" t="s">
        <v>199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75" t="s">
        <v>242</v>
      </c>
      <c r="D36" s="276"/>
      <c r="E36" s="276"/>
      <c r="F36" s="276"/>
      <c r="G36" s="276"/>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201</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2" t="s">
        <v>243</v>
      </c>
      <c r="D37" s="164"/>
      <c r="E37" s="165">
        <v>9.76</v>
      </c>
      <c r="F37" s="162"/>
      <c r="G37" s="162"/>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203</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192" t="s">
        <v>244</v>
      </c>
      <c r="D38" s="164"/>
      <c r="E38" s="165">
        <v>3.6</v>
      </c>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203</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3">
        <v>11</v>
      </c>
      <c r="B39" s="174" t="s">
        <v>245</v>
      </c>
      <c r="C39" s="191" t="s">
        <v>246</v>
      </c>
      <c r="D39" s="175" t="s">
        <v>206</v>
      </c>
      <c r="E39" s="176">
        <v>12.7</v>
      </c>
      <c r="F39" s="177"/>
      <c r="G39" s="178">
        <f>ROUND(E39*F39,2)</f>
        <v>0</v>
      </c>
      <c r="H39" s="177"/>
      <c r="I39" s="178">
        <f>ROUND(E39*H39,2)</f>
        <v>0</v>
      </c>
      <c r="J39" s="177"/>
      <c r="K39" s="178">
        <f>ROUND(E39*J39,2)</f>
        <v>0</v>
      </c>
      <c r="L39" s="178">
        <v>21</v>
      </c>
      <c r="M39" s="178">
        <f>G39*(1+L39/100)</f>
        <v>0</v>
      </c>
      <c r="N39" s="178">
        <v>0</v>
      </c>
      <c r="O39" s="178">
        <f>ROUND(E39*N39,2)</f>
        <v>0</v>
      </c>
      <c r="P39" s="178">
        <v>0</v>
      </c>
      <c r="Q39" s="178">
        <f>ROUND(E39*P39,2)</f>
        <v>0</v>
      </c>
      <c r="R39" s="178" t="s">
        <v>207</v>
      </c>
      <c r="S39" s="178" t="s">
        <v>198</v>
      </c>
      <c r="T39" s="179" t="s">
        <v>198</v>
      </c>
      <c r="U39" s="162">
        <v>0.55488999999999999</v>
      </c>
      <c r="V39" s="162">
        <f>ROUND(E39*U39,2)</f>
        <v>7.05</v>
      </c>
      <c r="W39" s="162"/>
      <c r="X39" s="152"/>
      <c r="Y39" s="152"/>
      <c r="Z39" s="152"/>
      <c r="AA39" s="152"/>
      <c r="AB39" s="152"/>
      <c r="AC39" s="152"/>
      <c r="AD39" s="152"/>
      <c r="AE39" s="152"/>
      <c r="AF39" s="152"/>
      <c r="AG39" s="152" t="s">
        <v>199</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75" t="s">
        <v>242</v>
      </c>
      <c r="D40" s="276"/>
      <c r="E40" s="276"/>
      <c r="F40" s="276"/>
      <c r="G40" s="276"/>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201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192" t="s">
        <v>247</v>
      </c>
      <c r="D41" s="164"/>
      <c r="E41" s="165">
        <v>12.7</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203</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x14ac:dyDescent="0.2">
      <c r="A42" s="173">
        <v>12</v>
      </c>
      <c r="B42" s="174" t="s">
        <v>248</v>
      </c>
      <c r="C42" s="191" t="s">
        <v>249</v>
      </c>
      <c r="D42" s="175" t="s">
        <v>206</v>
      </c>
      <c r="E42" s="176">
        <v>7.9</v>
      </c>
      <c r="F42" s="177"/>
      <c r="G42" s="178">
        <f>ROUND(E42*F42,2)</f>
        <v>0</v>
      </c>
      <c r="H42" s="177"/>
      <c r="I42" s="178">
        <f>ROUND(E42*H42,2)</f>
        <v>0</v>
      </c>
      <c r="J42" s="177"/>
      <c r="K42" s="178">
        <f>ROUND(E42*J42,2)</f>
        <v>0</v>
      </c>
      <c r="L42" s="178">
        <v>21</v>
      </c>
      <c r="M42" s="178">
        <f>G42*(1+L42/100)</f>
        <v>0</v>
      </c>
      <c r="N42" s="178">
        <v>0</v>
      </c>
      <c r="O42" s="178">
        <f>ROUND(E42*N42,2)</f>
        <v>0</v>
      </c>
      <c r="P42" s="178">
        <v>0</v>
      </c>
      <c r="Q42" s="178">
        <f>ROUND(E42*P42,2)</f>
        <v>0</v>
      </c>
      <c r="R42" s="178" t="s">
        <v>207</v>
      </c>
      <c r="S42" s="178" t="s">
        <v>198</v>
      </c>
      <c r="T42" s="179" t="s">
        <v>198</v>
      </c>
      <c r="U42" s="162">
        <v>1.0109999999999999</v>
      </c>
      <c r="V42" s="162">
        <f>ROUND(E42*U42,2)</f>
        <v>7.99</v>
      </c>
      <c r="W42" s="162"/>
      <c r="X42" s="152"/>
      <c r="Y42" s="152"/>
      <c r="Z42" s="152"/>
      <c r="AA42" s="152"/>
      <c r="AB42" s="152"/>
      <c r="AC42" s="152"/>
      <c r="AD42" s="152"/>
      <c r="AE42" s="152"/>
      <c r="AF42" s="152"/>
      <c r="AG42" s="152" t="s">
        <v>199</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192" t="s">
        <v>250</v>
      </c>
      <c r="D43" s="164"/>
      <c r="E43" s="165">
        <v>7.9</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203</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80">
        <v>13</v>
      </c>
      <c r="B44" s="181" t="s">
        <v>251</v>
      </c>
      <c r="C44" s="193" t="s">
        <v>252</v>
      </c>
      <c r="D44" s="182" t="s">
        <v>253</v>
      </c>
      <c r="E44" s="183">
        <v>7</v>
      </c>
      <c r="F44" s="184"/>
      <c r="G44" s="185">
        <f>ROUND(E44*F44,2)</f>
        <v>0</v>
      </c>
      <c r="H44" s="184"/>
      <c r="I44" s="185">
        <f>ROUND(E44*H44,2)</f>
        <v>0</v>
      </c>
      <c r="J44" s="184"/>
      <c r="K44" s="185">
        <f>ROUND(E44*J44,2)</f>
        <v>0</v>
      </c>
      <c r="L44" s="185">
        <v>21</v>
      </c>
      <c r="M44" s="185">
        <f>G44*(1+L44/100)</f>
        <v>0</v>
      </c>
      <c r="N44" s="185">
        <v>0</v>
      </c>
      <c r="O44" s="185">
        <f>ROUND(E44*N44,2)</f>
        <v>0</v>
      </c>
      <c r="P44" s="185">
        <v>0</v>
      </c>
      <c r="Q44" s="185">
        <f>ROUND(E44*P44,2)</f>
        <v>0</v>
      </c>
      <c r="R44" s="185" t="s">
        <v>207</v>
      </c>
      <c r="S44" s="185" t="s">
        <v>198</v>
      </c>
      <c r="T44" s="186" t="s">
        <v>198</v>
      </c>
      <c r="U44" s="162">
        <v>1.54</v>
      </c>
      <c r="V44" s="162">
        <f>ROUND(E44*U44,2)</f>
        <v>10.78</v>
      </c>
      <c r="W44" s="162"/>
      <c r="X44" s="152"/>
      <c r="Y44" s="152"/>
      <c r="Z44" s="152"/>
      <c r="AA44" s="152"/>
      <c r="AB44" s="152"/>
      <c r="AC44" s="152"/>
      <c r="AD44" s="152"/>
      <c r="AE44" s="152"/>
      <c r="AF44" s="152"/>
      <c r="AG44" s="152" t="s">
        <v>199</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ht="33.75" outlineLevel="1" x14ac:dyDescent="0.2">
      <c r="A45" s="173">
        <v>14</v>
      </c>
      <c r="B45" s="174" t="s">
        <v>254</v>
      </c>
      <c r="C45" s="191" t="s">
        <v>255</v>
      </c>
      <c r="D45" s="175" t="s">
        <v>206</v>
      </c>
      <c r="E45" s="176">
        <v>42.12</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t="s">
        <v>207</v>
      </c>
      <c r="S45" s="178" t="s">
        <v>198</v>
      </c>
      <c r="T45" s="179" t="s">
        <v>198</v>
      </c>
      <c r="U45" s="162">
        <v>0.92700000000000005</v>
      </c>
      <c r="V45" s="162">
        <f>ROUND(E45*U45,2)</f>
        <v>39.049999999999997</v>
      </c>
      <c r="W45" s="162"/>
      <c r="X45" s="152"/>
      <c r="Y45" s="152"/>
      <c r="Z45" s="152"/>
      <c r="AA45" s="152"/>
      <c r="AB45" s="152"/>
      <c r="AC45" s="152"/>
      <c r="AD45" s="152"/>
      <c r="AE45" s="152"/>
      <c r="AF45" s="152"/>
      <c r="AG45" s="152" t="s">
        <v>199</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192" t="s">
        <v>256</v>
      </c>
      <c r="D46" s="164"/>
      <c r="E46" s="165">
        <v>42.12</v>
      </c>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203</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73">
        <v>15</v>
      </c>
      <c r="B47" s="174" t="s">
        <v>257</v>
      </c>
      <c r="C47" s="191" t="s">
        <v>258</v>
      </c>
      <c r="D47" s="175" t="s">
        <v>206</v>
      </c>
      <c r="E47" s="176">
        <v>11.44</v>
      </c>
      <c r="F47" s="177"/>
      <c r="G47" s="178">
        <f>ROUND(E47*F47,2)</f>
        <v>0</v>
      </c>
      <c r="H47" s="177"/>
      <c r="I47" s="178">
        <f>ROUND(E47*H47,2)</f>
        <v>0</v>
      </c>
      <c r="J47" s="177"/>
      <c r="K47" s="178">
        <f>ROUND(E47*J47,2)</f>
        <v>0</v>
      </c>
      <c r="L47" s="178">
        <v>21</v>
      </c>
      <c r="M47" s="178">
        <f>G47*(1+L47/100)</f>
        <v>0</v>
      </c>
      <c r="N47" s="178">
        <v>0</v>
      </c>
      <c r="O47" s="178">
        <f>ROUND(E47*N47,2)</f>
        <v>0</v>
      </c>
      <c r="P47" s="178">
        <v>0</v>
      </c>
      <c r="Q47" s="178">
        <f>ROUND(E47*P47,2)</f>
        <v>0</v>
      </c>
      <c r="R47" s="178" t="s">
        <v>207</v>
      </c>
      <c r="S47" s="178" t="s">
        <v>198</v>
      </c>
      <c r="T47" s="179" t="s">
        <v>198</v>
      </c>
      <c r="U47" s="162">
        <v>0.76900000000000002</v>
      </c>
      <c r="V47" s="162">
        <f>ROUND(E47*U47,2)</f>
        <v>8.8000000000000007</v>
      </c>
      <c r="W47" s="162"/>
      <c r="X47" s="152"/>
      <c r="Y47" s="152"/>
      <c r="Z47" s="152"/>
      <c r="AA47" s="152"/>
      <c r="AB47" s="152"/>
      <c r="AC47" s="152"/>
      <c r="AD47" s="152"/>
      <c r="AE47" s="152"/>
      <c r="AF47" s="152"/>
      <c r="AG47" s="152" t="s">
        <v>199</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192" t="s">
        <v>259</v>
      </c>
      <c r="D48" s="164"/>
      <c r="E48" s="165">
        <v>11.44</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203</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16</v>
      </c>
      <c r="B49" s="181" t="s">
        <v>260</v>
      </c>
      <c r="C49" s="193" t="s">
        <v>261</v>
      </c>
      <c r="D49" s="182" t="s">
        <v>253</v>
      </c>
      <c r="E49" s="183">
        <v>7</v>
      </c>
      <c r="F49" s="184"/>
      <c r="G49" s="185">
        <f>ROUND(E49*F49,2)</f>
        <v>0</v>
      </c>
      <c r="H49" s="184"/>
      <c r="I49" s="185">
        <f>ROUND(E49*H49,2)</f>
        <v>0</v>
      </c>
      <c r="J49" s="184"/>
      <c r="K49" s="185">
        <f>ROUND(E49*J49,2)</f>
        <v>0</v>
      </c>
      <c r="L49" s="185">
        <v>21</v>
      </c>
      <c r="M49" s="185">
        <f>G49*(1+L49/100)</f>
        <v>0</v>
      </c>
      <c r="N49" s="185">
        <v>0</v>
      </c>
      <c r="O49" s="185">
        <f>ROUND(E49*N49,2)</f>
        <v>0</v>
      </c>
      <c r="P49" s="185">
        <v>0</v>
      </c>
      <c r="Q49" s="185">
        <f>ROUND(E49*P49,2)</f>
        <v>0</v>
      </c>
      <c r="R49" s="185" t="s">
        <v>262</v>
      </c>
      <c r="S49" s="185" t="s">
        <v>263</v>
      </c>
      <c r="T49" s="186" t="s">
        <v>264</v>
      </c>
      <c r="U49" s="162">
        <v>0</v>
      </c>
      <c r="V49" s="162">
        <f>ROUND(E49*U49,2)</f>
        <v>0</v>
      </c>
      <c r="W49" s="162"/>
      <c r="X49" s="152"/>
      <c r="Y49" s="152"/>
      <c r="Z49" s="152"/>
      <c r="AA49" s="152"/>
      <c r="AB49" s="152"/>
      <c r="AC49" s="152"/>
      <c r="AD49" s="152"/>
      <c r="AE49" s="152"/>
      <c r="AF49" s="152"/>
      <c r="AG49" s="152" t="s">
        <v>265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x14ac:dyDescent="0.2">
      <c r="A50" s="167" t="s">
        <v>192</v>
      </c>
      <c r="B50" s="168" t="s">
        <v>84</v>
      </c>
      <c r="C50" s="190" t="s">
        <v>85</v>
      </c>
      <c r="D50" s="169"/>
      <c r="E50" s="170"/>
      <c r="F50" s="171"/>
      <c r="G50" s="171">
        <f>SUMIF(AG51:AG52,"&lt;&gt;NOR",G51:G52)</f>
        <v>0</v>
      </c>
      <c r="H50" s="171"/>
      <c r="I50" s="171">
        <f>SUM(I51:I52)</f>
        <v>0</v>
      </c>
      <c r="J50" s="171"/>
      <c r="K50" s="171">
        <f>SUM(K51:K52)</f>
        <v>0</v>
      </c>
      <c r="L50" s="171"/>
      <c r="M50" s="171">
        <f>SUM(M51:M52)</f>
        <v>0</v>
      </c>
      <c r="N50" s="171"/>
      <c r="O50" s="171">
        <f>SUM(O51:O52)</f>
        <v>0</v>
      </c>
      <c r="P50" s="171"/>
      <c r="Q50" s="171">
        <f>SUM(Q51:Q52)</f>
        <v>0</v>
      </c>
      <c r="R50" s="171"/>
      <c r="S50" s="171"/>
      <c r="T50" s="172"/>
      <c r="U50" s="166"/>
      <c r="V50" s="166">
        <f>SUM(V51:V52)</f>
        <v>7.6</v>
      </c>
      <c r="W50" s="166"/>
      <c r="AG50" t="s">
        <v>193</v>
      </c>
    </row>
    <row r="51" spans="1:60" outlineLevel="1" x14ac:dyDescent="0.2">
      <c r="A51" s="173">
        <v>17</v>
      </c>
      <c r="B51" s="174" t="s">
        <v>266</v>
      </c>
      <c r="C51" s="191" t="s">
        <v>267</v>
      </c>
      <c r="D51" s="175" t="s">
        <v>253</v>
      </c>
      <c r="E51" s="176">
        <v>38</v>
      </c>
      <c r="F51" s="177"/>
      <c r="G51" s="178">
        <f>ROUND(E51*F51,2)</f>
        <v>0</v>
      </c>
      <c r="H51" s="177"/>
      <c r="I51" s="178">
        <f>ROUND(E51*H51,2)</f>
        <v>0</v>
      </c>
      <c r="J51" s="177"/>
      <c r="K51" s="178">
        <f>ROUND(E51*J51,2)</f>
        <v>0</v>
      </c>
      <c r="L51" s="178">
        <v>21</v>
      </c>
      <c r="M51" s="178">
        <f>G51*(1+L51/100)</f>
        <v>0</v>
      </c>
      <c r="N51" s="178">
        <v>0</v>
      </c>
      <c r="O51" s="178">
        <f>ROUND(E51*N51,2)</f>
        <v>0</v>
      </c>
      <c r="P51" s="178">
        <v>0</v>
      </c>
      <c r="Q51" s="178">
        <f>ROUND(E51*P51,2)</f>
        <v>0</v>
      </c>
      <c r="R51" s="178" t="s">
        <v>197</v>
      </c>
      <c r="S51" s="178" t="s">
        <v>198</v>
      </c>
      <c r="T51" s="179" t="s">
        <v>198</v>
      </c>
      <c r="U51" s="162">
        <v>0.2</v>
      </c>
      <c r="V51" s="162">
        <f>ROUND(E51*U51,2)</f>
        <v>7.6</v>
      </c>
      <c r="W51" s="162"/>
      <c r="X51" s="152"/>
      <c r="Y51" s="152"/>
      <c r="Z51" s="152"/>
      <c r="AA51" s="152"/>
      <c r="AB51" s="152"/>
      <c r="AC51" s="152"/>
      <c r="AD51" s="152"/>
      <c r="AE51" s="152"/>
      <c r="AF51" s="152"/>
      <c r="AG51" s="152" t="s">
        <v>199</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192" t="s">
        <v>268</v>
      </c>
      <c r="D52" s="164"/>
      <c r="E52" s="165">
        <v>38</v>
      </c>
      <c r="F52" s="162"/>
      <c r="G52" s="162"/>
      <c r="H52" s="162"/>
      <c r="I52" s="162"/>
      <c r="J52" s="162"/>
      <c r="K52" s="162"/>
      <c r="L52" s="162"/>
      <c r="M52" s="162"/>
      <c r="N52" s="162"/>
      <c r="O52" s="162"/>
      <c r="P52" s="162"/>
      <c r="Q52" s="162"/>
      <c r="R52" s="162"/>
      <c r="S52" s="162"/>
      <c r="T52" s="162"/>
      <c r="U52" s="162"/>
      <c r="V52" s="162"/>
      <c r="W52" s="162"/>
      <c r="X52" s="152"/>
      <c r="Y52" s="152"/>
      <c r="Z52" s="152"/>
      <c r="AA52" s="152"/>
      <c r="AB52" s="152"/>
      <c r="AC52" s="152"/>
      <c r="AD52" s="152"/>
      <c r="AE52" s="152"/>
      <c r="AF52" s="152"/>
      <c r="AG52" s="152" t="s">
        <v>203</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x14ac:dyDescent="0.2">
      <c r="A53" s="167" t="s">
        <v>192</v>
      </c>
      <c r="B53" s="168" t="s">
        <v>86</v>
      </c>
      <c r="C53" s="190" t="s">
        <v>87</v>
      </c>
      <c r="D53" s="169"/>
      <c r="E53" s="170"/>
      <c r="F53" s="171"/>
      <c r="G53" s="171">
        <f>SUMIF(AG54:AG147,"&lt;&gt;NOR",G54:G147)</f>
        <v>0</v>
      </c>
      <c r="H53" s="171"/>
      <c r="I53" s="171">
        <f>SUM(I54:I147)</f>
        <v>0</v>
      </c>
      <c r="J53" s="171"/>
      <c r="K53" s="171">
        <f>SUM(K54:K147)</f>
        <v>0</v>
      </c>
      <c r="L53" s="171"/>
      <c r="M53" s="171">
        <f>SUM(M54:M147)</f>
        <v>0</v>
      </c>
      <c r="N53" s="171"/>
      <c r="O53" s="171">
        <f>SUM(O54:O147)</f>
        <v>0</v>
      </c>
      <c r="P53" s="171"/>
      <c r="Q53" s="171">
        <f>SUM(Q54:Q147)</f>
        <v>0</v>
      </c>
      <c r="R53" s="171"/>
      <c r="S53" s="171"/>
      <c r="T53" s="172"/>
      <c r="U53" s="166"/>
      <c r="V53" s="166">
        <f>SUM(V54:V147)</f>
        <v>1328.2900000000002</v>
      </c>
      <c r="W53" s="166"/>
      <c r="AG53" t="s">
        <v>193</v>
      </c>
    </row>
    <row r="54" spans="1:60" outlineLevel="1" x14ac:dyDescent="0.2">
      <c r="A54" s="173">
        <v>18</v>
      </c>
      <c r="B54" s="174" t="s">
        <v>269</v>
      </c>
      <c r="C54" s="191" t="s">
        <v>270</v>
      </c>
      <c r="D54" s="175" t="s">
        <v>206</v>
      </c>
      <c r="E54" s="176">
        <v>184.98240000000001</v>
      </c>
      <c r="F54" s="177"/>
      <c r="G54" s="178">
        <f>ROUND(E54*F54,2)</f>
        <v>0</v>
      </c>
      <c r="H54" s="177"/>
      <c r="I54" s="178">
        <f>ROUND(E54*H54,2)</f>
        <v>0</v>
      </c>
      <c r="J54" s="177"/>
      <c r="K54" s="178">
        <f>ROUND(E54*J54,2)</f>
        <v>0</v>
      </c>
      <c r="L54" s="178">
        <v>21</v>
      </c>
      <c r="M54" s="178">
        <f>G54*(1+L54/100)</f>
        <v>0</v>
      </c>
      <c r="N54" s="178">
        <v>0</v>
      </c>
      <c r="O54" s="178">
        <f>ROUND(E54*N54,2)</f>
        <v>0</v>
      </c>
      <c r="P54" s="178">
        <v>0</v>
      </c>
      <c r="Q54" s="178">
        <f>ROUND(E54*P54,2)</f>
        <v>0</v>
      </c>
      <c r="R54" s="178" t="s">
        <v>207</v>
      </c>
      <c r="S54" s="178" t="s">
        <v>198</v>
      </c>
      <c r="T54" s="179" t="s">
        <v>198</v>
      </c>
      <c r="U54" s="162">
        <v>7.8E-2</v>
      </c>
      <c r="V54" s="162">
        <f>ROUND(E54*U54,2)</f>
        <v>14.43</v>
      </c>
      <c r="W54" s="162"/>
      <c r="X54" s="152"/>
      <c r="Y54" s="152"/>
      <c r="Z54" s="152"/>
      <c r="AA54" s="152"/>
      <c r="AB54" s="152"/>
      <c r="AC54" s="152"/>
      <c r="AD54" s="152"/>
      <c r="AE54" s="152"/>
      <c r="AF54" s="152"/>
      <c r="AG54" s="152" t="s">
        <v>199</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2.5" outlineLevel="1" x14ac:dyDescent="0.2">
      <c r="A55" s="159"/>
      <c r="B55" s="160"/>
      <c r="C55" s="275" t="s">
        <v>271</v>
      </c>
      <c r="D55" s="276"/>
      <c r="E55" s="276"/>
      <c r="F55" s="276"/>
      <c r="G55" s="276"/>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201</v>
      </c>
      <c r="AH55" s="152"/>
      <c r="AI55" s="152"/>
      <c r="AJ55" s="152"/>
      <c r="AK55" s="152"/>
      <c r="AL55" s="152"/>
      <c r="AM55" s="152"/>
      <c r="AN55" s="152"/>
      <c r="AO55" s="152"/>
      <c r="AP55" s="152"/>
      <c r="AQ55" s="152"/>
      <c r="AR55" s="152"/>
      <c r="AS55" s="152"/>
      <c r="AT55" s="152"/>
      <c r="AU55" s="152"/>
      <c r="AV55" s="152"/>
      <c r="AW55" s="152"/>
      <c r="AX55" s="152"/>
      <c r="AY55" s="152"/>
      <c r="AZ55" s="152"/>
      <c r="BA55" s="187" t="str">
        <f>C55</f>
        <v>které se zřizují před úpravami povrchu, a obalení osazených dveřních zárubní před znečištěním při úpravách povrchu nástřikem plastických maltovin včetně pozdějšího odkrytí,</v>
      </c>
      <c r="BB55" s="152"/>
      <c r="BC55" s="152"/>
      <c r="BD55" s="152"/>
      <c r="BE55" s="152"/>
      <c r="BF55" s="152"/>
      <c r="BG55" s="152"/>
      <c r="BH55" s="152"/>
    </row>
    <row r="56" spans="1:60" outlineLevel="1" x14ac:dyDescent="0.2">
      <c r="A56" s="159"/>
      <c r="B56" s="160"/>
      <c r="C56" s="192" t="s">
        <v>272</v>
      </c>
      <c r="D56" s="164"/>
      <c r="E56" s="165">
        <v>68.489999999999995</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203</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192" t="s">
        <v>273</v>
      </c>
      <c r="D57" s="164"/>
      <c r="E57" s="165">
        <v>116.5</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203</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33.75" outlineLevel="1" x14ac:dyDescent="0.2">
      <c r="A58" s="180">
        <v>19</v>
      </c>
      <c r="B58" s="181" t="s">
        <v>274</v>
      </c>
      <c r="C58" s="193" t="s">
        <v>275</v>
      </c>
      <c r="D58" s="182" t="s">
        <v>206</v>
      </c>
      <c r="E58" s="183">
        <v>144.25</v>
      </c>
      <c r="F58" s="184"/>
      <c r="G58" s="185">
        <f>ROUND(E58*F58,2)</f>
        <v>0</v>
      </c>
      <c r="H58" s="184"/>
      <c r="I58" s="185">
        <f>ROUND(E58*H58,2)</f>
        <v>0</v>
      </c>
      <c r="J58" s="184"/>
      <c r="K58" s="185">
        <f>ROUND(E58*J58,2)</f>
        <v>0</v>
      </c>
      <c r="L58" s="185">
        <v>21</v>
      </c>
      <c r="M58" s="185">
        <f>G58*(1+L58/100)</f>
        <v>0</v>
      </c>
      <c r="N58" s="185">
        <v>0</v>
      </c>
      <c r="O58" s="185">
        <f>ROUND(E58*N58,2)</f>
        <v>0</v>
      </c>
      <c r="P58" s="185">
        <v>0</v>
      </c>
      <c r="Q58" s="185">
        <f>ROUND(E58*P58,2)</f>
        <v>0</v>
      </c>
      <c r="R58" s="185" t="s">
        <v>197</v>
      </c>
      <c r="S58" s="185" t="s">
        <v>198</v>
      </c>
      <c r="T58" s="186" t="s">
        <v>198</v>
      </c>
      <c r="U58" s="162">
        <v>0.61311000000000004</v>
      </c>
      <c r="V58" s="162">
        <f>ROUND(E58*U58,2)</f>
        <v>88.44</v>
      </c>
      <c r="W58" s="162"/>
      <c r="X58" s="152"/>
      <c r="Y58" s="152"/>
      <c r="Z58" s="152"/>
      <c r="AA58" s="152"/>
      <c r="AB58" s="152"/>
      <c r="AC58" s="152"/>
      <c r="AD58" s="152"/>
      <c r="AE58" s="152"/>
      <c r="AF58" s="152"/>
      <c r="AG58" s="152" t="s">
        <v>199</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73">
        <v>20</v>
      </c>
      <c r="B59" s="174" t="s">
        <v>276</v>
      </c>
      <c r="C59" s="191" t="s">
        <v>277</v>
      </c>
      <c r="D59" s="175" t="s">
        <v>206</v>
      </c>
      <c r="E59" s="176">
        <v>144.25</v>
      </c>
      <c r="F59" s="177"/>
      <c r="G59" s="178">
        <f>ROUND(E59*F59,2)</f>
        <v>0</v>
      </c>
      <c r="H59" s="177"/>
      <c r="I59" s="178">
        <f>ROUND(E59*H59,2)</f>
        <v>0</v>
      </c>
      <c r="J59" s="177"/>
      <c r="K59" s="178">
        <f>ROUND(E59*J59,2)</f>
        <v>0</v>
      </c>
      <c r="L59" s="178">
        <v>21</v>
      </c>
      <c r="M59" s="178">
        <f>G59*(1+L59/100)</f>
        <v>0</v>
      </c>
      <c r="N59" s="178">
        <v>0</v>
      </c>
      <c r="O59" s="178">
        <f>ROUND(E59*N59,2)</f>
        <v>0</v>
      </c>
      <c r="P59" s="178">
        <v>0</v>
      </c>
      <c r="Q59" s="178">
        <f>ROUND(E59*P59,2)</f>
        <v>0</v>
      </c>
      <c r="R59" s="178" t="s">
        <v>207</v>
      </c>
      <c r="S59" s="178" t="s">
        <v>198</v>
      </c>
      <c r="T59" s="179" t="s">
        <v>198</v>
      </c>
      <c r="U59" s="162">
        <v>0.38100000000000001</v>
      </c>
      <c r="V59" s="162">
        <f>ROUND(E59*U59,2)</f>
        <v>54.96</v>
      </c>
      <c r="W59" s="162"/>
      <c r="X59" s="152"/>
      <c r="Y59" s="152"/>
      <c r="Z59" s="152"/>
      <c r="AA59" s="152"/>
      <c r="AB59" s="152"/>
      <c r="AC59" s="152"/>
      <c r="AD59" s="152"/>
      <c r="AE59" s="152"/>
      <c r="AF59" s="152"/>
      <c r="AG59" s="152" t="s">
        <v>199</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ht="22.5" outlineLevel="1" x14ac:dyDescent="0.2">
      <c r="A60" s="159"/>
      <c r="B60" s="160"/>
      <c r="C60" s="275" t="s">
        <v>278</v>
      </c>
      <c r="D60" s="276"/>
      <c r="E60" s="276"/>
      <c r="F60" s="276"/>
      <c r="G60" s="276"/>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201</v>
      </c>
      <c r="AH60" s="152"/>
      <c r="AI60" s="152"/>
      <c r="AJ60" s="152"/>
      <c r="AK60" s="152"/>
      <c r="AL60" s="152"/>
      <c r="AM60" s="152"/>
      <c r="AN60" s="152"/>
      <c r="AO60" s="152"/>
      <c r="AP60" s="152"/>
      <c r="AQ60" s="152"/>
      <c r="AR60" s="152"/>
      <c r="AS60" s="152"/>
      <c r="AT60" s="152"/>
      <c r="AU60" s="152"/>
      <c r="AV60" s="152"/>
      <c r="AW60" s="152"/>
      <c r="AX60" s="152"/>
      <c r="AY60" s="152"/>
      <c r="AZ60" s="152"/>
      <c r="BA60" s="187" t="str">
        <f>C60</f>
        <v>vodorovných, šikmých, žebrových a klenutých a schodišťových konstrukcí, s nejnutnějším obroušením podkladu (pemzou apod.) a oprášením, s pomocným lešením o výšce podlahy do 1900 mm a pro zatížení do 1,5 kPa,</v>
      </c>
      <c r="BB60" s="152"/>
      <c r="BC60" s="152"/>
      <c r="BD60" s="152"/>
      <c r="BE60" s="152"/>
      <c r="BF60" s="152"/>
      <c r="BG60" s="152"/>
      <c r="BH60" s="152"/>
    </row>
    <row r="61" spans="1:60" outlineLevel="1" x14ac:dyDescent="0.2">
      <c r="A61" s="173">
        <v>21</v>
      </c>
      <c r="B61" s="174" t="s">
        <v>279</v>
      </c>
      <c r="C61" s="191" t="s">
        <v>280</v>
      </c>
      <c r="D61" s="175" t="s">
        <v>253</v>
      </c>
      <c r="E61" s="176">
        <v>30</v>
      </c>
      <c r="F61" s="177"/>
      <c r="G61" s="178">
        <f>ROUND(E61*F61,2)</f>
        <v>0</v>
      </c>
      <c r="H61" s="177"/>
      <c r="I61" s="178">
        <f>ROUND(E61*H61,2)</f>
        <v>0</v>
      </c>
      <c r="J61" s="177"/>
      <c r="K61" s="178">
        <f>ROUND(E61*J61,2)</f>
        <v>0</v>
      </c>
      <c r="L61" s="178">
        <v>21</v>
      </c>
      <c r="M61" s="178">
        <f>G61*(1+L61/100)</f>
        <v>0</v>
      </c>
      <c r="N61" s="178">
        <v>0</v>
      </c>
      <c r="O61" s="178">
        <f>ROUND(E61*N61,2)</f>
        <v>0</v>
      </c>
      <c r="P61" s="178">
        <v>0</v>
      </c>
      <c r="Q61" s="178">
        <f>ROUND(E61*P61,2)</f>
        <v>0</v>
      </c>
      <c r="R61" s="178" t="s">
        <v>197</v>
      </c>
      <c r="S61" s="178" t="s">
        <v>198</v>
      </c>
      <c r="T61" s="179" t="s">
        <v>198</v>
      </c>
      <c r="U61" s="162">
        <v>0.22498000000000001</v>
      </c>
      <c r="V61" s="162">
        <f>ROUND(E61*U61,2)</f>
        <v>6.75</v>
      </c>
      <c r="W61" s="162"/>
      <c r="X61" s="152"/>
      <c r="Y61" s="152"/>
      <c r="Z61" s="152"/>
      <c r="AA61" s="152"/>
      <c r="AB61" s="152"/>
      <c r="AC61" s="152"/>
      <c r="AD61" s="152"/>
      <c r="AE61" s="152"/>
      <c r="AF61" s="152"/>
      <c r="AG61" s="152" t="s">
        <v>199</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75" t="s">
        <v>281</v>
      </c>
      <c r="D62" s="276"/>
      <c r="E62" s="276"/>
      <c r="F62" s="276"/>
      <c r="G62" s="276"/>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201</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2.5" outlineLevel="1" x14ac:dyDescent="0.2">
      <c r="A63" s="173">
        <v>22</v>
      </c>
      <c r="B63" s="174" t="s">
        <v>282</v>
      </c>
      <c r="C63" s="191" t="s">
        <v>283</v>
      </c>
      <c r="D63" s="175" t="s">
        <v>206</v>
      </c>
      <c r="E63" s="176">
        <v>12</v>
      </c>
      <c r="F63" s="177"/>
      <c r="G63" s="178">
        <f>ROUND(E63*F63,2)</f>
        <v>0</v>
      </c>
      <c r="H63" s="177"/>
      <c r="I63" s="178">
        <f>ROUND(E63*H63,2)</f>
        <v>0</v>
      </c>
      <c r="J63" s="177"/>
      <c r="K63" s="178">
        <f>ROUND(E63*J63,2)</f>
        <v>0</v>
      </c>
      <c r="L63" s="178">
        <v>21</v>
      </c>
      <c r="M63" s="178">
        <f>G63*(1+L63/100)</f>
        <v>0</v>
      </c>
      <c r="N63" s="178">
        <v>0</v>
      </c>
      <c r="O63" s="178">
        <f>ROUND(E63*N63,2)</f>
        <v>0</v>
      </c>
      <c r="P63" s="178">
        <v>0</v>
      </c>
      <c r="Q63" s="178">
        <f>ROUND(E63*P63,2)</f>
        <v>0</v>
      </c>
      <c r="R63" s="178" t="s">
        <v>197</v>
      </c>
      <c r="S63" s="178" t="s">
        <v>198</v>
      </c>
      <c r="T63" s="179" t="s">
        <v>198</v>
      </c>
      <c r="U63" s="162">
        <v>0.71397999999999995</v>
      </c>
      <c r="V63" s="162">
        <f>ROUND(E63*U63,2)</f>
        <v>8.57</v>
      </c>
      <c r="W63" s="162"/>
      <c r="X63" s="152"/>
      <c r="Y63" s="152"/>
      <c r="Z63" s="152"/>
      <c r="AA63" s="152"/>
      <c r="AB63" s="152"/>
      <c r="AC63" s="152"/>
      <c r="AD63" s="152"/>
      <c r="AE63" s="152"/>
      <c r="AF63" s="152"/>
      <c r="AG63" s="152" t="s">
        <v>199</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75" t="s">
        <v>284</v>
      </c>
      <c r="D64" s="276"/>
      <c r="E64" s="276"/>
      <c r="F64" s="276"/>
      <c r="G64" s="276"/>
      <c r="H64" s="162"/>
      <c r="I64" s="162"/>
      <c r="J64" s="162"/>
      <c r="K64" s="162"/>
      <c r="L64" s="162"/>
      <c r="M64" s="162"/>
      <c r="N64" s="162"/>
      <c r="O64" s="162"/>
      <c r="P64" s="162"/>
      <c r="Q64" s="162"/>
      <c r="R64" s="162"/>
      <c r="S64" s="162"/>
      <c r="T64" s="162"/>
      <c r="U64" s="162"/>
      <c r="V64" s="162"/>
      <c r="W64" s="162"/>
      <c r="X64" s="152"/>
      <c r="Y64" s="152"/>
      <c r="Z64" s="152"/>
      <c r="AA64" s="152"/>
      <c r="AB64" s="152"/>
      <c r="AC64" s="152"/>
      <c r="AD64" s="152"/>
      <c r="AE64" s="152"/>
      <c r="AF64" s="152"/>
      <c r="AG64" s="152" t="s">
        <v>201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2" t="s">
        <v>285</v>
      </c>
      <c r="D65" s="164"/>
      <c r="E65" s="165">
        <v>12</v>
      </c>
      <c r="F65" s="162"/>
      <c r="G65" s="162"/>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203</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73">
        <v>23</v>
      </c>
      <c r="B66" s="174" t="s">
        <v>286</v>
      </c>
      <c r="C66" s="191" t="s">
        <v>287</v>
      </c>
      <c r="D66" s="175" t="s">
        <v>288</v>
      </c>
      <c r="E66" s="176">
        <v>100</v>
      </c>
      <c r="F66" s="177"/>
      <c r="G66" s="178">
        <f>ROUND(E66*F66,2)</f>
        <v>0</v>
      </c>
      <c r="H66" s="177"/>
      <c r="I66" s="178">
        <f>ROUND(E66*H66,2)</f>
        <v>0</v>
      </c>
      <c r="J66" s="177"/>
      <c r="K66" s="178">
        <f>ROUND(E66*J66,2)</f>
        <v>0</v>
      </c>
      <c r="L66" s="178">
        <v>21</v>
      </c>
      <c r="M66" s="178">
        <f>G66*(1+L66/100)</f>
        <v>0</v>
      </c>
      <c r="N66" s="178">
        <v>0</v>
      </c>
      <c r="O66" s="178">
        <f>ROUND(E66*N66,2)</f>
        <v>0</v>
      </c>
      <c r="P66" s="178">
        <v>0</v>
      </c>
      <c r="Q66" s="178">
        <f>ROUND(E66*P66,2)</f>
        <v>0</v>
      </c>
      <c r="R66" s="178" t="s">
        <v>197</v>
      </c>
      <c r="S66" s="178" t="s">
        <v>198</v>
      </c>
      <c r="T66" s="179" t="s">
        <v>198</v>
      </c>
      <c r="U66" s="162">
        <v>0.18179999999999999</v>
      </c>
      <c r="V66" s="162">
        <f>ROUND(E66*U66,2)</f>
        <v>18.18</v>
      </c>
      <c r="W66" s="162"/>
      <c r="X66" s="152"/>
      <c r="Y66" s="152"/>
      <c r="Z66" s="152"/>
      <c r="AA66" s="152"/>
      <c r="AB66" s="152"/>
      <c r="AC66" s="152"/>
      <c r="AD66" s="152"/>
      <c r="AE66" s="152"/>
      <c r="AF66" s="152"/>
      <c r="AG66" s="152" t="s">
        <v>199</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192" t="s">
        <v>289</v>
      </c>
      <c r="D67" s="164"/>
      <c r="E67" s="165">
        <v>100</v>
      </c>
      <c r="F67" s="162"/>
      <c r="G67" s="162"/>
      <c r="H67" s="162"/>
      <c r="I67" s="162"/>
      <c r="J67" s="162"/>
      <c r="K67" s="162"/>
      <c r="L67" s="162"/>
      <c r="M67" s="162"/>
      <c r="N67" s="162"/>
      <c r="O67" s="162"/>
      <c r="P67" s="162"/>
      <c r="Q67" s="162"/>
      <c r="R67" s="162"/>
      <c r="S67" s="162"/>
      <c r="T67" s="162"/>
      <c r="U67" s="162"/>
      <c r="V67" s="162"/>
      <c r="W67" s="162"/>
      <c r="X67" s="152"/>
      <c r="Y67" s="152"/>
      <c r="Z67" s="152"/>
      <c r="AA67" s="152"/>
      <c r="AB67" s="152"/>
      <c r="AC67" s="152"/>
      <c r="AD67" s="152"/>
      <c r="AE67" s="152"/>
      <c r="AF67" s="152"/>
      <c r="AG67" s="152" t="s">
        <v>203</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x14ac:dyDescent="0.2">
      <c r="A68" s="180">
        <v>24</v>
      </c>
      <c r="B68" s="181" t="s">
        <v>290</v>
      </c>
      <c r="C68" s="193" t="s">
        <v>291</v>
      </c>
      <c r="D68" s="182" t="s">
        <v>206</v>
      </c>
      <c r="E68" s="183">
        <v>541.52</v>
      </c>
      <c r="F68" s="184"/>
      <c r="G68" s="185">
        <f>ROUND(E68*F68,2)</f>
        <v>0</v>
      </c>
      <c r="H68" s="184"/>
      <c r="I68" s="185">
        <f>ROUND(E68*H68,2)</f>
        <v>0</v>
      </c>
      <c r="J68" s="184"/>
      <c r="K68" s="185">
        <f>ROUND(E68*J68,2)</f>
        <v>0</v>
      </c>
      <c r="L68" s="185">
        <v>21</v>
      </c>
      <c r="M68" s="185">
        <f>G68*(1+L68/100)</f>
        <v>0</v>
      </c>
      <c r="N68" s="185">
        <v>0</v>
      </c>
      <c r="O68" s="185">
        <f>ROUND(E68*N68,2)</f>
        <v>0</v>
      </c>
      <c r="P68" s="185">
        <v>0</v>
      </c>
      <c r="Q68" s="185">
        <f>ROUND(E68*P68,2)</f>
        <v>0</v>
      </c>
      <c r="R68" s="185" t="s">
        <v>197</v>
      </c>
      <c r="S68" s="185" t="s">
        <v>198</v>
      </c>
      <c r="T68" s="186" t="s">
        <v>198</v>
      </c>
      <c r="U68" s="162">
        <v>0.58574999999999999</v>
      </c>
      <c r="V68" s="162">
        <f>ROUND(E68*U68,2)</f>
        <v>317.2</v>
      </c>
      <c r="W68" s="162"/>
      <c r="X68" s="152"/>
      <c r="Y68" s="152"/>
      <c r="Z68" s="152"/>
      <c r="AA68" s="152"/>
      <c r="AB68" s="152"/>
      <c r="AC68" s="152"/>
      <c r="AD68" s="152"/>
      <c r="AE68" s="152"/>
      <c r="AF68" s="152"/>
      <c r="AG68" s="152" t="s">
        <v>199</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3">
        <v>25</v>
      </c>
      <c r="B69" s="174" t="s">
        <v>292</v>
      </c>
      <c r="C69" s="191" t="s">
        <v>293</v>
      </c>
      <c r="D69" s="175" t="s">
        <v>206</v>
      </c>
      <c r="E69" s="176">
        <v>18</v>
      </c>
      <c r="F69" s="177"/>
      <c r="G69" s="178">
        <f>ROUND(E69*F69,2)</f>
        <v>0</v>
      </c>
      <c r="H69" s="177"/>
      <c r="I69" s="178">
        <f>ROUND(E69*H69,2)</f>
        <v>0</v>
      </c>
      <c r="J69" s="177"/>
      <c r="K69" s="178">
        <f>ROUND(E69*J69,2)</f>
        <v>0</v>
      </c>
      <c r="L69" s="178">
        <v>21</v>
      </c>
      <c r="M69" s="178">
        <f>G69*(1+L69/100)</f>
        <v>0</v>
      </c>
      <c r="N69" s="178">
        <v>0</v>
      </c>
      <c r="O69" s="178">
        <f>ROUND(E69*N69,2)</f>
        <v>0</v>
      </c>
      <c r="P69" s="178">
        <v>0</v>
      </c>
      <c r="Q69" s="178">
        <f>ROUND(E69*P69,2)</f>
        <v>0</v>
      </c>
      <c r="R69" s="178" t="s">
        <v>197</v>
      </c>
      <c r="S69" s="178" t="s">
        <v>198</v>
      </c>
      <c r="T69" s="179" t="s">
        <v>198</v>
      </c>
      <c r="U69" s="162">
        <v>1.8764099999999999</v>
      </c>
      <c r="V69" s="162">
        <f>ROUND(E69*U69,2)</f>
        <v>33.78</v>
      </c>
      <c r="W69" s="162"/>
      <c r="X69" s="152"/>
      <c r="Y69" s="152"/>
      <c r="Z69" s="152"/>
      <c r="AA69" s="152"/>
      <c r="AB69" s="152"/>
      <c r="AC69" s="152"/>
      <c r="AD69" s="152"/>
      <c r="AE69" s="152"/>
      <c r="AF69" s="152"/>
      <c r="AG69" s="152" t="s">
        <v>199</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75" t="s">
        <v>294</v>
      </c>
      <c r="D70" s="276"/>
      <c r="E70" s="276"/>
      <c r="F70" s="276"/>
      <c r="G70" s="276"/>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201</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2" t="s">
        <v>295</v>
      </c>
      <c r="D71" s="164"/>
      <c r="E71" s="165">
        <v>18</v>
      </c>
      <c r="F71" s="162"/>
      <c r="G71" s="162"/>
      <c r="H71" s="162"/>
      <c r="I71" s="162"/>
      <c r="J71" s="162"/>
      <c r="K71" s="162"/>
      <c r="L71" s="162"/>
      <c r="M71" s="162"/>
      <c r="N71" s="162"/>
      <c r="O71" s="162"/>
      <c r="P71" s="162"/>
      <c r="Q71" s="162"/>
      <c r="R71" s="162"/>
      <c r="S71" s="162"/>
      <c r="T71" s="162"/>
      <c r="U71" s="162"/>
      <c r="V71" s="162"/>
      <c r="W71" s="162"/>
      <c r="X71" s="152"/>
      <c r="Y71" s="152"/>
      <c r="Z71" s="152"/>
      <c r="AA71" s="152"/>
      <c r="AB71" s="152"/>
      <c r="AC71" s="152"/>
      <c r="AD71" s="152"/>
      <c r="AE71" s="152"/>
      <c r="AF71" s="152"/>
      <c r="AG71" s="152" t="s">
        <v>203</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3">
        <v>26</v>
      </c>
      <c r="B72" s="174" t="s">
        <v>296</v>
      </c>
      <c r="C72" s="191" t="s">
        <v>297</v>
      </c>
      <c r="D72" s="175" t="s">
        <v>206</v>
      </c>
      <c r="E72" s="176">
        <v>63</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t="s">
        <v>207</v>
      </c>
      <c r="S72" s="178" t="s">
        <v>198</v>
      </c>
      <c r="T72" s="179" t="s">
        <v>198</v>
      </c>
      <c r="U72" s="162">
        <v>0.26</v>
      </c>
      <c r="V72" s="162">
        <f>ROUND(E72*U72,2)</f>
        <v>16.38</v>
      </c>
      <c r="W72" s="162"/>
      <c r="X72" s="152"/>
      <c r="Y72" s="152"/>
      <c r="Z72" s="152"/>
      <c r="AA72" s="152"/>
      <c r="AB72" s="152"/>
      <c r="AC72" s="152"/>
      <c r="AD72" s="152"/>
      <c r="AE72" s="152"/>
      <c r="AF72" s="152"/>
      <c r="AG72" s="152" t="s">
        <v>199</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75" t="s">
        <v>298</v>
      </c>
      <c r="D73" s="276"/>
      <c r="E73" s="276"/>
      <c r="F73" s="276"/>
      <c r="G73" s="276"/>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201</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192" t="s">
        <v>299</v>
      </c>
      <c r="D74" s="164"/>
      <c r="E74" s="165">
        <v>63</v>
      </c>
      <c r="F74" s="162"/>
      <c r="G74" s="162"/>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203</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3">
        <v>27</v>
      </c>
      <c r="B75" s="174" t="s">
        <v>300</v>
      </c>
      <c r="C75" s="191" t="s">
        <v>301</v>
      </c>
      <c r="D75" s="175" t="s">
        <v>206</v>
      </c>
      <c r="E75" s="176">
        <v>49.17</v>
      </c>
      <c r="F75" s="177"/>
      <c r="G75" s="178">
        <f>ROUND(E75*F75,2)</f>
        <v>0</v>
      </c>
      <c r="H75" s="177"/>
      <c r="I75" s="178">
        <f>ROUND(E75*H75,2)</f>
        <v>0</v>
      </c>
      <c r="J75" s="177"/>
      <c r="K75" s="178">
        <f>ROUND(E75*J75,2)</f>
        <v>0</v>
      </c>
      <c r="L75" s="178">
        <v>21</v>
      </c>
      <c r="M75" s="178">
        <f>G75*(1+L75/100)</f>
        <v>0</v>
      </c>
      <c r="N75" s="178">
        <v>0</v>
      </c>
      <c r="O75" s="178">
        <f>ROUND(E75*N75,2)</f>
        <v>0</v>
      </c>
      <c r="P75" s="178">
        <v>0</v>
      </c>
      <c r="Q75" s="178">
        <f>ROUND(E75*P75,2)</f>
        <v>0</v>
      </c>
      <c r="R75" s="178" t="s">
        <v>207</v>
      </c>
      <c r="S75" s="178" t="s">
        <v>198</v>
      </c>
      <c r="T75" s="179" t="s">
        <v>198</v>
      </c>
      <c r="U75" s="162">
        <v>0.60799999999999998</v>
      </c>
      <c r="V75" s="162">
        <f>ROUND(E75*U75,2)</f>
        <v>29.9</v>
      </c>
      <c r="W75" s="162"/>
      <c r="X75" s="152"/>
      <c r="Y75" s="152"/>
      <c r="Z75" s="152"/>
      <c r="AA75" s="152"/>
      <c r="AB75" s="152"/>
      <c r="AC75" s="152"/>
      <c r="AD75" s="152"/>
      <c r="AE75" s="152"/>
      <c r="AF75" s="152"/>
      <c r="AG75" s="152" t="s">
        <v>199</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5" t="s">
        <v>302</v>
      </c>
      <c r="D76" s="276"/>
      <c r="E76" s="276"/>
      <c r="F76" s="276"/>
      <c r="G76" s="276"/>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201</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2" t="s">
        <v>303</v>
      </c>
      <c r="D77" s="164"/>
      <c r="E77" s="165">
        <v>4.5</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203</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2" t="s">
        <v>304</v>
      </c>
      <c r="D78" s="164"/>
      <c r="E78" s="165">
        <v>6.3</v>
      </c>
      <c r="F78" s="162"/>
      <c r="G78" s="162"/>
      <c r="H78" s="162"/>
      <c r="I78" s="162"/>
      <c r="J78" s="162"/>
      <c r="K78" s="162"/>
      <c r="L78" s="162"/>
      <c r="M78" s="162"/>
      <c r="N78" s="162"/>
      <c r="O78" s="162"/>
      <c r="P78" s="162"/>
      <c r="Q78" s="162"/>
      <c r="R78" s="162"/>
      <c r="S78" s="162"/>
      <c r="T78" s="162"/>
      <c r="U78" s="162"/>
      <c r="V78" s="162"/>
      <c r="W78" s="162"/>
      <c r="X78" s="152"/>
      <c r="Y78" s="152"/>
      <c r="Z78" s="152"/>
      <c r="AA78" s="152"/>
      <c r="AB78" s="152"/>
      <c r="AC78" s="152"/>
      <c r="AD78" s="152"/>
      <c r="AE78" s="152"/>
      <c r="AF78" s="152"/>
      <c r="AG78" s="152" t="s">
        <v>203</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192" t="s">
        <v>305</v>
      </c>
      <c r="D79" s="164"/>
      <c r="E79" s="165">
        <v>16.98</v>
      </c>
      <c r="F79" s="162"/>
      <c r="G79" s="162"/>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203</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2" t="s">
        <v>306</v>
      </c>
      <c r="D80" s="164"/>
      <c r="E80" s="165">
        <v>21.39</v>
      </c>
      <c r="F80" s="162"/>
      <c r="G80" s="162"/>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203</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ht="22.5" outlineLevel="1" x14ac:dyDescent="0.2">
      <c r="A81" s="173">
        <v>28</v>
      </c>
      <c r="B81" s="174" t="s">
        <v>307</v>
      </c>
      <c r="C81" s="191" t="s">
        <v>308</v>
      </c>
      <c r="D81" s="175" t="s">
        <v>206</v>
      </c>
      <c r="E81" s="176">
        <v>541.52</v>
      </c>
      <c r="F81" s="177"/>
      <c r="G81" s="178">
        <f>ROUND(E81*F81,2)</f>
        <v>0</v>
      </c>
      <c r="H81" s="177"/>
      <c r="I81" s="178">
        <f>ROUND(E81*H81,2)</f>
        <v>0</v>
      </c>
      <c r="J81" s="177"/>
      <c r="K81" s="178">
        <f>ROUND(E81*J81,2)</f>
        <v>0</v>
      </c>
      <c r="L81" s="178">
        <v>21</v>
      </c>
      <c r="M81" s="178">
        <f>G81*(1+L81/100)</f>
        <v>0</v>
      </c>
      <c r="N81" s="178">
        <v>0</v>
      </c>
      <c r="O81" s="178">
        <f>ROUND(E81*N81,2)</f>
        <v>0</v>
      </c>
      <c r="P81" s="178">
        <v>0</v>
      </c>
      <c r="Q81" s="178">
        <f>ROUND(E81*P81,2)</f>
        <v>0</v>
      </c>
      <c r="R81" s="178" t="s">
        <v>207</v>
      </c>
      <c r="S81" s="178" t="s">
        <v>198</v>
      </c>
      <c r="T81" s="179" t="s">
        <v>198</v>
      </c>
      <c r="U81" s="162">
        <v>0.31900000000000001</v>
      </c>
      <c r="V81" s="162">
        <f>ROUND(E81*U81,2)</f>
        <v>172.74</v>
      </c>
      <c r="W81" s="162"/>
      <c r="X81" s="152"/>
      <c r="Y81" s="152"/>
      <c r="Z81" s="152"/>
      <c r="AA81" s="152"/>
      <c r="AB81" s="152"/>
      <c r="AC81" s="152"/>
      <c r="AD81" s="152"/>
      <c r="AE81" s="152"/>
      <c r="AF81" s="152"/>
      <c r="AG81" s="152" t="s">
        <v>199</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75" t="s">
        <v>309</v>
      </c>
      <c r="D82" s="276"/>
      <c r="E82" s="276"/>
      <c r="F82" s="276"/>
      <c r="G82" s="276"/>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201</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73">
        <v>29</v>
      </c>
      <c r="B83" s="174" t="s">
        <v>310</v>
      </c>
      <c r="C83" s="191" t="s">
        <v>311</v>
      </c>
      <c r="D83" s="175" t="s">
        <v>206</v>
      </c>
      <c r="E83" s="176">
        <v>302.35000000000002</v>
      </c>
      <c r="F83" s="177"/>
      <c r="G83" s="178">
        <f>ROUND(E83*F83,2)</f>
        <v>0</v>
      </c>
      <c r="H83" s="177"/>
      <c r="I83" s="178">
        <f>ROUND(E83*H83,2)</f>
        <v>0</v>
      </c>
      <c r="J83" s="177"/>
      <c r="K83" s="178">
        <f>ROUND(E83*J83,2)</f>
        <v>0</v>
      </c>
      <c r="L83" s="178">
        <v>21</v>
      </c>
      <c r="M83" s="178">
        <f>G83*(1+L83/100)</f>
        <v>0</v>
      </c>
      <c r="N83" s="178">
        <v>0</v>
      </c>
      <c r="O83" s="178">
        <f>ROUND(E83*N83,2)</f>
        <v>0</v>
      </c>
      <c r="P83" s="178">
        <v>0</v>
      </c>
      <c r="Q83" s="178">
        <f>ROUND(E83*P83,2)</f>
        <v>0</v>
      </c>
      <c r="R83" s="178" t="s">
        <v>207</v>
      </c>
      <c r="S83" s="178" t="s">
        <v>198</v>
      </c>
      <c r="T83" s="179" t="s">
        <v>198</v>
      </c>
      <c r="U83" s="162">
        <v>0.626</v>
      </c>
      <c r="V83" s="162">
        <f>ROUND(E83*U83,2)</f>
        <v>189.27</v>
      </c>
      <c r="W83" s="162"/>
      <c r="X83" s="152"/>
      <c r="Y83" s="152"/>
      <c r="Z83" s="152"/>
      <c r="AA83" s="152"/>
      <c r="AB83" s="152"/>
      <c r="AC83" s="152"/>
      <c r="AD83" s="152"/>
      <c r="AE83" s="152"/>
      <c r="AF83" s="152"/>
      <c r="AG83" s="152" t="s">
        <v>199</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5" t="s">
        <v>312</v>
      </c>
      <c r="D84" s="276"/>
      <c r="E84" s="276"/>
      <c r="F84" s="276"/>
      <c r="G84" s="276"/>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201</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192" t="s">
        <v>313</v>
      </c>
      <c r="D85" s="164"/>
      <c r="E85" s="165">
        <v>9.86</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203</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2" t="s">
        <v>314</v>
      </c>
      <c r="D86" s="164"/>
      <c r="E86" s="165">
        <v>11.86</v>
      </c>
      <c r="F86" s="162"/>
      <c r="G86" s="162"/>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203</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192" t="s">
        <v>315</v>
      </c>
      <c r="D87" s="164"/>
      <c r="E87" s="165">
        <v>4</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203</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2" t="s">
        <v>316</v>
      </c>
      <c r="D88" s="164"/>
      <c r="E88" s="165">
        <v>2</v>
      </c>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203</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2" t="s">
        <v>317</v>
      </c>
      <c r="D89" s="164"/>
      <c r="E89" s="165">
        <v>7.54</v>
      </c>
      <c r="F89" s="162"/>
      <c r="G89" s="162"/>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203</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192" t="s">
        <v>318</v>
      </c>
      <c r="D90" s="164"/>
      <c r="E90" s="165">
        <v>17.55</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203</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2" t="s">
        <v>319</v>
      </c>
      <c r="D91" s="164"/>
      <c r="E91" s="165">
        <v>20.010000000000002</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203</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192" t="s">
        <v>320</v>
      </c>
      <c r="D92" s="164"/>
      <c r="E92" s="165">
        <v>20.010000000000002</v>
      </c>
      <c r="F92" s="162"/>
      <c r="G92" s="162"/>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203</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2" t="s">
        <v>321</v>
      </c>
      <c r="D93" s="164"/>
      <c r="E93" s="165">
        <v>10.01</v>
      </c>
      <c r="F93" s="162"/>
      <c r="G93" s="162"/>
      <c r="H93" s="162"/>
      <c r="I93" s="162"/>
      <c r="J93" s="162"/>
      <c r="K93" s="162"/>
      <c r="L93" s="162"/>
      <c r="M93" s="162"/>
      <c r="N93" s="162"/>
      <c r="O93" s="162"/>
      <c r="P93" s="162"/>
      <c r="Q93" s="162"/>
      <c r="R93" s="162"/>
      <c r="S93" s="162"/>
      <c r="T93" s="162"/>
      <c r="U93" s="162"/>
      <c r="V93" s="162"/>
      <c r="W93" s="162"/>
      <c r="X93" s="152"/>
      <c r="Y93" s="152"/>
      <c r="Z93" s="152"/>
      <c r="AA93" s="152"/>
      <c r="AB93" s="152"/>
      <c r="AC93" s="152"/>
      <c r="AD93" s="152"/>
      <c r="AE93" s="152"/>
      <c r="AF93" s="152"/>
      <c r="AG93" s="152" t="s">
        <v>203</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2" t="s">
        <v>322</v>
      </c>
      <c r="D94" s="164"/>
      <c r="E94" s="165">
        <v>4.3</v>
      </c>
      <c r="F94" s="162"/>
      <c r="G94" s="162"/>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203</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2" t="s">
        <v>323</v>
      </c>
      <c r="D95" s="164"/>
      <c r="E95" s="165">
        <v>16.690000000000001</v>
      </c>
      <c r="F95" s="162"/>
      <c r="G95" s="162"/>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203</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2" t="s">
        <v>324</v>
      </c>
      <c r="D96" s="164"/>
      <c r="E96" s="165">
        <v>42.97</v>
      </c>
      <c r="F96" s="162"/>
      <c r="G96" s="162"/>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203</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192" t="s">
        <v>325</v>
      </c>
      <c r="D97" s="164"/>
      <c r="E97" s="165">
        <v>31.78</v>
      </c>
      <c r="F97" s="162"/>
      <c r="G97" s="162"/>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203</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192" t="s">
        <v>326</v>
      </c>
      <c r="D98" s="164"/>
      <c r="E98" s="165">
        <v>47.46</v>
      </c>
      <c r="F98" s="162"/>
      <c r="G98" s="162"/>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203</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192" t="s">
        <v>327</v>
      </c>
      <c r="D99" s="164"/>
      <c r="E99" s="165">
        <v>56.32</v>
      </c>
      <c r="F99" s="162"/>
      <c r="G99" s="162"/>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203</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3">
        <v>30</v>
      </c>
      <c r="B100" s="174" t="s">
        <v>328</v>
      </c>
      <c r="C100" s="191" t="s">
        <v>329</v>
      </c>
      <c r="D100" s="175" t="s">
        <v>206</v>
      </c>
      <c r="E100" s="176">
        <v>278.47379999999998</v>
      </c>
      <c r="F100" s="177"/>
      <c r="G100" s="178">
        <f>ROUND(E100*F100,2)</f>
        <v>0</v>
      </c>
      <c r="H100" s="177"/>
      <c r="I100" s="178">
        <f>ROUND(E100*H100,2)</f>
        <v>0</v>
      </c>
      <c r="J100" s="177"/>
      <c r="K100" s="178">
        <f>ROUND(E100*J100,2)</f>
        <v>0</v>
      </c>
      <c r="L100" s="178">
        <v>21</v>
      </c>
      <c r="M100" s="178">
        <f>G100*(1+L100/100)</f>
        <v>0</v>
      </c>
      <c r="N100" s="178">
        <v>0</v>
      </c>
      <c r="O100" s="178">
        <f>ROUND(E100*N100,2)</f>
        <v>0</v>
      </c>
      <c r="P100" s="178">
        <v>0</v>
      </c>
      <c r="Q100" s="178">
        <f>ROUND(E100*P100,2)</f>
        <v>0</v>
      </c>
      <c r="R100" s="178" t="s">
        <v>207</v>
      </c>
      <c r="S100" s="178" t="s">
        <v>198</v>
      </c>
      <c r="T100" s="179" t="s">
        <v>198</v>
      </c>
      <c r="U100" s="162">
        <v>0.24</v>
      </c>
      <c r="V100" s="162">
        <f>ROUND(E100*U100,2)</f>
        <v>66.83</v>
      </c>
      <c r="W100" s="162"/>
      <c r="X100" s="152"/>
      <c r="Y100" s="152"/>
      <c r="Z100" s="152"/>
      <c r="AA100" s="152"/>
      <c r="AB100" s="152"/>
      <c r="AC100" s="152"/>
      <c r="AD100" s="152"/>
      <c r="AE100" s="152"/>
      <c r="AF100" s="152"/>
      <c r="AG100" s="152" t="s">
        <v>199</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75" t="s">
        <v>330</v>
      </c>
      <c r="D101" s="276"/>
      <c r="E101" s="276"/>
      <c r="F101" s="276"/>
      <c r="G101" s="276"/>
      <c r="H101" s="162"/>
      <c r="I101" s="162"/>
      <c r="J101" s="162"/>
      <c r="K101" s="162"/>
      <c r="L101" s="162"/>
      <c r="M101" s="162"/>
      <c r="N101" s="162"/>
      <c r="O101" s="162"/>
      <c r="P101" s="162"/>
      <c r="Q101" s="162"/>
      <c r="R101" s="162"/>
      <c r="S101" s="162"/>
      <c r="T101" s="162"/>
      <c r="U101" s="162"/>
      <c r="V101" s="162"/>
      <c r="W101" s="162"/>
      <c r="X101" s="152"/>
      <c r="Y101" s="152"/>
      <c r="Z101" s="152"/>
      <c r="AA101" s="152"/>
      <c r="AB101" s="152"/>
      <c r="AC101" s="152"/>
      <c r="AD101" s="152"/>
      <c r="AE101" s="152"/>
      <c r="AF101" s="152"/>
      <c r="AG101" s="152" t="s">
        <v>201</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2" t="s">
        <v>331</v>
      </c>
      <c r="D102" s="164"/>
      <c r="E102" s="165">
        <v>278.47000000000003</v>
      </c>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203</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x14ac:dyDescent="0.2">
      <c r="A103" s="173">
        <v>31</v>
      </c>
      <c r="B103" s="174" t="s">
        <v>332</v>
      </c>
      <c r="C103" s="191" t="s">
        <v>333</v>
      </c>
      <c r="D103" s="175" t="s">
        <v>206</v>
      </c>
      <c r="E103" s="176">
        <v>93.67</v>
      </c>
      <c r="F103" s="177"/>
      <c r="G103" s="178">
        <f>ROUND(E103*F103,2)</f>
        <v>0</v>
      </c>
      <c r="H103" s="177"/>
      <c r="I103" s="178">
        <f>ROUND(E103*H103,2)</f>
        <v>0</v>
      </c>
      <c r="J103" s="177"/>
      <c r="K103" s="178">
        <f>ROUND(E103*J103,2)</f>
        <v>0</v>
      </c>
      <c r="L103" s="178">
        <v>21</v>
      </c>
      <c r="M103" s="178">
        <f>G103*(1+L103/100)</f>
        <v>0</v>
      </c>
      <c r="N103" s="178">
        <v>0</v>
      </c>
      <c r="O103" s="178">
        <f>ROUND(E103*N103,2)</f>
        <v>0</v>
      </c>
      <c r="P103" s="178">
        <v>0</v>
      </c>
      <c r="Q103" s="178">
        <f>ROUND(E103*P103,2)</f>
        <v>0</v>
      </c>
      <c r="R103" s="178" t="s">
        <v>207</v>
      </c>
      <c r="S103" s="178" t="s">
        <v>198</v>
      </c>
      <c r="T103" s="179" t="s">
        <v>198</v>
      </c>
      <c r="U103" s="162">
        <v>1.4157999999999999</v>
      </c>
      <c r="V103" s="162">
        <f>ROUND(E103*U103,2)</f>
        <v>132.62</v>
      </c>
      <c r="W103" s="162"/>
      <c r="X103" s="152"/>
      <c r="Y103" s="152"/>
      <c r="Z103" s="152"/>
      <c r="AA103" s="152"/>
      <c r="AB103" s="152"/>
      <c r="AC103" s="152"/>
      <c r="AD103" s="152"/>
      <c r="AE103" s="152"/>
      <c r="AF103" s="152"/>
      <c r="AG103" s="152" t="s">
        <v>199</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ht="22.5" outlineLevel="1" x14ac:dyDescent="0.2">
      <c r="A104" s="159"/>
      <c r="B104" s="160"/>
      <c r="C104" s="275" t="s">
        <v>334</v>
      </c>
      <c r="D104" s="276"/>
      <c r="E104" s="276"/>
      <c r="F104" s="276"/>
      <c r="G104" s="276"/>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201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87" t="str">
        <f>C104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4" s="152"/>
      <c r="BC104" s="152"/>
      <c r="BD104" s="152"/>
      <c r="BE104" s="152"/>
      <c r="BF104" s="152"/>
      <c r="BG104" s="152"/>
      <c r="BH104" s="152"/>
    </row>
    <row r="105" spans="1:60" outlineLevel="1" x14ac:dyDescent="0.2">
      <c r="A105" s="159"/>
      <c r="B105" s="160"/>
      <c r="C105" s="273" t="s">
        <v>335</v>
      </c>
      <c r="D105" s="274"/>
      <c r="E105" s="274"/>
      <c r="F105" s="274"/>
      <c r="G105" s="274"/>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201</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192" t="s">
        <v>336</v>
      </c>
      <c r="D106" s="164"/>
      <c r="E106" s="165">
        <v>35.71</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203</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2" t="s">
        <v>337</v>
      </c>
      <c r="D107" s="164"/>
      <c r="E107" s="165">
        <v>57.96</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203</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32</v>
      </c>
      <c r="B108" s="181" t="s">
        <v>338</v>
      </c>
      <c r="C108" s="193" t="s">
        <v>339</v>
      </c>
      <c r="D108" s="182" t="s">
        <v>206</v>
      </c>
      <c r="E108" s="183">
        <v>93.67</v>
      </c>
      <c r="F108" s="184"/>
      <c r="G108" s="185">
        <f>ROUND(E108*F108,2)</f>
        <v>0</v>
      </c>
      <c r="H108" s="184"/>
      <c r="I108" s="185">
        <f>ROUND(E108*H108,2)</f>
        <v>0</v>
      </c>
      <c r="J108" s="184"/>
      <c r="K108" s="185">
        <f>ROUND(E108*J108,2)</f>
        <v>0</v>
      </c>
      <c r="L108" s="185">
        <v>21</v>
      </c>
      <c r="M108" s="185">
        <f>G108*(1+L108/100)</f>
        <v>0</v>
      </c>
      <c r="N108" s="185">
        <v>0</v>
      </c>
      <c r="O108" s="185">
        <f>ROUND(E108*N108,2)</f>
        <v>0</v>
      </c>
      <c r="P108" s="185">
        <v>0</v>
      </c>
      <c r="Q108" s="185">
        <f>ROUND(E108*P108,2)</f>
        <v>0</v>
      </c>
      <c r="R108" s="185" t="s">
        <v>207</v>
      </c>
      <c r="S108" s="185" t="s">
        <v>198</v>
      </c>
      <c r="T108" s="186" t="s">
        <v>198</v>
      </c>
      <c r="U108" s="162">
        <v>0.11</v>
      </c>
      <c r="V108" s="162">
        <f>ROUND(E108*U108,2)</f>
        <v>10.3</v>
      </c>
      <c r="W108" s="162"/>
      <c r="X108" s="152"/>
      <c r="Y108" s="152"/>
      <c r="Z108" s="152"/>
      <c r="AA108" s="152"/>
      <c r="AB108" s="152"/>
      <c r="AC108" s="152"/>
      <c r="AD108" s="152"/>
      <c r="AE108" s="152"/>
      <c r="AF108" s="152"/>
      <c r="AG108" s="152" t="s">
        <v>199</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3">
        <v>33</v>
      </c>
      <c r="B109" s="174" t="s">
        <v>340</v>
      </c>
      <c r="C109" s="191" t="s">
        <v>341</v>
      </c>
      <c r="D109" s="175" t="s">
        <v>196</v>
      </c>
      <c r="E109" s="176">
        <v>10.1625</v>
      </c>
      <c r="F109" s="177"/>
      <c r="G109" s="178">
        <f>ROUND(E109*F109,2)</f>
        <v>0</v>
      </c>
      <c r="H109" s="177"/>
      <c r="I109" s="178">
        <f>ROUND(E109*H109,2)</f>
        <v>0</v>
      </c>
      <c r="J109" s="177"/>
      <c r="K109" s="178">
        <f>ROUND(E109*J109,2)</f>
        <v>0</v>
      </c>
      <c r="L109" s="178">
        <v>21</v>
      </c>
      <c r="M109" s="178">
        <f>G109*(1+L109/100)</f>
        <v>0</v>
      </c>
      <c r="N109" s="178">
        <v>0</v>
      </c>
      <c r="O109" s="178">
        <f>ROUND(E109*N109,2)</f>
        <v>0</v>
      </c>
      <c r="P109" s="178">
        <v>0</v>
      </c>
      <c r="Q109" s="178">
        <f>ROUND(E109*P109,2)</f>
        <v>0</v>
      </c>
      <c r="R109" s="178" t="s">
        <v>207</v>
      </c>
      <c r="S109" s="178" t="s">
        <v>198</v>
      </c>
      <c r="T109" s="179" t="s">
        <v>198</v>
      </c>
      <c r="U109" s="162">
        <v>3.2130000000000001</v>
      </c>
      <c r="V109" s="162">
        <f>ROUND(E109*U109,2)</f>
        <v>32.65</v>
      </c>
      <c r="W109" s="162"/>
      <c r="X109" s="152"/>
      <c r="Y109" s="152"/>
      <c r="Z109" s="152"/>
      <c r="AA109" s="152"/>
      <c r="AB109" s="152"/>
      <c r="AC109" s="152"/>
      <c r="AD109" s="152"/>
      <c r="AE109" s="152"/>
      <c r="AF109" s="152"/>
      <c r="AG109" s="152" t="s">
        <v>199</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275" t="s">
        <v>342</v>
      </c>
      <c r="D110" s="276"/>
      <c r="E110" s="276"/>
      <c r="F110" s="276"/>
      <c r="G110" s="276"/>
      <c r="H110" s="162"/>
      <c r="I110" s="162"/>
      <c r="J110" s="162"/>
      <c r="K110" s="162"/>
      <c r="L110" s="162"/>
      <c r="M110" s="162"/>
      <c r="N110" s="162"/>
      <c r="O110" s="162"/>
      <c r="P110" s="162"/>
      <c r="Q110" s="162"/>
      <c r="R110" s="162"/>
      <c r="S110" s="162"/>
      <c r="T110" s="162"/>
      <c r="U110" s="162"/>
      <c r="V110" s="162"/>
      <c r="W110" s="162"/>
      <c r="X110" s="152"/>
      <c r="Y110" s="152"/>
      <c r="Z110" s="152"/>
      <c r="AA110" s="152"/>
      <c r="AB110" s="152"/>
      <c r="AC110" s="152"/>
      <c r="AD110" s="152"/>
      <c r="AE110" s="152"/>
      <c r="AF110" s="152"/>
      <c r="AG110" s="152" t="s">
        <v>201</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2" t="s">
        <v>343</v>
      </c>
      <c r="D111" s="164"/>
      <c r="E111" s="165">
        <v>9.0399999999999991</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203</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2" t="s">
        <v>344</v>
      </c>
      <c r="D112" s="164"/>
      <c r="E112" s="165">
        <v>0.61</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203</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2" t="s">
        <v>345</v>
      </c>
      <c r="D113" s="164"/>
      <c r="E113" s="165">
        <v>0.51</v>
      </c>
      <c r="F113" s="162"/>
      <c r="G113" s="162"/>
      <c r="H113" s="162"/>
      <c r="I113" s="162"/>
      <c r="J113" s="162"/>
      <c r="K113" s="162"/>
      <c r="L113" s="162"/>
      <c r="M113" s="162"/>
      <c r="N113" s="162"/>
      <c r="O113" s="162"/>
      <c r="P113" s="162"/>
      <c r="Q113" s="162"/>
      <c r="R113" s="162"/>
      <c r="S113" s="162"/>
      <c r="T113" s="162"/>
      <c r="U113" s="162"/>
      <c r="V113" s="162"/>
      <c r="W113" s="162"/>
      <c r="X113" s="152"/>
      <c r="Y113" s="152"/>
      <c r="Z113" s="152"/>
      <c r="AA113" s="152"/>
      <c r="AB113" s="152"/>
      <c r="AC113" s="152"/>
      <c r="AD113" s="152"/>
      <c r="AE113" s="152"/>
      <c r="AF113" s="152"/>
      <c r="AG113" s="152" t="s">
        <v>203</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73">
        <v>34</v>
      </c>
      <c r="B114" s="174" t="s">
        <v>346</v>
      </c>
      <c r="C114" s="191" t="s">
        <v>347</v>
      </c>
      <c r="D114" s="175" t="s">
        <v>196</v>
      </c>
      <c r="E114" s="176">
        <v>10.16</v>
      </c>
      <c r="F114" s="177"/>
      <c r="G114" s="178">
        <f>ROUND(E114*F114,2)</f>
        <v>0</v>
      </c>
      <c r="H114" s="177"/>
      <c r="I114" s="178">
        <f>ROUND(E114*H114,2)</f>
        <v>0</v>
      </c>
      <c r="J114" s="177"/>
      <c r="K114" s="178">
        <f>ROUND(E114*J114,2)</f>
        <v>0</v>
      </c>
      <c r="L114" s="178">
        <v>21</v>
      </c>
      <c r="M114" s="178">
        <f>G114*(1+L114/100)</f>
        <v>0</v>
      </c>
      <c r="N114" s="178">
        <v>0</v>
      </c>
      <c r="O114" s="178">
        <f>ROUND(E114*N114,2)</f>
        <v>0</v>
      </c>
      <c r="P114" s="178">
        <v>0</v>
      </c>
      <c r="Q114" s="178">
        <f>ROUND(E114*P114,2)</f>
        <v>0</v>
      </c>
      <c r="R114" s="178" t="s">
        <v>207</v>
      </c>
      <c r="S114" s="178" t="s">
        <v>198</v>
      </c>
      <c r="T114" s="179" t="s">
        <v>198</v>
      </c>
      <c r="U114" s="162">
        <v>2.7</v>
      </c>
      <c r="V114" s="162">
        <f>ROUND(E114*U114,2)</f>
        <v>27.43</v>
      </c>
      <c r="W114" s="162"/>
      <c r="X114" s="152"/>
      <c r="Y114" s="152"/>
      <c r="Z114" s="152"/>
      <c r="AA114" s="152"/>
      <c r="AB114" s="152"/>
      <c r="AC114" s="152"/>
      <c r="AD114" s="152"/>
      <c r="AE114" s="152"/>
      <c r="AF114" s="152"/>
      <c r="AG114" s="152" t="s">
        <v>199</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75" t="s">
        <v>348</v>
      </c>
      <c r="D115" s="276"/>
      <c r="E115" s="276"/>
      <c r="F115" s="276"/>
      <c r="G115" s="276"/>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201</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3">
        <v>35</v>
      </c>
      <c r="B116" s="174" t="s">
        <v>349</v>
      </c>
      <c r="C116" s="191" t="s">
        <v>350</v>
      </c>
      <c r="D116" s="175" t="s">
        <v>196</v>
      </c>
      <c r="E116" s="176">
        <v>10.16</v>
      </c>
      <c r="F116" s="177"/>
      <c r="G116" s="178">
        <f>ROUND(E116*F116,2)</f>
        <v>0</v>
      </c>
      <c r="H116" s="177"/>
      <c r="I116" s="178">
        <f>ROUND(E116*H116,2)</f>
        <v>0</v>
      </c>
      <c r="J116" s="177"/>
      <c r="K116" s="178">
        <f>ROUND(E116*J116,2)</f>
        <v>0</v>
      </c>
      <c r="L116" s="178">
        <v>21</v>
      </c>
      <c r="M116" s="178">
        <f>G116*(1+L116/100)</f>
        <v>0</v>
      </c>
      <c r="N116" s="178">
        <v>0</v>
      </c>
      <c r="O116" s="178">
        <f>ROUND(E116*N116,2)</f>
        <v>0</v>
      </c>
      <c r="P116" s="178">
        <v>0</v>
      </c>
      <c r="Q116" s="178">
        <f>ROUND(E116*P116,2)</f>
        <v>0</v>
      </c>
      <c r="R116" s="178" t="s">
        <v>207</v>
      </c>
      <c r="S116" s="178" t="s">
        <v>198</v>
      </c>
      <c r="T116" s="179" t="s">
        <v>198</v>
      </c>
      <c r="U116" s="162">
        <v>0.82</v>
      </c>
      <c r="V116" s="162">
        <f>ROUND(E116*U116,2)</f>
        <v>8.33</v>
      </c>
      <c r="W116" s="162"/>
      <c r="X116" s="152"/>
      <c r="Y116" s="152"/>
      <c r="Z116" s="152"/>
      <c r="AA116" s="152"/>
      <c r="AB116" s="152"/>
      <c r="AC116" s="152"/>
      <c r="AD116" s="152"/>
      <c r="AE116" s="152"/>
      <c r="AF116" s="152"/>
      <c r="AG116" s="152" t="s">
        <v>199</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75" t="s">
        <v>351</v>
      </c>
      <c r="D117" s="276"/>
      <c r="E117" s="276"/>
      <c r="F117" s="276"/>
      <c r="G117" s="276"/>
      <c r="H117" s="162"/>
      <c r="I117" s="162"/>
      <c r="J117" s="162"/>
      <c r="K117" s="162"/>
      <c r="L117" s="162"/>
      <c r="M117" s="162"/>
      <c r="N117" s="162"/>
      <c r="O117" s="162"/>
      <c r="P117" s="162"/>
      <c r="Q117" s="162"/>
      <c r="R117" s="162"/>
      <c r="S117" s="162"/>
      <c r="T117" s="162"/>
      <c r="U117" s="162"/>
      <c r="V117" s="162"/>
      <c r="W117" s="162"/>
      <c r="X117" s="152"/>
      <c r="Y117" s="152"/>
      <c r="Z117" s="152"/>
      <c r="AA117" s="152"/>
      <c r="AB117" s="152"/>
      <c r="AC117" s="152"/>
      <c r="AD117" s="152"/>
      <c r="AE117" s="152"/>
      <c r="AF117" s="152"/>
      <c r="AG117" s="152" t="s">
        <v>201</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x14ac:dyDescent="0.2">
      <c r="A118" s="173">
        <v>36</v>
      </c>
      <c r="B118" s="174" t="s">
        <v>352</v>
      </c>
      <c r="C118" s="191" t="s">
        <v>353</v>
      </c>
      <c r="D118" s="175" t="s">
        <v>206</v>
      </c>
      <c r="E118" s="176">
        <v>63.3</v>
      </c>
      <c r="F118" s="177"/>
      <c r="G118" s="178">
        <f>ROUND(E118*F118,2)</f>
        <v>0</v>
      </c>
      <c r="H118" s="177"/>
      <c r="I118" s="178">
        <f>ROUND(E118*H118,2)</f>
        <v>0</v>
      </c>
      <c r="J118" s="177"/>
      <c r="K118" s="178">
        <f>ROUND(E118*J118,2)</f>
        <v>0</v>
      </c>
      <c r="L118" s="178">
        <v>21</v>
      </c>
      <c r="M118" s="178">
        <f>G118*(1+L118/100)</f>
        <v>0</v>
      </c>
      <c r="N118" s="178">
        <v>0</v>
      </c>
      <c r="O118" s="178">
        <f>ROUND(E118*N118,2)</f>
        <v>0</v>
      </c>
      <c r="P118" s="178">
        <v>0</v>
      </c>
      <c r="Q118" s="178">
        <f>ROUND(E118*P118,2)</f>
        <v>0</v>
      </c>
      <c r="R118" s="178" t="s">
        <v>207</v>
      </c>
      <c r="S118" s="178" t="s">
        <v>198</v>
      </c>
      <c r="T118" s="179" t="s">
        <v>198</v>
      </c>
      <c r="U118" s="162">
        <v>0.34799999999999998</v>
      </c>
      <c r="V118" s="162">
        <f>ROUND(E118*U118,2)</f>
        <v>22.03</v>
      </c>
      <c r="W118" s="162"/>
      <c r="X118" s="152"/>
      <c r="Y118" s="152"/>
      <c r="Z118" s="152"/>
      <c r="AA118" s="152"/>
      <c r="AB118" s="152"/>
      <c r="AC118" s="152"/>
      <c r="AD118" s="152"/>
      <c r="AE118" s="152"/>
      <c r="AF118" s="152"/>
      <c r="AG118" s="152" t="s">
        <v>199</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ht="22.5" outlineLevel="1" x14ac:dyDescent="0.2">
      <c r="A119" s="159"/>
      <c r="B119" s="160"/>
      <c r="C119" s="275" t="s">
        <v>354</v>
      </c>
      <c r="D119" s="276"/>
      <c r="E119" s="276"/>
      <c r="F119" s="276"/>
      <c r="G119" s="276"/>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201</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87" t="str">
        <f>C119</f>
        <v>na zdivu jako podklad např. pod izolaci, na parapetech z prefabrikovaných dílců, pod oplechování apod., vodorovný nebo ve spádu do 15°, hlazený dřevěným hladítkem,</v>
      </c>
      <c r="BB119" s="152"/>
      <c r="BC119" s="152"/>
      <c r="BD119" s="152"/>
      <c r="BE119" s="152"/>
      <c r="BF119" s="152"/>
      <c r="BG119" s="152"/>
      <c r="BH119" s="152"/>
    </row>
    <row r="120" spans="1:60" outlineLevel="1" x14ac:dyDescent="0.2">
      <c r="A120" s="159"/>
      <c r="B120" s="160"/>
      <c r="C120" s="192" t="s">
        <v>355</v>
      </c>
      <c r="D120" s="164"/>
      <c r="E120" s="165">
        <v>63.3</v>
      </c>
      <c r="F120" s="162"/>
      <c r="G120" s="162"/>
      <c r="H120" s="162"/>
      <c r="I120" s="162"/>
      <c r="J120" s="162"/>
      <c r="K120" s="162"/>
      <c r="L120" s="162"/>
      <c r="M120" s="162"/>
      <c r="N120" s="162"/>
      <c r="O120" s="162"/>
      <c r="P120" s="162"/>
      <c r="Q120" s="162"/>
      <c r="R120" s="162"/>
      <c r="S120" s="162"/>
      <c r="T120" s="162"/>
      <c r="U120" s="162"/>
      <c r="V120" s="162"/>
      <c r="W120" s="162"/>
      <c r="X120" s="152"/>
      <c r="Y120" s="152"/>
      <c r="Z120" s="152"/>
      <c r="AA120" s="152"/>
      <c r="AB120" s="152"/>
      <c r="AC120" s="152"/>
      <c r="AD120" s="152"/>
      <c r="AE120" s="152"/>
      <c r="AF120" s="152"/>
      <c r="AG120" s="152" t="s">
        <v>203</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2.5" outlineLevel="1" x14ac:dyDescent="0.2">
      <c r="A121" s="173">
        <v>37</v>
      </c>
      <c r="B121" s="174" t="s">
        <v>356</v>
      </c>
      <c r="C121" s="191" t="s">
        <v>357</v>
      </c>
      <c r="D121" s="175" t="s">
        <v>206</v>
      </c>
      <c r="E121" s="176">
        <v>146.65</v>
      </c>
      <c r="F121" s="177"/>
      <c r="G121" s="178">
        <f>ROUND(E121*F121,2)</f>
        <v>0</v>
      </c>
      <c r="H121" s="177"/>
      <c r="I121" s="178">
        <f>ROUND(E121*H121,2)</f>
        <v>0</v>
      </c>
      <c r="J121" s="177"/>
      <c r="K121" s="178">
        <f>ROUND(E121*J121,2)</f>
        <v>0</v>
      </c>
      <c r="L121" s="178">
        <v>21</v>
      </c>
      <c r="M121" s="178">
        <f>G121*(1+L121/100)</f>
        <v>0</v>
      </c>
      <c r="N121" s="178">
        <v>0</v>
      </c>
      <c r="O121" s="178">
        <f>ROUND(E121*N121,2)</f>
        <v>0</v>
      </c>
      <c r="P121" s="178">
        <v>0</v>
      </c>
      <c r="Q121" s="178">
        <f>ROUND(E121*P121,2)</f>
        <v>0</v>
      </c>
      <c r="R121" s="178" t="s">
        <v>207</v>
      </c>
      <c r="S121" s="178" t="s">
        <v>198</v>
      </c>
      <c r="T121" s="179" t="s">
        <v>198</v>
      </c>
      <c r="U121" s="162">
        <v>0.25</v>
      </c>
      <c r="V121" s="162">
        <f>ROUND(E121*U121,2)</f>
        <v>36.659999999999997</v>
      </c>
      <c r="W121" s="162"/>
      <c r="X121" s="152"/>
      <c r="Y121" s="152"/>
      <c r="Z121" s="152"/>
      <c r="AA121" s="152"/>
      <c r="AB121" s="152"/>
      <c r="AC121" s="152"/>
      <c r="AD121" s="152"/>
      <c r="AE121" s="152"/>
      <c r="AF121" s="152"/>
      <c r="AG121" s="152" t="s">
        <v>199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45" outlineLevel="1" x14ac:dyDescent="0.2">
      <c r="A122" s="159"/>
      <c r="B122" s="160"/>
      <c r="C122" s="275" t="s">
        <v>358</v>
      </c>
      <c r="D122" s="276"/>
      <c r="E122" s="276"/>
      <c r="F122" s="276"/>
      <c r="G122" s="276"/>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201</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87" t="str">
        <f>C122</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22" s="152"/>
      <c r="BC122" s="152"/>
      <c r="BD122" s="152"/>
      <c r="BE122" s="152"/>
      <c r="BF122" s="152"/>
      <c r="BG122" s="152"/>
      <c r="BH122" s="152"/>
    </row>
    <row r="123" spans="1:60" outlineLevel="1" x14ac:dyDescent="0.2">
      <c r="A123" s="159"/>
      <c r="B123" s="160"/>
      <c r="C123" s="192" t="s">
        <v>359</v>
      </c>
      <c r="D123" s="164"/>
      <c r="E123" s="165">
        <v>34.49</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203</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2" t="s">
        <v>360</v>
      </c>
      <c r="D124" s="164"/>
      <c r="E124" s="165">
        <v>112.16</v>
      </c>
      <c r="F124" s="162"/>
      <c r="G124" s="162"/>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203</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x14ac:dyDescent="0.2">
      <c r="A125" s="173">
        <v>38</v>
      </c>
      <c r="B125" s="174" t="s">
        <v>361</v>
      </c>
      <c r="C125" s="191" t="s">
        <v>362</v>
      </c>
      <c r="D125" s="175" t="s">
        <v>206</v>
      </c>
      <c r="E125" s="176">
        <v>243.9</v>
      </c>
      <c r="F125" s="177"/>
      <c r="G125" s="178">
        <f>ROUND(E125*F125,2)</f>
        <v>0</v>
      </c>
      <c r="H125" s="177"/>
      <c r="I125" s="178">
        <f>ROUND(E125*H125,2)</f>
        <v>0</v>
      </c>
      <c r="J125" s="177"/>
      <c r="K125" s="178">
        <f>ROUND(E125*J125,2)</f>
        <v>0</v>
      </c>
      <c r="L125" s="178">
        <v>21</v>
      </c>
      <c r="M125" s="178">
        <f>G125*(1+L125/100)</f>
        <v>0</v>
      </c>
      <c r="N125" s="178">
        <v>0</v>
      </c>
      <c r="O125" s="178">
        <f>ROUND(E125*N125,2)</f>
        <v>0</v>
      </c>
      <c r="P125" s="178">
        <v>0</v>
      </c>
      <c r="Q125" s="178">
        <f>ROUND(E125*P125,2)</f>
        <v>0</v>
      </c>
      <c r="R125" s="178" t="s">
        <v>207</v>
      </c>
      <c r="S125" s="178" t="s">
        <v>198</v>
      </c>
      <c r="T125" s="179" t="s">
        <v>198</v>
      </c>
      <c r="U125" s="162">
        <v>0.06</v>
      </c>
      <c r="V125" s="162">
        <f>ROUND(E125*U125,2)</f>
        <v>14.63</v>
      </c>
      <c r="W125" s="162"/>
      <c r="X125" s="152"/>
      <c r="Y125" s="152"/>
      <c r="Z125" s="152"/>
      <c r="AA125" s="152"/>
      <c r="AB125" s="152"/>
      <c r="AC125" s="152"/>
      <c r="AD125" s="152"/>
      <c r="AE125" s="152"/>
      <c r="AF125" s="152"/>
      <c r="AG125" s="152" t="s">
        <v>199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192" t="s">
        <v>363</v>
      </c>
      <c r="D126" s="164"/>
      <c r="E126" s="165">
        <v>243.9</v>
      </c>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203</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ht="33.75" outlineLevel="1" x14ac:dyDescent="0.2">
      <c r="A127" s="173">
        <v>39</v>
      </c>
      <c r="B127" s="174" t="s">
        <v>364</v>
      </c>
      <c r="C127" s="191" t="s">
        <v>365</v>
      </c>
      <c r="D127" s="175" t="s">
        <v>253</v>
      </c>
      <c r="E127" s="176">
        <v>3</v>
      </c>
      <c r="F127" s="177"/>
      <c r="G127" s="178">
        <f>ROUND(E127*F127,2)</f>
        <v>0</v>
      </c>
      <c r="H127" s="177"/>
      <c r="I127" s="178">
        <f>ROUND(E127*H127,2)</f>
        <v>0</v>
      </c>
      <c r="J127" s="177"/>
      <c r="K127" s="178">
        <f>ROUND(E127*J127,2)</f>
        <v>0</v>
      </c>
      <c r="L127" s="178">
        <v>21</v>
      </c>
      <c r="M127" s="178">
        <f>G127*(1+L127/100)</f>
        <v>0</v>
      </c>
      <c r="N127" s="178">
        <v>0</v>
      </c>
      <c r="O127" s="178">
        <f>ROUND(E127*N127,2)</f>
        <v>0</v>
      </c>
      <c r="P127" s="178">
        <v>0</v>
      </c>
      <c r="Q127" s="178">
        <f>ROUND(E127*P127,2)</f>
        <v>0</v>
      </c>
      <c r="R127" s="178" t="s">
        <v>207</v>
      </c>
      <c r="S127" s="178" t="s">
        <v>198</v>
      </c>
      <c r="T127" s="179" t="s">
        <v>198</v>
      </c>
      <c r="U127" s="162">
        <v>2.2999999999999998</v>
      </c>
      <c r="V127" s="162">
        <f>ROUND(E127*U127,2)</f>
        <v>6.9</v>
      </c>
      <c r="W127" s="162"/>
      <c r="X127" s="152"/>
      <c r="Y127" s="152"/>
      <c r="Z127" s="152"/>
      <c r="AA127" s="152"/>
      <c r="AB127" s="152"/>
      <c r="AC127" s="152"/>
      <c r="AD127" s="152"/>
      <c r="AE127" s="152"/>
      <c r="AF127" s="152"/>
      <c r="AG127" s="152" t="s">
        <v>199</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75" t="s">
        <v>366</v>
      </c>
      <c r="D128" s="276"/>
      <c r="E128" s="276"/>
      <c r="F128" s="276"/>
      <c r="G128" s="276"/>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201</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2" t="s">
        <v>367</v>
      </c>
      <c r="D129" s="164"/>
      <c r="E129" s="165">
        <v>3</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203</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33.75" outlineLevel="1" x14ac:dyDescent="0.2">
      <c r="A130" s="173">
        <v>40</v>
      </c>
      <c r="B130" s="174" t="s">
        <v>368</v>
      </c>
      <c r="C130" s="191" t="s">
        <v>369</v>
      </c>
      <c r="D130" s="175" t="s">
        <v>253</v>
      </c>
      <c r="E130" s="176">
        <v>2</v>
      </c>
      <c r="F130" s="177"/>
      <c r="G130" s="178">
        <f>ROUND(E130*F130,2)</f>
        <v>0</v>
      </c>
      <c r="H130" s="177"/>
      <c r="I130" s="178">
        <f>ROUND(E130*H130,2)</f>
        <v>0</v>
      </c>
      <c r="J130" s="177"/>
      <c r="K130" s="178">
        <f>ROUND(E130*J130,2)</f>
        <v>0</v>
      </c>
      <c r="L130" s="178">
        <v>21</v>
      </c>
      <c r="M130" s="178">
        <f>G130*(1+L130/100)</f>
        <v>0</v>
      </c>
      <c r="N130" s="178">
        <v>0</v>
      </c>
      <c r="O130" s="178">
        <f>ROUND(E130*N130,2)</f>
        <v>0</v>
      </c>
      <c r="P130" s="178">
        <v>0</v>
      </c>
      <c r="Q130" s="178">
        <f>ROUND(E130*P130,2)</f>
        <v>0</v>
      </c>
      <c r="R130" s="178" t="s">
        <v>207</v>
      </c>
      <c r="S130" s="178" t="s">
        <v>198</v>
      </c>
      <c r="T130" s="179" t="s">
        <v>198</v>
      </c>
      <c r="U130" s="162">
        <v>2.2999999999999998</v>
      </c>
      <c r="V130" s="162">
        <f>ROUND(E130*U130,2)</f>
        <v>4.5999999999999996</v>
      </c>
      <c r="W130" s="162"/>
      <c r="X130" s="152"/>
      <c r="Y130" s="152"/>
      <c r="Z130" s="152"/>
      <c r="AA130" s="152"/>
      <c r="AB130" s="152"/>
      <c r="AC130" s="152"/>
      <c r="AD130" s="152"/>
      <c r="AE130" s="152"/>
      <c r="AF130" s="152"/>
      <c r="AG130" s="152" t="s">
        <v>199</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75" t="s">
        <v>366</v>
      </c>
      <c r="D131" s="276"/>
      <c r="E131" s="276"/>
      <c r="F131" s="276"/>
      <c r="G131" s="276"/>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201</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192" t="s">
        <v>370</v>
      </c>
      <c r="D132" s="164"/>
      <c r="E132" s="165">
        <v>2</v>
      </c>
      <c r="F132" s="162"/>
      <c r="G132" s="162"/>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203</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ht="33.75" outlineLevel="1" x14ac:dyDescent="0.2">
      <c r="A133" s="173">
        <v>41</v>
      </c>
      <c r="B133" s="174" t="s">
        <v>371</v>
      </c>
      <c r="C133" s="191" t="s">
        <v>372</v>
      </c>
      <c r="D133" s="175" t="s">
        <v>253</v>
      </c>
      <c r="E133" s="176">
        <v>3</v>
      </c>
      <c r="F133" s="177"/>
      <c r="G133" s="178">
        <f>ROUND(E133*F133,2)</f>
        <v>0</v>
      </c>
      <c r="H133" s="177"/>
      <c r="I133" s="178">
        <f>ROUND(E133*H133,2)</f>
        <v>0</v>
      </c>
      <c r="J133" s="177"/>
      <c r="K133" s="178">
        <f>ROUND(E133*J133,2)</f>
        <v>0</v>
      </c>
      <c r="L133" s="178">
        <v>21</v>
      </c>
      <c r="M133" s="178">
        <f>G133*(1+L133/100)</f>
        <v>0</v>
      </c>
      <c r="N133" s="178">
        <v>0</v>
      </c>
      <c r="O133" s="178">
        <f>ROUND(E133*N133,2)</f>
        <v>0</v>
      </c>
      <c r="P133" s="178">
        <v>0</v>
      </c>
      <c r="Q133" s="178">
        <f>ROUND(E133*P133,2)</f>
        <v>0</v>
      </c>
      <c r="R133" s="178" t="s">
        <v>207</v>
      </c>
      <c r="S133" s="178" t="s">
        <v>198</v>
      </c>
      <c r="T133" s="179" t="s">
        <v>198</v>
      </c>
      <c r="U133" s="162">
        <v>2.2999999999999998</v>
      </c>
      <c r="V133" s="162">
        <f>ROUND(E133*U133,2)</f>
        <v>6.9</v>
      </c>
      <c r="W133" s="162"/>
      <c r="X133" s="152"/>
      <c r="Y133" s="152"/>
      <c r="Z133" s="152"/>
      <c r="AA133" s="152"/>
      <c r="AB133" s="152"/>
      <c r="AC133" s="152"/>
      <c r="AD133" s="152"/>
      <c r="AE133" s="152"/>
      <c r="AF133" s="152"/>
      <c r="AG133" s="152" t="s">
        <v>199</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75" t="s">
        <v>366</v>
      </c>
      <c r="D134" s="276"/>
      <c r="E134" s="276"/>
      <c r="F134" s="276"/>
      <c r="G134" s="276"/>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201</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ht="22.5" outlineLevel="1" x14ac:dyDescent="0.2">
      <c r="A135" s="173">
        <v>42</v>
      </c>
      <c r="B135" s="174" t="s">
        <v>373</v>
      </c>
      <c r="C135" s="191" t="s">
        <v>374</v>
      </c>
      <c r="D135" s="175" t="s">
        <v>288</v>
      </c>
      <c r="E135" s="176">
        <v>22</v>
      </c>
      <c r="F135" s="177"/>
      <c r="G135" s="178">
        <f>ROUND(E135*F135,2)</f>
        <v>0</v>
      </c>
      <c r="H135" s="177"/>
      <c r="I135" s="178">
        <f>ROUND(E135*H135,2)</f>
        <v>0</v>
      </c>
      <c r="J135" s="177"/>
      <c r="K135" s="178">
        <f>ROUND(E135*J135,2)</f>
        <v>0</v>
      </c>
      <c r="L135" s="178">
        <v>21</v>
      </c>
      <c r="M135" s="178">
        <f>G135*(1+L135/100)</f>
        <v>0</v>
      </c>
      <c r="N135" s="178">
        <v>0</v>
      </c>
      <c r="O135" s="178">
        <f>ROUND(E135*N135,2)</f>
        <v>0</v>
      </c>
      <c r="P135" s="178">
        <v>0</v>
      </c>
      <c r="Q135" s="178">
        <f>ROUND(E135*P135,2)</f>
        <v>0</v>
      </c>
      <c r="R135" s="178" t="s">
        <v>207</v>
      </c>
      <c r="S135" s="178" t="s">
        <v>198</v>
      </c>
      <c r="T135" s="179" t="s">
        <v>198</v>
      </c>
      <c r="U135" s="162">
        <v>0.35499999999999998</v>
      </c>
      <c r="V135" s="162">
        <f>ROUND(E135*U135,2)</f>
        <v>7.81</v>
      </c>
      <c r="W135" s="162"/>
      <c r="X135" s="152"/>
      <c r="Y135" s="152"/>
      <c r="Z135" s="152"/>
      <c r="AA135" s="152"/>
      <c r="AB135" s="152"/>
      <c r="AC135" s="152"/>
      <c r="AD135" s="152"/>
      <c r="AE135" s="152"/>
      <c r="AF135" s="152"/>
      <c r="AG135" s="152" t="s">
        <v>199</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75" t="s">
        <v>375</v>
      </c>
      <c r="D136" s="276"/>
      <c r="E136" s="276"/>
      <c r="F136" s="276"/>
      <c r="G136" s="276"/>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201</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2" t="s">
        <v>376</v>
      </c>
      <c r="D137" s="164"/>
      <c r="E137" s="165">
        <v>22</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203</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80">
        <v>43</v>
      </c>
      <c r="B138" s="181" t="s">
        <v>377</v>
      </c>
      <c r="C138" s="193" t="s">
        <v>378</v>
      </c>
      <c r="D138" s="182" t="s">
        <v>206</v>
      </c>
      <c r="E138" s="183">
        <v>57.33</v>
      </c>
      <c r="F138" s="184"/>
      <c r="G138" s="185">
        <f>ROUND(E138*F138,2)</f>
        <v>0</v>
      </c>
      <c r="H138" s="184"/>
      <c r="I138" s="185">
        <f>ROUND(E138*H138,2)</f>
        <v>0</v>
      </c>
      <c r="J138" s="184"/>
      <c r="K138" s="185">
        <f>ROUND(E138*J138,2)</f>
        <v>0</v>
      </c>
      <c r="L138" s="185">
        <v>21</v>
      </c>
      <c r="M138" s="185">
        <f>G138*(1+L138/100)</f>
        <v>0</v>
      </c>
      <c r="N138" s="185">
        <v>0</v>
      </c>
      <c r="O138" s="185">
        <f>ROUND(E138*N138,2)</f>
        <v>0</v>
      </c>
      <c r="P138" s="185">
        <v>0</v>
      </c>
      <c r="Q138" s="185">
        <f>ROUND(E138*P138,2)</f>
        <v>0</v>
      </c>
      <c r="R138" s="185"/>
      <c r="S138" s="185" t="s">
        <v>237</v>
      </c>
      <c r="T138" s="186" t="s">
        <v>238</v>
      </c>
      <c r="U138" s="162">
        <v>0</v>
      </c>
      <c r="V138" s="162">
        <f>ROUND(E138*U138,2)</f>
        <v>0</v>
      </c>
      <c r="W138" s="162"/>
      <c r="X138" s="152"/>
      <c r="Y138" s="152"/>
      <c r="Z138" s="152"/>
      <c r="AA138" s="152"/>
      <c r="AB138" s="152"/>
      <c r="AC138" s="152"/>
      <c r="AD138" s="152"/>
      <c r="AE138" s="152"/>
      <c r="AF138" s="152"/>
      <c r="AG138" s="152" t="s">
        <v>199</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73">
        <v>44</v>
      </c>
      <c r="B139" s="174" t="s">
        <v>379</v>
      </c>
      <c r="C139" s="191" t="s">
        <v>380</v>
      </c>
      <c r="D139" s="175" t="s">
        <v>288</v>
      </c>
      <c r="E139" s="176">
        <v>31.2</v>
      </c>
      <c r="F139" s="177"/>
      <c r="G139" s="178">
        <f>ROUND(E139*F139,2)</f>
        <v>0</v>
      </c>
      <c r="H139" s="177"/>
      <c r="I139" s="178">
        <f>ROUND(E139*H139,2)</f>
        <v>0</v>
      </c>
      <c r="J139" s="177"/>
      <c r="K139" s="178">
        <f>ROUND(E139*J139,2)</f>
        <v>0</v>
      </c>
      <c r="L139" s="178">
        <v>21</v>
      </c>
      <c r="M139" s="178">
        <f>G139*(1+L139/100)</f>
        <v>0</v>
      </c>
      <c r="N139" s="178">
        <v>0</v>
      </c>
      <c r="O139" s="178">
        <f>ROUND(E139*N139,2)</f>
        <v>0</v>
      </c>
      <c r="P139" s="178">
        <v>0</v>
      </c>
      <c r="Q139" s="178">
        <f>ROUND(E139*P139,2)</f>
        <v>0</v>
      </c>
      <c r="R139" s="178"/>
      <c r="S139" s="178" t="s">
        <v>237</v>
      </c>
      <c r="T139" s="179" t="s">
        <v>238</v>
      </c>
      <c r="U139" s="162">
        <v>0</v>
      </c>
      <c r="V139" s="162">
        <f>ROUND(E139*U139,2)</f>
        <v>0</v>
      </c>
      <c r="W139" s="162"/>
      <c r="X139" s="152"/>
      <c r="Y139" s="152"/>
      <c r="Z139" s="152"/>
      <c r="AA139" s="152"/>
      <c r="AB139" s="152"/>
      <c r="AC139" s="152"/>
      <c r="AD139" s="152"/>
      <c r="AE139" s="152"/>
      <c r="AF139" s="152"/>
      <c r="AG139" s="152" t="s">
        <v>265</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2" t="s">
        <v>381</v>
      </c>
      <c r="D140" s="164"/>
      <c r="E140" s="165">
        <v>31.2</v>
      </c>
      <c r="F140" s="162"/>
      <c r="G140" s="162"/>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203</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80">
        <v>45</v>
      </c>
      <c r="B141" s="181" t="s">
        <v>382</v>
      </c>
      <c r="C141" s="193" t="s">
        <v>383</v>
      </c>
      <c r="D141" s="182" t="s">
        <v>206</v>
      </c>
      <c r="E141" s="183">
        <v>93.67</v>
      </c>
      <c r="F141" s="184"/>
      <c r="G141" s="185">
        <f t="shared" ref="G141:G147" si="0">ROUND(E141*F141,2)</f>
        <v>0</v>
      </c>
      <c r="H141" s="184"/>
      <c r="I141" s="185">
        <f t="shared" ref="I141:I147" si="1">ROUND(E141*H141,2)</f>
        <v>0</v>
      </c>
      <c r="J141" s="184"/>
      <c r="K141" s="185">
        <f t="shared" ref="K141:K147" si="2">ROUND(E141*J141,2)</f>
        <v>0</v>
      </c>
      <c r="L141" s="185">
        <v>21</v>
      </c>
      <c r="M141" s="185">
        <f t="shared" ref="M141:M147" si="3">G141*(1+L141/100)</f>
        <v>0</v>
      </c>
      <c r="N141" s="185">
        <v>0</v>
      </c>
      <c r="O141" s="185">
        <f t="shared" ref="O141:O147" si="4">ROUND(E141*N141,2)</f>
        <v>0</v>
      </c>
      <c r="P141" s="185">
        <v>0</v>
      </c>
      <c r="Q141" s="185">
        <f t="shared" ref="Q141:Q147" si="5">ROUND(E141*P141,2)</f>
        <v>0</v>
      </c>
      <c r="R141" s="185"/>
      <c r="S141" s="185" t="s">
        <v>237</v>
      </c>
      <c r="T141" s="186" t="s">
        <v>238</v>
      </c>
      <c r="U141" s="162">
        <v>0</v>
      </c>
      <c r="V141" s="162">
        <f t="shared" ref="V141:V147" si="6">ROUND(E141*U141,2)</f>
        <v>0</v>
      </c>
      <c r="W141" s="162"/>
      <c r="X141" s="152"/>
      <c r="Y141" s="152"/>
      <c r="Z141" s="152"/>
      <c r="AA141" s="152"/>
      <c r="AB141" s="152"/>
      <c r="AC141" s="152"/>
      <c r="AD141" s="152"/>
      <c r="AE141" s="152"/>
      <c r="AF141" s="152"/>
      <c r="AG141" s="152" t="s">
        <v>199</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80">
        <v>46</v>
      </c>
      <c r="B142" s="181" t="s">
        <v>384</v>
      </c>
      <c r="C142" s="193" t="s">
        <v>385</v>
      </c>
      <c r="D142" s="182" t="s">
        <v>386</v>
      </c>
      <c r="E142" s="183">
        <v>1</v>
      </c>
      <c r="F142" s="184"/>
      <c r="G142" s="185">
        <f t="shared" si="0"/>
        <v>0</v>
      </c>
      <c r="H142" s="184"/>
      <c r="I142" s="185">
        <f t="shared" si="1"/>
        <v>0</v>
      </c>
      <c r="J142" s="184"/>
      <c r="K142" s="185">
        <f t="shared" si="2"/>
        <v>0</v>
      </c>
      <c r="L142" s="185">
        <v>21</v>
      </c>
      <c r="M142" s="185">
        <f t="shared" si="3"/>
        <v>0</v>
      </c>
      <c r="N142" s="185">
        <v>0</v>
      </c>
      <c r="O142" s="185">
        <f t="shared" si="4"/>
        <v>0</v>
      </c>
      <c r="P142" s="185">
        <v>0</v>
      </c>
      <c r="Q142" s="185">
        <f t="shared" si="5"/>
        <v>0</v>
      </c>
      <c r="R142" s="185"/>
      <c r="S142" s="185" t="s">
        <v>237</v>
      </c>
      <c r="T142" s="186" t="s">
        <v>238</v>
      </c>
      <c r="U142" s="162">
        <v>0</v>
      </c>
      <c r="V142" s="162">
        <f t="shared" si="6"/>
        <v>0</v>
      </c>
      <c r="W142" s="162"/>
      <c r="X142" s="152"/>
      <c r="Y142" s="152"/>
      <c r="Z142" s="152"/>
      <c r="AA142" s="152"/>
      <c r="AB142" s="152"/>
      <c r="AC142" s="152"/>
      <c r="AD142" s="152"/>
      <c r="AE142" s="152"/>
      <c r="AF142" s="152"/>
      <c r="AG142" s="152" t="s">
        <v>199</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80">
        <v>47</v>
      </c>
      <c r="B143" s="181" t="s">
        <v>387</v>
      </c>
      <c r="C143" s="193" t="s">
        <v>388</v>
      </c>
      <c r="D143" s="182" t="s">
        <v>253</v>
      </c>
      <c r="E143" s="183">
        <v>2</v>
      </c>
      <c r="F143" s="184"/>
      <c r="G143" s="185">
        <f t="shared" si="0"/>
        <v>0</v>
      </c>
      <c r="H143" s="184"/>
      <c r="I143" s="185">
        <f t="shared" si="1"/>
        <v>0</v>
      </c>
      <c r="J143" s="184"/>
      <c r="K143" s="185">
        <f t="shared" si="2"/>
        <v>0</v>
      </c>
      <c r="L143" s="185">
        <v>21</v>
      </c>
      <c r="M143" s="185">
        <f t="shared" si="3"/>
        <v>0</v>
      </c>
      <c r="N143" s="185">
        <v>0</v>
      </c>
      <c r="O143" s="185">
        <f t="shared" si="4"/>
        <v>0</v>
      </c>
      <c r="P143" s="185">
        <v>0</v>
      </c>
      <c r="Q143" s="185">
        <f t="shared" si="5"/>
        <v>0</v>
      </c>
      <c r="R143" s="185"/>
      <c r="S143" s="185" t="s">
        <v>237</v>
      </c>
      <c r="T143" s="186" t="s">
        <v>238</v>
      </c>
      <c r="U143" s="162">
        <v>0</v>
      </c>
      <c r="V143" s="162">
        <f t="shared" si="6"/>
        <v>0</v>
      </c>
      <c r="W143" s="162"/>
      <c r="X143" s="152"/>
      <c r="Y143" s="152"/>
      <c r="Z143" s="152"/>
      <c r="AA143" s="152"/>
      <c r="AB143" s="152"/>
      <c r="AC143" s="152"/>
      <c r="AD143" s="152"/>
      <c r="AE143" s="152"/>
      <c r="AF143" s="152"/>
      <c r="AG143" s="152" t="s">
        <v>199</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48</v>
      </c>
      <c r="B144" s="181" t="s">
        <v>389</v>
      </c>
      <c r="C144" s="193" t="s">
        <v>390</v>
      </c>
      <c r="D144" s="182" t="s">
        <v>253</v>
      </c>
      <c r="E144" s="183">
        <v>1</v>
      </c>
      <c r="F144" s="184"/>
      <c r="G144" s="185">
        <f t="shared" si="0"/>
        <v>0</v>
      </c>
      <c r="H144" s="184"/>
      <c r="I144" s="185">
        <f t="shared" si="1"/>
        <v>0</v>
      </c>
      <c r="J144" s="184"/>
      <c r="K144" s="185">
        <f t="shared" si="2"/>
        <v>0</v>
      </c>
      <c r="L144" s="185">
        <v>21</v>
      </c>
      <c r="M144" s="185">
        <f t="shared" si="3"/>
        <v>0</v>
      </c>
      <c r="N144" s="185">
        <v>0</v>
      </c>
      <c r="O144" s="185">
        <f t="shared" si="4"/>
        <v>0</v>
      </c>
      <c r="P144" s="185">
        <v>0</v>
      </c>
      <c r="Q144" s="185">
        <f t="shared" si="5"/>
        <v>0</v>
      </c>
      <c r="R144" s="185"/>
      <c r="S144" s="185" t="s">
        <v>237</v>
      </c>
      <c r="T144" s="186" t="s">
        <v>238</v>
      </c>
      <c r="U144" s="162">
        <v>0</v>
      </c>
      <c r="V144" s="162">
        <f t="shared" si="6"/>
        <v>0</v>
      </c>
      <c r="W144" s="162"/>
      <c r="X144" s="152"/>
      <c r="Y144" s="152"/>
      <c r="Z144" s="152"/>
      <c r="AA144" s="152"/>
      <c r="AB144" s="152"/>
      <c r="AC144" s="152"/>
      <c r="AD144" s="152"/>
      <c r="AE144" s="152"/>
      <c r="AF144" s="152"/>
      <c r="AG144" s="152" t="s">
        <v>199</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80">
        <v>49</v>
      </c>
      <c r="B145" s="181" t="s">
        <v>391</v>
      </c>
      <c r="C145" s="193" t="s">
        <v>392</v>
      </c>
      <c r="D145" s="182" t="s">
        <v>253</v>
      </c>
      <c r="E145" s="183">
        <v>2</v>
      </c>
      <c r="F145" s="184"/>
      <c r="G145" s="185">
        <f t="shared" si="0"/>
        <v>0</v>
      </c>
      <c r="H145" s="184"/>
      <c r="I145" s="185">
        <f t="shared" si="1"/>
        <v>0</v>
      </c>
      <c r="J145" s="184"/>
      <c r="K145" s="185">
        <f t="shared" si="2"/>
        <v>0</v>
      </c>
      <c r="L145" s="185">
        <v>21</v>
      </c>
      <c r="M145" s="185">
        <f t="shared" si="3"/>
        <v>0</v>
      </c>
      <c r="N145" s="185">
        <v>0</v>
      </c>
      <c r="O145" s="185">
        <f t="shared" si="4"/>
        <v>0</v>
      </c>
      <c r="P145" s="185">
        <v>0</v>
      </c>
      <c r="Q145" s="185">
        <f t="shared" si="5"/>
        <v>0</v>
      </c>
      <c r="R145" s="185"/>
      <c r="S145" s="185" t="s">
        <v>237</v>
      </c>
      <c r="T145" s="186" t="s">
        <v>238</v>
      </c>
      <c r="U145" s="162">
        <v>0</v>
      </c>
      <c r="V145" s="162">
        <f t="shared" si="6"/>
        <v>0</v>
      </c>
      <c r="W145" s="162"/>
      <c r="X145" s="152"/>
      <c r="Y145" s="152"/>
      <c r="Z145" s="152"/>
      <c r="AA145" s="152"/>
      <c r="AB145" s="152"/>
      <c r="AC145" s="152"/>
      <c r="AD145" s="152"/>
      <c r="AE145" s="152"/>
      <c r="AF145" s="152"/>
      <c r="AG145" s="152" t="s">
        <v>199</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80">
        <v>50</v>
      </c>
      <c r="B146" s="181" t="s">
        <v>393</v>
      </c>
      <c r="C146" s="193" t="s">
        <v>394</v>
      </c>
      <c r="D146" s="182" t="s">
        <v>253</v>
      </c>
      <c r="E146" s="183">
        <v>1</v>
      </c>
      <c r="F146" s="184"/>
      <c r="G146" s="185">
        <f t="shared" si="0"/>
        <v>0</v>
      </c>
      <c r="H146" s="184"/>
      <c r="I146" s="185">
        <f t="shared" si="1"/>
        <v>0</v>
      </c>
      <c r="J146" s="184"/>
      <c r="K146" s="185">
        <f t="shared" si="2"/>
        <v>0</v>
      </c>
      <c r="L146" s="185">
        <v>21</v>
      </c>
      <c r="M146" s="185">
        <f t="shared" si="3"/>
        <v>0</v>
      </c>
      <c r="N146" s="185">
        <v>0</v>
      </c>
      <c r="O146" s="185">
        <f t="shared" si="4"/>
        <v>0</v>
      </c>
      <c r="P146" s="185">
        <v>0</v>
      </c>
      <c r="Q146" s="185">
        <f t="shared" si="5"/>
        <v>0</v>
      </c>
      <c r="R146" s="185"/>
      <c r="S146" s="185" t="s">
        <v>237</v>
      </c>
      <c r="T146" s="186" t="s">
        <v>238</v>
      </c>
      <c r="U146" s="162">
        <v>0</v>
      </c>
      <c r="V146" s="162">
        <f t="shared" si="6"/>
        <v>0</v>
      </c>
      <c r="W146" s="162"/>
      <c r="X146" s="152"/>
      <c r="Y146" s="152"/>
      <c r="Z146" s="152"/>
      <c r="AA146" s="152"/>
      <c r="AB146" s="152"/>
      <c r="AC146" s="152"/>
      <c r="AD146" s="152"/>
      <c r="AE146" s="152"/>
      <c r="AF146" s="152"/>
      <c r="AG146" s="152" t="s">
        <v>199</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80">
        <v>51</v>
      </c>
      <c r="B147" s="181" t="s">
        <v>395</v>
      </c>
      <c r="C147" s="193" t="s">
        <v>396</v>
      </c>
      <c r="D147" s="182" t="s">
        <v>253</v>
      </c>
      <c r="E147" s="183">
        <v>1</v>
      </c>
      <c r="F147" s="184"/>
      <c r="G147" s="185">
        <f t="shared" si="0"/>
        <v>0</v>
      </c>
      <c r="H147" s="184"/>
      <c r="I147" s="185">
        <f t="shared" si="1"/>
        <v>0</v>
      </c>
      <c r="J147" s="184"/>
      <c r="K147" s="185">
        <f t="shared" si="2"/>
        <v>0</v>
      </c>
      <c r="L147" s="185">
        <v>21</v>
      </c>
      <c r="M147" s="185">
        <f t="shared" si="3"/>
        <v>0</v>
      </c>
      <c r="N147" s="185">
        <v>0</v>
      </c>
      <c r="O147" s="185">
        <f t="shared" si="4"/>
        <v>0</v>
      </c>
      <c r="P147" s="185">
        <v>0</v>
      </c>
      <c r="Q147" s="185">
        <f t="shared" si="5"/>
        <v>0</v>
      </c>
      <c r="R147" s="185"/>
      <c r="S147" s="185" t="s">
        <v>237</v>
      </c>
      <c r="T147" s="186" t="s">
        <v>238</v>
      </c>
      <c r="U147" s="162">
        <v>0</v>
      </c>
      <c r="V147" s="162">
        <f t="shared" si="6"/>
        <v>0</v>
      </c>
      <c r="W147" s="162"/>
      <c r="X147" s="152"/>
      <c r="Y147" s="152"/>
      <c r="Z147" s="152"/>
      <c r="AA147" s="152"/>
      <c r="AB147" s="152"/>
      <c r="AC147" s="152"/>
      <c r="AD147" s="152"/>
      <c r="AE147" s="152"/>
      <c r="AF147" s="152"/>
      <c r="AG147" s="152" t="s">
        <v>199</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x14ac:dyDescent="0.2">
      <c r="A148" s="167" t="s">
        <v>192</v>
      </c>
      <c r="B148" s="168" t="s">
        <v>88</v>
      </c>
      <c r="C148" s="190" t="s">
        <v>89</v>
      </c>
      <c r="D148" s="169"/>
      <c r="E148" s="170"/>
      <c r="F148" s="171"/>
      <c r="G148" s="171">
        <f>SUMIF(AG149:AG165,"&lt;&gt;NOR",G149:G165)</f>
        <v>0</v>
      </c>
      <c r="H148" s="171"/>
      <c r="I148" s="171">
        <f>SUM(I149:I165)</f>
        <v>0</v>
      </c>
      <c r="J148" s="171"/>
      <c r="K148" s="171">
        <f>SUM(K149:K165)</f>
        <v>0</v>
      </c>
      <c r="L148" s="171"/>
      <c r="M148" s="171">
        <f>SUM(M149:M165)</f>
        <v>0</v>
      </c>
      <c r="N148" s="171"/>
      <c r="O148" s="171">
        <f>SUM(O149:O165)</f>
        <v>0</v>
      </c>
      <c r="P148" s="171"/>
      <c r="Q148" s="171">
        <f>SUM(Q149:Q165)</f>
        <v>0</v>
      </c>
      <c r="R148" s="171"/>
      <c r="S148" s="171"/>
      <c r="T148" s="172"/>
      <c r="U148" s="166"/>
      <c r="V148" s="166">
        <f>SUM(V149:V165)</f>
        <v>214.2</v>
      </c>
      <c r="W148" s="166"/>
      <c r="AG148" t="s">
        <v>193</v>
      </c>
    </row>
    <row r="149" spans="1:60" ht="22.5" outlineLevel="1" x14ac:dyDescent="0.2">
      <c r="A149" s="173">
        <v>52</v>
      </c>
      <c r="B149" s="174" t="s">
        <v>397</v>
      </c>
      <c r="C149" s="191" t="s">
        <v>398</v>
      </c>
      <c r="D149" s="175" t="s">
        <v>206</v>
      </c>
      <c r="E149" s="176">
        <v>210.6</v>
      </c>
      <c r="F149" s="177"/>
      <c r="G149" s="178">
        <f>ROUND(E149*F149,2)</f>
        <v>0</v>
      </c>
      <c r="H149" s="177"/>
      <c r="I149" s="178">
        <f>ROUND(E149*H149,2)</f>
        <v>0</v>
      </c>
      <c r="J149" s="177"/>
      <c r="K149" s="178">
        <f>ROUND(E149*J149,2)</f>
        <v>0</v>
      </c>
      <c r="L149" s="178">
        <v>21</v>
      </c>
      <c r="M149" s="178">
        <f>G149*(1+L149/100)</f>
        <v>0</v>
      </c>
      <c r="N149" s="178">
        <v>0</v>
      </c>
      <c r="O149" s="178">
        <f>ROUND(E149*N149,2)</f>
        <v>0</v>
      </c>
      <c r="P149" s="178">
        <v>0</v>
      </c>
      <c r="Q149" s="178">
        <f>ROUND(E149*P149,2)</f>
        <v>0</v>
      </c>
      <c r="R149" s="178" t="s">
        <v>399</v>
      </c>
      <c r="S149" s="178" t="s">
        <v>198</v>
      </c>
      <c r="T149" s="179" t="s">
        <v>198</v>
      </c>
      <c r="U149" s="162">
        <v>0.14399999999999999</v>
      </c>
      <c r="V149" s="162">
        <f>ROUND(E149*U149,2)</f>
        <v>30.33</v>
      </c>
      <c r="W149" s="162"/>
      <c r="X149" s="152"/>
      <c r="Y149" s="152"/>
      <c r="Z149" s="152"/>
      <c r="AA149" s="152"/>
      <c r="AB149" s="152"/>
      <c r="AC149" s="152"/>
      <c r="AD149" s="152"/>
      <c r="AE149" s="152"/>
      <c r="AF149" s="152"/>
      <c r="AG149" s="152" t="s">
        <v>199</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75" t="s">
        <v>400</v>
      </c>
      <c r="D150" s="276"/>
      <c r="E150" s="276"/>
      <c r="F150" s="276"/>
      <c r="G150" s="276"/>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201</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2" t="s">
        <v>401</v>
      </c>
      <c r="D151" s="164"/>
      <c r="E151" s="165">
        <v>210.6</v>
      </c>
      <c r="F151" s="162"/>
      <c r="G151" s="162"/>
      <c r="H151" s="162"/>
      <c r="I151" s="162"/>
      <c r="J151" s="162"/>
      <c r="K151" s="162"/>
      <c r="L151" s="162"/>
      <c r="M151" s="162"/>
      <c r="N151" s="162"/>
      <c r="O151" s="162"/>
      <c r="P151" s="162"/>
      <c r="Q151" s="162"/>
      <c r="R151" s="162"/>
      <c r="S151" s="162"/>
      <c r="T151" s="162"/>
      <c r="U151" s="162"/>
      <c r="V151" s="162"/>
      <c r="W151" s="162"/>
      <c r="X151" s="152"/>
      <c r="Y151" s="152"/>
      <c r="Z151" s="152"/>
      <c r="AA151" s="152"/>
      <c r="AB151" s="152"/>
      <c r="AC151" s="152"/>
      <c r="AD151" s="152"/>
      <c r="AE151" s="152"/>
      <c r="AF151" s="152"/>
      <c r="AG151" s="152" t="s">
        <v>203</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ht="33.75" outlineLevel="1" x14ac:dyDescent="0.2">
      <c r="A152" s="173">
        <v>53</v>
      </c>
      <c r="B152" s="174" t="s">
        <v>402</v>
      </c>
      <c r="C152" s="191" t="s">
        <v>403</v>
      </c>
      <c r="D152" s="175" t="s">
        <v>206</v>
      </c>
      <c r="E152" s="176">
        <v>421.2</v>
      </c>
      <c r="F152" s="177"/>
      <c r="G152" s="178">
        <f>ROUND(E152*F152,2)</f>
        <v>0</v>
      </c>
      <c r="H152" s="177"/>
      <c r="I152" s="178">
        <f>ROUND(E152*H152,2)</f>
        <v>0</v>
      </c>
      <c r="J152" s="177"/>
      <c r="K152" s="178">
        <f>ROUND(E152*J152,2)</f>
        <v>0</v>
      </c>
      <c r="L152" s="178">
        <v>21</v>
      </c>
      <c r="M152" s="178">
        <f>G152*(1+L152/100)</f>
        <v>0</v>
      </c>
      <c r="N152" s="178">
        <v>0</v>
      </c>
      <c r="O152" s="178">
        <f>ROUND(E152*N152,2)</f>
        <v>0</v>
      </c>
      <c r="P152" s="178">
        <v>0</v>
      </c>
      <c r="Q152" s="178">
        <f>ROUND(E152*P152,2)</f>
        <v>0</v>
      </c>
      <c r="R152" s="178" t="s">
        <v>399</v>
      </c>
      <c r="S152" s="178" t="s">
        <v>198</v>
      </c>
      <c r="T152" s="179" t="s">
        <v>198</v>
      </c>
      <c r="U152" s="162">
        <v>6.0000000000000001E-3</v>
      </c>
      <c r="V152" s="162">
        <f>ROUND(E152*U152,2)</f>
        <v>2.5299999999999998</v>
      </c>
      <c r="W152" s="162"/>
      <c r="X152" s="152"/>
      <c r="Y152" s="152"/>
      <c r="Z152" s="152"/>
      <c r="AA152" s="152"/>
      <c r="AB152" s="152"/>
      <c r="AC152" s="152"/>
      <c r="AD152" s="152"/>
      <c r="AE152" s="152"/>
      <c r="AF152" s="152"/>
      <c r="AG152" s="152" t="s">
        <v>199</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275" t="s">
        <v>400</v>
      </c>
      <c r="D153" s="276"/>
      <c r="E153" s="276"/>
      <c r="F153" s="276"/>
      <c r="G153" s="276"/>
      <c r="H153" s="162"/>
      <c r="I153" s="162"/>
      <c r="J153" s="162"/>
      <c r="K153" s="162"/>
      <c r="L153" s="162"/>
      <c r="M153" s="162"/>
      <c r="N153" s="162"/>
      <c r="O153" s="162"/>
      <c r="P153" s="162"/>
      <c r="Q153" s="162"/>
      <c r="R153" s="162"/>
      <c r="S153" s="162"/>
      <c r="T153" s="162"/>
      <c r="U153" s="162"/>
      <c r="V153" s="162"/>
      <c r="W153" s="162"/>
      <c r="X153" s="152"/>
      <c r="Y153" s="152"/>
      <c r="Z153" s="152"/>
      <c r="AA153" s="152"/>
      <c r="AB153" s="152"/>
      <c r="AC153" s="152"/>
      <c r="AD153" s="152"/>
      <c r="AE153" s="152"/>
      <c r="AF153" s="152"/>
      <c r="AG153" s="152" t="s">
        <v>201</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192" t="s">
        <v>404</v>
      </c>
      <c r="D154" s="164"/>
      <c r="E154" s="165">
        <v>421.2</v>
      </c>
      <c r="F154" s="162"/>
      <c r="G154" s="162"/>
      <c r="H154" s="162"/>
      <c r="I154" s="162"/>
      <c r="J154" s="162"/>
      <c r="K154" s="162"/>
      <c r="L154" s="162"/>
      <c r="M154" s="162"/>
      <c r="N154" s="162"/>
      <c r="O154" s="162"/>
      <c r="P154" s="162"/>
      <c r="Q154" s="162"/>
      <c r="R154" s="162"/>
      <c r="S154" s="162"/>
      <c r="T154" s="162"/>
      <c r="U154" s="162"/>
      <c r="V154" s="162"/>
      <c r="W154" s="162"/>
      <c r="X154" s="152"/>
      <c r="Y154" s="152"/>
      <c r="Z154" s="152"/>
      <c r="AA154" s="152"/>
      <c r="AB154" s="152"/>
      <c r="AC154" s="152"/>
      <c r="AD154" s="152"/>
      <c r="AE154" s="152"/>
      <c r="AF154" s="152"/>
      <c r="AG154" s="152" t="s">
        <v>203</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80">
        <v>54</v>
      </c>
      <c r="B155" s="181" t="s">
        <v>405</v>
      </c>
      <c r="C155" s="193" t="s">
        <v>406</v>
      </c>
      <c r="D155" s="182" t="s">
        <v>206</v>
      </c>
      <c r="E155" s="183">
        <v>210.6</v>
      </c>
      <c r="F155" s="184"/>
      <c r="G155" s="185">
        <f>ROUND(E155*F155,2)</f>
        <v>0</v>
      </c>
      <c r="H155" s="184"/>
      <c r="I155" s="185">
        <f>ROUND(E155*H155,2)</f>
        <v>0</v>
      </c>
      <c r="J155" s="184"/>
      <c r="K155" s="185">
        <f>ROUND(E155*J155,2)</f>
        <v>0</v>
      </c>
      <c r="L155" s="185">
        <v>21</v>
      </c>
      <c r="M155" s="185">
        <f>G155*(1+L155/100)</f>
        <v>0</v>
      </c>
      <c r="N155" s="185">
        <v>0</v>
      </c>
      <c r="O155" s="185">
        <f>ROUND(E155*N155,2)</f>
        <v>0</v>
      </c>
      <c r="P155" s="185">
        <v>0</v>
      </c>
      <c r="Q155" s="185">
        <f>ROUND(E155*P155,2)</f>
        <v>0</v>
      </c>
      <c r="R155" s="185" t="s">
        <v>399</v>
      </c>
      <c r="S155" s="185" t="s">
        <v>198</v>
      </c>
      <c r="T155" s="186" t="s">
        <v>198</v>
      </c>
      <c r="U155" s="162">
        <v>0.126</v>
      </c>
      <c r="V155" s="162">
        <f>ROUND(E155*U155,2)</f>
        <v>26.54</v>
      </c>
      <c r="W155" s="162"/>
      <c r="X155" s="152"/>
      <c r="Y155" s="152"/>
      <c r="Z155" s="152"/>
      <c r="AA155" s="152"/>
      <c r="AB155" s="152"/>
      <c r="AC155" s="152"/>
      <c r="AD155" s="152"/>
      <c r="AE155" s="152"/>
      <c r="AF155" s="152"/>
      <c r="AG155" s="152" t="s">
        <v>199</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73">
        <v>55</v>
      </c>
      <c r="B156" s="174" t="s">
        <v>407</v>
      </c>
      <c r="C156" s="191" t="s">
        <v>408</v>
      </c>
      <c r="D156" s="175" t="s">
        <v>206</v>
      </c>
      <c r="E156" s="176">
        <v>219.97499999999999</v>
      </c>
      <c r="F156" s="177"/>
      <c r="G156" s="178">
        <f>ROUND(E156*F156,2)</f>
        <v>0</v>
      </c>
      <c r="H156" s="177"/>
      <c r="I156" s="178">
        <f>ROUND(E156*H156,2)</f>
        <v>0</v>
      </c>
      <c r="J156" s="177"/>
      <c r="K156" s="178">
        <f>ROUND(E156*J156,2)</f>
        <v>0</v>
      </c>
      <c r="L156" s="178">
        <v>21</v>
      </c>
      <c r="M156" s="178">
        <f>G156*(1+L156/100)</f>
        <v>0</v>
      </c>
      <c r="N156" s="178">
        <v>0</v>
      </c>
      <c r="O156" s="178">
        <f>ROUND(E156*N156,2)</f>
        <v>0</v>
      </c>
      <c r="P156" s="178">
        <v>0</v>
      </c>
      <c r="Q156" s="178">
        <f>ROUND(E156*P156,2)</f>
        <v>0</v>
      </c>
      <c r="R156" s="178" t="s">
        <v>399</v>
      </c>
      <c r="S156" s="178" t="s">
        <v>198</v>
      </c>
      <c r="T156" s="179" t="s">
        <v>198</v>
      </c>
      <c r="U156" s="162">
        <v>0.17699999999999999</v>
      </c>
      <c r="V156" s="162">
        <f>ROUND(E156*U156,2)</f>
        <v>38.94</v>
      </c>
      <c r="W156" s="162"/>
      <c r="X156" s="152"/>
      <c r="Y156" s="152"/>
      <c r="Z156" s="152"/>
      <c r="AA156" s="152"/>
      <c r="AB156" s="152"/>
      <c r="AC156" s="152"/>
      <c r="AD156" s="152"/>
      <c r="AE156" s="152"/>
      <c r="AF156" s="152"/>
      <c r="AG156" s="152" t="s">
        <v>199</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2" t="s">
        <v>409</v>
      </c>
      <c r="D157" s="164"/>
      <c r="E157" s="165">
        <v>219.97</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203</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3">
        <v>56</v>
      </c>
      <c r="B158" s="174" t="s">
        <v>410</v>
      </c>
      <c r="C158" s="191" t="s">
        <v>411</v>
      </c>
      <c r="D158" s="175" t="s">
        <v>206</v>
      </c>
      <c r="E158" s="176">
        <v>406.5</v>
      </c>
      <c r="F158" s="177"/>
      <c r="G158" s="178">
        <f>ROUND(E158*F158,2)</f>
        <v>0</v>
      </c>
      <c r="H158" s="177"/>
      <c r="I158" s="178">
        <f>ROUND(E158*H158,2)</f>
        <v>0</v>
      </c>
      <c r="J158" s="177"/>
      <c r="K158" s="178">
        <f>ROUND(E158*J158,2)</f>
        <v>0</v>
      </c>
      <c r="L158" s="178">
        <v>21</v>
      </c>
      <c r="M158" s="178">
        <f>G158*(1+L158/100)</f>
        <v>0</v>
      </c>
      <c r="N158" s="178">
        <v>0</v>
      </c>
      <c r="O158" s="178">
        <f>ROUND(E158*N158,2)</f>
        <v>0</v>
      </c>
      <c r="P158" s="178">
        <v>0</v>
      </c>
      <c r="Q158" s="178">
        <f>ROUND(E158*P158,2)</f>
        <v>0</v>
      </c>
      <c r="R158" s="178" t="s">
        <v>399</v>
      </c>
      <c r="S158" s="178" t="s">
        <v>198</v>
      </c>
      <c r="T158" s="179" t="s">
        <v>198</v>
      </c>
      <c r="U158" s="162">
        <v>0.26</v>
      </c>
      <c r="V158" s="162">
        <f>ROUND(E158*U158,2)</f>
        <v>105.69</v>
      </c>
      <c r="W158" s="162"/>
      <c r="X158" s="152"/>
      <c r="Y158" s="152"/>
      <c r="Z158" s="152"/>
      <c r="AA158" s="152"/>
      <c r="AB158" s="152"/>
      <c r="AC158" s="152"/>
      <c r="AD158" s="152"/>
      <c r="AE158" s="152"/>
      <c r="AF158" s="152"/>
      <c r="AG158" s="152" t="s">
        <v>199</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192" t="s">
        <v>412</v>
      </c>
      <c r="D159" s="164"/>
      <c r="E159" s="165">
        <v>406.5</v>
      </c>
      <c r="F159" s="162"/>
      <c r="G159" s="162"/>
      <c r="H159" s="162"/>
      <c r="I159" s="162"/>
      <c r="J159" s="162"/>
      <c r="K159" s="162"/>
      <c r="L159" s="162"/>
      <c r="M159" s="162"/>
      <c r="N159" s="162"/>
      <c r="O159" s="162"/>
      <c r="P159" s="162"/>
      <c r="Q159" s="162"/>
      <c r="R159" s="162"/>
      <c r="S159" s="162"/>
      <c r="T159" s="162"/>
      <c r="U159" s="162"/>
      <c r="V159" s="162"/>
      <c r="W159" s="162"/>
      <c r="X159" s="152"/>
      <c r="Y159" s="152"/>
      <c r="Z159" s="152"/>
      <c r="AA159" s="152"/>
      <c r="AB159" s="152"/>
      <c r="AC159" s="152"/>
      <c r="AD159" s="152"/>
      <c r="AE159" s="152"/>
      <c r="AF159" s="152"/>
      <c r="AG159" s="152" t="s">
        <v>203</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80">
        <v>57</v>
      </c>
      <c r="B160" s="181" t="s">
        <v>413</v>
      </c>
      <c r="C160" s="193" t="s">
        <v>414</v>
      </c>
      <c r="D160" s="182" t="s">
        <v>206</v>
      </c>
      <c r="E160" s="183">
        <v>210.6</v>
      </c>
      <c r="F160" s="184"/>
      <c r="G160" s="185">
        <f>ROUND(E160*F160,2)</f>
        <v>0</v>
      </c>
      <c r="H160" s="184"/>
      <c r="I160" s="185">
        <f>ROUND(E160*H160,2)</f>
        <v>0</v>
      </c>
      <c r="J160" s="184"/>
      <c r="K160" s="185">
        <f>ROUND(E160*J160,2)</f>
        <v>0</v>
      </c>
      <c r="L160" s="185">
        <v>21</v>
      </c>
      <c r="M160" s="185">
        <f>G160*(1+L160/100)</f>
        <v>0</v>
      </c>
      <c r="N160" s="185">
        <v>0</v>
      </c>
      <c r="O160" s="185">
        <f>ROUND(E160*N160,2)</f>
        <v>0</v>
      </c>
      <c r="P160" s="185">
        <v>0</v>
      </c>
      <c r="Q160" s="185">
        <f>ROUND(E160*P160,2)</f>
        <v>0</v>
      </c>
      <c r="R160" s="185" t="s">
        <v>399</v>
      </c>
      <c r="S160" s="185" t="s">
        <v>198</v>
      </c>
      <c r="T160" s="186" t="s">
        <v>198</v>
      </c>
      <c r="U160" s="162">
        <v>3.0300000000000001E-2</v>
      </c>
      <c r="V160" s="162">
        <f>ROUND(E160*U160,2)</f>
        <v>6.38</v>
      </c>
      <c r="W160" s="162"/>
      <c r="X160" s="152"/>
      <c r="Y160" s="152"/>
      <c r="Z160" s="152"/>
      <c r="AA160" s="152"/>
      <c r="AB160" s="152"/>
      <c r="AC160" s="152"/>
      <c r="AD160" s="152"/>
      <c r="AE160" s="152"/>
      <c r="AF160" s="152"/>
      <c r="AG160" s="152" t="s">
        <v>199</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ht="33.75" outlineLevel="1" x14ac:dyDescent="0.2">
      <c r="A161" s="173">
        <v>58</v>
      </c>
      <c r="B161" s="174" t="s">
        <v>415</v>
      </c>
      <c r="C161" s="191" t="s">
        <v>416</v>
      </c>
      <c r="D161" s="175" t="s">
        <v>206</v>
      </c>
      <c r="E161" s="176">
        <v>421.2</v>
      </c>
      <c r="F161" s="177"/>
      <c r="G161" s="178">
        <f>ROUND(E161*F161,2)</f>
        <v>0</v>
      </c>
      <c r="H161" s="177"/>
      <c r="I161" s="178">
        <f>ROUND(E161*H161,2)</f>
        <v>0</v>
      </c>
      <c r="J161" s="177"/>
      <c r="K161" s="178">
        <f>ROUND(E161*J161,2)</f>
        <v>0</v>
      </c>
      <c r="L161" s="178">
        <v>21</v>
      </c>
      <c r="M161" s="178">
        <f>G161*(1+L161/100)</f>
        <v>0</v>
      </c>
      <c r="N161" s="178">
        <v>0</v>
      </c>
      <c r="O161" s="178">
        <f>ROUND(E161*N161,2)</f>
        <v>0</v>
      </c>
      <c r="P161" s="178">
        <v>0</v>
      </c>
      <c r="Q161" s="178">
        <f>ROUND(E161*P161,2)</f>
        <v>0</v>
      </c>
      <c r="R161" s="178" t="s">
        <v>399</v>
      </c>
      <c r="S161" s="178" t="s">
        <v>198</v>
      </c>
      <c r="T161" s="179" t="s">
        <v>198</v>
      </c>
      <c r="U161" s="162">
        <v>0</v>
      </c>
      <c r="V161" s="162">
        <f>ROUND(E161*U161,2)</f>
        <v>0</v>
      </c>
      <c r="W161" s="162"/>
      <c r="X161" s="152"/>
      <c r="Y161" s="152"/>
      <c r="Z161" s="152"/>
      <c r="AA161" s="152"/>
      <c r="AB161" s="152"/>
      <c r="AC161" s="152"/>
      <c r="AD161" s="152"/>
      <c r="AE161" s="152"/>
      <c r="AF161" s="152"/>
      <c r="AG161" s="152" t="s">
        <v>199</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192" t="s">
        <v>404</v>
      </c>
      <c r="D162" s="164"/>
      <c r="E162" s="165">
        <v>421.2</v>
      </c>
      <c r="F162" s="162"/>
      <c r="G162" s="162"/>
      <c r="H162" s="162"/>
      <c r="I162" s="162"/>
      <c r="J162" s="162"/>
      <c r="K162" s="162"/>
      <c r="L162" s="162"/>
      <c r="M162" s="162"/>
      <c r="N162" s="162"/>
      <c r="O162" s="162"/>
      <c r="P162" s="162"/>
      <c r="Q162" s="162"/>
      <c r="R162" s="162"/>
      <c r="S162" s="162"/>
      <c r="T162" s="162"/>
      <c r="U162" s="162"/>
      <c r="V162" s="162"/>
      <c r="W162" s="162"/>
      <c r="X162" s="152"/>
      <c r="Y162" s="152"/>
      <c r="Z162" s="152"/>
      <c r="AA162" s="152"/>
      <c r="AB162" s="152"/>
      <c r="AC162" s="152"/>
      <c r="AD162" s="152"/>
      <c r="AE162" s="152"/>
      <c r="AF162" s="152"/>
      <c r="AG162" s="152" t="s">
        <v>203</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59</v>
      </c>
      <c r="B163" s="181" t="s">
        <v>417</v>
      </c>
      <c r="C163" s="193" t="s">
        <v>418</v>
      </c>
      <c r="D163" s="182" t="s">
        <v>206</v>
      </c>
      <c r="E163" s="183">
        <v>210.6</v>
      </c>
      <c r="F163" s="184"/>
      <c r="G163" s="185">
        <f>ROUND(E163*F163,2)</f>
        <v>0</v>
      </c>
      <c r="H163" s="184"/>
      <c r="I163" s="185">
        <f>ROUND(E163*H163,2)</f>
        <v>0</v>
      </c>
      <c r="J163" s="184"/>
      <c r="K163" s="185">
        <f>ROUND(E163*J163,2)</f>
        <v>0</v>
      </c>
      <c r="L163" s="185">
        <v>21</v>
      </c>
      <c r="M163" s="185">
        <f>G163*(1+L163/100)</f>
        <v>0</v>
      </c>
      <c r="N163" s="185">
        <v>0</v>
      </c>
      <c r="O163" s="185">
        <f>ROUND(E163*N163,2)</f>
        <v>0</v>
      </c>
      <c r="P163" s="185">
        <v>0</v>
      </c>
      <c r="Q163" s="185">
        <f>ROUND(E163*P163,2)</f>
        <v>0</v>
      </c>
      <c r="R163" s="185" t="s">
        <v>399</v>
      </c>
      <c r="S163" s="185" t="s">
        <v>198</v>
      </c>
      <c r="T163" s="186" t="s">
        <v>198</v>
      </c>
      <c r="U163" s="162">
        <v>1.7999999999999999E-2</v>
      </c>
      <c r="V163" s="162">
        <f>ROUND(E163*U163,2)</f>
        <v>3.79</v>
      </c>
      <c r="W163" s="162"/>
      <c r="X163" s="152"/>
      <c r="Y163" s="152"/>
      <c r="Z163" s="152"/>
      <c r="AA163" s="152"/>
      <c r="AB163" s="152"/>
      <c r="AC163" s="152"/>
      <c r="AD163" s="152"/>
      <c r="AE163" s="152"/>
      <c r="AF163" s="152"/>
      <c r="AG163" s="152" t="s">
        <v>199</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73">
        <v>60</v>
      </c>
      <c r="B164" s="174" t="s">
        <v>419</v>
      </c>
      <c r="C164" s="191" t="s">
        <v>420</v>
      </c>
      <c r="D164" s="175" t="s">
        <v>206</v>
      </c>
      <c r="E164" s="176">
        <v>252.72</v>
      </c>
      <c r="F164" s="177"/>
      <c r="G164" s="178">
        <f>ROUND(E164*F164,2)</f>
        <v>0</v>
      </c>
      <c r="H164" s="177"/>
      <c r="I164" s="178">
        <f>ROUND(E164*H164,2)</f>
        <v>0</v>
      </c>
      <c r="J164" s="177"/>
      <c r="K164" s="178">
        <f>ROUND(E164*J164,2)</f>
        <v>0</v>
      </c>
      <c r="L164" s="178">
        <v>21</v>
      </c>
      <c r="M164" s="178">
        <f>G164*(1+L164/100)</f>
        <v>0</v>
      </c>
      <c r="N164" s="178">
        <v>0</v>
      </c>
      <c r="O164" s="178">
        <f>ROUND(E164*N164,2)</f>
        <v>0</v>
      </c>
      <c r="P164" s="178">
        <v>0</v>
      </c>
      <c r="Q164" s="178">
        <f>ROUND(E164*P164,2)</f>
        <v>0</v>
      </c>
      <c r="R164" s="178"/>
      <c r="S164" s="178" t="s">
        <v>237</v>
      </c>
      <c r="T164" s="179" t="s">
        <v>238</v>
      </c>
      <c r="U164" s="162">
        <v>0</v>
      </c>
      <c r="V164" s="162">
        <f>ROUND(E164*U164,2)</f>
        <v>0</v>
      </c>
      <c r="W164" s="162"/>
      <c r="X164" s="152"/>
      <c r="Y164" s="152"/>
      <c r="Z164" s="152"/>
      <c r="AA164" s="152"/>
      <c r="AB164" s="152"/>
      <c r="AC164" s="152"/>
      <c r="AD164" s="152"/>
      <c r="AE164" s="152"/>
      <c r="AF164" s="152"/>
      <c r="AG164" s="152" t="s">
        <v>265</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59"/>
      <c r="B165" s="160"/>
      <c r="C165" s="192" t="s">
        <v>421</v>
      </c>
      <c r="D165" s="164"/>
      <c r="E165" s="165">
        <v>252.72</v>
      </c>
      <c r="F165" s="162"/>
      <c r="G165" s="162"/>
      <c r="H165" s="162"/>
      <c r="I165" s="162"/>
      <c r="J165" s="162"/>
      <c r="K165" s="162"/>
      <c r="L165" s="162"/>
      <c r="M165" s="162"/>
      <c r="N165" s="162"/>
      <c r="O165" s="162"/>
      <c r="P165" s="162"/>
      <c r="Q165" s="162"/>
      <c r="R165" s="162"/>
      <c r="S165" s="162"/>
      <c r="T165" s="162"/>
      <c r="U165" s="162"/>
      <c r="V165" s="162"/>
      <c r="W165" s="162"/>
      <c r="X165" s="152"/>
      <c r="Y165" s="152"/>
      <c r="Z165" s="152"/>
      <c r="AA165" s="152"/>
      <c r="AB165" s="152"/>
      <c r="AC165" s="152"/>
      <c r="AD165" s="152"/>
      <c r="AE165" s="152"/>
      <c r="AF165" s="152"/>
      <c r="AG165" s="152" t="s">
        <v>203</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x14ac:dyDescent="0.2">
      <c r="A166" s="167" t="s">
        <v>192</v>
      </c>
      <c r="B166" s="168" t="s">
        <v>90</v>
      </c>
      <c r="C166" s="190" t="s">
        <v>91</v>
      </c>
      <c r="D166" s="169"/>
      <c r="E166" s="170"/>
      <c r="F166" s="171"/>
      <c r="G166" s="171">
        <f>SUMIF(AG167:AG178,"&lt;&gt;NOR",G167:G178)</f>
        <v>0</v>
      </c>
      <c r="H166" s="171"/>
      <c r="I166" s="171">
        <f>SUM(I167:I178)</f>
        <v>0</v>
      </c>
      <c r="J166" s="171"/>
      <c r="K166" s="171">
        <f>SUM(K167:K178)</f>
        <v>0</v>
      </c>
      <c r="L166" s="171"/>
      <c r="M166" s="171">
        <f>SUM(M167:M178)</f>
        <v>0</v>
      </c>
      <c r="N166" s="171"/>
      <c r="O166" s="171">
        <f>SUM(O167:O178)</f>
        <v>0</v>
      </c>
      <c r="P166" s="171"/>
      <c r="Q166" s="171">
        <f>SUM(Q167:Q178)</f>
        <v>0</v>
      </c>
      <c r="R166" s="171"/>
      <c r="S166" s="171"/>
      <c r="T166" s="172"/>
      <c r="U166" s="166"/>
      <c r="V166" s="166">
        <f>SUM(V167:V178)</f>
        <v>130.26999999999998</v>
      </c>
      <c r="W166" s="166"/>
      <c r="AG166" t="s">
        <v>193</v>
      </c>
    </row>
    <row r="167" spans="1:60" ht="56.25" outlineLevel="1" x14ac:dyDescent="0.2">
      <c r="A167" s="173">
        <v>61</v>
      </c>
      <c r="B167" s="174" t="s">
        <v>422</v>
      </c>
      <c r="C167" s="191" t="s">
        <v>423</v>
      </c>
      <c r="D167" s="175" t="s">
        <v>206</v>
      </c>
      <c r="E167" s="176">
        <v>349.9</v>
      </c>
      <c r="F167" s="177"/>
      <c r="G167" s="178">
        <f>ROUND(E167*F167,2)</f>
        <v>0</v>
      </c>
      <c r="H167" s="177"/>
      <c r="I167" s="178">
        <f>ROUND(E167*H167,2)</f>
        <v>0</v>
      </c>
      <c r="J167" s="177"/>
      <c r="K167" s="178">
        <f>ROUND(E167*J167,2)</f>
        <v>0</v>
      </c>
      <c r="L167" s="178">
        <v>21</v>
      </c>
      <c r="M167" s="178">
        <f>G167*(1+L167/100)</f>
        <v>0</v>
      </c>
      <c r="N167" s="178">
        <v>0</v>
      </c>
      <c r="O167" s="178">
        <f>ROUND(E167*N167,2)</f>
        <v>0</v>
      </c>
      <c r="P167" s="178">
        <v>0</v>
      </c>
      <c r="Q167" s="178">
        <f>ROUND(E167*P167,2)</f>
        <v>0</v>
      </c>
      <c r="R167" s="178" t="s">
        <v>207</v>
      </c>
      <c r="S167" s="178" t="s">
        <v>198</v>
      </c>
      <c r="T167" s="179" t="s">
        <v>198</v>
      </c>
      <c r="U167" s="162">
        <v>0.308</v>
      </c>
      <c r="V167" s="162">
        <f>ROUND(E167*U167,2)</f>
        <v>107.77</v>
      </c>
      <c r="W167" s="162"/>
      <c r="X167" s="152"/>
      <c r="Y167" s="152"/>
      <c r="Z167" s="152"/>
      <c r="AA167" s="152"/>
      <c r="AB167" s="152"/>
      <c r="AC167" s="152"/>
      <c r="AD167" s="152"/>
      <c r="AE167" s="152"/>
      <c r="AF167" s="152"/>
      <c r="AG167" s="152" t="s">
        <v>199</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59"/>
      <c r="B168" s="160"/>
      <c r="C168" s="192" t="s">
        <v>424</v>
      </c>
      <c r="D168" s="164"/>
      <c r="E168" s="165">
        <v>146.65</v>
      </c>
      <c r="F168" s="162"/>
      <c r="G168" s="162"/>
      <c r="H168" s="162"/>
      <c r="I168" s="162"/>
      <c r="J168" s="162"/>
      <c r="K168" s="162"/>
      <c r="L168" s="162"/>
      <c r="M168" s="162"/>
      <c r="N168" s="162"/>
      <c r="O168" s="162"/>
      <c r="P168" s="162"/>
      <c r="Q168" s="162"/>
      <c r="R168" s="162"/>
      <c r="S168" s="162"/>
      <c r="T168" s="162"/>
      <c r="U168" s="162"/>
      <c r="V168" s="162"/>
      <c r="W168" s="162"/>
      <c r="X168" s="152"/>
      <c r="Y168" s="152"/>
      <c r="Z168" s="152"/>
      <c r="AA168" s="152"/>
      <c r="AB168" s="152"/>
      <c r="AC168" s="152"/>
      <c r="AD168" s="152"/>
      <c r="AE168" s="152"/>
      <c r="AF168" s="152"/>
      <c r="AG168" s="152" t="s">
        <v>203</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192" t="s">
        <v>425</v>
      </c>
      <c r="D169" s="164"/>
      <c r="E169" s="165">
        <v>203.25</v>
      </c>
      <c r="F169" s="162"/>
      <c r="G169" s="162"/>
      <c r="H169" s="162"/>
      <c r="I169" s="162"/>
      <c r="J169" s="162"/>
      <c r="K169" s="162"/>
      <c r="L169" s="162"/>
      <c r="M169" s="162"/>
      <c r="N169" s="162"/>
      <c r="O169" s="162"/>
      <c r="P169" s="162"/>
      <c r="Q169" s="162"/>
      <c r="R169" s="162"/>
      <c r="S169" s="162"/>
      <c r="T169" s="162"/>
      <c r="U169" s="162"/>
      <c r="V169" s="162"/>
      <c r="W169" s="162"/>
      <c r="X169" s="152"/>
      <c r="Y169" s="152"/>
      <c r="Z169" s="152"/>
      <c r="AA169" s="152"/>
      <c r="AB169" s="152"/>
      <c r="AC169" s="152"/>
      <c r="AD169" s="152"/>
      <c r="AE169" s="152"/>
      <c r="AF169" s="152"/>
      <c r="AG169" s="152" t="s">
        <v>203</v>
      </c>
      <c r="AH169" s="152">
        <v>0</v>
      </c>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80">
        <v>62</v>
      </c>
      <c r="B170" s="181" t="s">
        <v>426</v>
      </c>
      <c r="C170" s="193" t="s">
        <v>427</v>
      </c>
      <c r="D170" s="182" t="s">
        <v>206</v>
      </c>
      <c r="E170" s="183">
        <v>1500</v>
      </c>
      <c r="F170" s="184"/>
      <c r="G170" s="185">
        <f>ROUND(E170*F170,2)</f>
        <v>0</v>
      </c>
      <c r="H170" s="184"/>
      <c r="I170" s="185">
        <f>ROUND(E170*H170,2)</f>
        <v>0</v>
      </c>
      <c r="J170" s="184"/>
      <c r="K170" s="185">
        <f>ROUND(E170*J170,2)</f>
        <v>0</v>
      </c>
      <c r="L170" s="185">
        <v>21</v>
      </c>
      <c r="M170" s="185">
        <f>G170*(1+L170/100)</f>
        <v>0</v>
      </c>
      <c r="N170" s="185">
        <v>0</v>
      </c>
      <c r="O170" s="185">
        <f>ROUND(E170*N170,2)</f>
        <v>0</v>
      </c>
      <c r="P170" s="185">
        <v>0</v>
      </c>
      <c r="Q170" s="185">
        <f>ROUND(E170*P170,2)</f>
        <v>0</v>
      </c>
      <c r="R170" s="185" t="s">
        <v>197</v>
      </c>
      <c r="S170" s="185" t="s">
        <v>198</v>
      </c>
      <c r="T170" s="186" t="s">
        <v>198</v>
      </c>
      <c r="U170" s="162">
        <v>1.4999999999999999E-2</v>
      </c>
      <c r="V170" s="162">
        <f>ROUND(E170*U170,2)</f>
        <v>22.5</v>
      </c>
      <c r="W170" s="162"/>
      <c r="X170" s="152"/>
      <c r="Y170" s="152"/>
      <c r="Z170" s="152"/>
      <c r="AA170" s="152"/>
      <c r="AB170" s="152"/>
      <c r="AC170" s="152"/>
      <c r="AD170" s="152"/>
      <c r="AE170" s="152"/>
      <c r="AF170" s="152"/>
      <c r="AG170" s="152" t="s">
        <v>199</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80">
        <v>63</v>
      </c>
      <c r="B171" s="181" t="s">
        <v>428</v>
      </c>
      <c r="C171" s="193" t="s">
        <v>429</v>
      </c>
      <c r="D171" s="182" t="s">
        <v>430</v>
      </c>
      <c r="E171" s="183">
        <v>80</v>
      </c>
      <c r="F171" s="184"/>
      <c r="G171" s="185">
        <f>ROUND(E171*F171,2)</f>
        <v>0</v>
      </c>
      <c r="H171" s="184"/>
      <c r="I171" s="185">
        <f>ROUND(E171*H171,2)</f>
        <v>0</v>
      </c>
      <c r="J171" s="184"/>
      <c r="K171" s="185">
        <f>ROUND(E171*J171,2)</f>
        <v>0</v>
      </c>
      <c r="L171" s="185">
        <v>21</v>
      </c>
      <c r="M171" s="185">
        <f>G171*(1+L171/100)</f>
        <v>0</v>
      </c>
      <c r="N171" s="185">
        <v>0</v>
      </c>
      <c r="O171" s="185">
        <f>ROUND(E171*N171,2)</f>
        <v>0</v>
      </c>
      <c r="P171" s="185">
        <v>0</v>
      </c>
      <c r="Q171" s="185">
        <f>ROUND(E171*P171,2)</f>
        <v>0</v>
      </c>
      <c r="R171" s="185"/>
      <c r="S171" s="185" t="s">
        <v>237</v>
      </c>
      <c r="T171" s="186" t="s">
        <v>238</v>
      </c>
      <c r="U171" s="162">
        <v>0</v>
      </c>
      <c r="V171" s="162">
        <f>ROUND(E171*U171,2)</f>
        <v>0</v>
      </c>
      <c r="W171" s="162"/>
      <c r="X171" s="152"/>
      <c r="Y171" s="152"/>
      <c r="Z171" s="152"/>
      <c r="AA171" s="152"/>
      <c r="AB171" s="152"/>
      <c r="AC171" s="152"/>
      <c r="AD171" s="152"/>
      <c r="AE171" s="152"/>
      <c r="AF171" s="152"/>
      <c r="AG171" s="152" t="s">
        <v>199</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80">
        <v>64</v>
      </c>
      <c r="B172" s="181" t="s">
        <v>431</v>
      </c>
      <c r="C172" s="193" t="s">
        <v>432</v>
      </c>
      <c r="D172" s="182" t="s">
        <v>386</v>
      </c>
      <c r="E172" s="183">
        <v>10</v>
      </c>
      <c r="F172" s="184"/>
      <c r="G172" s="185">
        <f>ROUND(E172*F172,2)</f>
        <v>0</v>
      </c>
      <c r="H172" s="184"/>
      <c r="I172" s="185">
        <f>ROUND(E172*H172,2)</f>
        <v>0</v>
      </c>
      <c r="J172" s="184"/>
      <c r="K172" s="185">
        <f>ROUND(E172*J172,2)</f>
        <v>0</v>
      </c>
      <c r="L172" s="185">
        <v>21</v>
      </c>
      <c r="M172" s="185">
        <f>G172*(1+L172/100)</f>
        <v>0</v>
      </c>
      <c r="N172" s="185">
        <v>0</v>
      </c>
      <c r="O172" s="185">
        <f>ROUND(E172*N172,2)</f>
        <v>0</v>
      </c>
      <c r="P172" s="185">
        <v>0</v>
      </c>
      <c r="Q172" s="185">
        <f>ROUND(E172*P172,2)</f>
        <v>0</v>
      </c>
      <c r="R172" s="185"/>
      <c r="S172" s="185" t="s">
        <v>237</v>
      </c>
      <c r="T172" s="186" t="s">
        <v>238</v>
      </c>
      <c r="U172" s="162">
        <v>0</v>
      </c>
      <c r="V172" s="162">
        <f>ROUND(E172*U172,2)</f>
        <v>0</v>
      </c>
      <c r="W172" s="162"/>
      <c r="X172" s="152"/>
      <c r="Y172" s="152"/>
      <c r="Z172" s="152"/>
      <c r="AA172" s="152"/>
      <c r="AB172" s="152"/>
      <c r="AC172" s="152"/>
      <c r="AD172" s="152"/>
      <c r="AE172" s="152"/>
      <c r="AF172" s="152"/>
      <c r="AG172" s="152" t="s">
        <v>199</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73">
        <v>65</v>
      </c>
      <c r="B173" s="174" t="s">
        <v>433</v>
      </c>
      <c r="C173" s="191" t="s">
        <v>434</v>
      </c>
      <c r="D173" s="175" t="s">
        <v>206</v>
      </c>
      <c r="E173" s="176">
        <v>149.11199999999999</v>
      </c>
      <c r="F173" s="177"/>
      <c r="G173" s="178">
        <f>ROUND(E173*F173,2)</f>
        <v>0</v>
      </c>
      <c r="H173" s="177"/>
      <c r="I173" s="178">
        <f>ROUND(E173*H173,2)</f>
        <v>0</v>
      </c>
      <c r="J173" s="177"/>
      <c r="K173" s="178">
        <f>ROUND(E173*J173,2)</f>
        <v>0</v>
      </c>
      <c r="L173" s="178">
        <v>21</v>
      </c>
      <c r="M173" s="178">
        <f>G173*(1+L173/100)</f>
        <v>0</v>
      </c>
      <c r="N173" s="178">
        <v>0</v>
      </c>
      <c r="O173" s="178">
        <f>ROUND(E173*N173,2)</f>
        <v>0</v>
      </c>
      <c r="P173" s="178">
        <v>0</v>
      </c>
      <c r="Q173" s="178">
        <f>ROUND(E173*P173,2)</f>
        <v>0</v>
      </c>
      <c r="R173" s="178"/>
      <c r="S173" s="178" t="s">
        <v>237</v>
      </c>
      <c r="T173" s="179" t="s">
        <v>238</v>
      </c>
      <c r="U173" s="162">
        <v>0</v>
      </c>
      <c r="V173" s="162">
        <f>ROUND(E173*U173,2)</f>
        <v>0</v>
      </c>
      <c r="W173" s="162"/>
      <c r="X173" s="152"/>
      <c r="Y173" s="152"/>
      <c r="Z173" s="152"/>
      <c r="AA173" s="152"/>
      <c r="AB173" s="152"/>
      <c r="AC173" s="152"/>
      <c r="AD173" s="152"/>
      <c r="AE173" s="152"/>
      <c r="AF173" s="152"/>
      <c r="AG173" s="152" t="s">
        <v>265</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2" t="s">
        <v>435</v>
      </c>
      <c r="D174" s="164"/>
      <c r="E174" s="165">
        <v>84.1</v>
      </c>
      <c r="F174" s="162"/>
      <c r="G174" s="162"/>
      <c r="H174" s="162"/>
      <c r="I174" s="162"/>
      <c r="J174" s="162"/>
      <c r="K174" s="162"/>
      <c r="L174" s="162"/>
      <c r="M174" s="162"/>
      <c r="N174" s="162"/>
      <c r="O174" s="162"/>
      <c r="P174" s="162"/>
      <c r="Q174" s="162"/>
      <c r="R174" s="162"/>
      <c r="S174" s="162"/>
      <c r="T174" s="162"/>
      <c r="U174" s="162"/>
      <c r="V174" s="162"/>
      <c r="W174" s="162"/>
      <c r="X174" s="152"/>
      <c r="Y174" s="152"/>
      <c r="Z174" s="152"/>
      <c r="AA174" s="152"/>
      <c r="AB174" s="152"/>
      <c r="AC174" s="152"/>
      <c r="AD174" s="152"/>
      <c r="AE174" s="152"/>
      <c r="AF174" s="152"/>
      <c r="AG174" s="152" t="s">
        <v>203</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192" t="s">
        <v>436</v>
      </c>
      <c r="D175" s="164"/>
      <c r="E175" s="165">
        <v>65.02</v>
      </c>
      <c r="F175" s="162"/>
      <c r="G175" s="162"/>
      <c r="H175" s="162"/>
      <c r="I175" s="162"/>
      <c r="J175" s="162"/>
      <c r="K175" s="162"/>
      <c r="L175" s="162"/>
      <c r="M175" s="162"/>
      <c r="N175" s="162"/>
      <c r="O175" s="162"/>
      <c r="P175" s="162"/>
      <c r="Q175" s="162"/>
      <c r="R175" s="162"/>
      <c r="S175" s="162"/>
      <c r="T175" s="162"/>
      <c r="U175" s="162"/>
      <c r="V175" s="162"/>
      <c r="W175" s="162"/>
      <c r="X175" s="152"/>
      <c r="Y175" s="152"/>
      <c r="Z175" s="152"/>
      <c r="AA175" s="152"/>
      <c r="AB175" s="152"/>
      <c r="AC175" s="152"/>
      <c r="AD175" s="152"/>
      <c r="AE175" s="152"/>
      <c r="AF175" s="152"/>
      <c r="AG175" s="152" t="s">
        <v>203</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3">
        <v>66</v>
      </c>
      <c r="B176" s="174" t="s">
        <v>437</v>
      </c>
      <c r="C176" s="191" t="s">
        <v>438</v>
      </c>
      <c r="D176" s="175" t="s">
        <v>206</v>
      </c>
      <c r="E176" s="176">
        <v>9.75</v>
      </c>
      <c r="F176" s="177"/>
      <c r="G176" s="178">
        <f>ROUND(E176*F176,2)</f>
        <v>0</v>
      </c>
      <c r="H176" s="177"/>
      <c r="I176" s="178">
        <f>ROUND(E176*H176,2)</f>
        <v>0</v>
      </c>
      <c r="J176" s="177"/>
      <c r="K176" s="178">
        <f>ROUND(E176*J176,2)</f>
        <v>0</v>
      </c>
      <c r="L176" s="178">
        <v>21</v>
      </c>
      <c r="M176" s="178">
        <f>G176*(1+L176/100)</f>
        <v>0</v>
      </c>
      <c r="N176" s="178">
        <v>0</v>
      </c>
      <c r="O176" s="178">
        <f>ROUND(E176*N176,2)</f>
        <v>0</v>
      </c>
      <c r="P176" s="178">
        <v>0</v>
      </c>
      <c r="Q176" s="178">
        <f>ROUND(E176*P176,2)</f>
        <v>0</v>
      </c>
      <c r="R176" s="178"/>
      <c r="S176" s="178" t="s">
        <v>237</v>
      </c>
      <c r="T176" s="179" t="s">
        <v>238</v>
      </c>
      <c r="U176" s="162">
        <v>0</v>
      </c>
      <c r="V176" s="162">
        <f>ROUND(E176*U176,2)</f>
        <v>0</v>
      </c>
      <c r="W176" s="162"/>
      <c r="X176" s="152"/>
      <c r="Y176" s="152"/>
      <c r="Z176" s="152"/>
      <c r="AA176" s="152"/>
      <c r="AB176" s="152"/>
      <c r="AC176" s="152"/>
      <c r="AD176" s="152"/>
      <c r="AE176" s="152"/>
      <c r="AF176" s="152"/>
      <c r="AG176" s="152" t="s">
        <v>199</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192" t="s">
        <v>439</v>
      </c>
      <c r="D177" s="164"/>
      <c r="E177" s="165">
        <v>9.75</v>
      </c>
      <c r="F177" s="162"/>
      <c r="G177" s="162"/>
      <c r="H177" s="162"/>
      <c r="I177" s="162"/>
      <c r="J177" s="162"/>
      <c r="K177" s="162"/>
      <c r="L177" s="162"/>
      <c r="M177" s="162"/>
      <c r="N177" s="162"/>
      <c r="O177" s="162"/>
      <c r="P177" s="162"/>
      <c r="Q177" s="162"/>
      <c r="R177" s="162"/>
      <c r="S177" s="162"/>
      <c r="T177" s="162"/>
      <c r="U177" s="162"/>
      <c r="V177" s="162"/>
      <c r="W177" s="162"/>
      <c r="X177" s="152"/>
      <c r="Y177" s="152"/>
      <c r="Z177" s="152"/>
      <c r="AA177" s="152"/>
      <c r="AB177" s="152"/>
      <c r="AC177" s="152"/>
      <c r="AD177" s="152"/>
      <c r="AE177" s="152"/>
      <c r="AF177" s="152"/>
      <c r="AG177" s="152" t="s">
        <v>203</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80">
        <v>67</v>
      </c>
      <c r="B178" s="181" t="s">
        <v>440</v>
      </c>
      <c r="C178" s="193" t="s">
        <v>441</v>
      </c>
      <c r="D178" s="182" t="s">
        <v>386</v>
      </c>
      <c r="E178" s="183">
        <v>6</v>
      </c>
      <c r="F178" s="184"/>
      <c r="G178" s="185">
        <f>ROUND(E178*F178,2)</f>
        <v>0</v>
      </c>
      <c r="H178" s="184"/>
      <c r="I178" s="185">
        <f>ROUND(E178*H178,2)</f>
        <v>0</v>
      </c>
      <c r="J178" s="184"/>
      <c r="K178" s="185">
        <f>ROUND(E178*J178,2)</f>
        <v>0</v>
      </c>
      <c r="L178" s="185">
        <v>21</v>
      </c>
      <c r="M178" s="185">
        <f>G178*(1+L178/100)</f>
        <v>0</v>
      </c>
      <c r="N178" s="185">
        <v>0</v>
      </c>
      <c r="O178" s="185">
        <f>ROUND(E178*N178,2)</f>
        <v>0</v>
      </c>
      <c r="P178" s="185">
        <v>0</v>
      </c>
      <c r="Q178" s="185">
        <f>ROUND(E178*P178,2)</f>
        <v>0</v>
      </c>
      <c r="R178" s="185"/>
      <c r="S178" s="185" t="s">
        <v>237</v>
      </c>
      <c r="T178" s="186" t="s">
        <v>238</v>
      </c>
      <c r="U178" s="162">
        <v>0</v>
      </c>
      <c r="V178" s="162">
        <f>ROUND(E178*U178,2)</f>
        <v>0</v>
      </c>
      <c r="W178" s="162"/>
      <c r="X178" s="152"/>
      <c r="Y178" s="152"/>
      <c r="Z178" s="152"/>
      <c r="AA178" s="152"/>
      <c r="AB178" s="152"/>
      <c r="AC178" s="152"/>
      <c r="AD178" s="152"/>
      <c r="AE178" s="152"/>
      <c r="AF178" s="152"/>
      <c r="AG178" s="152" t="s">
        <v>199</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x14ac:dyDescent="0.2">
      <c r="A179" s="167" t="s">
        <v>192</v>
      </c>
      <c r="B179" s="168" t="s">
        <v>92</v>
      </c>
      <c r="C179" s="190" t="s">
        <v>93</v>
      </c>
      <c r="D179" s="169"/>
      <c r="E179" s="170"/>
      <c r="F179" s="171"/>
      <c r="G179" s="171">
        <f>SUMIF(AG180:AG294,"&lt;&gt;NOR",G180:G294)</f>
        <v>0</v>
      </c>
      <c r="H179" s="171"/>
      <c r="I179" s="171">
        <f>SUM(I180:I294)</f>
        <v>0</v>
      </c>
      <c r="J179" s="171"/>
      <c r="K179" s="171">
        <f>SUM(K180:K294)</f>
        <v>0</v>
      </c>
      <c r="L179" s="171"/>
      <c r="M179" s="171">
        <f>SUM(M180:M294)</f>
        <v>0</v>
      </c>
      <c r="N179" s="171"/>
      <c r="O179" s="171">
        <f>SUM(O180:O294)</f>
        <v>0</v>
      </c>
      <c r="P179" s="171"/>
      <c r="Q179" s="171">
        <f>SUM(Q180:Q294)</f>
        <v>0</v>
      </c>
      <c r="R179" s="171"/>
      <c r="S179" s="171"/>
      <c r="T179" s="172"/>
      <c r="U179" s="166"/>
      <c r="V179" s="166">
        <f>SUM(V180:V294)</f>
        <v>659.81999999999982</v>
      </c>
      <c r="W179" s="166"/>
      <c r="AG179" t="s">
        <v>193</v>
      </c>
    </row>
    <row r="180" spans="1:60" outlineLevel="1" x14ac:dyDescent="0.2">
      <c r="A180" s="173">
        <v>68</v>
      </c>
      <c r="B180" s="174" t="s">
        <v>442</v>
      </c>
      <c r="C180" s="191" t="s">
        <v>443</v>
      </c>
      <c r="D180" s="175" t="s">
        <v>206</v>
      </c>
      <c r="E180" s="176">
        <v>87.981099999999998</v>
      </c>
      <c r="F180" s="177"/>
      <c r="G180" s="178">
        <f>ROUND(E180*F180,2)</f>
        <v>0</v>
      </c>
      <c r="H180" s="177"/>
      <c r="I180" s="178">
        <f>ROUND(E180*H180,2)</f>
        <v>0</v>
      </c>
      <c r="J180" s="177"/>
      <c r="K180" s="178">
        <f>ROUND(E180*J180,2)</f>
        <v>0</v>
      </c>
      <c r="L180" s="178">
        <v>21</v>
      </c>
      <c r="M180" s="178">
        <f>G180*(1+L180/100)</f>
        <v>0</v>
      </c>
      <c r="N180" s="178">
        <v>0</v>
      </c>
      <c r="O180" s="178">
        <f>ROUND(E180*N180,2)</f>
        <v>0</v>
      </c>
      <c r="P180" s="178">
        <v>0</v>
      </c>
      <c r="Q180" s="178">
        <f>ROUND(E180*P180,2)</f>
        <v>0</v>
      </c>
      <c r="R180" s="178" t="s">
        <v>444</v>
      </c>
      <c r="S180" s="178" t="s">
        <v>216</v>
      </c>
      <c r="T180" s="179" t="s">
        <v>216</v>
      </c>
      <c r="U180" s="162">
        <v>0.20699999999999999</v>
      </c>
      <c r="V180" s="162">
        <f>ROUND(E180*U180,2)</f>
        <v>18.21</v>
      </c>
      <c r="W180" s="162"/>
      <c r="X180" s="152"/>
      <c r="Y180" s="152"/>
      <c r="Z180" s="152"/>
      <c r="AA180" s="152"/>
      <c r="AB180" s="152"/>
      <c r="AC180" s="152"/>
      <c r="AD180" s="152"/>
      <c r="AE180" s="152"/>
      <c r="AF180" s="152"/>
      <c r="AG180" s="152" t="s">
        <v>199</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ht="22.5" outlineLevel="1" x14ac:dyDescent="0.2">
      <c r="A181" s="159"/>
      <c r="B181" s="160"/>
      <c r="C181" s="275" t="s">
        <v>445</v>
      </c>
      <c r="D181" s="276"/>
      <c r="E181" s="276"/>
      <c r="F181" s="276"/>
      <c r="G181" s="276"/>
      <c r="H181" s="162"/>
      <c r="I181" s="162"/>
      <c r="J181" s="162"/>
      <c r="K181" s="162"/>
      <c r="L181" s="162"/>
      <c r="M181" s="162"/>
      <c r="N181" s="162"/>
      <c r="O181" s="162"/>
      <c r="P181" s="162"/>
      <c r="Q181" s="162"/>
      <c r="R181" s="162"/>
      <c r="S181" s="162"/>
      <c r="T181" s="162"/>
      <c r="U181" s="162"/>
      <c r="V181" s="162"/>
      <c r="W181" s="162"/>
      <c r="X181" s="152"/>
      <c r="Y181" s="152"/>
      <c r="Z181" s="152"/>
      <c r="AA181" s="152"/>
      <c r="AB181" s="152"/>
      <c r="AC181" s="152"/>
      <c r="AD181" s="152"/>
      <c r="AE181" s="152"/>
      <c r="AF181" s="152"/>
      <c r="AG181" s="152" t="s">
        <v>201</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87" t="str">
        <f>C181</f>
        <v>nebo vybourání otvorů průřezové plochy přes 4 m2 v příčkách, včetně pomocného lešení o výšce podlahy do 1900 mm a pro zatížení do 1,5 kPa  (150 kg/m2),</v>
      </c>
      <c r="BB181" s="152"/>
      <c r="BC181" s="152"/>
      <c r="BD181" s="152"/>
      <c r="BE181" s="152"/>
      <c r="BF181" s="152"/>
      <c r="BG181" s="152"/>
      <c r="BH181" s="152"/>
    </row>
    <row r="182" spans="1:60" outlineLevel="1" x14ac:dyDescent="0.2">
      <c r="A182" s="159"/>
      <c r="B182" s="160"/>
      <c r="C182" s="192" t="s">
        <v>446</v>
      </c>
      <c r="D182" s="164"/>
      <c r="E182" s="165">
        <v>14.26</v>
      </c>
      <c r="F182" s="162"/>
      <c r="G182" s="162"/>
      <c r="H182" s="162"/>
      <c r="I182" s="162"/>
      <c r="J182" s="162"/>
      <c r="K182" s="162"/>
      <c r="L182" s="162"/>
      <c r="M182" s="162"/>
      <c r="N182" s="162"/>
      <c r="O182" s="162"/>
      <c r="P182" s="162"/>
      <c r="Q182" s="162"/>
      <c r="R182" s="162"/>
      <c r="S182" s="162"/>
      <c r="T182" s="162"/>
      <c r="U182" s="162"/>
      <c r="V182" s="162"/>
      <c r="W182" s="162"/>
      <c r="X182" s="152"/>
      <c r="Y182" s="152"/>
      <c r="Z182" s="152"/>
      <c r="AA182" s="152"/>
      <c r="AB182" s="152"/>
      <c r="AC182" s="152"/>
      <c r="AD182" s="152"/>
      <c r="AE182" s="152"/>
      <c r="AF182" s="152"/>
      <c r="AG182" s="152" t="s">
        <v>203</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192" t="s">
        <v>447</v>
      </c>
      <c r="D183" s="164"/>
      <c r="E183" s="165">
        <v>7.03</v>
      </c>
      <c r="F183" s="162"/>
      <c r="G183" s="162"/>
      <c r="H183" s="162"/>
      <c r="I183" s="162"/>
      <c r="J183" s="162"/>
      <c r="K183" s="162"/>
      <c r="L183" s="162"/>
      <c r="M183" s="162"/>
      <c r="N183" s="162"/>
      <c r="O183" s="162"/>
      <c r="P183" s="162"/>
      <c r="Q183" s="162"/>
      <c r="R183" s="162"/>
      <c r="S183" s="162"/>
      <c r="T183" s="162"/>
      <c r="U183" s="162"/>
      <c r="V183" s="162"/>
      <c r="W183" s="162"/>
      <c r="X183" s="152"/>
      <c r="Y183" s="152"/>
      <c r="Z183" s="152"/>
      <c r="AA183" s="152"/>
      <c r="AB183" s="152"/>
      <c r="AC183" s="152"/>
      <c r="AD183" s="152"/>
      <c r="AE183" s="152"/>
      <c r="AF183" s="152"/>
      <c r="AG183" s="152" t="s">
        <v>203</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59"/>
      <c r="B184" s="160"/>
      <c r="C184" s="192" t="s">
        <v>448</v>
      </c>
      <c r="D184" s="164"/>
      <c r="E184" s="165">
        <v>21.72</v>
      </c>
      <c r="F184" s="162"/>
      <c r="G184" s="162"/>
      <c r="H184" s="162"/>
      <c r="I184" s="162"/>
      <c r="J184" s="162"/>
      <c r="K184" s="162"/>
      <c r="L184" s="162"/>
      <c r="M184" s="162"/>
      <c r="N184" s="162"/>
      <c r="O184" s="162"/>
      <c r="P184" s="162"/>
      <c r="Q184" s="162"/>
      <c r="R184" s="162"/>
      <c r="S184" s="162"/>
      <c r="T184" s="162"/>
      <c r="U184" s="162"/>
      <c r="V184" s="162"/>
      <c r="W184" s="162"/>
      <c r="X184" s="152"/>
      <c r="Y184" s="152"/>
      <c r="Z184" s="152"/>
      <c r="AA184" s="152"/>
      <c r="AB184" s="152"/>
      <c r="AC184" s="152"/>
      <c r="AD184" s="152"/>
      <c r="AE184" s="152"/>
      <c r="AF184" s="152"/>
      <c r="AG184" s="152" t="s">
        <v>203</v>
      </c>
      <c r="AH184" s="152">
        <v>0</v>
      </c>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192" t="s">
        <v>449</v>
      </c>
      <c r="D185" s="164"/>
      <c r="E185" s="165">
        <v>16.600000000000001</v>
      </c>
      <c r="F185" s="162"/>
      <c r="G185" s="162"/>
      <c r="H185" s="162"/>
      <c r="I185" s="162"/>
      <c r="J185" s="162"/>
      <c r="K185" s="162"/>
      <c r="L185" s="162"/>
      <c r="M185" s="162"/>
      <c r="N185" s="162"/>
      <c r="O185" s="162"/>
      <c r="P185" s="162"/>
      <c r="Q185" s="162"/>
      <c r="R185" s="162"/>
      <c r="S185" s="162"/>
      <c r="T185" s="162"/>
      <c r="U185" s="162"/>
      <c r="V185" s="162"/>
      <c r="W185" s="162"/>
      <c r="X185" s="152"/>
      <c r="Y185" s="152"/>
      <c r="Z185" s="152"/>
      <c r="AA185" s="152"/>
      <c r="AB185" s="152"/>
      <c r="AC185" s="152"/>
      <c r="AD185" s="152"/>
      <c r="AE185" s="152"/>
      <c r="AF185" s="152"/>
      <c r="AG185" s="152" t="s">
        <v>203</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59"/>
      <c r="B186" s="160"/>
      <c r="C186" s="192" t="s">
        <v>450</v>
      </c>
      <c r="D186" s="164"/>
      <c r="E186" s="165">
        <v>26.93</v>
      </c>
      <c r="F186" s="162"/>
      <c r="G186" s="162"/>
      <c r="H186" s="162"/>
      <c r="I186" s="162"/>
      <c r="J186" s="162"/>
      <c r="K186" s="162"/>
      <c r="L186" s="162"/>
      <c r="M186" s="162"/>
      <c r="N186" s="162"/>
      <c r="O186" s="162"/>
      <c r="P186" s="162"/>
      <c r="Q186" s="162"/>
      <c r="R186" s="162"/>
      <c r="S186" s="162"/>
      <c r="T186" s="162"/>
      <c r="U186" s="162"/>
      <c r="V186" s="162"/>
      <c r="W186" s="162"/>
      <c r="X186" s="152"/>
      <c r="Y186" s="152"/>
      <c r="Z186" s="152"/>
      <c r="AA186" s="152"/>
      <c r="AB186" s="152"/>
      <c r="AC186" s="152"/>
      <c r="AD186" s="152"/>
      <c r="AE186" s="152"/>
      <c r="AF186" s="152"/>
      <c r="AG186" s="152" t="s">
        <v>203</v>
      </c>
      <c r="AH186" s="152">
        <v>0</v>
      </c>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192" t="s">
        <v>451</v>
      </c>
      <c r="D187" s="164"/>
      <c r="E187" s="165">
        <v>1.44</v>
      </c>
      <c r="F187" s="162"/>
      <c r="G187" s="162"/>
      <c r="H187" s="162"/>
      <c r="I187" s="162"/>
      <c r="J187" s="162"/>
      <c r="K187" s="162"/>
      <c r="L187" s="162"/>
      <c r="M187" s="162"/>
      <c r="N187" s="162"/>
      <c r="O187" s="162"/>
      <c r="P187" s="162"/>
      <c r="Q187" s="162"/>
      <c r="R187" s="162"/>
      <c r="S187" s="162"/>
      <c r="T187" s="162"/>
      <c r="U187" s="162"/>
      <c r="V187" s="162"/>
      <c r="W187" s="162"/>
      <c r="X187" s="152"/>
      <c r="Y187" s="152"/>
      <c r="Z187" s="152"/>
      <c r="AA187" s="152"/>
      <c r="AB187" s="152"/>
      <c r="AC187" s="152"/>
      <c r="AD187" s="152"/>
      <c r="AE187" s="152"/>
      <c r="AF187" s="152"/>
      <c r="AG187" s="152" t="s">
        <v>203</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22.5" outlineLevel="1" x14ac:dyDescent="0.2">
      <c r="A188" s="173">
        <v>69</v>
      </c>
      <c r="B188" s="174" t="s">
        <v>452</v>
      </c>
      <c r="C188" s="191" t="s">
        <v>453</v>
      </c>
      <c r="D188" s="175" t="s">
        <v>196</v>
      </c>
      <c r="E188" s="176">
        <v>48.217599999999997</v>
      </c>
      <c r="F188" s="177"/>
      <c r="G188" s="178">
        <f>ROUND(E188*F188,2)</f>
        <v>0</v>
      </c>
      <c r="H188" s="177"/>
      <c r="I188" s="178">
        <f>ROUND(E188*H188,2)</f>
        <v>0</v>
      </c>
      <c r="J188" s="177"/>
      <c r="K188" s="178">
        <f>ROUND(E188*J188,2)</f>
        <v>0</v>
      </c>
      <c r="L188" s="178">
        <v>21</v>
      </c>
      <c r="M188" s="178">
        <f>G188*(1+L188/100)</f>
        <v>0</v>
      </c>
      <c r="N188" s="178">
        <v>0</v>
      </c>
      <c r="O188" s="178">
        <f>ROUND(E188*N188,2)</f>
        <v>0</v>
      </c>
      <c r="P188" s="178">
        <v>0</v>
      </c>
      <c r="Q188" s="178">
        <f>ROUND(E188*P188,2)</f>
        <v>0</v>
      </c>
      <c r="R188" s="178" t="s">
        <v>444</v>
      </c>
      <c r="S188" s="178" t="s">
        <v>198</v>
      </c>
      <c r="T188" s="179" t="s">
        <v>198</v>
      </c>
      <c r="U188" s="162">
        <v>1.52</v>
      </c>
      <c r="V188" s="162">
        <f>ROUND(E188*U188,2)</f>
        <v>73.290000000000006</v>
      </c>
      <c r="W188" s="162"/>
      <c r="X188" s="152"/>
      <c r="Y188" s="152"/>
      <c r="Z188" s="152"/>
      <c r="AA188" s="152"/>
      <c r="AB188" s="152"/>
      <c r="AC188" s="152"/>
      <c r="AD188" s="152"/>
      <c r="AE188" s="152"/>
      <c r="AF188" s="152"/>
      <c r="AG188" s="152" t="s">
        <v>199</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2.5" outlineLevel="1" x14ac:dyDescent="0.2">
      <c r="A189" s="159"/>
      <c r="B189" s="160"/>
      <c r="C189" s="275" t="s">
        <v>454</v>
      </c>
      <c r="D189" s="276"/>
      <c r="E189" s="276"/>
      <c r="F189" s="276"/>
      <c r="G189" s="276"/>
      <c r="H189" s="162"/>
      <c r="I189" s="162"/>
      <c r="J189" s="162"/>
      <c r="K189" s="162"/>
      <c r="L189" s="162"/>
      <c r="M189" s="162"/>
      <c r="N189" s="162"/>
      <c r="O189" s="162"/>
      <c r="P189" s="162"/>
      <c r="Q189" s="162"/>
      <c r="R189" s="162"/>
      <c r="S189" s="162"/>
      <c r="T189" s="162"/>
      <c r="U189" s="162"/>
      <c r="V189" s="162"/>
      <c r="W189" s="162"/>
      <c r="X189" s="152"/>
      <c r="Y189" s="152"/>
      <c r="Z189" s="152"/>
      <c r="AA189" s="152"/>
      <c r="AB189" s="152"/>
      <c r="AC189" s="152"/>
      <c r="AD189" s="152"/>
      <c r="AE189" s="152"/>
      <c r="AF189" s="152"/>
      <c r="AG189" s="152" t="s">
        <v>201</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87" t="str">
        <f>C189</f>
        <v>nebo vybourání otvorů průřezové plochy přes 4 m2 ve zdivu nadzákladovém, včetně pomocného lešení o výšce podlahy do 1900 mm a pro zatížení do 1,5 kPa  (150 kg/m2)</v>
      </c>
      <c r="BB189" s="152"/>
      <c r="BC189" s="152"/>
      <c r="BD189" s="152"/>
      <c r="BE189" s="152"/>
      <c r="BF189" s="152"/>
      <c r="BG189" s="152"/>
      <c r="BH189" s="152"/>
    </row>
    <row r="190" spans="1:60" outlineLevel="1" x14ac:dyDescent="0.2">
      <c r="A190" s="159"/>
      <c r="B190" s="160"/>
      <c r="C190" s="192" t="s">
        <v>455</v>
      </c>
      <c r="D190" s="164"/>
      <c r="E190" s="165">
        <v>2.39</v>
      </c>
      <c r="F190" s="162"/>
      <c r="G190" s="162"/>
      <c r="H190" s="162"/>
      <c r="I190" s="162"/>
      <c r="J190" s="162"/>
      <c r="K190" s="162"/>
      <c r="L190" s="162"/>
      <c r="M190" s="162"/>
      <c r="N190" s="162"/>
      <c r="O190" s="162"/>
      <c r="P190" s="162"/>
      <c r="Q190" s="162"/>
      <c r="R190" s="162"/>
      <c r="S190" s="162"/>
      <c r="T190" s="162"/>
      <c r="U190" s="162"/>
      <c r="V190" s="162"/>
      <c r="W190" s="162"/>
      <c r="X190" s="152"/>
      <c r="Y190" s="152"/>
      <c r="Z190" s="152"/>
      <c r="AA190" s="152"/>
      <c r="AB190" s="152"/>
      <c r="AC190" s="152"/>
      <c r="AD190" s="152"/>
      <c r="AE190" s="152"/>
      <c r="AF190" s="152"/>
      <c r="AG190" s="152" t="s">
        <v>203</v>
      </c>
      <c r="AH190" s="152">
        <v>0</v>
      </c>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192" t="s">
        <v>456</v>
      </c>
      <c r="D191" s="164"/>
      <c r="E191" s="165">
        <v>6.17</v>
      </c>
      <c r="F191" s="162"/>
      <c r="G191" s="162"/>
      <c r="H191" s="162"/>
      <c r="I191" s="162"/>
      <c r="J191" s="162"/>
      <c r="K191" s="162"/>
      <c r="L191" s="162"/>
      <c r="M191" s="162"/>
      <c r="N191" s="162"/>
      <c r="O191" s="162"/>
      <c r="P191" s="162"/>
      <c r="Q191" s="162"/>
      <c r="R191" s="162"/>
      <c r="S191" s="162"/>
      <c r="T191" s="162"/>
      <c r="U191" s="162"/>
      <c r="V191" s="162"/>
      <c r="W191" s="162"/>
      <c r="X191" s="152"/>
      <c r="Y191" s="152"/>
      <c r="Z191" s="152"/>
      <c r="AA191" s="152"/>
      <c r="AB191" s="152"/>
      <c r="AC191" s="152"/>
      <c r="AD191" s="152"/>
      <c r="AE191" s="152"/>
      <c r="AF191" s="152"/>
      <c r="AG191" s="152" t="s">
        <v>203</v>
      </c>
      <c r="AH191" s="152">
        <v>0</v>
      </c>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59"/>
      <c r="B192" s="160"/>
      <c r="C192" s="192" t="s">
        <v>457</v>
      </c>
      <c r="D192" s="164"/>
      <c r="E192" s="165">
        <v>9.6999999999999993</v>
      </c>
      <c r="F192" s="162"/>
      <c r="G192" s="162"/>
      <c r="H192" s="162"/>
      <c r="I192" s="162"/>
      <c r="J192" s="162"/>
      <c r="K192" s="162"/>
      <c r="L192" s="162"/>
      <c r="M192" s="162"/>
      <c r="N192" s="162"/>
      <c r="O192" s="162"/>
      <c r="P192" s="162"/>
      <c r="Q192" s="162"/>
      <c r="R192" s="162"/>
      <c r="S192" s="162"/>
      <c r="T192" s="162"/>
      <c r="U192" s="162"/>
      <c r="V192" s="162"/>
      <c r="W192" s="162"/>
      <c r="X192" s="152"/>
      <c r="Y192" s="152"/>
      <c r="Z192" s="152"/>
      <c r="AA192" s="152"/>
      <c r="AB192" s="152"/>
      <c r="AC192" s="152"/>
      <c r="AD192" s="152"/>
      <c r="AE192" s="152"/>
      <c r="AF192" s="152"/>
      <c r="AG192" s="152" t="s">
        <v>203</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192" t="s">
        <v>458</v>
      </c>
      <c r="D193" s="164"/>
      <c r="E193" s="165">
        <v>10.65</v>
      </c>
      <c r="F193" s="162"/>
      <c r="G193" s="162"/>
      <c r="H193" s="162"/>
      <c r="I193" s="162"/>
      <c r="J193" s="162"/>
      <c r="K193" s="162"/>
      <c r="L193" s="162"/>
      <c r="M193" s="162"/>
      <c r="N193" s="162"/>
      <c r="O193" s="162"/>
      <c r="P193" s="162"/>
      <c r="Q193" s="162"/>
      <c r="R193" s="162"/>
      <c r="S193" s="162"/>
      <c r="T193" s="162"/>
      <c r="U193" s="162"/>
      <c r="V193" s="162"/>
      <c r="W193" s="162"/>
      <c r="X193" s="152"/>
      <c r="Y193" s="152"/>
      <c r="Z193" s="152"/>
      <c r="AA193" s="152"/>
      <c r="AB193" s="152"/>
      <c r="AC193" s="152"/>
      <c r="AD193" s="152"/>
      <c r="AE193" s="152"/>
      <c r="AF193" s="152"/>
      <c r="AG193" s="152" t="s">
        <v>203</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c r="B194" s="160"/>
      <c r="C194" s="192" t="s">
        <v>459</v>
      </c>
      <c r="D194" s="164"/>
      <c r="E194" s="165">
        <v>12.56</v>
      </c>
      <c r="F194" s="162"/>
      <c r="G194" s="162"/>
      <c r="H194" s="162"/>
      <c r="I194" s="162"/>
      <c r="J194" s="162"/>
      <c r="K194" s="162"/>
      <c r="L194" s="162"/>
      <c r="M194" s="162"/>
      <c r="N194" s="162"/>
      <c r="O194" s="162"/>
      <c r="P194" s="162"/>
      <c r="Q194" s="162"/>
      <c r="R194" s="162"/>
      <c r="S194" s="162"/>
      <c r="T194" s="162"/>
      <c r="U194" s="162"/>
      <c r="V194" s="162"/>
      <c r="W194" s="162"/>
      <c r="X194" s="152"/>
      <c r="Y194" s="152"/>
      <c r="Z194" s="152"/>
      <c r="AA194" s="152"/>
      <c r="AB194" s="152"/>
      <c r="AC194" s="152"/>
      <c r="AD194" s="152"/>
      <c r="AE194" s="152"/>
      <c r="AF194" s="152"/>
      <c r="AG194" s="152" t="s">
        <v>203</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192" t="s">
        <v>460</v>
      </c>
      <c r="D195" s="164"/>
      <c r="E195" s="165">
        <v>6.75</v>
      </c>
      <c r="F195" s="162"/>
      <c r="G195" s="162"/>
      <c r="H195" s="162"/>
      <c r="I195" s="162"/>
      <c r="J195" s="162"/>
      <c r="K195" s="162"/>
      <c r="L195" s="162"/>
      <c r="M195" s="162"/>
      <c r="N195" s="162"/>
      <c r="O195" s="162"/>
      <c r="P195" s="162"/>
      <c r="Q195" s="162"/>
      <c r="R195" s="162"/>
      <c r="S195" s="162"/>
      <c r="T195" s="162"/>
      <c r="U195" s="162"/>
      <c r="V195" s="162"/>
      <c r="W195" s="162"/>
      <c r="X195" s="152"/>
      <c r="Y195" s="152"/>
      <c r="Z195" s="152"/>
      <c r="AA195" s="152"/>
      <c r="AB195" s="152"/>
      <c r="AC195" s="152"/>
      <c r="AD195" s="152"/>
      <c r="AE195" s="152"/>
      <c r="AF195" s="152"/>
      <c r="AG195" s="152" t="s">
        <v>203</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73">
        <v>70</v>
      </c>
      <c r="B196" s="174" t="s">
        <v>461</v>
      </c>
      <c r="C196" s="191" t="s">
        <v>462</v>
      </c>
      <c r="D196" s="175" t="s">
        <v>206</v>
      </c>
      <c r="E196" s="176">
        <v>15.25</v>
      </c>
      <c r="F196" s="177"/>
      <c r="G196" s="178">
        <f>ROUND(E196*F196,2)</f>
        <v>0</v>
      </c>
      <c r="H196" s="177"/>
      <c r="I196" s="178">
        <f>ROUND(E196*H196,2)</f>
        <v>0</v>
      </c>
      <c r="J196" s="177"/>
      <c r="K196" s="178">
        <f>ROUND(E196*J196,2)</f>
        <v>0</v>
      </c>
      <c r="L196" s="178">
        <v>21</v>
      </c>
      <c r="M196" s="178">
        <f>G196*(1+L196/100)</f>
        <v>0</v>
      </c>
      <c r="N196" s="178">
        <v>0</v>
      </c>
      <c r="O196" s="178">
        <f>ROUND(E196*N196,2)</f>
        <v>0</v>
      </c>
      <c r="P196" s="178">
        <v>0</v>
      </c>
      <c r="Q196" s="178">
        <f>ROUND(E196*P196,2)</f>
        <v>0</v>
      </c>
      <c r="R196" s="178" t="s">
        <v>444</v>
      </c>
      <c r="S196" s="178" t="s">
        <v>198</v>
      </c>
      <c r="T196" s="179" t="s">
        <v>198</v>
      </c>
      <c r="U196" s="162">
        <v>0.6</v>
      </c>
      <c r="V196" s="162">
        <f>ROUND(E196*U196,2)</f>
        <v>9.15</v>
      </c>
      <c r="W196" s="162"/>
      <c r="X196" s="152"/>
      <c r="Y196" s="152"/>
      <c r="Z196" s="152"/>
      <c r="AA196" s="152"/>
      <c r="AB196" s="152"/>
      <c r="AC196" s="152"/>
      <c r="AD196" s="152"/>
      <c r="AE196" s="152"/>
      <c r="AF196" s="152"/>
      <c r="AG196" s="152" t="s">
        <v>199</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75" t="s">
        <v>463</v>
      </c>
      <c r="D197" s="276"/>
      <c r="E197" s="276"/>
      <c r="F197" s="276"/>
      <c r="G197" s="276"/>
      <c r="H197" s="162"/>
      <c r="I197" s="162"/>
      <c r="J197" s="162"/>
      <c r="K197" s="162"/>
      <c r="L197" s="162"/>
      <c r="M197" s="162"/>
      <c r="N197" s="162"/>
      <c r="O197" s="162"/>
      <c r="P197" s="162"/>
      <c r="Q197" s="162"/>
      <c r="R197" s="162"/>
      <c r="S197" s="162"/>
      <c r="T197" s="162"/>
      <c r="U197" s="162"/>
      <c r="V197" s="162"/>
      <c r="W197" s="162"/>
      <c r="X197" s="152"/>
      <c r="Y197" s="152"/>
      <c r="Z197" s="152"/>
      <c r="AA197" s="152"/>
      <c r="AB197" s="152"/>
      <c r="AC197" s="152"/>
      <c r="AD197" s="152"/>
      <c r="AE197" s="152"/>
      <c r="AF197" s="152"/>
      <c r="AG197" s="152" t="s">
        <v>201</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192" t="s">
        <v>464</v>
      </c>
      <c r="D198" s="164"/>
      <c r="E198" s="165">
        <v>15.25</v>
      </c>
      <c r="F198" s="162"/>
      <c r="G198" s="162"/>
      <c r="H198" s="162"/>
      <c r="I198" s="162"/>
      <c r="J198" s="162"/>
      <c r="K198" s="162"/>
      <c r="L198" s="162"/>
      <c r="M198" s="162"/>
      <c r="N198" s="162"/>
      <c r="O198" s="162"/>
      <c r="P198" s="162"/>
      <c r="Q198" s="162"/>
      <c r="R198" s="162"/>
      <c r="S198" s="162"/>
      <c r="T198" s="162"/>
      <c r="U198" s="162"/>
      <c r="V198" s="162"/>
      <c r="W198" s="162"/>
      <c r="X198" s="152"/>
      <c r="Y198" s="152"/>
      <c r="Z198" s="152"/>
      <c r="AA198" s="152"/>
      <c r="AB198" s="152"/>
      <c r="AC198" s="152"/>
      <c r="AD198" s="152"/>
      <c r="AE198" s="152"/>
      <c r="AF198" s="152"/>
      <c r="AG198" s="152" t="s">
        <v>203</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ht="22.5" outlineLevel="1" x14ac:dyDescent="0.2">
      <c r="A199" s="173">
        <v>71</v>
      </c>
      <c r="B199" s="174" t="s">
        <v>465</v>
      </c>
      <c r="C199" s="191" t="s">
        <v>466</v>
      </c>
      <c r="D199" s="175" t="s">
        <v>206</v>
      </c>
      <c r="E199" s="176">
        <v>30</v>
      </c>
      <c r="F199" s="177"/>
      <c r="G199" s="178">
        <f>ROUND(E199*F199,2)</f>
        <v>0</v>
      </c>
      <c r="H199" s="177"/>
      <c r="I199" s="178">
        <f>ROUND(E199*H199,2)</f>
        <v>0</v>
      </c>
      <c r="J199" s="177"/>
      <c r="K199" s="178">
        <f>ROUND(E199*J199,2)</f>
        <v>0</v>
      </c>
      <c r="L199" s="178">
        <v>21</v>
      </c>
      <c r="M199" s="178">
        <f>G199*(1+L199/100)</f>
        <v>0</v>
      </c>
      <c r="N199" s="178">
        <v>0</v>
      </c>
      <c r="O199" s="178">
        <f>ROUND(E199*N199,2)</f>
        <v>0</v>
      </c>
      <c r="P199" s="178">
        <v>0</v>
      </c>
      <c r="Q199" s="178">
        <f>ROUND(E199*P199,2)</f>
        <v>0</v>
      </c>
      <c r="R199" s="178" t="s">
        <v>444</v>
      </c>
      <c r="S199" s="178" t="s">
        <v>198</v>
      </c>
      <c r="T199" s="179" t="s">
        <v>198</v>
      </c>
      <c r="U199" s="162">
        <v>0.24099999999999999</v>
      </c>
      <c r="V199" s="162">
        <f>ROUND(E199*U199,2)</f>
        <v>7.23</v>
      </c>
      <c r="W199" s="162"/>
      <c r="X199" s="152"/>
      <c r="Y199" s="152"/>
      <c r="Z199" s="152"/>
      <c r="AA199" s="152"/>
      <c r="AB199" s="152"/>
      <c r="AC199" s="152"/>
      <c r="AD199" s="152"/>
      <c r="AE199" s="152"/>
      <c r="AF199" s="152"/>
      <c r="AG199" s="152" t="s">
        <v>199</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59"/>
      <c r="B200" s="160"/>
      <c r="C200" s="275" t="s">
        <v>463</v>
      </c>
      <c r="D200" s="276"/>
      <c r="E200" s="276"/>
      <c r="F200" s="276"/>
      <c r="G200" s="276"/>
      <c r="H200" s="162"/>
      <c r="I200" s="162"/>
      <c r="J200" s="162"/>
      <c r="K200" s="162"/>
      <c r="L200" s="162"/>
      <c r="M200" s="162"/>
      <c r="N200" s="162"/>
      <c r="O200" s="162"/>
      <c r="P200" s="162"/>
      <c r="Q200" s="162"/>
      <c r="R200" s="162"/>
      <c r="S200" s="162"/>
      <c r="T200" s="162"/>
      <c r="U200" s="162"/>
      <c r="V200" s="162"/>
      <c r="W200" s="162"/>
      <c r="X200" s="152"/>
      <c r="Y200" s="152"/>
      <c r="Z200" s="152"/>
      <c r="AA200" s="152"/>
      <c r="AB200" s="152"/>
      <c r="AC200" s="152"/>
      <c r="AD200" s="152"/>
      <c r="AE200" s="152"/>
      <c r="AF200" s="152"/>
      <c r="AG200" s="152" t="s">
        <v>201</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59"/>
      <c r="B201" s="160"/>
      <c r="C201" s="192" t="s">
        <v>467</v>
      </c>
      <c r="D201" s="164"/>
      <c r="E201" s="165">
        <v>30</v>
      </c>
      <c r="F201" s="162"/>
      <c r="G201" s="162"/>
      <c r="H201" s="162"/>
      <c r="I201" s="162"/>
      <c r="J201" s="162"/>
      <c r="K201" s="162"/>
      <c r="L201" s="162"/>
      <c r="M201" s="162"/>
      <c r="N201" s="162"/>
      <c r="O201" s="162"/>
      <c r="P201" s="162"/>
      <c r="Q201" s="162"/>
      <c r="R201" s="162"/>
      <c r="S201" s="162"/>
      <c r="T201" s="162"/>
      <c r="U201" s="162"/>
      <c r="V201" s="162"/>
      <c r="W201" s="162"/>
      <c r="X201" s="152"/>
      <c r="Y201" s="152"/>
      <c r="Z201" s="152"/>
      <c r="AA201" s="152"/>
      <c r="AB201" s="152"/>
      <c r="AC201" s="152"/>
      <c r="AD201" s="152"/>
      <c r="AE201" s="152"/>
      <c r="AF201" s="152"/>
      <c r="AG201" s="152" t="s">
        <v>203</v>
      </c>
      <c r="AH201" s="152">
        <v>0</v>
      </c>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ht="22.5" outlineLevel="1" x14ac:dyDescent="0.2">
      <c r="A202" s="173">
        <v>72</v>
      </c>
      <c r="B202" s="174" t="s">
        <v>468</v>
      </c>
      <c r="C202" s="191" t="s">
        <v>469</v>
      </c>
      <c r="D202" s="175" t="s">
        <v>206</v>
      </c>
      <c r="E202" s="176">
        <v>7.56</v>
      </c>
      <c r="F202" s="177"/>
      <c r="G202" s="178">
        <f>ROUND(E202*F202,2)</f>
        <v>0</v>
      </c>
      <c r="H202" s="177"/>
      <c r="I202" s="178">
        <f>ROUND(E202*H202,2)</f>
        <v>0</v>
      </c>
      <c r="J202" s="177"/>
      <c r="K202" s="178">
        <f>ROUND(E202*J202,2)</f>
        <v>0</v>
      </c>
      <c r="L202" s="178">
        <v>21</v>
      </c>
      <c r="M202" s="178">
        <f>G202*(1+L202/100)</f>
        <v>0</v>
      </c>
      <c r="N202" s="178">
        <v>0</v>
      </c>
      <c r="O202" s="178">
        <f>ROUND(E202*N202,2)</f>
        <v>0</v>
      </c>
      <c r="P202" s="178">
        <v>0</v>
      </c>
      <c r="Q202" s="178">
        <f>ROUND(E202*P202,2)</f>
        <v>0</v>
      </c>
      <c r="R202" s="178" t="s">
        <v>444</v>
      </c>
      <c r="S202" s="178" t="s">
        <v>198</v>
      </c>
      <c r="T202" s="179" t="s">
        <v>198</v>
      </c>
      <c r="U202" s="162">
        <v>0.35799999999999998</v>
      </c>
      <c r="V202" s="162">
        <f>ROUND(E202*U202,2)</f>
        <v>2.71</v>
      </c>
      <c r="W202" s="162"/>
      <c r="X202" s="152"/>
      <c r="Y202" s="152"/>
      <c r="Z202" s="152"/>
      <c r="AA202" s="152"/>
      <c r="AB202" s="152"/>
      <c r="AC202" s="152"/>
      <c r="AD202" s="152"/>
      <c r="AE202" s="152"/>
      <c r="AF202" s="152"/>
      <c r="AG202" s="152" t="s">
        <v>199</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59"/>
      <c r="B203" s="160"/>
      <c r="C203" s="275" t="s">
        <v>463</v>
      </c>
      <c r="D203" s="276"/>
      <c r="E203" s="276"/>
      <c r="F203" s="276"/>
      <c r="G203" s="276"/>
      <c r="H203" s="162"/>
      <c r="I203" s="162"/>
      <c r="J203" s="162"/>
      <c r="K203" s="162"/>
      <c r="L203" s="162"/>
      <c r="M203" s="162"/>
      <c r="N203" s="162"/>
      <c r="O203" s="162"/>
      <c r="P203" s="162"/>
      <c r="Q203" s="162"/>
      <c r="R203" s="162"/>
      <c r="S203" s="162"/>
      <c r="T203" s="162"/>
      <c r="U203" s="162"/>
      <c r="V203" s="162"/>
      <c r="W203" s="162"/>
      <c r="X203" s="152"/>
      <c r="Y203" s="152"/>
      <c r="Z203" s="152"/>
      <c r="AA203" s="152"/>
      <c r="AB203" s="152"/>
      <c r="AC203" s="152"/>
      <c r="AD203" s="152"/>
      <c r="AE203" s="152"/>
      <c r="AF203" s="152"/>
      <c r="AG203" s="152" t="s">
        <v>201</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192" t="s">
        <v>470</v>
      </c>
      <c r="D204" s="164"/>
      <c r="E204" s="165">
        <v>7.56</v>
      </c>
      <c r="F204" s="162"/>
      <c r="G204" s="162"/>
      <c r="H204" s="162"/>
      <c r="I204" s="162"/>
      <c r="J204" s="162"/>
      <c r="K204" s="162"/>
      <c r="L204" s="162"/>
      <c r="M204" s="162"/>
      <c r="N204" s="162"/>
      <c r="O204" s="162"/>
      <c r="P204" s="162"/>
      <c r="Q204" s="162"/>
      <c r="R204" s="162"/>
      <c r="S204" s="162"/>
      <c r="T204" s="162"/>
      <c r="U204" s="162"/>
      <c r="V204" s="162"/>
      <c r="W204" s="162"/>
      <c r="X204" s="152"/>
      <c r="Y204" s="152"/>
      <c r="Z204" s="152"/>
      <c r="AA204" s="152"/>
      <c r="AB204" s="152"/>
      <c r="AC204" s="152"/>
      <c r="AD204" s="152"/>
      <c r="AE204" s="152"/>
      <c r="AF204" s="152"/>
      <c r="AG204" s="152" t="s">
        <v>203</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ht="22.5" outlineLevel="1" x14ac:dyDescent="0.2">
      <c r="A205" s="173">
        <v>73</v>
      </c>
      <c r="B205" s="174" t="s">
        <v>471</v>
      </c>
      <c r="C205" s="191" t="s">
        <v>472</v>
      </c>
      <c r="D205" s="175" t="s">
        <v>206</v>
      </c>
      <c r="E205" s="176">
        <v>80.06</v>
      </c>
      <c r="F205" s="177"/>
      <c r="G205" s="178">
        <f>ROUND(E205*F205,2)</f>
        <v>0</v>
      </c>
      <c r="H205" s="177"/>
      <c r="I205" s="178">
        <f>ROUND(E205*H205,2)</f>
        <v>0</v>
      </c>
      <c r="J205" s="177"/>
      <c r="K205" s="178">
        <f>ROUND(E205*J205,2)</f>
        <v>0</v>
      </c>
      <c r="L205" s="178">
        <v>21</v>
      </c>
      <c r="M205" s="178">
        <f>G205*(1+L205/100)</f>
        <v>0</v>
      </c>
      <c r="N205" s="178">
        <v>0</v>
      </c>
      <c r="O205" s="178">
        <f>ROUND(E205*N205,2)</f>
        <v>0</v>
      </c>
      <c r="P205" s="178">
        <v>0</v>
      </c>
      <c r="Q205" s="178">
        <f>ROUND(E205*P205,2)</f>
        <v>0</v>
      </c>
      <c r="R205" s="178" t="s">
        <v>444</v>
      </c>
      <c r="S205" s="178" t="s">
        <v>198</v>
      </c>
      <c r="T205" s="179" t="s">
        <v>198</v>
      </c>
      <c r="U205" s="162">
        <v>0.34599999999999997</v>
      </c>
      <c r="V205" s="162">
        <f>ROUND(E205*U205,2)</f>
        <v>27.7</v>
      </c>
      <c r="W205" s="162"/>
      <c r="X205" s="152"/>
      <c r="Y205" s="152"/>
      <c r="Z205" s="152"/>
      <c r="AA205" s="152"/>
      <c r="AB205" s="152"/>
      <c r="AC205" s="152"/>
      <c r="AD205" s="152"/>
      <c r="AE205" s="152"/>
      <c r="AF205" s="152"/>
      <c r="AG205" s="152" t="s">
        <v>199</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2" t="s">
        <v>473</v>
      </c>
      <c r="D206" s="164"/>
      <c r="E206" s="165">
        <v>3.36</v>
      </c>
      <c r="F206" s="162"/>
      <c r="G206" s="162"/>
      <c r="H206" s="162"/>
      <c r="I206" s="162"/>
      <c r="J206" s="162"/>
      <c r="K206" s="162"/>
      <c r="L206" s="162"/>
      <c r="M206" s="162"/>
      <c r="N206" s="162"/>
      <c r="O206" s="162"/>
      <c r="P206" s="162"/>
      <c r="Q206" s="162"/>
      <c r="R206" s="162"/>
      <c r="S206" s="162"/>
      <c r="T206" s="162"/>
      <c r="U206" s="162"/>
      <c r="V206" s="162"/>
      <c r="W206" s="162"/>
      <c r="X206" s="152"/>
      <c r="Y206" s="152"/>
      <c r="Z206" s="152"/>
      <c r="AA206" s="152"/>
      <c r="AB206" s="152"/>
      <c r="AC206" s="152"/>
      <c r="AD206" s="152"/>
      <c r="AE206" s="152"/>
      <c r="AF206" s="152"/>
      <c r="AG206" s="152" t="s">
        <v>203</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59"/>
      <c r="B207" s="160"/>
      <c r="C207" s="192" t="s">
        <v>474</v>
      </c>
      <c r="D207" s="164"/>
      <c r="E207" s="165">
        <v>76.7</v>
      </c>
      <c r="F207" s="162"/>
      <c r="G207" s="162"/>
      <c r="H207" s="162"/>
      <c r="I207" s="162"/>
      <c r="J207" s="162"/>
      <c r="K207" s="162"/>
      <c r="L207" s="162"/>
      <c r="M207" s="162"/>
      <c r="N207" s="162"/>
      <c r="O207" s="162"/>
      <c r="P207" s="162"/>
      <c r="Q207" s="162"/>
      <c r="R207" s="162"/>
      <c r="S207" s="162"/>
      <c r="T207" s="162"/>
      <c r="U207" s="162"/>
      <c r="V207" s="162"/>
      <c r="W207" s="162"/>
      <c r="X207" s="152"/>
      <c r="Y207" s="152"/>
      <c r="Z207" s="152"/>
      <c r="AA207" s="152"/>
      <c r="AB207" s="152"/>
      <c r="AC207" s="152"/>
      <c r="AD207" s="152"/>
      <c r="AE207" s="152"/>
      <c r="AF207" s="152"/>
      <c r="AG207" s="152" t="s">
        <v>203</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ht="22.5" outlineLevel="1" x14ac:dyDescent="0.2">
      <c r="A208" s="173">
        <v>74</v>
      </c>
      <c r="B208" s="174" t="s">
        <v>475</v>
      </c>
      <c r="C208" s="191" t="s">
        <v>476</v>
      </c>
      <c r="D208" s="175" t="s">
        <v>196</v>
      </c>
      <c r="E208" s="176">
        <v>19.398599999999998</v>
      </c>
      <c r="F208" s="177"/>
      <c r="G208" s="178">
        <f>ROUND(E208*F208,2)</f>
        <v>0</v>
      </c>
      <c r="H208" s="177"/>
      <c r="I208" s="178">
        <f>ROUND(E208*H208,2)</f>
        <v>0</v>
      </c>
      <c r="J208" s="177"/>
      <c r="K208" s="178">
        <f>ROUND(E208*J208,2)</f>
        <v>0</v>
      </c>
      <c r="L208" s="178">
        <v>21</v>
      </c>
      <c r="M208" s="178">
        <f>G208*(1+L208/100)</f>
        <v>0</v>
      </c>
      <c r="N208" s="178">
        <v>0</v>
      </c>
      <c r="O208" s="178">
        <f>ROUND(E208*N208,2)</f>
        <v>0</v>
      </c>
      <c r="P208" s="178">
        <v>0</v>
      </c>
      <c r="Q208" s="178">
        <f>ROUND(E208*P208,2)</f>
        <v>0</v>
      </c>
      <c r="R208" s="178" t="s">
        <v>444</v>
      </c>
      <c r="S208" s="178" t="s">
        <v>198</v>
      </c>
      <c r="T208" s="179" t="s">
        <v>198</v>
      </c>
      <c r="U208" s="162">
        <v>7.51</v>
      </c>
      <c r="V208" s="162">
        <f>ROUND(E208*U208,2)</f>
        <v>145.68</v>
      </c>
      <c r="W208" s="162"/>
      <c r="X208" s="152"/>
      <c r="Y208" s="152"/>
      <c r="Z208" s="152"/>
      <c r="AA208" s="152"/>
      <c r="AB208" s="152"/>
      <c r="AC208" s="152"/>
      <c r="AD208" s="152"/>
      <c r="AE208" s="152"/>
      <c r="AF208" s="152"/>
      <c r="AG208" s="152" t="s">
        <v>199</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59"/>
      <c r="B209" s="160"/>
      <c r="C209" s="192" t="s">
        <v>477</v>
      </c>
      <c r="D209" s="164"/>
      <c r="E209" s="165">
        <v>9.4</v>
      </c>
      <c r="F209" s="162"/>
      <c r="G209" s="162"/>
      <c r="H209" s="162"/>
      <c r="I209" s="162"/>
      <c r="J209" s="162"/>
      <c r="K209" s="162"/>
      <c r="L209" s="162"/>
      <c r="M209" s="162"/>
      <c r="N209" s="162"/>
      <c r="O209" s="162"/>
      <c r="P209" s="162"/>
      <c r="Q209" s="162"/>
      <c r="R209" s="162"/>
      <c r="S209" s="162"/>
      <c r="T209" s="162"/>
      <c r="U209" s="162"/>
      <c r="V209" s="162"/>
      <c r="W209" s="162"/>
      <c r="X209" s="152"/>
      <c r="Y209" s="152"/>
      <c r="Z209" s="152"/>
      <c r="AA209" s="152"/>
      <c r="AB209" s="152"/>
      <c r="AC209" s="152"/>
      <c r="AD209" s="152"/>
      <c r="AE209" s="152"/>
      <c r="AF209" s="152"/>
      <c r="AG209" s="152" t="s">
        <v>203</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192" t="s">
        <v>478</v>
      </c>
      <c r="D210" s="164"/>
      <c r="E210" s="165">
        <v>2.0699999999999998</v>
      </c>
      <c r="F210" s="162"/>
      <c r="G210" s="162"/>
      <c r="H210" s="162"/>
      <c r="I210" s="162"/>
      <c r="J210" s="162"/>
      <c r="K210" s="162"/>
      <c r="L210" s="162"/>
      <c r="M210" s="162"/>
      <c r="N210" s="162"/>
      <c r="O210" s="162"/>
      <c r="P210" s="162"/>
      <c r="Q210" s="162"/>
      <c r="R210" s="162"/>
      <c r="S210" s="162"/>
      <c r="T210" s="162"/>
      <c r="U210" s="162"/>
      <c r="V210" s="162"/>
      <c r="W210" s="162"/>
      <c r="X210" s="152"/>
      <c r="Y210" s="152"/>
      <c r="Z210" s="152"/>
      <c r="AA210" s="152"/>
      <c r="AB210" s="152"/>
      <c r="AC210" s="152"/>
      <c r="AD210" s="152"/>
      <c r="AE210" s="152"/>
      <c r="AF210" s="152"/>
      <c r="AG210" s="152" t="s">
        <v>203</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192" t="s">
        <v>479</v>
      </c>
      <c r="D211" s="164"/>
      <c r="E211" s="165">
        <v>2.71</v>
      </c>
      <c r="F211" s="162"/>
      <c r="G211" s="162"/>
      <c r="H211" s="162"/>
      <c r="I211" s="162"/>
      <c r="J211" s="162"/>
      <c r="K211" s="162"/>
      <c r="L211" s="162"/>
      <c r="M211" s="162"/>
      <c r="N211" s="162"/>
      <c r="O211" s="162"/>
      <c r="P211" s="162"/>
      <c r="Q211" s="162"/>
      <c r="R211" s="162"/>
      <c r="S211" s="162"/>
      <c r="T211" s="162"/>
      <c r="U211" s="162"/>
      <c r="V211" s="162"/>
      <c r="W211" s="162"/>
      <c r="X211" s="152"/>
      <c r="Y211" s="152"/>
      <c r="Z211" s="152"/>
      <c r="AA211" s="152"/>
      <c r="AB211" s="152"/>
      <c r="AC211" s="152"/>
      <c r="AD211" s="152"/>
      <c r="AE211" s="152"/>
      <c r="AF211" s="152"/>
      <c r="AG211" s="152" t="s">
        <v>203</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2" t="s">
        <v>480</v>
      </c>
      <c r="D212" s="164"/>
      <c r="E212" s="165">
        <v>5.22</v>
      </c>
      <c r="F212" s="162"/>
      <c r="G212" s="162"/>
      <c r="H212" s="162"/>
      <c r="I212" s="162"/>
      <c r="J212" s="162"/>
      <c r="K212" s="162"/>
      <c r="L212" s="162"/>
      <c r="M212" s="162"/>
      <c r="N212" s="162"/>
      <c r="O212" s="162"/>
      <c r="P212" s="162"/>
      <c r="Q212" s="162"/>
      <c r="R212" s="162"/>
      <c r="S212" s="162"/>
      <c r="T212" s="162"/>
      <c r="U212" s="162"/>
      <c r="V212" s="162"/>
      <c r="W212" s="162"/>
      <c r="X212" s="152"/>
      <c r="Y212" s="152"/>
      <c r="Z212" s="152"/>
      <c r="AA212" s="152"/>
      <c r="AB212" s="152"/>
      <c r="AC212" s="152"/>
      <c r="AD212" s="152"/>
      <c r="AE212" s="152"/>
      <c r="AF212" s="152"/>
      <c r="AG212" s="152" t="s">
        <v>203</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ht="22.5" outlineLevel="1" x14ac:dyDescent="0.2">
      <c r="A213" s="180">
        <v>75</v>
      </c>
      <c r="B213" s="181" t="s">
        <v>481</v>
      </c>
      <c r="C213" s="193" t="s">
        <v>482</v>
      </c>
      <c r="D213" s="182" t="s">
        <v>196</v>
      </c>
      <c r="E213" s="183">
        <v>19.399999999999999</v>
      </c>
      <c r="F213" s="184"/>
      <c r="G213" s="185">
        <f>ROUND(E213*F213,2)</f>
        <v>0</v>
      </c>
      <c r="H213" s="184"/>
      <c r="I213" s="185">
        <f>ROUND(E213*H213,2)</f>
        <v>0</v>
      </c>
      <c r="J213" s="184"/>
      <c r="K213" s="185">
        <f>ROUND(E213*J213,2)</f>
        <v>0</v>
      </c>
      <c r="L213" s="185">
        <v>21</v>
      </c>
      <c r="M213" s="185">
        <f>G213*(1+L213/100)</f>
        <v>0</v>
      </c>
      <c r="N213" s="185">
        <v>0</v>
      </c>
      <c r="O213" s="185">
        <f>ROUND(E213*N213,2)</f>
        <v>0</v>
      </c>
      <c r="P213" s="185">
        <v>0</v>
      </c>
      <c r="Q213" s="185">
        <f>ROUND(E213*P213,2)</f>
        <v>0</v>
      </c>
      <c r="R213" s="185" t="s">
        <v>444</v>
      </c>
      <c r="S213" s="185" t="s">
        <v>198</v>
      </c>
      <c r="T213" s="186" t="s">
        <v>198</v>
      </c>
      <c r="U213" s="162">
        <v>4.8280000000000003</v>
      </c>
      <c r="V213" s="162">
        <f>ROUND(E213*U213,2)</f>
        <v>93.66</v>
      </c>
      <c r="W213" s="162"/>
      <c r="X213" s="152"/>
      <c r="Y213" s="152"/>
      <c r="Z213" s="152"/>
      <c r="AA213" s="152"/>
      <c r="AB213" s="152"/>
      <c r="AC213" s="152"/>
      <c r="AD213" s="152"/>
      <c r="AE213" s="152"/>
      <c r="AF213" s="152"/>
      <c r="AG213" s="152" t="s">
        <v>199</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73">
        <v>76</v>
      </c>
      <c r="B214" s="174" t="s">
        <v>483</v>
      </c>
      <c r="C214" s="191" t="s">
        <v>484</v>
      </c>
      <c r="D214" s="175" t="s">
        <v>206</v>
      </c>
      <c r="E214" s="176">
        <v>7.77</v>
      </c>
      <c r="F214" s="177"/>
      <c r="G214" s="178">
        <f>ROUND(E214*F214,2)</f>
        <v>0</v>
      </c>
      <c r="H214" s="177"/>
      <c r="I214" s="178">
        <f>ROUND(E214*H214,2)</f>
        <v>0</v>
      </c>
      <c r="J214" s="177"/>
      <c r="K214" s="178">
        <f>ROUND(E214*J214,2)</f>
        <v>0</v>
      </c>
      <c r="L214" s="178">
        <v>21</v>
      </c>
      <c r="M214" s="178">
        <f>G214*(1+L214/100)</f>
        <v>0</v>
      </c>
      <c r="N214" s="178">
        <v>0</v>
      </c>
      <c r="O214" s="178">
        <f>ROUND(E214*N214,2)</f>
        <v>0</v>
      </c>
      <c r="P214" s="178">
        <v>0</v>
      </c>
      <c r="Q214" s="178">
        <f>ROUND(E214*P214,2)</f>
        <v>0</v>
      </c>
      <c r="R214" s="178" t="s">
        <v>444</v>
      </c>
      <c r="S214" s="178" t="s">
        <v>198</v>
      </c>
      <c r="T214" s="179" t="s">
        <v>198</v>
      </c>
      <c r="U214" s="162">
        <v>0.23</v>
      </c>
      <c r="V214" s="162">
        <f>ROUND(E214*U214,2)</f>
        <v>1.79</v>
      </c>
      <c r="W214" s="162"/>
      <c r="X214" s="152"/>
      <c r="Y214" s="152"/>
      <c r="Z214" s="152"/>
      <c r="AA214" s="152"/>
      <c r="AB214" s="152"/>
      <c r="AC214" s="152"/>
      <c r="AD214" s="152"/>
      <c r="AE214" s="152"/>
      <c r="AF214" s="152"/>
      <c r="AG214" s="152" t="s">
        <v>199</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59"/>
      <c r="B215" s="160"/>
      <c r="C215" s="275" t="s">
        <v>485</v>
      </c>
      <c r="D215" s="276"/>
      <c r="E215" s="276"/>
      <c r="F215" s="276"/>
      <c r="G215" s="276"/>
      <c r="H215" s="162"/>
      <c r="I215" s="162"/>
      <c r="J215" s="162"/>
      <c r="K215" s="162"/>
      <c r="L215" s="162"/>
      <c r="M215" s="162"/>
      <c r="N215" s="162"/>
      <c r="O215" s="162"/>
      <c r="P215" s="162"/>
      <c r="Q215" s="162"/>
      <c r="R215" s="162"/>
      <c r="S215" s="162"/>
      <c r="T215" s="162"/>
      <c r="U215" s="162"/>
      <c r="V215" s="162"/>
      <c r="W215" s="162"/>
      <c r="X215" s="152"/>
      <c r="Y215" s="152"/>
      <c r="Z215" s="152"/>
      <c r="AA215" s="152"/>
      <c r="AB215" s="152"/>
      <c r="AC215" s="152"/>
      <c r="AD215" s="152"/>
      <c r="AE215" s="152"/>
      <c r="AF215" s="152"/>
      <c r="AG215" s="152" t="s">
        <v>201</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73">
        <v>77</v>
      </c>
      <c r="B216" s="174" t="s">
        <v>486</v>
      </c>
      <c r="C216" s="191" t="s">
        <v>487</v>
      </c>
      <c r="D216" s="175" t="s">
        <v>206</v>
      </c>
      <c r="E216" s="176">
        <v>22.6</v>
      </c>
      <c r="F216" s="177"/>
      <c r="G216" s="178">
        <f>ROUND(E216*F216,2)</f>
        <v>0</v>
      </c>
      <c r="H216" s="177"/>
      <c r="I216" s="178">
        <f>ROUND(E216*H216,2)</f>
        <v>0</v>
      </c>
      <c r="J216" s="177"/>
      <c r="K216" s="178">
        <f>ROUND(E216*J216,2)</f>
        <v>0</v>
      </c>
      <c r="L216" s="178">
        <v>21</v>
      </c>
      <c r="M216" s="178">
        <f>G216*(1+L216/100)</f>
        <v>0</v>
      </c>
      <c r="N216" s="178">
        <v>0</v>
      </c>
      <c r="O216" s="178">
        <f>ROUND(E216*N216,2)</f>
        <v>0</v>
      </c>
      <c r="P216" s="178">
        <v>0</v>
      </c>
      <c r="Q216" s="178">
        <f>ROUND(E216*P216,2)</f>
        <v>0</v>
      </c>
      <c r="R216" s="178" t="s">
        <v>444</v>
      </c>
      <c r="S216" s="178" t="s">
        <v>198</v>
      </c>
      <c r="T216" s="179" t="s">
        <v>198</v>
      </c>
      <c r="U216" s="162">
        <v>0.44</v>
      </c>
      <c r="V216" s="162">
        <f>ROUND(E216*U216,2)</f>
        <v>9.94</v>
      </c>
      <c r="W216" s="162"/>
      <c r="X216" s="152"/>
      <c r="Y216" s="152"/>
      <c r="Z216" s="152"/>
      <c r="AA216" s="152"/>
      <c r="AB216" s="152"/>
      <c r="AC216" s="152"/>
      <c r="AD216" s="152"/>
      <c r="AE216" s="152"/>
      <c r="AF216" s="152"/>
      <c r="AG216" s="152" t="s">
        <v>199</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59"/>
      <c r="B217" s="160"/>
      <c r="C217" s="275" t="s">
        <v>485</v>
      </c>
      <c r="D217" s="276"/>
      <c r="E217" s="276"/>
      <c r="F217" s="276"/>
      <c r="G217" s="276"/>
      <c r="H217" s="162"/>
      <c r="I217" s="162"/>
      <c r="J217" s="162"/>
      <c r="K217" s="162"/>
      <c r="L217" s="162"/>
      <c r="M217" s="162"/>
      <c r="N217" s="162"/>
      <c r="O217" s="162"/>
      <c r="P217" s="162"/>
      <c r="Q217" s="162"/>
      <c r="R217" s="162"/>
      <c r="S217" s="162"/>
      <c r="T217" s="162"/>
      <c r="U217" s="162"/>
      <c r="V217" s="162"/>
      <c r="W217" s="162"/>
      <c r="X217" s="152"/>
      <c r="Y217" s="152"/>
      <c r="Z217" s="152"/>
      <c r="AA217" s="152"/>
      <c r="AB217" s="152"/>
      <c r="AC217" s="152"/>
      <c r="AD217" s="152"/>
      <c r="AE217" s="152"/>
      <c r="AF217" s="152"/>
      <c r="AG217" s="152" t="s">
        <v>201</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ht="22.5" outlineLevel="1" x14ac:dyDescent="0.2">
      <c r="A218" s="173">
        <v>78</v>
      </c>
      <c r="B218" s="174" t="s">
        <v>488</v>
      </c>
      <c r="C218" s="191" t="s">
        <v>489</v>
      </c>
      <c r="D218" s="175" t="s">
        <v>206</v>
      </c>
      <c r="E218" s="176">
        <v>11.54</v>
      </c>
      <c r="F218" s="177"/>
      <c r="G218" s="178">
        <f>ROUND(E218*F218,2)</f>
        <v>0</v>
      </c>
      <c r="H218" s="177"/>
      <c r="I218" s="178">
        <f>ROUND(E218*H218,2)</f>
        <v>0</v>
      </c>
      <c r="J218" s="177"/>
      <c r="K218" s="178">
        <f>ROUND(E218*J218,2)</f>
        <v>0</v>
      </c>
      <c r="L218" s="178">
        <v>21</v>
      </c>
      <c r="M218" s="178">
        <f>G218*(1+L218/100)</f>
        <v>0</v>
      </c>
      <c r="N218" s="178">
        <v>0</v>
      </c>
      <c r="O218" s="178">
        <f>ROUND(E218*N218,2)</f>
        <v>0</v>
      </c>
      <c r="P218" s="178">
        <v>0</v>
      </c>
      <c r="Q218" s="178">
        <f>ROUND(E218*P218,2)</f>
        <v>0</v>
      </c>
      <c r="R218" s="178" t="s">
        <v>444</v>
      </c>
      <c r="S218" s="178" t="s">
        <v>198</v>
      </c>
      <c r="T218" s="179" t="s">
        <v>198</v>
      </c>
      <c r="U218" s="162">
        <v>0.42499999999999999</v>
      </c>
      <c r="V218" s="162">
        <f>ROUND(E218*U218,2)</f>
        <v>4.9000000000000004</v>
      </c>
      <c r="W218" s="162"/>
      <c r="X218" s="152"/>
      <c r="Y218" s="152"/>
      <c r="Z218" s="152"/>
      <c r="AA218" s="152"/>
      <c r="AB218" s="152"/>
      <c r="AC218" s="152"/>
      <c r="AD218" s="152"/>
      <c r="AE218" s="152"/>
      <c r="AF218" s="152"/>
      <c r="AG218" s="152" t="s">
        <v>199</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ht="22.5" outlineLevel="1" x14ac:dyDescent="0.2">
      <c r="A219" s="159"/>
      <c r="B219" s="160"/>
      <c r="C219" s="275" t="s">
        <v>490</v>
      </c>
      <c r="D219" s="276"/>
      <c r="E219" s="276"/>
      <c r="F219" s="276"/>
      <c r="G219" s="276"/>
      <c r="H219" s="162"/>
      <c r="I219" s="162"/>
      <c r="J219" s="162"/>
      <c r="K219" s="162"/>
      <c r="L219" s="162"/>
      <c r="M219" s="162"/>
      <c r="N219" s="162"/>
      <c r="O219" s="162"/>
      <c r="P219" s="162"/>
      <c r="Q219" s="162"/>
      <c r="R219" s="162"/>
      <c r="S219" s="162"/>
      <c r="T219" s="162"/>
      <c r="U219" s="162"/>
      <c r="V219" s="162"/>
      <c r="W219" s="162"/>
      <c r="X219" s="152"/>
      <c r="Y219" s="152"/>
      <c r="Z219" s="152"/>
      <c r="AA219" s="152"/>
      <c r="AB219" s="152"/>
      <c r="AC219" s="152"/>
      <c r="AD219" s="152"/>
      <c r="AE219" s="152"/>
      <c r="AF219" s="152"/>
      <c r="AG219" s="152" t="s">
        <v>201</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87" t="str">
        <f>C219</f>
        <v>bez odstupu, po hrubém vybourání otvorů v jakémkoliv zdivu cihelném, včetně pomocného lešení o výšce podlahy do 1900 mm a pro zatížení do 1,5 kPa  (150 kg/m2),</v>
      </c>
      <c r="BB219" s="152"/>
      <c r="BC219" s="152"/>
      <c r="BD219" s="152"/>
      <c r="BE219" s="152"/>
      <c r="BF219" s="152"/>
      <c r="BG219" s="152"/>
      <c r="BH219" s="152"/>
    </row>
    <row r="220" spans="1:60" outlineLevel="1" x14ac:dyDescent="0.2">
      <c r="A220" s="159"/>
      <c r="B220" s="160"/>
      <c r="C220" s="192" t="s">
        <v>491</v>
      </c>
      <c r="D220" s="164"/>
      <c r="E220" s="165">
        <v>1.74</v>
      </c>
      <c r="F220" s="162"/>
      <c r="G220" s="162"/>
      <c r="H220" s="162"/>
      <c r="I220" s="162"/>
      <c r="J220" s="162"/>
      <c r="K220" s="162"/>
      <c r="L220" s="162"/>
      <c r="M220" s="162"/>
      <c r="N220" s="162"/>
      <c r="O220" s="162"/>
      <c r="P220" s="162"/>
      <c r="Q220" s="162"/>
      <c r="R220" s="162"/>
      <c r="S220" s="162"/>
      <c r="T220" s="162"/>
      <c r="U220" s="162"/>
      <c r="V220" s="162"/>
      <c r="W220" s="162"/>
      <c r="X220" s="152"/>
      <c r="Y220" s="152"/>
      <c r="Z220" s="152"/>
      <c r="AA220" s="152"/>
      <c r="AB220" s="152"/>
      <c r="AC220" s="152"/>
      <c r="AD220" s="152"/>
      <c r="AE220" s="152"/>
      <c r="AF220" s="152"/>
      <c r="AG220" s="152" t="s">
        <v>203</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59"/>
      <c r="B221" s="160"/>
      <c r="C221" s="192" t="s">
        <v>492</v>
      </c>
      <c r="D221" s="164"/>
      <c r="E221" s="165">
        <v>9.8000000000000007</v>
      </c>
      <c r="F221" s="162"/>
      <c r="G221" s="162"/>
      <c r="H221" s="162"/>
      <c r="I221" s="162"/>
      <c r="J221" s="162"/>
      <c r="K221" s="162"/>
      <c r="L221" s="162"/>
      <c r="M221" s="162"/>
      <c r="N221" s="162"/>
      <c r="O221" s="162"/>
      <c r="P221" s="162"/>
      <c r="Q221" s="162"/>
      <c r="R221" s="162"/>
      <c r="S221" s="162"/>
      <c r="T221" s="162"/>
      <c r="U221" s="162"/>
      <c r="V221" s="162"/>
      <c r="W221" s="162"/>
      <c r="X221" s="152"/>
      <c r="Y221" s="152"/>
      <c r="Z221" s="152"/>
      <c r="AA221" s="152"/>
      <c r="AB221" s="152"/>
      <c r="AC221" s="152"/>
      <c r="AD221" s="152"/>
      <c r="AE221" s="152"/>
      <c r="AF221" s="152"/>
      <c r="AG221" s="152" t="s">
        <v>203</v>
      </c>
      <c r="AH221" s="152">
        <v>0</v>
      </c>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73">
        <v>79</v>
      </c>
      <c r="B222" s="174" t="s">
        <v>493</v>
      </c>
      <c r="C222" s="191" t="s">
        <v>494</v>
      </c>
      <c r="D222" s="175" t="s">
        <v>253</v>
      </c>
      <c r="E222" s="176">
        <v>1</v>
      </c>
      <c r="F222" s="177"/>
      <c r="G222" s="178">
        <f>ROUND(E222*F222,2)</f>
        <v>0</v>
      </c>
      <c r="H222" s="177"/>
      <c r="I222" s="178">
        <f>ROUND(E222*H222,2)</f>
        <v>0</v>
      </c>
      <c r="J222" s="177"/>
      <c r="K222" s="178">
        <f>ROUND(E222*J222,2)</f>
        <v>0</v>
      </c>
      <c r="L222" s="178">
        <v>21</v>
      </c>
      <c r="M222" s="178">
        <f>G222*(1+L222/100)</f>
        <v>0</v>
      </c>
      <c r="N222" s="178">
        <v>0</v>
      </c>
      <c r="O222" s="178">
        <f>ROUND(E222*N222,2)</f>
        <v>0</v>
      </c>
      <c r="P222" s="178">
        <v>0</v>
      </c>
      <c r="Q222" s="178">
        <f>ROUND(E222*P222,2)</f>
        <v>0</v>
      </c>
      <c r="R222" s="178" t="s">
        <v>444</v>
      </c>
      <c r="S222" s="178" t="s">
        <v>198</v>
      </c>
      <c r="T222" s="179" t="s">
        <v>198</v>
      </c>
      <c r="U222" s="162">
        <v>0.03</v>
      </c>
      <c r="V222" s="162">
        <f>ROUND(E222*U222,2)</f>
        <v>0.03</v>
      </c>
      <c r="W222" s="162"/>
      <c r="X222" s="152"/>
      <c r="Y222" s="152"/>
      <c r="Z222" s="152"/>
      <c r="AA222" s="152"/>
      <c r="AB222" s="152"/>
      <c r="AC222" s="152"/>
      <c r="AD222" s="152"/>
      <c r="AE222" s="152"/>
      <c r="AF222" s="152"/>
      <c r="AG222" s="152" t="s">
        <v>199</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59"/>
      <c r="B223" s="160"/>
      <c r="C223" s="275" t="s">
        <v>495</v>
      </c>
      <c r="D223" s="276"/>
      <c r="E223" s="276"/>
      <c r="F223" s="276"/>
      <c r="G223" s="276"/>
      <c r="H223" s="162"/>
      <c r="I223" s="162"/>
      <c r="J223" s="162"/>
      <c r="K223" s="162"/>
      <c r="L223" s="162"/>
      <c r="M223" s="162"/>
      <c r="N223" s="162"/>
      <c r="O223" s="162"/>
      <c r="P223" s="162"/>
      <c r="Q223" s="162"/>
      <c r="R223" s="162"/>
      <c r="S223" s="162"/>
      <c r="T223" s="162"/>
      <c r="U223" s="162"/>
      <c r="V223" s="162"/>
      <c r="W223" s="162"/>
      <c r="X223" s="152"/>
      <c r="Y223" s="152"/>
      <c r="Z223" s="152"/>
      <c r="AA223" s="152"/>
      <c r="AB223" s="152"/>
      <c r="AC223" s="152"/>
      <c r="AD223" s="152"/>
      <c r="AE223" s="152"/>
      <c r="AF223" s="152"/>
      <c r="AG223" s="152" t="s">
        <v>201</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73">
        <v>80</v>
      </c>
      <c r="B224" s="174" t="s">
        <v>496</v>
      </c>
      <c r="C224" s="191" t="s">
        <v>497</v>
      </c>
      <c r="D224" s="175" t="s">
        <v>253</v>
      </c>
      <c r="E224" s="176">
        <v>20</v>
      </c>
      <c r="F224" s="177"/>
      <c r="G224" s="178">
        <f>ROUND(E224*F224,2)</f>
        <v>0</v>
      </c>
      <c r="H224" s="177"/>
      <c r="I224" s="178">
        <f>ROUND(E224*H224,2)</f>
        <v>0</v>
      </c>
      <c r="J224" s="177"/>
      <c r="K224" s="178">
        <f>ROUND(E224*J224,2)</f>
        <v>0</v>
      </c>
      <c r="L224" s="178">
        <v>21</v>
      </c>
      <c r="M224" s="178">
        <f>G224*(1+L224/100)</f>
        <v>0</v>
      </c>
      <c r="N224" s="178">
        <v>0</v>
      </c>
      <c r="O224" s="178">
        <f>ROUND(E224*N224,2)</f>
        <v>0</v>
      </c>
      <c r="P224" s="178">
        <v>0</v>
      </c>
      <c r="Q224" s="178">
        <f>ROUND(E224*P224,2)</f>
        <v>0</v>
      </c>
      <c r="R224" s="178" t="s">
        <v>444</v>
      </c>
      <c r="S224" s="178" t="s">
        <v>198</v>
      </c>
      <c r="T224" s="179" t="s">
        <v>198</v>
      </c>
      <c r="U224" s="162">
        <v>0.05</v>
      </c>
      <c r="V224" s="162">
        <f>ROUND(E224*U224,2)</f>
        <v>1</v>
      </c>
      <c r="W224" s="162"/>
      <c r="X224" s="152"/>
      <c r="Y224" s="152"/>
      <c r="Z224" s="152"/>
      <c r="AA224" s="152"/>
      <c r="AB224" s="152"/>
      <c r="AC224" s="152"/>
      <c r="AD224" s="152"/>
      <c r="AE224" s="152"/>
      <c r="AF224" s="152"/>
      <c r="AG224" s="152" t="s">
        <v>199</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275" t="s">
        <v>495</v>
      </c>
      <c r="D225" s="276"/>
      <c r="E225" s="276"/>
      <c r="F225" s="276"/>
      <c r="G225" s="276"/>
      <c r="H225" s="162"/>
      <c r="I225" s="162"/>
      <c r="J225" s="162"/>
      <c r="K225" s="162"/>
      <c r="L225" s="162"/>
      <c r="M225" s="162"/>
      <c r="N225" s="162"/>
      <c r="O225" s="162"/>
      <c r="P225" s="162"/>
      <c r="Q225" s="162"/>
      <c r="R225" s="162"/>
      <c r="S225" s="162"/>
      <c r="T225" s="162"/>
      <c r="U225" s="162"/>
      <c r="V225" s="162"/>
      <c r="W225" s="162"/>
      <c r="X225" s="152"/>
      <c r="Y225" s="152"/>
      <c r="Z225" s="152"/>
      <c r="AA225" s="152"/>
      <c r="AB225" s="152"/>
      <c r="AC225" s="152"/>
      <c r="AD225" s="152"/>
      <c r="AE225" s="152"/>
      <c r="AF225" s="152"/>
      <c r="AG225" s="152" t="s">
        <v>201</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192" t="s">
        <v>498</v>
      </c>
      <c r="D226" s="164"/>
      <c r="E226" s="165">
        <v>4</v>
      </c>
      <c r="F226" s="162"/>
      <c r="G226" s="162"/>
      <c r="H226" s="162"/>
      <c r="I226" s="162"/>
      <c r="J226" s="162"/>
      <c r="K226" s="162"/>
      <c r="L226" s="162"/>
      <c r="M226" s="162"/>
      <c r="N226" s="162"/>
      <c r="O226" s="162"/>
      <c r="P226" s="162"/>
      <c r="Q226" s="162"/>
      <c r="R226" s="162"/>
      <c r="S226" s="162"/>
      <c r="T226" s="162"/>
      <c r="U226" s="162"/>
      <c r="V226" s="162"/>
      <c r="W226" s="162"/>
      <c r="X226" s="152"/>
      <c r="Y226" s="152"/>
      <c r="Z226" s="152"/>
      <c r="AA226" s="152"/>
      <c r="AB226" s="152"/>
      <c r="AC226" s="152"/>
      <c r="AD226" s="152"/>
      <c r="AE226" s="152"/>
      <c r="AF226" s="152"/>
      <c r="AG226" s="152" t="s">
        <v>203</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
      <c r="A227" s="159"/>
      <c r="B227" s="160"/>
      <c r="C227" s="192" t="s">
        <v>499</v>
      </c>
      <c r="D227" s="164"/>
      <c r="E227" s="165">
        <v>16</v>
      </c>
      <c r="F227" s="162"/>
      <c r="G227" s="162"/>
      <c r="H227" s="162"/>
      <c r="I227" s="162"/>
      <c r="J227" s="162"/>
      <c r="K227" s="162"/>
      <c r="L227" s="162"/>
      <c r="M227" s="162"/>
      <c r="N227" s="162"/>
      <c r="O227" s="162"/>
      <c r="P227" s="162"/>
      <c r="Q227" s="162"/>
      <c r="R227" s="162"/>
      <c r="S227" s="162"/>
      <c r="T227" s="162"/>
      <c r="U227" s="162"/>
      <c r="V227" s="162"/>
      <c r="W227" s="162"/>
      <c r="X227" s="152"/>
      <c r="Y227" s="152"/>
      <c r="Z227" s="152"/>
      <c r="AA227" s="152"/>
      <c r="AB227" s="152"/>
      <c r="AC227" s="152"/>
      <c r="AD227" s="152"/>
      <c r="AE227" s="152"/>
      <c r="AF227" s="152"/>
      <c r="AG227" s="152" t="s">
        <v>203</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73">
        <v>81</v>
      </c>
      <c r="B228" s="174" t="s">
        <v>500</v>
      </c>
      <c r="C228" s="191" t="s">
        <v>501</v>
      </c>
      <c r="D228" s="175" t="s">
        <v>253</v>
      </c>
      <c r="E228" s="176">
        <v>1</v>
      </c>
      <c r="F228" s="177"/>
      <c r="G228" s="178">
        <f>ROUND(E228*F228,2)</f>
        <v>0</v>
      </c>
      <c r="H228" s="177"/>
      <c r="I228" s="178">
        <f>ROUND(E228*H228,2)</f>
        <v>0</v>
      </c>
      <c r="J228" s="177"/>
      <c r="K228" s="178">
        <f>ROUND(E228*J228,2)</f>
        <v>0</v>
      </c>
      <c r="L228" s="178">
        <v>21</v>
      </c>
      <c r="M228" s="178">
        <f>G228*(1+L228/100)</f>
        <v>0</v>
      </c>
      <c r="N228" s="178">
        <v>0</v>
      </c>
      <c r="O228" s="178">
        <f>ROUND(E228*N228,2)</f>
        <v>0</v>
      </c>
      <c r="P228" s="178">
        <v>0</v>
      </c>
      <c r="Q228" s="178">
        <f>ROUND(E228*P228,2)</f>
        <v>0</v>
      </c>
      <c r="R228" s="178" t="s">
        <v>444</v>
      </c>
      <c r="S228" s="178" t="s">
        <v>198</v>
      </c>
      <c r="T228" s="179" t="s">
        <v>198</v>
      </c>
      <c r="U228" s="162">
        <v>0.09</v>
      </c>
      <c r="V228" s="162">
        <f>ROUND(E228*U228,2)</f>
        <v>0.09</v>
      </c>
      <c r="W228" s="162"/>
      <c r="X228" s="152"/>
      <c r="Y228" s="152"/>
      <c r="Z228" s="152"/>
      <c r="AA228" s="152"/>
      <c r="AB228" s="152"/>
      <c r="AC228" s="152"/>
      <c r="AD228" s="152"/>
      <c r="AE228" s="152"/>
      <c r="AF228" s="152"/>
      <c r="AG228" s="152" t="s">
        <v>199</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59"/>
      <c r="B229" s="160"/>
      <c r="C229" s="275" t="s">
        <v>495</v>
      </c>
      <c r="D229" s="276"/>
      <c r="E229" s="276"/>
      <c r="F229" s="276"/>
      <c r="G229" s="276"/>
      <c r="H229" s="162"/>
      <c r="I229" s="162"/>
      <c r="J229" s="162"/>
      <c r="K229" s="162"/>
      <c r="L229" s="162"/>
      <c r="M229" s="162"/>
      <c r="N229" s="162"/>
      <c r="O229" s="162"/>
      <c r="P229" s="162"/>
      <c r="Q229" s="162"/>
      <c r="R229" s="162"/>
      <c r="S229" s="162"/>
      <c r="T229" s="162"/>
      <c r="U229" s="162"/>
      <c r="V229" s="162"/>
      <c r="W229" s="162"/>
      <c r="X229" s="152"/>
      <c r="Y229" s="152"/>
      <c r="Z229" s="152"/>
      <c r="AA229" s="152"/>
      <c r="AB229" s="152"/>
      <c r="AC229" s="152"/>
      <c r="AD229" s="152"/>
      <c r="AE229" s="152"/>
      <c r="AF229" s="152"/>
      <c r="AG229" s="152" t="s">
        <v>201</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73">
        <v>82</v>
      </c>
      <c r="B230" s="174" t="s">
        <v>502</v>
      </c>
      <c r="C230" s="191" t="s">
        <v>503</v>
      </c>
      <c r="D230" s="175" t="s">
        <v>206</v>
      </c>
      <c r="E230" s="176">
        <v>0.36</v>
      </c>
      <c r="F230" s="177"/>
      <c r="G230" s="178">
        <f>ROUND(E230*F230,2)</f>
        <v>0</v>
      </c>
      <c r="H230" s="177"/>
      <c r="I230" s="178">
        <f>ROUND(E230*H230,2)</f>
        <v>0</v>
      </c>
      <c r="J230" s="177"/>
      <c r="K230" s="178">
        <f>ROUND(E230*J230,2)</f>
        <v>0</v>
      </c>
      <c r="L230" s="178">
        <v>21</v>
      </c>
      <c r="M230" s="178">
        <f>G230*(1+L230/100)</f>
        <v>0</v>
      </c>
      <c r="N230" s="178">
        <v>0</v>
      </c>
      <c r="O230" s="178">
        <f>ROUND(E230*N230,2)</f>
        <v>0</v>
      </c>
      <c r="P230" s="178">
        <v>0</v>
      </c>
      <c r="Q230" s="178">
        <f>ROUND(E230*P230,2)</f>
        <v>0</v>
      </c>
      <c r="R230" s="178" t="s">
        <v>444</v>
      </c>
      <c r="S230" s="178" t="s">
        <v>198</v>
      </c>
      <c r="T230" s="179" t="s">
        <v>198</v>
      </c>
      <c r="U230" s="162">
        <v>0.95499999999999996</v>
      </c>
      <c r="V230" s="162">
        <f>ROUND(E230*U230,2)</f>
        <v>0.34</v>
      </c>
      <c r="W230" s="162"/>
      <c r="X230" s="152"/>
      <c r="Y230" s="152"/>
      <c r="Z230" s="152"/>
      <c r="AA230" s="152"/>
      <c r="AB230" s="152"/>
      <c r="AC230" s="152"/>
      <c r="AD230" s="152"/>
      <c r="AE230" s="152"/>
      <c r="AF230" s="152"/>
      <c r="AG230" s="152" t="s">
        <v>199</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275" t="s">
        <v>504</v>
      </c>
      <c r="D231" s="276"/>
      <c r="E231" s="276"/>
      <c r="F231" s="276"/>
      <c r="G231" s="276"/>
      <c r="H231" s="162"/>
      <c r="I231" s="162"/>
      <c r="J231" s="162"/>
      <c r="K231" s="162"/>
      <c r="L231" s="162"/>
      <c r="M231" s="162"/>
      <c r="N231" s="162"/>
      <c r="O231" s="162"/>
      <c r="P231" s="162"/>
      <c r="Q231" s="162"/>
      <c r="R231" s="162"/>
      <c r="S231" s="162"/>
      <c r="T231" s="162"/>
      <c r="U231" s="162"/>
      <c r="V231" s="162"/>
      <c r="W231" s="162"/>
      <c r="X231" s="152"/>
      <c r="Y231" s="152"/>
      <c r="Z231" s="152"/>
      <c r="AA231" s="152"/>
      <c r="AB231" s="152"/>
      <c r="AC231" s="152"/>
      <c r="AD231" s="152"/>
      <c r="AE231" s="152"/>
      <c r="AF231" s="152"/>
      <c r="AG231" s="152" t="s">
        <v>201</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192" t="s">
        <v>505</v>
      </c>
      <c r="D232" s="164"/>
      <c r="E232" s="165">
        <v>0.36</v>
      </c>
      <c r="F232" s="162"/>
      <c r="G232" s="162"/>
      <c r="H232" s="162"/>
      <c r="I232" s="162"/>
      <c r="J232" s="162"/>
      <c r="K232" s="162"/>
      <c r="L232" s="162"/>
      <c r="M232" s="162"/>
      <c r="N232" s="162"/>
      <c r="O232" s="162"/>
      <c r="P232" s="162"/>
      <c r="Q232" s="162"/>
      <c r="R232" s="162"/>
      <c r="S232" s="162"/>
      <c r="T232" s="162"/>
      <c r="U232" s="162"/>
      <c r="V232" s="162"/>
      <c r="W232" s="162"/>
      <c r="X232" s="152"/>
      <c r="Y232" s="152"/>
      <c r="Z232" s="152"/>
      <c r="AA232" s="152"/>
      <c r="AB232" s="152"/>
      <c r="AC232" s="152"/>
      <c r="AD232" s="152"/>
      <c r="AE232" s="152"/>
      <c r="AF232" s="152"/>
      <c r="AG232" s="152" t="s">
        <v>203</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73">
        <v>83</v>
      </c>
      <c r="B233" s="174" t="s">
        <v>506</v>
      </c>
      <c r="C233" s="191" t="s">
        <v>507</v>
      </c>
      <c r="D233" s="175" t="s">
        <v>206</v>
      </c>
      <c r="E233" s="176">
        <v>30</v>
      </c>
      <c r="F233" s="177"/>
      <c r="G233" s="178">
        <f>ROUND(E233*F233,2)</f>
        <v>0</v>
      </c>
      <c r="H233" s="177"/>
      <c r="I233" s="178">
        <f>ROUND(E233*H233,2)</f>
        <v>0</v>
      </c>
      <c r="J233" s="177"/>
      <c r="K233" s="178">
        <f>ROUND(E233*J233,2)</f>
        <v>0</v>
      </c>
      <c r="L233" s="178">
        <v>21</v>
      </c>
      <c r="M233" s="178">
        <f>G233*(1+L233/100)</f>
        <v>0</v>
      </c>
      <c r="N233" s="178">
        <v>0</v>
      </c>
      <c r="O233" s="178">
        <f>ROUND(E233*N233,2)</f>
        <v>0</v>
      </c>
      <c r="P233" s="178">
        <v>0</v>
      </c>
      <c r="Q233" s="178">
        <f>ROUND(E233*P233,2)</f>
        <v>0</v>
      </c>
      <c r="R233" s="178" t="s">
        <v>444</v>
      </c>
      <c r="S233" s="178" t="s">
        <v>198</v>
      </c>
      <c r="T233" s="179" t="s">
        <v>198</v>
      </c>
      <c r="U233" s="162">
        <v>0.55600000000000005</v>
      </c>
      <c r="V233" s="162">
        <f>ROUND(E233*U233,2)</f>
        <v>16.68</v>
      </c>
      <c r="W233" s="162"/>
      <c r="X233" s="152"/>
      <c r="Y233" s="152"/>
      <c r="Z233" s="152"/>
      <c r="AA233" s="152"/>
      <c r="AB233" s="152"/>
      <c r="AC233" s="152"/>
      <c r="AD233" s="152"/>
      <c r="AE233" s="152"/>
      <c r="AF233" s="152"/>
      <c r="AG233" s="152" t="s">
        <v>199</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59"/>
      <c r="B234" s="160"/>
      <c r="C234" s="275" t="s">
        <v>504</v>
      </c>
      <c r="D234" s="276"/>
      <c r="E234" s="276"/>
      <c r="F234" s="276"/>
      <c r="G234" s="276"/>
      <c r="H234" s="162"/>
      <c r="I234" s="162"/>
      <c r="J234" s="162"/>
      <c r="K234" s="162"/>
      <c r="L234" s="162"/>
      <c r="M234" s="162"/>
      <c r="N234" s="162"/>
      <c r="O234" s="162"/>
      <c r="P234" s="162"/>
      <c r="Q234" s="162"/>
      <c r="R234" s="162"/>
      <c r="S234" s="162"/>
      <c r="T234" s="162"/>
      <c r="U234" s="162"/>
      <c r="V234" s="162"/>
      <c r="W234" s="162"/>
      <c r="X234" s="152"/>
      <c r="Y234" s="152"/>
      <c r="Z234" s="152"/>
      <c r="AA234" s="152"/>
      <c r="AB234" s="152"/>
      <c r="AC234" s="152"/>
      <c r="AD234" s="152"/>
      <c r="AE234" s="152"/>
      <c r="AF234" s="152"/>
      <c r="AG234" s="152" t="s">
        <v>201</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59"/>
      <c r="B235" s="160"/>
      <c r="C235" s="192" t="s">
        <v>508</v>
      </c>
      <c r="D235" s="164"/>
      <c r="E235" s="165">
        <v>6.4</v>
      </c>
      <c r="F235" s="162"/>
      <c r="G235" s="162"/>
      <c r="H235" s="162"/>
      <c r="I235" s="162"/>
      <c r="J235" s="162"/>
      <c r="K235" s="162"/>
      <c r="L235" s="162"/>
      <c r="M235" s="162"/>
      <c r="N235" s="162"/>
      <c r="O235" s="162"/>
      <c r="P235" s="162"/>
      <c r="Q235" s="162"/>
      <c r="R235" s="162"/>
      <c r="S235" s="162"/>
      <c r="T235" s="162"/>
      <c r="U235" s="162"/>
      <c r="V235" s="162"/>
      <c r="W235" s="162"/>
      <c r="X235" s="152"/>
      <c r="Y235" s="152"/>
      <c r="Z235" s="152"/>
      <c r="AA235" s="152"/>
      <c r="AB235" s="152"/>
      <c r="AC235" s="152"/>
      <c r="AD235" s="152"/>
      <c r="AE235" s="152"/>
      <c r="AF235" s="152"/>
      <c r="AG235" s="152" t="s">
        <v>203</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59"/>
      <c r="B236" s="160"/>
      <c r="C236" s="192" t="s">
        <v>509</v>
      </c>
      <c r="D236" s="164"/>
      <c r="E236" s="165">
        <v>23.6</v>
      </c>
      <c r="F236" s="162"/>
      <c r="G236" s="162"/>
      <c r="H236" s="162"/>
      <c r="I236" s="162"/>
      <c r="J236" s="162"/>
      <c r="K236" s="162"/>
      <c r="L236" s="162"/>
      <c r="M236" s="162"/>
      <c r="N236" s="162"/>
      <c r="O236" s="162"/>
      <c r="P236" s="162"/>
      <c r="Q236" s="162"/>
      <c r="R236" s="162"/>
      <c r="S236" s="162"/>
      <c r="T236" s="162"/>
      <c r="U236" s="162"/>
      <c r="V236" s="162"/>
      <c r="W236" s="162"/>
      <c r="X236" s="152"/>
      <c r="Y236" s="152"/>
      <c r="Z236" s="152"/>
      <c r="AA236" s="152"/>
      <c r="AB236" s="152"/>
      <c r="AC236" s="152"/>
      <c r="AD236" s="152"/>
      <c r="AE236" s="152"/>
      <c r="AF236" s="152"/>
      <c r="AG236" s="152" t="s">
        <v>203</v>
      </c>
      <c r="AH236" s="152">
        <v>0</v>
      </c>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73">
        <v>84</v>
      </c>
      <c r="B237" s="174" t="s">
        <v>510</v>
      </c>
      <c r="C237" s="191" t="s">
        <v>511</v>
      </c>
      <c r="D237" s="175" t="s">
        <v>206</v>
      </c>
      <c r="E237" s="176">
        <v>2.9</v>
      </c>
      <c r="F237" s="177"/>
      <c r="G237" s="178">
        <f>ROUND(E237*F237,2)</f>
        <v>0</v>
      </c>
      <c r="H237" s="177"/>
      <c r="I237" s="178">
        <f>ROUND(E237*H237,2)</f>
        <v>0</v>
      </c>
      <c r="J237" s="177"/>
      <c r="K237" s="178">
        <f>ROUND(E237*J237,2)</f>
        <v>0</v>
      </c>
      <c r="L237" s="178">
        <v>21</v>
      </c>
      <c r="M237" s="178">
        <f>G237*(1+L237/100)</f>
        <v>0</v>
      </c>
      <c r="N237" s="178">
        <v>0</v>
      </c>
      <c r="O237" s="178">
        <f>ROUND(E237*N237,2)</f>
        <v>0</v>
      </c>
      <c r="P237" s="178">
        <v>0</v>
      </c>
      <c r="Q237" s="178">
        <f>ROUND(E237*P237,2)</f>
        <v>0</v>
      </c>
      <c r="R237" s="178" t="s">
        <v>444</v>
      </c>
      <c r="S237" s="178" t="s">
        <v>198</v>
      </c>
      <c r="T237" s="179" t="s">
        <v>198</v>
      </c>
      <c r="U237" s="162">
        <v>0.53300000000000003</v>
      </c>
      <c r="V237" s="162">
        <f>ROUND(E237*U237,2)</f>
        <v>1.55</v>
      </c>
      <c r="W237" s="162"/>
      <c r="X237" s="152"/>
      <c r="Y237" s="152"/>
      <c r="Z237" s="152"/>
      <c r="AA237" s="152"/>
      <c r="AB237" s="152"/>
      <c r="AC237" s="152"/>
      <c r="AD237" s="152"/>
      <c r="AE237" s="152"/>
      <c r="AF237" s="152"/>
      <c r="AG237" s="152" t="s">
        <v>199</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59"/>
      <c r="B238" s="160"/>
      <c r="C238" s="275" t="s">
        <v>504</v>
      </c>
      <c r="D238" s="276"/>
      <c r="E238" s="276"/>
      <c r="F238" s="276"/>
      <c r="G238" s="276"/>
      <c r="H238" s="162"/>
      <c r="I238" s="162"/>
      <c r="J238" s="162"/>
      <c r="K238" s="162"/>
      <c r="L238" s="162"/>
      <c r="M238" s="162"/>
      <c r="N238" s="162"/>
      <c r="O238" s="162"/>
      <c r="P238" s="162"/>
      <c r="Q238" s="162"/>
      <c r="R238" s="162"/>
      <c r="S238" s="162"/>
      <c r="T238" s="162"/>
      <c r="U238" s="162"/>
      <c r="V238" s="162"/>
      <c r="W238" s="162"/>
      <c r="X238" s="152"/>
      <c r="Y238" s="152"/>
      <c r="Z238" s="152"/>
      <c r="AA238" s="152"/>
      <c r="AB238" s="152"/>
      <c r="AC238" s="152"/>
      <c r="AD238" s="152"/>
      <c r="AE238" s="152"/>
      <c r="AF238" s="152"/>
      <c r="AG238" s="152" t="s">
        <v>201</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192" t="s">
        <v>512</v>
      </c>
      <c r="D239" s="164"/>
      <c r="E239" s="165">
        <v>2.9</v>
      </c>
      <c r="F239" s="162"/>
      <c r="G239" s="162"/>
      <c r="H239" s="162"/>
      <c r="I239" s="162"/>
      <c r="J239" s="162"/>
      <c r="K239" s="162"/>
      <c r="L239" s="162"/>
      <c r="M239" s="162"/>
      <c r="N239" s="162"/>
      <c r="O239" s="162"/>
      <c r="P239" s="162"/>
      <c r="Q239" s="162"/>
      <c r="R239" s="162"/>
      <c r="S239" s="162"/>
      <c r="T239" s="162"/>
      <c r="U239" s="162"/>
      <c r="V239" s="162"/>
      <c r="W239" s="162"/>
      <c r="X239" s="152"/>
      <c r="Y239" s="152"/>
      <c r="Z239" s="152"/>
      <c r="AA239" s="152"/>
      <c r="AB239" s="152"/>
      <c r="AC239" s="152"/>
      <c r="AD239" s="152"/>
      <c r="AE239" s="152"/>
      <c r="AF239" s="152"/>
      <c r="AG239" s="152" t="s">
        <v>203</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ht="22.5" outlineLevel="1" x14ac:dyDescent="0.2">
      <c r="A240" s="173">
        <v>85</v>
      </c>
      <c r="B240" s="174" t="s">
        <v>513</v>
      </c>
      <c r="C240" s="191" t="s">
        <v>514</v>
      </c>
      <c r="D240" s="175" t="s">
        <v>206</v>
      </c>
      <c r="E240" s="176">
        <v>3.57</v>
      </c>
      <c r="F240" s="177"/>
      <c r="G240" s="178">
        <f>ROUND(E240*F240,2)</f>
        <v>0</v>
      </c>
      <c r="H240" s="177"/>
      <c r="I240" s="178">
        <f>ROUND(E240*H240,2)</f>
        <v>0</v>
      </c>
      <c r="J240" s="177"/>
      <c r="K240" s="178">
        <f>ROUND(E240*J240,2)</f>
        <v>0</v>
      </c>
      <c r="L240" s="178">
        <v>21</v>
      </c>
      <c r="M240" s="178">
        <f>G240*(1+L240/100)</f>
        <v>0</v>
      </c>
      <c r="N240" s="178">
        <v>0</v>
      </c>
      <c r="O240" s="178">
        <f>ROUND(E240*N240,2)</f>
        <v>0</v>
      </c>
      <c r="P240" s="178">
        <v>0</v>
      </c>
      <c r="Q240" s="178">
        <f>ROUND(E240*P240,2)</f>
        <v>0</v>
      </c>
      <c r="R240" s="178" t="s">
        <v>444</v>
      </c>
      <c r="S240" s="178" t="s">
        <v>198</v>
      </c>
      <c r="T240" s="179" t="s">
        <v>198</v>
      </c>
      <c r="U240" s="162">
        <v>0.20799999999999999</v>
      </c>
      <c r="V240" s="162">
        <f>ROUND(E240*U240,2)</f>
        <v>0.74</v>
      </c>
      <c r="W240" s="162"/>
      <c r="X240" s="152"/>
      <c r="Y240" s="152"/>
      <c r="Z240" s="152"/>
      <c r="AA240" s="152"/>
      <c r="AB240" s="152"/>
      <c r="AC240" s="152"/>
      <c r="AD240" s="152"/>
      <c r="AE240" s="152"/>
      <c r="AF240" s="152"/>
      <c r="AG240" s="152" t="s">
        <v>199</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275" t="s">
        <v>504</v>
      </c>
      <c r="D241" s="276"/>
      <c r="E241" s="276"/>
      <c r="F241" s="276"/>
      <c r="G241" s="276"/>
      <c r="H241" s="162"/>
      <c r="I241" s="162"/>
      <c r="J241" s="162"/>
      <c r="K241" s="162"/>
      <c r="L241" s="162"/>
      <c r="M241" s="162"/>
      <c r="N241" s="162"/>
      <c r="O241" s="162"/>
      <c r="P241" s="162"/>
      <c r="Q241" s="162"/>
      <c r="R241" s="162"/>
      <c r="S241" s="162"/>
      <c r="T241" s="162"/>
      <c r="U241" s="162"/>
      <c r="V241" s="162"/>
      <c r="W241" s="162"/>
      <c r="X241" s="152"/>
      <c r="Y241" s="152"/>
      <c r="Z241" s="152"/>
      <c r="AA241" s="152"/>
      <c r="AB241" s="152"/>
      <c r="AC241" s="152"/>
      <c r="AD241" s="152"/>
      <c r="AE241" s="152"/>
      <c r="AF241" s="152"/>
      <c r="AG241" s="152" t="s">
        <v>201</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2" t="s">
        <v>515</v>
      </c>
      <c r="D242" s="164"/>
      <c r="E242" s="165">
        <v>3.57</v>
      </c>
      <c r="F242" s="162"/>
      <c r="G242" s="162"/>
      <c r="H242" s="162"/>
      <c r="I242" s="162"/>
      <c r="J242" s="162"/>
      <c r="K242" s="162"/>
      <c r="L242" s="162"/>
      <c r="M242" s="162"/>
      <c r="N242" s="162"/>
      <c r="O242" s="162"/>
      <c r="P242" s="162"/>
      <c r="Q242" s="162"/>
      <c r="R242" s="162"/>
      <c r="S242" s="162"/>
      <c r="T242" s="162"/>
      <c r="U242" s="162"/>
      <c r="V242" s="162"/>
      <c r="W242" s="162"/>
      <c r="X242" s="152"/>
      <c r="Y242" s="152"/>
      <c r="Z242" s="152"/>
      <c r="AA242" s="152"/>
      <c r="AB242" s="152"/>
      <c r="AC242" s="152"/>
      <c r="AD242" s="152"/>
      <c r="AE242" s="152"/>
      <c r="AF242" s="152"/>
      <c r="AG242" s="152" t="s">
        <v>203</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73">
        <v>86</v>
      </c>
      <c r="B243" s="174" t="s">
        <v>516</v>
      </c>
      <c r="C243" s="191" t="s">
        <v>517</v>
      </c>
      <c r="D243" s="175" t="s">
        <v>253</v>
      </c>
      <c r="E243" s="176">
        <v>20</v>
      </c>
      <c r="F243" s="177"/>
      <c r="G243" s="178">
        <f>ROUND(E243*F243,2)</f>
        <v>0</v>
      </c>
      <c r="H243" s="177"/>
      <c r="I243" s="178">
        <f>ROUND(E243*H243,2)</f>
        <v>0</v>
      </c>
      <c r="J243" s="177"/>
      <c r="K243" s="178">
        <f>ROUND(E243*J243,2)</f>
        <v>0</v>
      </c>
      <c r="L243" s="178">
        <v>21</v>
      </c>
      <c r="M243" s="178">
        <f>G243*(1+L243/100)</f>
        <v>0</v>
      </c>
      <c r="N243" s="178">
        <v>0</v>
      </c>
      <c r="O243" s="178">
        <f>ROUND(E243*N243,2)</f>
        <v>0</v>
      </c>
      <c r="P243" s="178">
        <v>0</v>
      </c>
      <c r="Q243" s="178">
        <f>ROUND(E243*P243,2)</f>
        <v>0</v>
      </c>
      <c r="R243" s="178" t="s">
        <v>444</v>
      </c>
      <c r="S243" s="178" t="s">
        <v>198</v>
      </c>
      <c r="T243" s="179" t="s">
        <v>198</v>
      </c>
      <c r="U243" s="162">
        <v>0.09</v>
      </c>
      <c r="V243" s="162">
        <f>ROUND(E243*U243,2)</f>
        <v>1.8</v>
      </c>
      <c r="W243" s="162"/>
      <c r="X243" s="152"/>
      <c r="Y243" s="152"/>
      <c r="Z243" s="152"/>
      <c r="AA243" s="152"/>
      <c r="AB243" s="152"/>
      <c r="AC243" s="152"/>
      <c r="AD243" s="152"/>
      <c r="AE243" s="152"/>
      <c r="AF243" s="152"/>
      <c r="AG243" s="152" t="s">
        <v>199</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59"/>
      <c r="B244" s="160"/>
      <c r="C244" s="275" t="s">
        <v>518</v>
      </c>
      <c r="D244" s="276"/>
      <c r="E244" s="276"/>
      <c r="F244" s="276"/>
      <c r="G244" s="276"/>
      <c r="H244" s="162"/>
      <c r="I244" s="162"/>
      <c r="J244" s="162"/>
      <c r="K244" s="162"/>
      <c r="L244" s="162"/>
      <c r="M244" s="162"/>
      <c r="N244" s="162"/>
      <c r="O244" s="162"/>
      <c r="P244" s="162"/>
      <c r="Q244" s="162"/>
      <c r="R244" s="162"/>
      <c r="S244" s="162"/>
      <c r="T244" s="162"/>
      <c r="U244" s="162"/>
      <c r="V244" s="162"/>
      <c r="W244" s="162"/>
      <c r="X244" s="152"/>
      <c r="Y244" s="152"/>
      <c r="Z244" s="152"/>
      <c r="AA244" s="152"/>
      <c r="AB244" s="152"/>
      <c r="AC244" s="152"/>
      <c r="AD244" s="152"/>
      <c r="AE244" s="152"/>
      <c r="AF244" s="152"/>
      <c r="AG244" s="152" t="s">
        <v>201</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2" t="s">
        <v>519</v>
      </c>
      <c r="D245" s="164"/>
      <c r="E245" s="165">
        <v>20</v>
      </c>
      <c r="F245" s="162"/>
      <c r="G245" s="162"/>
      <c r="H245" s="162"/>
      <c r="I245" s="162"/>
      <c r="J245" s="162"/>
      <c r="K245" s="162"/>
      <c r="L245" s="162"/>
      <c r="M245" s="162"/>
      <c r="N245" s="162"/>
      <c r="O245" s="162"/>
      <c r="P245" s="162"/>
      <c r="Q245" s="162"/>
      <c r="R245" s="162"/>
      <c r="S245" s="162"/>
      <c r="T245" s="162"/>
      <c r="U245" s="162"/>
      <c r="V245" s="162"/>
      <c r="W245" s="162"/>
      <c r="X245" s="152"/>
      <c r="Y245" s="152"/>
      <c r="Z245" s="152"/>
      <c r="AA245" s="152"/>
      <c r="AB245" s="152"/>
      <c r="AC245" s="152"/>
      <c r="AD245" s="152"/>
      <c r="AE245" s="152"/>
      <c r="AF245" s="152"/>
      <c r="AG245" s="152" t="s">
        <v>203</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33.75" outlineLevel="1" x14ac:dyDescent="0.2">
      <c r="A246" s="173">
        <v>87</v>
      </c>
      <c r="B246" s="174" t="s">
        <v>520</v>
      </c>
      <c r="C246" s="191" t="s">
        <v>521</v>
      </c>
      <c r="D246" s="175" t="s">
        <v>206</v>
      </c>
      <c r="E246" s="176">
        <v>17.7</v>
      </c>
      <c r="F246" s="177"/>
      <c r="G246" s="178">
        <f>ROUND(E246*F246,2)</f>
        <v>0</v>
      </c>
      <c r="H246" s="177"/>
      <c r="I246" s="178">
        <f>ROUND(E246*H246,2)</f>
        <v>0</v>
      </c>
      <c r="J246" s="177"/>
      <c r="K246" s="178">
        <f>ROUND(E246*J246,2)</f>
        <v>0</v>
      </c>
      <c r="L246" s="178">
        <v>21</v>
      </c>
      <c r="M246" s="178">
        <f>G246*(1+L246/100)</f>
        <v>0</v>
      </c>
      <c r="N246" s="178">
        <v>0</v>
      </c>
      <c r="O246" s="178">
        <f>ROUND(E246*N246,2)</f>
        <v>0</v>
      </c>
      <c r="P246" s="178">
        <v>0</v>
      </c>
      <c r="Q246" s="178">
        <f>ROUND(E246*P246,2)</f>
        <v>0</v>
      </c>
      <c r="R246" s="178" t="s">
        <v>444</v>
      </c>
      <c r="S246" s="178" t="s">
        <v>198</v>
      </c>
      <c r="T246" s="179" t="s">
        <v>198</v>
      </c>
      <c r="U246" s="162">
        <v>0.93799999999999994</v>
      </c>
      <c r="V246" s="162">
        <f>ROUND(E246*U246,2)</f>
        <v>16.600000000000001</v>
      </c>
      <c r="W246" s="162"/>
      <c r="X246" s="152"/>
      <c r="Y246" s="152"/>
      <c r="Z246" s="152"/>
      <c r="AA246" s="152"/>
      <c r="AB246" s="152"/>
      <c r="AC246" s="152"/>
      <c r="AD246" s="152"/>
      <c r="AE246" s="152"/>
      <c r="AF246" s="152"/>
      <c r="AG246" s="152" t="s">
        <v>199</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2" t="s">
        <v>522</v>
      </c>
      <c r="D247" s="164"/>
      <c r="E247" s="165">
        <v>17.7</v>
      </c>
      <c r="F247" s="162"/>
      <c r="G247" s="162"/>
      <c r="H247" s="162"/>
      <c r="I247" s="162"/>
      <c r="J247" s="162"/>
      <c r="K247" s="162"/>
      <c r="L247" s="162"/>
      <c r="M247" s="162"/>
      <c r="N247" s="162"/>
      <c r="O247" s="162"/>
      <c r="P247" s="162"/>
      <c r="Q247" s="162"/>
      <c r="R247" s="162"/>
      <c r="S247" s="162"/>
      <c r="T247" s="162"/>
      <c r="U247" s="162"/>
      <c r="V247" s="162"/>
      <c r="W247" s="162"/>
      <c r="X247" s="152"/>
      <c r="Y247" s="152"/>
      <c r="Z247" s="152"/>
      <c r="AA247" s="152"/>
      <c r="AB247" s="152"/>
      <c r="AC247" s="152"/>
      <c r="AD247" s="152"/>
      <c r="AE247" s="152"/>
      <c r="AF247" s="152"/>
      <c r="AG247" s="152" t="s">
        <v>203</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1" x14ac:dyDescent="0.2">
      <c r="A248" s="173">
        <v>88</v>
      </c>
      <c r="B248" s="174" t="s">
        <v>523</v>
      </c>
      <c r="C248" s="191" t="s">
        <v>524</v>
      </c>
      <c r="D248" s="175" t="s">
        <v>253</v>
      </c>
      <c r="E248" s="176">
        <v>12</v>
      </c>
      <c r="F248" s="177"/>
      <c r="G248" s="178">
        <f>ROUND(E248*F248,2)</f>
        <v>0</v>
      </c>
      <c r="H248" s="177"/>
      <c r="I248" s="178">
        <f>ROUND(E248*H248,2)</f>
        <v>0</v>
      </c>
      <c r="J248" s="177"/>
      <c r="K248" s="178">
        <f>ROUND(E248*J248,2)</f>
        <v>0</v>
      </c>
      <c r="L248" s="178">
        <v>21</v>
      </c>
      <c r="M248" s="178">
        <f>G248*(1+L248/100)</f>
        <v>0</v>
      </c>
      <c r="N248" s="178">
        <v>0</v>
      </c>
      <c r="O248" s="178">
        <f>ROUND(E248*N248,2)</f>
        <v>0</v>
      </c>
      <c r="P248" s="178">
        <v>0</v>
      </c>
      <c r="Q248" s="178">
        <f>ROUND(E248*P248,2)</f>
        <v>0</v>
      </c>
      <c r="R248" s="178" t="s">
        <v>444</v>
      </c>
      <c r="S248" s="178" t="s">
        <v>198</v>
      </c>
      <c r="T248" s="179" t="s">
        <v>198</v>
      </c>
      <c r="U248" s="162">
        <v>0.54200000000000004</v>
      </c>
      <c r="V248" s="162">
        <f>ROUND(E248*U248,2)</f>
        <v>6.5</v>
      </c>
      <c r="W248" s="162"/>
      <c r="X248" s="152"/>
      <c r="Y248" s="152"/>
      <c r="Z248" s="152"/>
      <c r="AA248" s="152"/>
      <c r="AB248" s="152"/>
      <c r="AC248" s="152"/>
      <c r="AD248" s="152"/>
      <c r="AE248" s="152"/>
      <c r="AF248" s="152"/>
      <c r="AG248" s="152" t="s">
        <v>199</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59"/>
      <c r="B249" s="160"/>
      <c r="C249" s="192" t="s">
        <v>525</v>
      </c>
      <c r="D249" s="164"/>
      <c r="E249" s="165">
        <v>12</v>
      </c>
      <c r="F249" s="162"/>
      <c r="G249" s="162"/>
      <c r="H249" s="162"/>
      <c r="I249" s="162"/>
      <c r="J249" s="162"/>
      <c r="K249" s="162"/>
      <c r="L249" s="162"/>
      <c r="M249" s="162"/>
      <c r="N249" s="162"/>
      <c r="O249" s="162"/>
      <c r="P249" s="162"/>
      <c r="Q249" s="162"/>
      <c r="R249" s="162"/>
      <c r="S249" s="162"/>
      <c r="T249" s="162"/>
      <c r="U249" s="162"/>
      <c r="V249" s="162"/>
      <c r="W249" s="162"/>
      <c r="X249" s="152"/>
      <c r="Y249" s="152"/>
      <c r="Z249" s="152"/>
      <c r="AA249" s="152"/>
      <c r="AB249" s="152"/>
      <c r="AC249" s="152"/>
      <c r="AD249" s="152"/>
      <c r="AE249" s="152"/>
      <c r="AF249" s="152"/>
      <c r="AG249" s="152" t="s">
        <v>203</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ht="22.5" outlineLevel="1" x14ac:dyDescent="0.2">
      <c r="A250" s="173">
        <v>89</v>
      </c>
      <c r="B250" s="174" t="s">
        <v>526</v>
      </c>
      <c r="C250" s="191" t="s">
        <v>527</v>
      </c>
      <c r="D250" s="175" t="s">
        <v>288</v>
      </c>
      <c r="E250" s="176">
        <v>20.3</v>
      </c>
      <c r="F250" s="177"/>
      <c r="G250" s="178">
        <f>ROUND(E250*F250,2)</f>
        <v>0</v>
      </c>
      <c r="H250" s="177"/>
      <c r="I250" s="178">
        <f>ROUND(E250*H250,2)</f>
        <v>0</v>
      </c>
      <c r="J250" s="177"/>
      <c r="K250" s="178">
        <f>ROUND(E250*J250,2)</f>
        <v>0</v>
      </c>
      <c r="L250" s="178">
        <v>21</v>
      </c>
      <c r="M250" s="178">
        <f>G250*(1+L250/100)</f>
        <v>0</v>
      </c>
      <c r="N250" s="178">
        <v>0</v>
      </c>
      <c r="O250" s="178">
        <f>ROUND(E250*N250,2)</f>
        <v>0</v>
      </c>
      <c r="P250" s="178">
        <v>0</v>
      </c>
      <c r="Q250" s="178">
        <f>ROUND(E250*P250,2)</f>
        <v>0</v>
      </c>
      <c r="R250" s="178" t="s">
        <v>444</v>
      </c>
      <c r="S250" s="178" t="s">
        <v>198</v>
      </c>
      <c r="T250" s="179" t="s">
        <v>198</v>
      </c>
      <c r="U250" s="162">
        <v>0.42</v>
      </c>
      <c r="V250" s="162">
        <f>ROUND(E250*U250,2)</f>
        <v>8.5299999999999994</v>
      </c>
      <c r="W250" s="162"/>
      <c r="X250" s="152"/>
      <c r="Y250" s="152"/>
      <c r="Z250" s="152"/>
      <c r="AA250" s="152"/>
      <c r="AB250" s="152"/>
      <c r="AC250" s="152"/>
      <c r="AD250" s="152"/>
      <c r="AE250" s="152"/>
      <c r="AF250" s="152"/>
      <c r="AG250" s="152" t="s">
        <v>199</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192" t="s">
        <v>528</v>
      </c>
      <c r="D251" s="164"/>
      <c r="E251" s="165">
        <v>20.3</v>
      </c>
      <c r="F251" s="162"/>
      <c r="G251" s="162"/>
      <c r="H251" s="162"/>
      <c r="I251" s="162"/>
      <c r="J251" s="162"/>
      <c r="K251" s="162"/>
      <c r="L251" s="162"/>
      <c r="M251" s="162"/>
      <c r="N251" s="162"/>
      <c r="O251" s="162"/>
      <c r="P251" s="162"/>
      <c r="Q251" s="162"/>
      <c r="R251" s="162"/>
      <c r="S251" s="162"/>
      <c r="T251" s="162"/>
      <c r="U251" s="162"/>
      <c r="V251" s="162"/>
      <c r="W251" s="162"/>
      <c r="X251" s="152"/>
      <c r="Y251" s="152"/>
      <c r="Z251" s="152"/>
      <c r="AA251" s="152"/>
      <c r="AB251" s="152"/>
      <c r="AC251" s="152"/>
      <c r="AD251" s="152"/>
      <c r="AE251" s="152"/>
      <c r="AF251" s="152"/>
      <c r="AG251" s="152" t="s">
        <v>203</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ht="22.5" outlineLevel="1" x14ac:dyDescent="0.2">
      <c r="A252" s="173">
        <v>90</v>
      </c>
      <c r="B252" s="174" t="s">
        <v>529</v>
      </c>
      <c r="C252" s="191" t="s">
        <v>530</v>
      </c>
      <c r="D252" s="175" t="s">
        <v>288</v>
      </c>
      <c r="E252" s="176">
        <v>48</v>
      </c>
      <c r="F252" s="177"/>
      <c r="G252" s="178">
        <f>ROUND(E252*F252,2)</f>
        <v>0</v>
      </c>
      <c r="H252" s="177"/>
      <c r="I252" s="178">
        <f>ROUND(E252*H252,2)</f>
        <v>0</v>
      </c>
      <c r="J252" s="177"/>
      <c r="K252" s="178">
        <f>ROUND(E252*J252,2)</f>
        <v>0</v>
      </c>
      <c r="L252" s="178">
        <v>21</v>
      </c>
      <c r="M252" s="178">
        <f>G252*(1+L252/100)</f>
        <v>0</v>
      </c>
      <c r="N252" s="178">
        <v>0</v>
      </c>
      <c r="O252" s="178">
        <f>ROUND(E252*N252,2)</f>
        <v>0</v>
      </c>
      <c r="P252" s="178">
        <v>0</v>
      </c>
      <c r="Q252" s="178">
        <f>ROUND(E252*P252,2)</f>
        <v>0</v>
      </c>
      <c r="R252" s="178" t="s">
        <v>444</v>
      </c>
      <c r="S252" s="178" t="s">
        <v>198</v>
      </c>
      <c r="T252" s="179" t="s">
        <v>198</v>
      </c>
      <c r="U252" s="162">
        <v>0.61</v>
      </c>
      <c r="V252" s="162">
        <f>ROUND(E252*U252,2)</f>
        <v>29.28</v>
      </c>
      <c r="W252" s="162"/>
      <c r="X252" s="152"/>
      <c r="Y252" s="152"/>
      <c r="Z252" s="152"/>
      <c r="AA252" s="152"/>
      <c r="AB252" s="152"/>
      <c r="AC252" s="152"/>
      <c r="AD252" s="152"/>
      <c r="AE252" s="152"/>
      <c r="AF252" s="152"/>
      <c r="AG252" s="152" t="s">
        <v>199</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
      <c r="A253" s="159"/>
      <c r="B253" s="160"/>
      <c r="C253" s="192" t="s">
        <v>531</v>
      </c>
      <c r="D253" s="164"/>
      <c r="E253" s="165">
        <v>48</v>
      </c>
      <c r="F253" s="162"/>
      <c r="G253" s="162"/>
      <c r="H253" s="162"/>
      <c r="I253" s="162"/>
      <c r="J253" s="162"/>
      <c r="K253" s="162"/>
      <c r="L253" s="162"/>
      <c r="M253" s="162"/>
      <c r="N253" s="162"/>
      <c r="O253" s="162"/>
      <c r="P253" s="162"/>
      <c r="Q253" s="162"/>
      <c r="R253" s="162"/>
      <c r="S253" s="162"/>
      <c r="T253" s="162"/>
      <c r="U253" s="162"/>
      <c r="V253" s="162"/>
      <c r="W253" s="162"/>
      <c r="X253" s="152"/>
      <c r="Y253" s="152"/>
      <c r="Z253" s="152"/>
      <c r="AA253" s="152"/>
      <c r="AB253" s="152"/>
      <c r="AC253" s="152"/>
      <c r="AD253" s="152"/>
      <c r="AE253" s="152"/>
      <c r="AF253" s="152"/>
      <c r="AG253" s="152" t="s">
        <v>203</v>
      </c>
      <c r="AH253" s="152">
        <v>0</v>
      </c>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ht="33.75" outlineLevel="1" x14ac:dyDescent="0.2">
      <c r="A254" s="173">
        <v>91</v>
      </c>
      <c r="B254" s="174" t="s">
        <v>532</v>
      </c>
      <c r="C254" s="191" t="s">
        <v>533</v>
      </c>
      <c r="D254" s="175" t="s">
        <v>288</v>
      </c>
      <c r="E254" s="176">
        <v>7.2</v>
      </c>
      <c r="F254" s="177"/>
      <c r="G254" s="178">
        <f>ROUND(E254*F254,2)</f>
        <v>0</v>
      </c>
      <c r="H254" s="177"/>
      <c r="I254" s="178">
        <f>ROUND(E254*H254,2)</f>
        <v>0</v>
      </c>
      <c r="J254" s="177"/>
      <c r="K254" s="178">
        <f>ROUND(E254*J254,2)</f>
        <v>0</v>
      </c>
      <c r="L254" s="178">
        <v>21</v>
      </c>
      <c r="M254" s="178">
        <f>G254*(1+L254/100)</f>
        <v>0</v>
      </c>
      <c r="N254" s="178">
        <v>0</v>
      </c>
      <c r="O254" s="178">
        <f>ROUND(E254*N254,2)</f>
        <v>0</v>
      </c>
      <c r="P254" s="178">
        <v>0</v>
      </c>
      <c r="Q254" s="178">
        <f>ROUND(E254*P254,2)</f>
        <v>0</v>
      </c>
      <c r="R254" s="178" t="s">
        <v>444</v>
      </c>
      <c r="S254" s="178" t="s">
        <v>198</v>
      </c>
      <c r="T254" s="179" t="s">
        <v>198</v>
      </c>
      <c r="U254" s="162">
        <v>0.71499999999999997</v>
      </c>
      <c r="V254" s="162">
        <f>ROUND(E254*U254,2)</f>
        <v>5.15</v>
      </c>
      <c r="W254" s="162"/>
      <c r="X254" s="152"/>
      <c r="Y254" s="152"/>
      <c r="Z254" s="152"/>
      <c r="AA254" s="152"/>
      <c r="AB254" s="152"/>
      <c r="AC254" s="152"/>
      <c r="AD254" s="152"/>
      <c r="AE254" s="152"/>
      <c r="AF254" s="152"/>
      <c r="AG254" s="152" t="s">
        <v>199</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59"/>
      <c r="B255" s="160"/>
      <c r="C255" s="192" t="s">
        <v>534</v>
      </c>
      <c r="D255" s="164"/>
      <c r="E255" s="165">
        <v>7.2</v>
      </c>
      <c r="F255" s="162"/>
      <c r="G255" s="162"/>
      <c r="H255" s="162"/>
      <c r="I255" s="162"/>
      <c r="J255" s="162"/>
      <c r="K255" s="162"/>
      <c r="L255" s="162"/>
      <c r="M255" s="162"/>
      <c r="N255" s="162"/>
      <c r="O255" s="162"/>
      <c r="P255" s="162"/>
      <c r="Q255" s="162"/>
      <c r="R255" s="162"/>
      <c r="S255" s="162"/>
      <c r="T255" s="162"/>
      <c r="U255" s="162"/>
      <c r="V255" s="162"/>
      <c r="W255" s="162"/>
      <c r="X255" s="152"/>
      <c r="Y255" s="152"/>
      <c r="Z255" s="152"/>
      <c r="AA255" s="152"/>
      <c r="AB255" s="152"/>
      <c r="AC255" s="152"/>
      <c r="AD255" s="152"/>
      <c r="AE255" s="152"/>
      <c r="AF255" s="152"/>
      <c r="AG255" s="152" t="s">
        <v>203</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ht="33.75" outlineLevel="1" x14ac:dyDescent="0.2">
      <c r="A256" s="173">
        <v>92</v>
      </c>
      <c r="B256" s="174" t="s">
        <v>535</v>
      </c>
      <c r="C256" s="191" t="s">
        <v>536</v>
      </c>
      <c r="D256" s="175" t="s">
        <v>288</v>
      </c>
      <c r="E256" s="176">
        <v>30</v>
      </c>
      <c r="F256" s="177"/>
      <c r="G256" s="178">
        <f>ROUND(E256*F256,2)</f>
        <v>0</v>
      </c>
      <c r="H256" s="177"/>
      <c r="I256" s="178">
        <f>ROUND(E256*H256,2)</f>
        <v>0</v>
      </c>
      <c r="J256" s="177"/>
      <c r="K256" s="178">
        <f>ROUND(E256*J256,2)</f>
        <v>0</v>
      </c>
      <c r="L256" s="178">
        <v>21</v>
      </c>
      <c r="M256" s="178">
        <f>G256*(1+L256/100)</f>
        <v>0</v>
      </c>
      <c r="N256" s="178">
        <v>0</v>
      </c>
      <c r="O256" s="178">
        <f>ROUND(E256*N256,2)</f>
        <v>0</v>
      </c>
      <c r="P256" s="178">
        <v>0</v>
      </c>
      <c r="Q256" s="178">
        <f>ROUND(E256*P256,2)</f>
        <v>0</v>
      </c>
      <c r="R256" s="178" t="s">
        <v>444</v>
      </c>
      <c r="S256" s="178" t="s">
        <v>198</v>
      </c>
      <c r="T256" s="179" t="s">
        <v>198</v>
      </c>
      <c r="U256" s="162">
        <v>0.82599999999999996</v>
      </c>
      <c r="V256" s="162">
        <f>ROUND(E256*U256,2)</f>
        <v>24.78</v>
      </c>
      <c r="W256" s="162"/>
      <c r="X256" s="152"/>
      <c r="Y256" s="152"/>
      <c r="Z256" s="152"/>
      <c r="AA256" s="152"/>
      <c r="AB256" s="152"/>
      <c r="AC256" s="152"/>
      <c r="AD256" s="152"/>
      <c r="AE256" s="152"/>
      <c r="AF256" s="152"/>
      <c r="AG256" s="152" t="s">
        <v>199</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x14ac:dyDescent="0.2">
      <c r="A257" s="159"/>
      <c r="B257" s="160"/>
      <c r="C257" s="192" t="s">
        <v>537</v>
      </c>
      <c r="D257" s="164"/>
      <c r="E257" s="165">
        <v>30</v>
      </c>
      <c r="F257" s="162"/>
      <c r="G257" s="162"/>
      <c r="H257" s="162"/>
      <c r="I257" s="162"/>
      <c r="J257" s="162"/>
      <c r="K257" s="162"/>
      <c r="L257" s="162"/>
      <c r="M257" s="162"/>
      <c r="N257" s="162"/>
      <c r="O257" s="162"/>
      <c r="P257" s="162"/>
      <c r="Q257" s="162"/>
      <c r="R257" s="162"/>
      <c r="S257" s="162"/>
      <c r="T257" s="162"/>
      <c r="U257" s="162"/>
      <c r="V257" s="162"/>
      <c r="W257" s="162"/>
      <c r="X257" s="152"/>
      <c r="Y257" s="152"/>
      <c r="Z257" s="152"/>
      <c r="AA257" s="152"/>
      <c r="AB257" s="152"/>
      <c r="AC257" s="152"/>
      <c r="AD257" s="152"/>
      <c r="AE257" s="152"/>
      <c r="AF257" s="152"/>
      <c r="AG257" s="152" t="s">
        <v>203</v>
      </c>
      <c r="AH257" s="152">
        <v>0</v>
      </c>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73">
        <v>93</v>
      </c>
      <c r="B258" s="174" t="s">
        <v>538</v>
      </c>
      <c r="C258" s="191" t="s">
        <v>539</v>
      </c>
      <c r="D258" s="175" t="s">
        <v>288</v>
      </c>
      <c r="E258" s="176">
        <v>12</v>
      </c>
      <c r="F258" s="177"/>
      <c r="G258" s="178">
        <f>ROUND(E258*F258,2)</f>
        <v>0</v>
      </c>
      <c r="H258" s="177"/>
      <c r="I258" s="178">
        <f>ROUND(E258*H258,2)</f>
        <v>0</v>
      </c>
      <c r="J258" s="177"/>
      <c r="K258" s="178">
        <f>ROUND(E258*J258,2)</f>
        <v>0</v>
      </c>
      <c r="L258" s="178">
        <v>21</v>
      </c>
      <c r="M258" s="178">
        <f>G258*(1+L258/100)</f>
        <v>0</v>
      </c>
      <c r="N258" s="178">
        <v>0</v>
      </c>
      <c r="O258" s="178">
        <f>ROUND(E258*N258,2)</f>
        <v>0</v>
      </c>
      <c r="P258" s="178">
        <v>0</v>
      </c>
      <c r="Q258" s="178">
        <f>ROUND(E258*P258,2)</f>
        <v>0</v>
      </c>
      <c r="R258" s="178" t="s">
        <v>444</v>
      </c>
      <c r="S258" s="178" t="s">
        <v>198</v>
      </c>
      <c r="T258" s="179" t="s">
        <v>198</v>
      </c>
      <c r="U258" s="162">
        <v>0.21</v>
      </c>
      <c r="V258" s="162">
        <f>ROUND(E258*U258,2)</f>
        <v>2.52</v>
      </c>
      <c r="W258" s="162"/>
      <c r="X258" s="152"/>
      <c r="Y258" s="152"/>
      <c r="Z258" s="152"/>
      <c r="AA258" s="152"/>
      <c r="AB258" s="152"/>
      <c r="AC258" s="152"/>
      <c r="AD258" s="152"/>
      <c r="AE258" s="152"/>
      <c r="AF258" s="152"/>
      <c r="AG258" s="152" t="s">
        <v>199</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59"/>
      <c r="B259" s="160"/>
      <c r="C259" s="192" t="s">
        <v>540</v>
      </c>
      <c r="D259" s="164"/>
      <c r="E259" s="165">
        <v>12</v>
      </c>
      <c r="F259" s="162"/>
      <c r="G259" s="162"/>
      <c r="H259" s="162"/>
      <c r="I259" s="162"/>
      <c r="J259" s="162"/>
      <c r="K259" s="162"/>
      <c r="L259" s="162"/>
      <c r="M259" s="162"/>
      <c r="N259" s="162"/>
      <c r="O259" s="162"/>
      <c r="P259" s="162"/>
      <c r="Q259" s="162"/>
      <c r="R259" s="162"/>
      <c r="S259" s="162"/>
      <c r="T259" s="162"/>
      <c r="U259" s="162"/>
      <c r="V259" s="162"/>
      <c r="W259" s="162"/>
      <c r="X259" s="152"/>
      <c r="Y259" s="152"/>
      <c r="Z259" s="152"/>
      <c r="AA259" s="152"/>
      <c r="AB259" s="152"/>
      <c r="AC259" s="152"/>
      <c r="AD259" s="152"/>
      <c r="AE259" s="152"/>
      <c r="AF259" s="152"/>
      <c r="AG259" s="152" t="s">
        <v>203</v>
      </c>
      <c r="AH259" s="152">
        <v>0</v>
      </c>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ht="22.5" outlineLevel="1" x14ac:dyDescent="0.2">
      <c r="A260" s="173">
        <v>94</v>
      </c>
      <c r="B260" s="174" t="s">
        <v>541</v>
      </c>
      <c r="C260" s="191" t="s">
        <v>542</v>
      </c>
      <c r="D260" s="175" t="s">
        <v>206</v>
      </c>
      <c r="E260" s="176">
        <v>144.25</v>
      </c>
      <c r="F260" s="177"/>
      <c r="G260" s="178">
        <f>ROUND(E260*F260,2)</f>
        <v>0</v>
      </c>
      <c r="H260" s="177"/>
      <c r="I260" s="178">
        <f>ROUND(E260*H260,2)</f>
        <v>0</v>
      </c>
      <c r="J260" s="177"/>
      <c r="K260" s="178">
        <f>ROUND(E260*J260,2)</f>
        <v>0</v>
      </c>
      <c r="L260" s="178">
        <v>21</v>
      </c>
      <c r="M260" s="178">
        <f>G260*(1+L260/100)</f>
        <v>0</v>
      </c>
      <c r="N260" s="178">
        <v>0</v>
      </c>
      <c r="O260" s="178">
        <f>ROUND(E260*N260,2)</f>
        <v>0</v>
      </c>
      <c r="P260" s="178">
        <v>0</v>
      </c>
      <c r="Q260" s="178">
        <f>ROUND(E260*P260,2)</f>
        <v>0</v>
      </c>
      <c r="R260" s="178" t="s">
        <v>444</v>
      </c>
      <c r="S260" s="178" t="s">
        <v>198</v>
      </c>
      <c r="T260" s="179" t="s">
        <v>198</v>
      </c>
      <c r="U260" s="162">
        <v>0.17</v>
      </c>
      <c r="V260" s="162">
        <f>ROUND(E260*U260,2)</f>
        <v>24.52</v>
      </c>
      <c r="W260" s="162"/>
      <c r="X260" s="152"/>
      <c r="Y260" s="152"/>
      <c r="Z260" s="152"/>
      <c r="AA260" s="152"/>
      <c r="AB260" s="152"/>
      <c r="AC260" s="152"/>
      <c r="AD260" s="152"/>
      <c r="AE260" s="152"/>
      <c r="AF260" s="152"/>
      <c r="AG260" s="152" t="s">
        <v>199</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59"/>
      <c r="B261" s="160"/>
      <c r="C261" s="192" t="s">
        <v>543</v>
      </c>
      <c r="D261" s="164"/>
      <c r="E261" s="165">
        <v>144.25</v>
      </c>
      <c r="F261" s="162"/>
      <c r="G261" s="162"/>
      <c r="H261" s="162"/>
      <c r="I261" s="162"/>
      <c r="J261" s="162"/>
      <c r="K261" s="162"/>
      <c r="L261" s="162"/>
      <c r="M261" s="162"/>
      <c r="N261" s="162"/>
      <c r="O261" s="162"/>
      <c r="P261" s="162"/>
      <c r="Q261" s="162"/>
      <c r="R261" s="162"/>
      <c r="S261" s="162"/>
      <c r="T261" s="162"/>
      <c r="U261" s="162"/>
      <c r="V261" s="162"/>
      <c r="W261" s="162"/>
      <c r="X261" s="152"/>
      <c r="Y261" s="152"/>
      <c r="Z261" s="152"/>
      <c r="AA261" s="152"/>
      <c r="AB261" s="152"/>
      <c r="AC261" s="152"/>
      <c r="AD261" s="152"/>
      <c r="AE261" s="152"/>
      <c r="AF261" s="152"/>
      <c r="AG261" s="152" t="s">
        <v>203</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ht="22.5" outlineLevel="1" x14ac:dyDescent="0.2">
      <c r="A262" s="173">
        <v>95</v>
      </c>
      <c r="B262" s="174" t="s">
        <v>544</v>
      </c>
      <c r="C262" s="191" t="s">
        <v>545</v>
      </c>
      <c r="D262" s="175" t="s">
        <v>206</v>
      </c>
      <c r="E262" s="176">
        <v>541.52</v>
      </c>
      <c r="F262" s="177"/>
      <c r="G262" s="178">
        <f>ROUND(E262*F262,2)</f>
        <v>0</v>
      </c>
      <c r="H262" s="177"/>
      <c r="I262" s="178">
        <f>ROUND(E262*H262,2)</f>
        <v>0</v>
      </c>
      <c r="J262" s="177"/>
      <c r="K262" s="178">
        <f>ROUND(E262*J262,2)</f>
        <v>0</v>
      </c>
      <c r="L262" s="178">
        <v>21</v>
      </c>
      <c r="M262" s="178">
        <f>G262*(1+L262/100)</f>
        <v>0</v>
      </c>
      <c r="N262" s="178">
        <v>0</v>
      </c>
      <c r="O262" s="178">
        <f>ROUND(E262*N262,2)</f>
        <v>0</v>
      </c>
      <c r="P262" s="178">
        <v>0</v>
      </c>
      <c r="Q262" s="178">
        <f>ROUND(E262*P262,2)</f>
        <v>0</v>
      </c>
      <c r="R262" s="178" t="s">
        <v>444</v>
      </c>
      <c r="S262" s="178" t="s">
        <v>198</v>
      </c>
      <c r="T262" s="179" t="s">
        <v>198</v>
      </c>
      <c r="U262" s="162">
        <v>0.13</v>
      </c>
      <c r="V262" s="162">
        <f>ROUND(E262*U262,2)</f>
        <v>70.400000000000006</v>
      </c>
      <c r="W262" s="162"/>
      <c r="X262" s="152"/>
      <c r="Y262" s="152"/>
      <c r="Z262" s="152"/>
      <c r="AA262" s="152"/>
      <c r="AB262" s="152"/>
      <c r="AC262" s="152"/>
      <c r="AD262" s="152"/>
      <c r="AE262" s="152"/>
      <c r="AF262" s="152"/>
      <c r="AG262" s="152" t="s">
        <v>199</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
      <c r="A263" s="159"/>
      <c r="B263" s="160"/>
      <c r="C263" s="192" t="s">
        <v>546</v>
      </c>
      <c r="D263" s="164"/>
      <c r="E263" s="165">
        <v>29.83</v>
      </c>
      <c r="F263" s="162"/>
      <c r="G263" s="162"/>
      <c r="H263" s="162"/>
      <c r="I263" s="162"/>
      <c r="J263" s="162"/>
      <c r="K263" s="162"/>
      <c r="L263" s="162"/>
      <c r="M263" s="162"/>
      <c r="N263" s="162"/>
      <c r="O263" s="162"/>
      <c r="P263" s="162"/>
      <c r="Q263" s="162"/>
      <c r="R263" s="162"/>
      <c r="S263" s="162"/>
      <c r="T263" s="162"/>
      <c r="U263" s="162"/>
      <c r="V263" s="162"/>
      <c r="W263" s="162"/>
      <c r="X263" s="152"/>
      <c r="Y263" s="152"/>
      <c r="Z263" s="152"/>
      <c r="AA263" s="152"/>
      <c r="AB263" s="152"/>
      <c r="AC263" s="152"/>
      <c r="AD263" s="152"/>
      <c r="AE263" s="152"/>
      <c r="AF263" s="152"/>
      <c r="AG263" s="152" t="s">
        <v>203</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59"/>
      <c r="B264" s="160"/>
      <c r="C264" s="192" t="s">
        <v>547</v>
      </c>
      <c r="D264" s="164"/>
      <c r="E264" s="165">
        <v>39.58</v>
      </c>
      <c r="F264" s="162"/>
      <c r="G264" s="162"/>
      <c r="H264" s="162"/>
      <c r="I264" s="162"/>
      <c r="J264" s="162"/>
      <c r="K264" s="162"/>
      <c r="L264" s="162"/>
      <c r="M264" s="162"/>
      <c r="N264" s="162"/>
      <c r="O264" s="162"/>
      <c r="P264" s="162"/>
      <c r="Q264" s="162"/>
      <c r="R264" s="162"/>
      <c r="S264" s="162"/>
      <c r="T264" s="162"/>
      <c r="U264" s="162"/>
      <c r="V264" s="162"/>
      <c r="W264" s="162"/>
      <c r="X264" s="152"/>
      <c r="Y264" s="152"/>
      <c r="Z264" s="152"/>
      <c r="AA264" s="152"/>
      <c r="AB264" s="152"/>
      <c r="AC264" s="152"/>
      <c r="AD264" s="152"/>
      <c r="AE264" s="152"/>
      <c r="AF264" s="152"/>
      <c r="AG264" s="152" t="s">
        <v>203</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2" t="s">
        <v>548</v>
      </c>
      <c r="D265" s="164"/>
      <c r="E265" s="165">
        <v>46.2</v>
      </c>
      <c r="F265" s="162"/>
      <c r="G265" s="162"/>
      <c r="H265" s="162"/>
      <c r="I265" s="162"/>
      <c r="J265" s="162"/>
      <c r="K265" s="162"/>
      <c r="L265" s="162"/>
      <c r="M265" s="162"/>
      <c r="N265" s="162"/>
      <c r="O265" s="162"/>
      <c r="P265" s="162"/>
      <c r="Q265" s="162"/>
      <c r="R265" s="162"/>
      <c r="S265" s="162"/>
      <c r="T265" s="162"/>
      <c r="U265" s="162"/>
      <c r="V265" s="162"/>
      <c r="W265" s="162"/>
      <c r="X265" s="152"/>
      <c r="Y265" s="152"/>
      <c r="Z265" s="152"/>
      <c r="AA265" s="152"/>
      <c r="AB265" s="152"/>
      <c r="AC265" s="152"/>
      <c r="AD265" s="152"/>
      <c r="AE265" s="152"/>
      <c r="AF265" s="152"/>
      <c r="AG265" s="152" t="s">
        <v>203</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
      <c r="A266" s="159"/>
      <c r="B266" s="160"/>
      <c r="C266" s="192" t="s">
        <v>549</v>
      </c>
      <c r="D266" s="164"/>
      <c r="E266" s="165">
        <v>37.4</v>
      </c>
      <c r="F266" s="162"/>
      <c r="G266" s="162"/>
      <c r="H266" s="162"/>
      <c r="I266" s="162"/>
      <c r="J266" s="162"/>
      <c r="K266" s="162"/>
      <c r="L266" s="162"/>
      <c r="M266" s="162"/>
      <c r="N266" s="162"/>
      <c r="O266" s="162"/>
      <c r="P266" s="162"/>
      <c r="Q266" s="162"/>
      <c r="R266" s="162"/>
      <c r="S266" s="162"/>
      <c r="T266" s="162"/>
      <c r="U266" s="162"/>
      <c r="V266" s="162"/>
      <c r="W266" s="162"/>
      <c r="X266" s="152"/>
      <c r="Y266" s="152"/>
      <c r="Z266" s="152"/>
      <c r="AA266" s="152"/>
      <c r="AB266" s="152"/>
      <c r="AC266" s="152"/>
      <c r="AD266" s="152"/>
      <c r="AE266" s="152"/>
      <c r="AF266" s="152"/>
      <c r="AG266" s="152" t="s">
        <v>203</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59"/>
      <c r="B267" s="160"/>
      <c r="C267" s="192" t="s">
        <v>550</v>
      </c>
      <c r="D267" s="164"/>
      <c r="E267" s="165">
        <v>54.37</v>
      </c>
      <c r="F267" s="162"/>
      <c r="G267" s="162"/>
      <c r="H267" s="162"/>
      <c r="I267" s="162"/>
      <c r="J267" s="162"/>
      <c r="K267" s="162"/>
      <c r="L267" s="162"/>
      <c r="M267" s="162"/>
      <c r="N267" s="162"/>
      <c r="O267" s="162"/>
      <c r="P267" s="162"/>
      <c r="Q267" s="162"/>
      <c r="R267" s="162"/>
      <c r="S267" s="162"/>
      <c r="T267" s="162"/>
      <c r="U267" s="162"/>
      <c r="V267" s="162"/>
      <c r="W267" s="162"/>
      <c r="X267" s="152"/>
      <c r="Y267" s="152"/>
      <c r="Z267" s="152"/>
      <c r="AA267" s="152"/>
      <c r="AB267" s="152"/>
      <c r="AC267" s="152"/>
      <c r="AD267" s="152"/>
      <c r="AE267" s="152"/>
      <c r="AF267" s="152"/>
      <c r="AG267" s="152" t="s">
        <v>203</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2" t="s">
        <v>551</v>
      </c>
      <c r="D268" s="164"/>
      <c r="E268" s="165">
        <v>30.82</v>
      </c>
      <c r="F268" s="162"/>
      <c r="G268" s="162"/>
      <c r="H268" s="162"/>
      <c r="I268" s="162"/>
      <c r="J268" s="162"/>
      <c r="K268" s="162"/>
      <c r="L268" s="162"/>
      <c r="M268" s="162"/>
      <c r="N268" s="162"/>
      <c r="O268" s="162"/>
      <c r="P268" s="162"/>
      <c r="Q268" s="162"/>
      <c r="R268" s="162"/>
      <c r="S268" s="162"/>
      <c r="T268" s="162"/>
      <c r="U268" s="162"/>
      <c r="V268" s="162"/>
      <c r="W268" s="162"/>
      <c r="X268" s="152"/>
      <c r="Y268" s="152"/>
      <c r="Z268" s="152"/>
      <c r="AA268" s="152"/>
      <c r="AB268" s="152"/>
      <c r="AC268" s="152"/>
      <c r="AD268" s="152"/>
      <c r="AE268" s="152"/>
      <c r="AF268" s="152"/>
      <c r="AG268" s="152" t="s">
        <v>203</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x14ac:dyDescent="0.2">
      <c r="A269" s="159"/>
      <c r="B269" s="160"/>
      <c r="C269" s="192" t="s">
        <v>552</v>
      </c>
      <c r="D269" s="164"/>
      <c r="E269" s="165">
        <v>17.559999999999999</v>
      </c>
      <c r="F269" s="162"/>
      <c r="G269" s="162"/>
      <c r="H269" s="162"/>
      <c r="I269" s="162"/>
      <c r="J269" s="162"/>
      <c r="K269" s="162"/>
      <c r="L269" s="162"/>
      <c r="M269" s="162"/>
      <c r="N269" s="162"/>
      <c r="O269" s="162"/>
      <c r="P269" s="162"/>
      <c r="Q269" s="162"/>
      <c r="R269" s="162"/>
      <c r="S269" s="162"/>
      <c r="T269" s="162"/>
      <c r="U269" s="162"/>
      <c r="V269" s="162"/>
      <c r="W269" s="162"/>
      <c r="X269" s="152"/>
      <c r="Y269" s="152"/>
      <c r="Z269" s="152"/>
      <c r="AA269" s="152"/>
      <c r="AB269" s="152"/>
      <c r="AC269" s="152"/>
      <c r="AD269" s="152"/>
      <c r="AE269" s="152"/>
      <c r="AF269" s="152"/>
      <c r="AG269" s="152" t="s">
        <v>203</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x14ac:dyDescent="0.2">
      <c r="A270" s="159"/>
      <c r="B270" s="160"/>
      <c r="C270" s="192" t="s">
        <v>553</v>
      </c>
      <c r="D270" s="164"/>
      <c r="E270" s="165">
        <v>20.170000000000002</v>
      </c>
      <c r="F270" s="162"/>
      <c r="G270" s="162"/>
      <c r="H270" s="162"/>
      <c r="I270" s="162"/>
      <c r="J270" s="162"/>
      <c r="K270" s="162"/>
      <c r="L270" s="162"/>
      <c r="M270" s="162"/>
      <c r="N270" s="162"/>
      <c r="O270" s="162"/>
      <c r="P270" s="162"/>
      <c r="Q270" s="162"/>
      <c r="R270" s="162"/>
      <c r="S270" s="162"/>
      <c r="T270" s="162"/>
      <c r="U270" s="162"/>
      <c r="V270" s="162"/>
      <c r="W270" s="162"/>
      <c r="X270" s="152"/>
      <c r="Y270" s="152"/>
      <c r="Z270" s="152"/>
      <c r="AA270" s="152"/>
      <c r="AB270" s="152"/>
      <c r="AC270" s="152"/>
      <c r="AD270" s="152"/>
      <c r="AE270" s="152"/>
      <c r="AF270" s="152"/>
      <c r="AG270" s="152" t="s">
        <v>203</v>
      </c>
      <c r="AH270" s="152">
        <v>0</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2" t="s">
        <v>554</v>
      </c>
      <c r="D271" s="164"/>
      <c r="E271" s="165">
        <v>20.170000000000002</v>
      </c>
      <c r="F271" s="162"/>
      <c r="G271" s="162"/>
      <c r="H271" s="162"/>
      <c r="I271" s="162"/>
      <c r="J271" s="162"/>
      <c r="K271" s="162"/>
      <c r="L271" s="162"/>
      <c r="M271" s="162"/>
      <c r="N271" s="162"/>
      <c r="O271" s="162"/>
      <c r="P271" s="162"/>
      <c r="Q271" s="162"/>
      <c r="R271" s="162"/>
      <c r="S271" s="162"/>
      <c r="T271" s="162"/>
      <c r="U271" s="162"/>
      <c r="V271" s="162"/>
      <c r="W271" s="162"/>
      <c r="X271" s="152"/>
      <c r="Y271" s="152"/>
      <c r="Z271" s="152"/>
      <c r="AA271" s="152"/>
      <c r="AB271" s="152"/>
      <c r="AC271" s="152"/>
      <c r="AD271" s="152"/>
      <c r="AE271" s="152"/>
      <c r="AF271" s="152"/>
      <c r="AG271" s="152" t="s">
        <v>203</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2" t="s">
        <v>555</v>
      </c>
      <c r="D272" s="164"/>
      <c r="E272" s="165">
        <v>12.05</v>
      </c>
      <c r="F272" s="162"/>
      <c r="G272" s="162"/>
      <c r="H272" s="162"/>
      <c r="I272" s="162"/>
      <c r="J272" s="162"/>
      <c r="K272" s="162"/>
      <c r="L272" s="162"/>
      <c r="M272" s="162"/>
      <c r="N272" s="162"/>
      <c r="O272" s="162"/>
      <c r="P272" s="162"/>
      <c r="Q272" s="162"/>
      <c r="R272" s="162"/>
      <c r="S272" s="162"/>
      <c r="T272" s="162"/>
      <c r="U272" s="162"/>
      <c r="V272" s="162"/>
      <c r="W272" s="162"/>
      <c r="X272" s="152"/>
      <c r="Y272" s="152"/>
      <c r="Z272" s="152"/>
      <c r="AA272" s="152"/>
      <c r="AB272" s="152"/>
      <c r="AC272" s="152"/>
      <c r="AD272" s="152"/>
      <c r="AE272" s="152"/>
      <c r="AF272" s="152"/>
      <c r="AG272" s="152" t="s">
        <v>203</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2" t="s">
        <v>556</v>
      </c>
      <c r="D273" s="164"/>
      <c r="E273" s="165">
        <v>25.74</v>
      </c>
      <c r="F273" s="162"/>
      <c r="G273" s="162"/>
      <c r="H273" s="162"/>
      <c r="I273" s="162"/>
      <c r="J273" s="162"/>
      <c r="K273" s="162"/>
      <c r="L273" s="162"/>
      <c r="M273" s="162"/>
      <c r="N273" s="162"/>
      <c r="O273" s="162"/>
      <c r="P273" s="162"/>
      <c r="Q273" s="162"/>
      <c r="R273" s="162"/>
      <c r="S273" s="162"/>
      <c r="T273" s="162"/>
      <c r="U273" s="162"/>
      <c r="V273" s="162"/>
      <c r="W273" s="162"/>
      <c r="X273" s="152"/>
      <c r="Y273" s="152"/>
      <c r="Z273" s="152"/>
      <c r="AA273" s="152"/>
      <c r="AB273" s="152"/>
      <c r="AC273" s="152"/>
      <c r="AD273" s="152"/>
      <c r="AE273" s="152"/>
      <c r="AF273" s="152"/>
      <c r="AG273" s="152" t="s">
        <v>203</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2" t="s">
        <v>557</v>
      </c>
      <c r="D274" s="164"/>
      <c r="E274" s="165">
        <v>12.87</v>
      </c>
      <c r="F274" s="162"/>
      <c r="G274" s="162"/>
      <c r="H274" s="162"/>
      <c r="I274" s="162"/>
      <c r="J274" s="162"/>
      <c r="K274" s="162"/>
      <c r="L274" s="162"/>
      <c r="M274" s="162"/>
      <c r="N274" s="162"/>
      <c r="O274" s="162"/>
      <c r="P274" s="162"/>
      <c r="Q274" s="162"/>
      <c r="R274" s="162"/>
      <c r="S274" s="162"/>
      <c r="T274" s="162"/>
      <c r="U274" s="162"/>
      <c r="V274" s="162"/>
      <c r="W274" s="162"/>
      <c r="X274" s="152"/>
      <c r="Y274" s="152"/>
      <c r="Z274" s="152"/>
      <c r="AA274" s="152"/>
      <c r="AB274" s="152"/>
      <c r="AC274" s="152"/>
      <c r="AD274" s="152"/>
      <c r="AE274" s="152"/>
      <c r="AF274" s="152"/>
      <c r="AG274" s="152" t="s">
        <v>203</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2" t="s">
        <v>558</v>
      </c>
      <c r="D275" s="164"/>
      <c r="E275" s="165">
        <v>7.41</v>
      </c>
      <c r="F275" s="162"/>
      <c r="G275" s="162"/>
      <c r="H275" s="162"/>
      <c r="I275" s="162"/>
      <c r="J275" s="162"/>
      <c r="K275" s="162"/>
      <c r="L275" s="162"/>
      <c r="M275" s="162"/>
      <c r="N275" s="162"/>
      <c r="O275" s="162"/>
      <c r="P275" s="162"/>
      <c r="Q275" s="162"/>
      <c r="R275" s="162"/>
      <c r="S275" s="162"/>
      <c r="T275" s="162"/>
      <c r="U275" s="162"/>
      <c r="V275" s="162"/>
      <c r="W275" s="162"/>
      <c r="X275" s="152"/>
      <c r="Y275" s="152"/>
      <c r="Z275" s="152"/>
      <c r="AA275" s="152"/>
      <c r="AB275" s="152"/>
      <c r="AC275" s="152"/>
      <c r="AD275" s="152"/>
      <c r="AE275" s="152"/>
      <c r="AF275" s="152"/>
      <c r="AG275" s="152" t="s">
        <v>203</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59"/>
      <c r="B276" s="160"/>
      <c r="C276" s="192" t="s">
        <v>559</v>
      </c>
      <c r="D276" s="164"/>
      <c r="E276" s="165">
        <v>16.77</v>
      </c>
      <c r="F276" s="162"/>
      <c r="G276" s="162"/>
      <c r="H276" s="162"/>
      <c r="I276" s="162"/>
      <c r="J276" s="162"/>
      <c r="K276" s="162"/>
      <c r="L276" s="162"/>
      <c r="M276" s="162"/>
      <c r="N276" s="162"/>
      <c r="O276" s="162"/>
      <c r="P276" s="162"/>
      <c r="Q276" s="162"/>
      <c r="R276" s="162"/>
      <c r="S276" s="162"/>
      <c r="T276" s="162"/>
      <c r="U276" s="162"/>
      <c r="V276" s="162"/>
      <c r="W276" s="162"/>
      <c r="X276" s="152"/>
      <c r="Y276" s="152"/>
      <c r="Z276" s="152"/>
      <c r="AA276" s="152"/>
      <c r="AB276" s="152"/>
      <c r="AC276" s="152"/>
      <c r="AD276" s="152"/>
      <c r="AE276" s="152"/>
      <c r="AF276" s="152"/>
      <c r="AG276" s="152" t="s">
        <v>203</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59"/>
      <c r="B277" s="160"/>
      <c r="C277" s="192" t="s">
        <v>560</v>
      </c>
      <c r="D277" s="164"/>
      <c r="E277" s="165">
        <v>27.69</v>
      </c>
      <c r="F277" s="162"/>
      <c r="G277" s="162"/>
      <c r="H277" s="162"/>
      <c r="I277" s="162"/>
      <c r="J277" s="162"/>
      <c r="K277" s="162"/>
      <c r="L277" s="162"/>
      <c r="M277" s="162"/>
      <c r="N277" s="162"/>
      <c r="O277" s="162"/>
      <c r="P277" s="162"/>
      <c r="Q277" s="162"/>
      <c r="R277" s="162"/>
      <c r="S277" s="162"/>
      <c r="T277" s="162"/>
      <c r="U277" s="162"/>
      <c r="V277" s="162"/>
      <c r="W277" s="162"/>
      <c r="X277" s="152"/>
      <c r="Y277" s="152"/>
      <c r="Z277" s="152"/>
      <c r="AA277" s="152"/>
      <c r="AB277" s="152"/>
      <c r="AC277" s="152"/>
      <c r="AD277" s="152"/>
      <c r="AE277" s="152"/>
      <c r="AF277" s="152"/>
      <c r="AG277" s="152" t="s">
        <v>203</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59"/>
      <c r="B278" s="160"/>
      <c r="C278" s="192" t="s">
        <v>561</v>
      </c>
      <c r="D278" s="164"/>
      <c r="E278" s="165">
        <v>98.43</v>
      </c>
      <c r="F278" s="162"/>
      <c r="G278" s="162"/>
      <c r="H278" s="162"/>
      <c r="I278" s="162"/>
      <c r="J278" s="162"/>
      <c r="K278" s="162"/>
      <c r="L278" s="162"/>
      <c r="M278" s="162"/>
      <c r="N278" s="162"/>
      <c r="O278" s="162"/>
      <c r="P278" s="162"/>
      <c r="Q278" s="162"/>
      <c r="R278" s="162"/>
      <c r="S278" s="162"/>
      <c r="T278" s="162"/>
      <c r="U278" s="162"/>
      <c r="V278" s="162"/>
      <c r="W278" s="162"/>
      <c r="X278" s="152"/>
      <c r="Y278" s="152"/>
      <c r="Z278" s="152"/>
      <c r="AA278" s="152"/>
      <c r="AB278" s="152"/>
      <c r="AC278" s="152"/>
      <c r="AD278" s="152"/>
      <c r="AE278" s="152"/>
      <c r="AF278" s="152"/>
      <c r="AG278" s="152" t="s">
        <v>203</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59"/>
      <c r="B279" s="160"/>
      <c r="C279" s="192" t="s">
        <v>562</v>
      </c>
      <c r="D279" s="164"/>
      <c r="E279" s="165">
        <v>21.42</v>
      </c>
      <c r="F279" s="162"/>
      <c r="G279" s="162"/>
      <c r="H279" s="162"/>
      <c r="I279" s="162"/>
      <c r="J279" s="162"/>
      <c r="K279" s="162"/>
      <c r="L279" s="162"/>
      <c r="M279" s="162"/>
      <c r="N279" s="162"/>
      <c r="O279" s="162"/>
      <c r="P279" s="162"/>
      <c r="Q279" s="162"/>
      <c r="R279" s="162"/>
      <c r="S279" s="162"/>
      <c r="T279" s="162"/>
      <c r="U279" s="162"/>
      <c r="V279" s="162"/>
      <c r="W279" s="162"/>
      <c r="X279" s="152"/>
      <c r="Y279" s="152"/>
      <c r="Z279" s="152"/>
      <c r="AA279" s="152"/>
      <c r="AB279" s="152"/>
      <c r="AC279" s="152"/>
      <c r="AD279" s="152"/>
      <c r="AE279" s="152"/>
      <c r="AF279" s="152"/>
      <c r="AG279" s="152" t="s">
        <v>203</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x14ac:dyDescent="0.2">
      <c r="A280" s="159"/>
      <c r="B280" s="160"/>
      <c r="C280" s="192" t="s">
        <v>563</v>
      </c>
      <c r="D280" s="164"/>
      <c r="E280" s="165">
        <v>17.64</v>
      </c>
      <c r="F280" s="162"/>
      <c r="G280" s="162"/>
      <c r="H280" s="162"/>
      <c r="I280" s="162"/>
      <c r="J280" s="162"/>
      <c r="K280" s="162"/>
      <c r="L280" s="162"/>
      <c r="M280" s="162"/>
      <c r="N280" s="162"/>
      <c r="O280" s="162"/>
      <c r="P280" s="162"/>
      <c r="Q280" s="162"/>
      <c r="R280" s="162"/>
      <c r="S280" s="162"/>
      <c r="T280" s="162"/>
      <c r="U280" s="162"/>
      <c r="V280" s="162"/>
      <c r="W280" s="162"/>
      <c r="X280" s="152"/>
      <c r="Y280" s="152"/>
      <c r="Z280" s="152"/>
      <c r="AA280" s="152"/>
      <c r="AB280" s="152"/>
      <c r="AC280" s="152"/>
      <c r="AD280" s="152"/>
      <c r="AE280" s="152"/>
      <c r="AF280" s="152"/>
      <c r="AG280" s="152" t="s">
        <v>203</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2" t="s">
        <v>564</v>
      </c>
      <c r="D281" s="164"/>
      <c r="E281" s="165">
        <v>5.4</v>
      </c>
      <c r="F281" s="162"/>
      <c r="G281" s="162"/>
      <c r="H281" s="162"/>
      <c r="I281" s="162"/>
      <c r="J281" s="162"/>
      <c r="K281" s="162"/>
      <c r="L281" s="162"/>
      <c r="M281" s="162"/>
      <c r="N281" s="162"/>
      <c r="O281" s="162"/>
      <c r="P281" s="162"/>
      <c r="Q281" s="162"/>
      <c r="R281" s="162"/>
      <c r="S281" s="162"/>
      <c r="T281" s="162"/>
      <c r="U281" s="162"/>
      <c r="V281" s="162"/>
      <c r="W281" s="162"/>
      <c r="X281" s="152"/>
      <c r="Y281" s="152"/>
      <c r="Z281" s="152"/>
      <c r="AA281" s="152"/>
      <c r="AB281" s="152"/>
      <c r="AC281" s="152"/>
      <c r="AD281" s="152"/>
      <c r="AE281" s="152"/>
      <c r="AF281" s="152"/>
      <c r="AG281" s="152" t="s">
        <v>203</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ht="22.5" outlineLevel="1" x14ac:dyDescent="0.2">
      <c r="A282" s="173">
        <v>96</v>
      </c>
      <c r="B282" s="174" t="s">
        <v>565</v>
      </c>
      <c r="C282" s="191" t="s">
        <v>566</v>
      </c>
      <c r="D282" s="175" t="s">
        <v>206</v>
      </c>
      <c r="E282" s="176">
        <v>57.33</v>
      </c>
      <c r="F282" s="177"/>
      <c r="G282" s="178">
        <f>ROUND(E282*F282,2)</f>
        <v>0</v>
      </c>
      <c r="H282" s="177"/>
      <c r="I282" s="178">
        <f>ROUND(E282*H282,2)</f>
        <v>0</v>
      </c>
      <c r="J282" s="177"/>
      <c r="K282" s="178">
        <f>ROUND(E282*J282,2)</f>
        <v>0</v>
      </c>
      <c r="L282" s="178">
        <v>21</v>
      </c>
      <c r="M282" s="178">
        <f>G282*(1+L282/100)</f>
        <v>0</v>
      </c>
      <c r="N282" s="178">
        <v>0</v>
      </c>
      <c r="O282" s="178">
        <f>ROUND(E282*N282,2)</f>
        <v>0</v>
      </c>
      <c r="P282" s="178">
        <v>0</v>
      </c>
      <c r="Q282" s="178">
        <f>ROUND(E282*P282,2)</f>
        <v>0</v>
      </c>
      <c r="R282" s="178" t="s">
        <v>444</v>
      </c>
      <c r="S282" s="178" t="s">
        <v>198</v>
      </c>
      <c r="T282" s="179" t="s">
        <v>198</v>
      </c>
      <c r="U282" s="162">
        <v>0.26</v>
      </c>
      <c r="V282" s="162">
        <f>ROUND(E282*U282,2)</f>
        <v>14.91</v>
      </c>
      <c r="W282" s="162"/>
      <c r="X282" s="152"/>
      <c r="Y282" s="152"/>
      <c r="Z282" s="152"/>
      <c r="AA282" s="152"/>
      <c r="AB282" s="152"/>
      <c r="AC282" s="152"/>
      <c r="AD282" s="152"/>
      <c r="AE282" s="152"/>
      <c r="AF282" s="152"/>
      <c r="AG282" s="152" t="s">
        <v>199</v>
      </c>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2" t="s">
        <v>567</v>
      </c>
      <c r="D283" s="164"/>
      <c r="E283" s="165">
        <v>36.659999999999997</v>
      </c>
      <c r="F283" s="162"/>
      <c r="G283" s="162"/>
      <c r="H283" s="162"/>
      <c r="I283" s="162"/>
      <c r="J283" s="162"/>
      <c r="K283" s="162"/>
      <c r="L283" s="162"/>
      <c r="M283" s="162"/>
      <c r="N283" s="162"/>
      <c r="O283" s="162"/>
      <c r="P283" s="162"/>
      <c r="Q283" s="162"/>
      <c r="R283" s="162"/>
      <c r="S283" s="162"/>
      <c r="T283" s="162"/>
      <c r="U283" s="162"/>
      <c r="V283" s="162"/>
      <c r="W283" s="162"/>
      <c r="X283" s="152"/>
      <c r="Y283" s="152"/>
      <c r="Z283" s="152"/>
      <c r="AA283" s="152"/>
      <c r="AB283" s="152"/>
      <c r="AC283" s="152"/>
      <c r="AD283" s="152"/>
      <c r="AE283" s="152"/>
      <c r="AF283" s="152"/>
      <c r="AG283" s="152" t="s">
        <v>203</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2" t="s">
        <v>568</v>
      </c>
      <c r="D284" s="164"/>
      <c r="E284" s="165">
        <v>20.67</v>
      </c>
      <c r="F284" s="162"/>
      <c r="G284" s="162"/>
      <c r="H284" s="162"/>
      <c r="I284" s="162"/>
      <c r="J284" s="162"/>
      <c r="K284" s="162"/>
      <c r="L284" s="162"/>
      <c r="M284" s="162"/>
      <c r="N284" s="162"/>
      <c r="O284" s="162"/>
      <c r="P284" s="162"/>
      <c r="Q284" s="162"/>
      <c r="R284" s="162"/>
      <c r="S284" s="162"/>
      <c r="T284" s="162"/>
      <c r="U284" s="162"/>
      <c r="V284" s="162"/>
      <c r="W284" s="162"/>
      <c r="X284" s="152"/>
      <c r="Y284" s="152"/>
      <c r="Z284" s="152"/>
      <c r="AA284" s="152"/>
      <c r="AB284" s="152"/>
      <c r="AC284" s="152"/>
      <c r="AD284" s="152"/>
      <c r="AE284" s="152"/>
      <c r="AF284" s="152"/>
      <c r="AG284" s="152" t="s">
        <v>203</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ht="22.5" outlineLevel="1" x14ac:dyDescent="0.2">
      <c r="A285" s="173">
        <v>97</v>
      </c>
      <c r="B285" s="174" t="s">
        <v>569</v>
      </c>
      <c r="C285" s="191" t="s">
        <v>570</v>
      </c>
      <c r="D285" s="175" t="s">
        <v>206</v>
      </c>
      <c r="E285" s="176">
        <v>110.25</v>
      </c>
      <c r="F285" s="177"/>
      <c r="G285" s="178">
        <f>ROUND(E285*F285,2)</f>
        <v>0</v>
      </c>
      <c r="H285" s="177"/>
      <c r="I285" s="178">
        <f>ROUND(E285*H285,2)</f>
        <v>0</v>
      </c>
      <c r="J285" s="177"/>
      <c r="K285" s="178">
        <f>ROUND(E285*J285,2)</f>
        <v>0</v>
      </c>
      <c r="L285" s="178">
        <v>21</v>
      </c>
      <c r="M285" s="178">
        <f>G285*(1+L285/100)</f>
        <v>0</v>
      </c>
      <c r="N285" s="178">
        <v>0</v>
      </c>
      <c r="O285" s="178">
        <f>ROUND(E285*N285,2)</f>
        <v>0</v>
      </c>
      <c r="P285" s="178">
        <v>0</v>
      </c>
      <c r="Q285" s="178">
        <f>ROUND(E285*P285,2)</f>
        <v>0</v>
      </c>
      <c r="R285" s="178" t="s">
        <v>444</v>
      </c>
      <c r="S285" s="178" t="s">
        <v>198</v>
      </c>
      <c r="T285" s="179" t="s">
        <v>198</v>
      </c>
      <c r="U285" s="162">
        <v>0.22</v>
      </c>
      <c r="V285" s="162">
        <f>ROUND(E285*U285,2)</f>
        <v>24.26</v>
      </c>
      <c r="W285" s="162"/>
      <c r="X285" s="152"/>
      <c r="Y285" s="152"/>
      <c r="Z285" s="152"/>
      <c r="AA285" s="152"/>
      <c r="AB285" s="152"/>
      <c r="AC285" s="152"/>
      <c r="AD285" s="152"/>
      <c r="AE285" s="152"/>
      <c r="AF285" s="152"/>
      <c r="AG285" s="152" t="s">
        <v>199</v>
      </c>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x14ac:dyDescent="0.2">
      <c r="A286" s="159"/>
      <c r="B286" s="160"/>
      <c r="C286" s="192" t="s">
        <v>571</v>
      </c>
      <c r="D286" s="164"/>
      <c r="E286" s="165">
        <v>110.25</v>
      </c>
      <c r="F286" s="162"/>
      <c r="G286" s="162"/>
      <c r="H286" s="162"/>
      <c r="I286" s="162"/>
      <c r="J286" s="162"/>
      <c r="K286" s="162"/>
      <c r="L286" s="162"/>
      <c r="M286" s="162"/>
      <c r="N286" s="162"/>
      <c r="O286" s="162"/>
      <c r="P286" s="162"/>
      <c r="Q286" s="162"/>
      <c r="R286" s="162"/>
      <c r="S286" s="162"/>
      <c r="T286" s="162"/>
      <c r="U286" s="162"/>
      <c r="V286" s="162"/>
      <c r="W286" s="162"/>
      <c r="X286" s="152"/>
      <c r="Y286" s="152"/>
      <c r="Z286" s="152"/>
      <c r="AA286" s="152"/>
      <c r="AB286" s="152"/>
      <c r="AC286" s="152"/>
      <c r="AD286" s="152"/>
      <c r="AE286" s="152"/>
      <c r="AF286" s="152"/>
      <c r="AG286" s="152" t="s">
        <v>203</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ht="22.5" outlineLevel="1" x14ac:dyDescent="0.2">
      <c r="A287" s="173">
        <v>98</v>
      </c>
      <c r="B287" s="174" t="s">
        <v>572</v>
      </c>
      <c r="C287" s="191" t="s">
        <v>573</v>
      </c>
      <c r="D287" s="175" t="s">
        <v>206</v>
      </c>
      <c r="E287" s="176">
        <v>52.92</v>
      </c>
      <c r="F287" s="177"/>
      <c r="G287" s="178">
        <f>ROUND(E287*F287,2)</f>
        <v>0</v>
      </c>
      <c r="H287" s="177"/>
      <c r="I287" s="178">
        <f>ROUND(E287*H287,2)</f>
        <v>0</v>
      </c>
      <c r="J287" s="177"/>
      <c r="K287" s="178">
        <f>ROUND(E287*J287,2)</f>
        <v>0</v>
      </c>
      <c r="L287" s="178">
        <v>21</v>
      </c>
      <c r="M287" s="178">
        <f>G287*(1+L287/100)</f>
        <v>0</v>
      </c>
      <c r="N287" s="178">
        <v>0</v>
      </c>
      <c r="O287" s="178">
        <f>ROUND(E287*N287,2)</f>
        <v>0</v>
      </c>
      <c r="P287" s="178">
        <v>0</v>
      </c>
      <c r="Q287" s="178">
        <f>ROUND(E287*P287,2)</f>
        <v>0</v>
      </c>
      <c r="R287" s="178" t="s">
        <v>444</v>
      </c>
      <c r="S287" s="178" t="s">
        <v>198</v>
      </c>
      <c r="T287" s="179" t="s">
        <v>198</v>
      </c>
      <c r="U287" s="162">
        <v>0.3</v>
      </c>
      <c r="V287" s="162">
        <f>ROUND(E287*U287,2)</f>
        <v>15.88</v>
      </c>
      <c r="W287" s="162"/>
      <c r="X287" s="152"/>
      <c r="Y287" s="152"/>
      <c r="Z287" s="152"/>
      <c r="AA287" s="152"/>
      <c r="AB287" s="152"/>
      <c r="AC287" s="152"/>
      <c r="AD287" s="152"/>
      <c r="AE287" s="152"/>
      <c r="AF287" s="152"/>
      <c r="AG287" s="152" t="s">
        <v>199</v>
      </c>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275" t="s">
        <v>574</v>
      </c>
      <c r="D288" s="276"/>
      <c r="E288" s="276"/>
      <c r="F288" s="276"/>
      <c r="G288" s="276"/>
      <c r="H288" s="162"/>
      <c r="I288" s="162"/>
      <c r="J288" s="162"/>
      <c r="K288" s="162"/>
      <c r="L288" s="162"/>
      <c r="M288" s="162"/>
      <c r="N288" s="162"/>
      <c r="O288" s="162"/>
      <c r="P288" s="162"/>
      <c r="Q288" s="162"/>
      <c r="R288" s="162"/>
      <c r="S288" s="162"/>
      <c r="T288" s="162"/>
      <c r="U288" s="162"/>
      <c r="V288" s="162"/>
      <c r="W288" s="162"/>
      <c r="X288" s="152"/>
      <c r="Y288" s="152"/>
      <c r="Z288" s="152"/>
      <c r="AA288" s="152"/>
      <c r="AB288" s="152"/>
      <c r="AC288" s="152"/>
      <c r="AD288" s="152"/>
      <c r="AE288" s="152"/>
      <c r="AF288" s="152"/>
      <c r="AG288" s="152" t="s">
        <v>201</v>
      </c>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2" t="s">
        <v>575</v>
      </c>
      <c r="D289" s="164"/>
      <c r="E289" s="165">
        <v>5.7</v>
      </c>
      <c r="F289" s="162"/>
      <c r="G289" s="162"/>
      <c r="H289" s="162"/>
      <c r="I289" s="162"/>
      <c r="J289" s="162"/>
      <c r="K289" s="162"/>
      <c r="L289" s="162"/>
      <c r="M289" s="162"/>
      <c r="N289" s="162"/>
      <c r="O289" s="162"/>
      <c r="P289" s="162"/>
      <c r="Q289" s="162"/>
      <c r="R289" s="162"/>
      <c r="S289" s="162"/>
      <c r="T289" s="162"/>
      <c r="U289" s="162"/>
      <c r="V289" s="162"/>
      <c r="W289" s="162"/>
      <c r="X289" s="152"/>
      <c r="Y289" s="152"/>
      <c r="Z289" s="152"/>
      <c r="AA289" s="152"/>
      <c r="AB289" s="152"/>
      <c r="AC289" s="152"/>
      <c r="AD289" s="152"/>
      <c r="AE289" s="152"/>
      <c r="AF289" s="152"/>
      <c r="AG289" s="152" t="s">
        <v>203</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2" t="s">
        <v>576</v>
      </c>
      <c r="D290" s="164"/>
      <c r="E290" s="165">
        <v>6.3</v>
      </c>
      <c r="F290" s="162"/>
      <c r="G290" s="162"/>
      <c r="H290" s="162"/>
      <c r="I290" s="162"/>
      <c r="J290" s="162"/>
      <c r="K290" s="162"/>
      <c r="L290" s="162"/>
      <c r="M290" s="162"/>
      <c r="N290" s="162"/>
      <c r="O290" s="162"/>
      <c r="P290" s="162"/>
      <c r="Q290" s="162"/>
      <c r="R290" s="162"/>
      <c r="S290" s="162"/>
      <c r="T290" s="162"/>
      <c r="U290" s="162"/>
      <c r="V290" s="162"/>
      <c r="W290" s="162"/>
      <c r="X290" s="152"/>
      <c r="Y290" s="152"/>
      <c r="Z290" s="152"/>
      <c r="AA290" s="152"/>
      <c r="AB290" s="152"/>
      <c r="AC290" s="152"/>
      <c r="AD290" s="152"/>
      <c r="AE290" s="152"/>
      <c r="AF290" s="152"/>
      <c r="AG290" s="152" t="s">
        <v>203</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2" t="s">
        <v>305</v>
      </c>
      <c r="D291" s="164"/>
      <c r="E291" s="165">
        <v>16.98</v>
      </c>
      <c r="F291" s="162"/>
      <c r="G291" s="162"/>
      <c r="H291" s="162"/>
      <c r="I291" s="162"/>
      <c r="J291" s="162"/>
      <c r="K291" s="162"/>
      <c r="L291" s="162"/>
      <c r="M291" s="162"/>
      <c r="N291" s="162"/>
      <c r="O291" s="162"/>
      <c r="P291" s="162"/>
      <c r="Q291" s="162"/>
      <c r="R291" s="162"/>
      <c r="S291" s="162"/>
      <c r="T291" s="162"/>
      <c r="U291" s="162"/>
      <c r="V291" s="162"/>
      <c r="W291" s="162"/>
      <c r="X291" s="152"/>
      <c r="Y291" s="152"/>
      <c r="Z291" s="152"/>
      <c r="AA291" s="152"/>
      <c r="AB291" s="152"/>
      <c r="AC291" s="152"/>
      <c r="AD291" s="152"/>
      <c r="AE291" s="152"/>
      <c r="AF291" s="152"/>
      <c r="AG291" s="152" t="s">
        <v>203</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2" t="s">
        <v>306</v>
      </c>
      <c r="D292" s="164"/>
      <c r="E292" s="165">
        <v>21.39</v>
      </c>
      <c r="F292" s="162"/>
      <c r="G292" s="162"/>
      <c r="H292" s="162"/>
      <c r="I292" s="162"/>
      <c r="J292" s="162"/>
      <c r="K292" s="162"/>
      <c r="L292" s="162"/>
      <c r="M292" s="162"/>
      <c r="N292" s="162"/>
      <c r="O292" s="162"/>
      <c r="P292" s="162"/>
      <c r="Q292" s="162"/>
      <c r="R292" s="162"/>
      <c r="S292" s="162"/>
      <c r="T292" s="162"/>
      <c r="U292" s="162"/>
      <c r="V292" s="162"/>
      <c r="W292" s="162"/>
      <c r="X292" s="152"/>
      <c r="Y292" s="152"/>
      <c r="Z292" s="152"/>
      <c r="AA292" s="152"/>
      <c r="AB292" s="152"/>
      <c r="AC292" s="152"/>
      <c r="AD292" s="152"/>
      <c r="AE292" s="152"/>
      <c r="AF292" s="152"/>
      <c r="AG292" s="152" t="s">
        <v>203</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2" t="s">
        <v>577</v>
      </c>
      <c r="D293" s="164"/>
      <c r="E293" s="165">
        <v>2.5499999999999998</v>
      </c>
      <c r="F293" s="162"/>
      <c r="G293" s="162"/>
      <c r="H293" s="162"/>
      <c r="I293" s="162"/>
      <c r="J293" s="162"/>
      <c r="K293" s="162"/>
      <c r="L293" s="162"/>
      <c r="M293" s="162"/>
      <c r="N293" s="162"/>
      <c r="O293" s="162"/>
      <c r="P293" s="162"/>
      <c r="Q293" s="162"/>
      <c r="R293" s="162"/>
      <c r="S293" s="162"/>
      <c r="T293" s="162"/>
      <c r="U293" s="162"/>
      <c r="V293" s="162"/>
      <c r="W293" s="162"/>
      <c r="X293" s="152"/>
      <c r="Y293" s="152"/>
      <c r="Z293" s="152"/>
      <c r="AA293" s="152"/>
      <c r="AB293" s="152"/>
      <c r="AC293" s="152"/>
      <c r="AD293" s="152"/>
      <c r="AE293" s="152"/>
      <c r="AF293" s="152"/>
      <c r="AG293" s="152" t="s">
        <v>203</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80">
        <v>99</v>
      </c>
      <c r="B294" s="181" t="s">
        <v>578</v>
      </c>
      <c r="C294" s="193" t="s">
        <v>579</v>
      </c>
      <c r="D294" s="182" t="s">
        <v>430</v>
      </c>
      <c r="E294" s="183">
        <v>80</v>
      </c>
      <c r="F294" s="184"/>
      <c r="G294" s="185">
        <f>ROUND(E294*F294,2)</f>
        <v>0</v>
      </c>
      <c r="H294" s="184"/>
      <c r="I294" s="185">
        <f>ROUND(E294*H294,2)</f>
        <v>0</v>
      </c>
      <c r="J294" s="184"/>
      <c r="K294" s="185">
        <f>ROUND(E294*J294,2)</f>
        <v>0</v>
      </c>
      <c r="L294" s="185">
        <v>21</v>
      </c>
      <c r="M294" s="185">
        <f>G294*(1+L294/100)</f>
        <v>0</v>
      </c>
      <c r="N294" s="185">
        <v>0</v>
      </c>
      <c r="O294" s="185">
        <f>ROUND(E294*N294,2)</f>
        <v>0</v>
      </c>
      <c r="P294" s="185">
        <v>0</v>
      </c>
      <c r="Q294" s="185">
        <f>ROUND(E294*P294,2)</f>
        <v>0</v>
      </c>
      <c r="R294" s="185"/>
      <c r="S294" s="185" t="s">
        <v>237</v>
      </c>
      <c r="T294" s="186" t="s">
        <v>238</v>
      </c>
      <c r="U294" s="162">
        <v>0</v>
      </c>
      <c r="V294" s="162">
        <f>ROUND(E294*U294,2)</f>
        <v>0</v>
      </c>
      <c r="W294" s="162"/>
      <c r="X294" s="152"/>
      <c r="Y294" s="152"/>
      <c r="Z294" s="152"/>
      <c r="AA294" s="152"/>
      <c r="AB294" s="152"/>
      <c r="AC294" s="152"/>
      <c r="AD294" s="152"/>
      <c r="AE294" s="152"/>
      <c r="AF294" s="152"/>
      <c r="AG294" s="152" t="s">
        <v>199</v>
      </c>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x14ac:dyDescent="0.2">
      <c r="A295" s="167" t="s">
        <v>192</v>
      </c>
      <c r="B295" s="168" t="s">
        <v>96</v>
      </c>
      <c r="C295" s="190" t="s">
        <v>97</v>
      </c>
      <c r="D295" s="169"/>
      <c r="E295" s="170"/>
      <c r="F295" s="171"/>
      <c r="G295" s="171">
        <f>SUMIF(AG296:AG297,"&lt;&gt;NOR",G296:G297)</f>
        <v>0</v>
      </c>
      <c r="H295" s="171"/>
      <c r="I295" s="171">
        <f>SUM(I296:I297)</f>
        <v>0</v>
      </c>
      <c r="J295" s="171"/>
      <c r="K295" s="171">
        <f>SUM(K296:K297)</f>
        <v>0</v>
      </c>
      <c r="L295" s="171"/>
      <c r="M295" s="171">
        <f>SUM(M296:M297)</f>
        <v>0</v>
      </c>
      <c r="N295" s="171"/>
      <c r="O295" s="171">
        <f>SUM(O296:O297)</f>
        <v>0</v>
      </c>
      <c r="P295" s="171"/>
      <c r="Q295" s="171">
        <f>SUM(Q296:Q297)</f>
        <v>0</v>
      </c>
      <c r="R295" s="171"/>
      <c r="S295" s="171"/>
      <c r="T295" s="172"/>
      <c r="U295" s="166"/>
      <c r="V295" s="166">
        <f>SUM(V296:V297)</f>
        <v>220.29</v>
      </c>
      <c r="W295" s="166"/>
      <c r="AG295" t="s">
        <v>193</v>
      </c>
    </row>
    <row r="296" spans="1:60" ht="33.75" outlineLevel="1" x14ac:dyDescent="0.2">
      <c r="A296" s="173">
        <v>100</v>
      </c>
      <c r="B296" s="174" t="s">
        <v>580</v>
      </c>
      <c r="C296" s="191" t="s">
        <v>581</v>
      </c>
      <c r="D296" s="175" t="s">
        <v>230</v>
      </c>
      <c r="E296" s="176">
        <v>116.43449</v>
      </c>
      <c r="F296" s="177"/>
      <c r="G296" s="178">
        <f>ROUND(E296*F296,2)</f>
        <v>0</v>
      </c>
      <c r="H296" s="177"/>
      <c r="I296" s="178">
        <f>ROUND(E296*H296,2)</f>
        <v>0</v>
      </c>
      <c r="J296" s="177"/>
      <c r="K296" s="178">
        <f>ROUND(E296*J296,2)</f>
        <v>0</v>
      </c>
      <c r="L296" s="178">
        <v>21</v>
      </c>
      <c r="M296" s="178">
        <f>G296*(1+L296/100)</f>
        <v>0</v>
      </c>
      <c r="N296" s="178">
        <v>0</v>
      </c>
      <c r="O296" s="178">
        <f>ROUND(E296*N296,2)</f>
        <v>0</v>
      </c>
      <c r="P296" s="178">
        <v>0</v>
      </c>
      <c r="Q296" s="178">
        <f>ROUND(E296*P296,2)</f>
        <v>0</v>
      </c>
      <c r="R296" s="178" t="s">
        <v>197</v>
      </c>
      <c r="S296" s="178" t="s">
        <v>198</v>
      </c>
      <c r="T296" s="179" t="s">
        <v>198</v>
      </c>
      <c r="U296" s="162">
        <v>1.8919999999999999</v>
      </c>
      <c r="V296" s="162">
        <f>ROUND(E296*U296,2)</f>
        <v>220.29</v>
      </c>
      <c r="W296" s="162"/>
      <c r="X296" s="152"/>
      <c r="Y296" s="152"/>
      <c r="Z296" s="152"/>
      <c r="AA296" s="152"/>
      <c r="AB296" s="152"/>
      <c r="AC296" s="152"/>
      <c r="AD296" s="152"/>
      <c r="AE296" s="152"/>
      <c r="AF296" s="152"/>
      <c r="AG296" s="152" t="s">
        <v>199</v>
      </c>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59"/>
      <c r="B297" s="160"/>
      <c r="C297" s="275" t="s">
        <v>582</v>
      </c>
      <c r="D297" s="276"/>
      <c r="E297" s="276"/>
      <c r="F297" s="276"/>
      <c r="G297" s="276"/>
      <c r="H297" s="162"/>
      <c r="I297" s="162"/>
      <c r="J297" s="162"/>
      <c r="K297" s="162"/>
      <c r="L297" s="162"/>
      <c r="M297" s="162"/>
      <c r="N297" s="162"/>
      <c r="O297" s="162"/>
      <c r="P297" s="162"/>
      <c r="Q297" s="162"/>
      <c r="R297" s="162"/>
      <c r="S297" s="162"/>
      <c r="T297" s="162"/>
      <c r="U297" s="162"/>
      <c r="V297" s="162"/>
      <c r="W297" s="162"/>
      <c r="X297" s="152"/>
      <c r="Y297" s="152"/>
      <c r="Z297" s="152"/>
      <c r="AA297" s="152"/>
      <c r="AB297" s="152"/>
      <c r="AC297" s="152"/>
      <c r="AD297" s="152"/>
      <c r="AE297" s="152"/>
      <c r="AF297" s="152"/>
      <c r="AG297" s="152" t="s">
        <v>201</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x14ac:dyDescent="0.2">
      <c r="A298" s="167" t="s">
        <v>192</v>
      </c>
      <c r="B298" s="168" t="s">
        <v>100</v>
      </c>
      <c r="C298" s="190" t="s">
        <v>101</v>
      </c>
      <c r="D298" s="169"/>
      <c r="E298" s="170"/>
      <c r="F298" s="171"/>
      <c r="G298" s="171">
        <f>SUMIF(AG299:AG300,"&lt;&gt;NOR",G299:G300)</f>
        <v>0</v>
      </c>
      <c r="H298" s="171"/>
      <c r="I298" s="171">
        <f>SUM(I299:I300)</f>
        <v>0</v>
      </c>
      <c r="J298" s="171"/>
      <c r="K298" s="171">
        <f>SUM(K299:K300)</f>
        <v>0</v>
      </c>
      <c r="L298" s="171"/>
      <c r="M298" s="171">
        <f>SUM(M299:M300)</f>
        <v>0</v>
      </c>
      <c r="N298" s="171"/>
      <c r="O298" s="171">
        <f>SUM(O299:O300)</f>
        <v>0</v>
      </c>
      <c r="P298" s="171"/>
      <c r="Q298" s="171">
        <f>SUM(Q299:Q300)</f>
        <v>0</v>
      </c>
      <c r="R298" s="171"/>
      <c r="S298" s="171"/>
      <c r="T298" s="172"/>
      <c r="U298" s="166"/>
      <c r="V298" s="166">
        <f>SUM(V299:V300)</f>
        <v>5.22</v>
      </c>
      <c r="W298" s="166"/>
      <c r="AG298" t="s">
        <v>193</v>
      </c>
    </row>
    <row r="299" spans="1:60" ht="22.5" outlineLevel="1" x14ac:dyDescent="0.2">
      <c r="A299" s="173">
        <v>101</v>
      </c>
      <c r="B299" s="174" t="s">
        <v>583</v>
      </c>
      <c r="C299" s="191" t="s">
        <v>584</v>
      </c>
      <c r="D299" s="175" t="s">
        <v>206</v>
      </c>
      <c r="E299" s="176">
        <v>12.3</v>
      </c>
      <c r="F299" s="177"/>
      <c r="G299" s="178">
        <f>ROUND(E299*F299,2)</f>
        <v>0</v>
      </c>
      <c r="H299" s="177"/>
      <c r="I299" s="178">
        <f>ROUND(E299*H299,2)</f>
        <v>0</v>
      </c>
      <c r="J299" s="177"/>
      <c r="K299" s="178">
        <f>ROUND(E299*J299,2)</f>
        <v>0</v>
      </c>
      <c r="L299" s="178">
        <v>21</v>
      </c>
      <c r="M299" s="178">
        <f>G299*(1+L299/100)</f>
        <v>0</v>
      </c>
      <c r="N299" s="178">
        <v>0</v>
      </c>
      <c r="O299" s="178">
        <f>ROUND(E299*N299,2)</f>
        <v>0</v>
      </c>
      <c r="P299" s="178">
        <v>0</v>
      </c>
      <c r="Q299" s="178">
        <f>ROUND(E299*P299,2)</f>
        <v>0</v>
      </c>
      <c r="R299" s="178" t="s">
        <v>585</v>
      </c>
      <c r="S299" s="178" t="s">
        <v>198</v>
      </c>
      <c r="T299" s="179" t="s">
        <v>198</v>
      </c>
      <c r="U299" s="162">
        <v>0.42403000000000002</v>
      </c>
      <c r="V299" s="162">
        <f>ROUND(E299*U299,2)</f>
        <v>5.22</v>
      </c>
      <c r="W299" s="162"/>
      <c r="X299" s="152"/>
      <c r="Y299" s="152"/>
      <c r="Z299" s="152"/>
      <c r="AA299" s="152"/>
      <c r="AB299" s="152"/>
      <c r="AC299" s="152"/>
      <c r="AD299" s="152"/>
      <c r="AE299" s="152"/>
      <c r="AF299" s="152"/>
      <c r="AG299" s="152" t="s">
        <v>586</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x14ac:dyDescent="0.2">
      <c r="A300" s="159"/>
      <c r="B300" s="160"/>
      <c r="C300" s="192" t="s">
        <v>587</v>
      </c>
      <c r="D300" s="164"/>
      <c r="E300" s="165">
        <v>12.3</v>
      </c>
      <c r="F300" s="162"/>
      <c r="G300" s="162"/>
      <c r="H300" s="162"/>
      <c r="I300" s="162"/>
      <c r="J300" s="162"/>
      <c r="K300" s="162"/>
      <c r="L300" s="162"/>
      <c r="M300" s="162"/>
      <c r="N300" s="162"/>
      <c r="O300" s="162"/>
      <c r="P300" s="162"/>
      <c r="Q300" s="162"/>
      <c r="R300" s="162"/>
      <c r="S300" s="162"/>
      <c r="T300" s="162"/>
      <c r="U300" s="162"/>
      <c r="V300" s="162"/>
      <c r="W300" s="162"/>
      <c r="X300" s="152"/>
      <c r="Y300" s="152"/>
      <c r="Z300" s="152"/>
      <c r="AA300" s="152"/>
      <c r="AB300" s="152"/>
      <c r="AC300" s="152"/>
      <c r="AD300" s="152"/>
      <c r="AE300" s="152"/>
      <c r="AF300" s="152"/>
      <c r="AG300" s="152" t="s">
        <v>203</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x14ac:dyDescent="0.2">
      <c r="A301" s="167" t="s">
        <v>192</v>
      </c>
      <c r="B301" s="168" t="s">
        <v>102</v>
      </c>
      <c r="C301" s="190" t="s">
        <v>103</v>
      </c>
      <c r="D301" s="169"/>
      <c r="E301" s="170"/>
      <c r="F301" s="171"/>
      <c r="G301" s="171">
        <f>SUMIF(AG302:AG312,"&lt;&gt;NOR",G302:G312)</f>
        <v>0</v>
      </c>
      <c r="H301" s="171"/>
      <c r="I301" s="171">
        <f>SUM(I302:I312)</f>
        <v>0</v>
      </c>
      <c r="J301" s="171"/>
      <c r="K301" s="171">
        <f>SUM(K302:K312)</f>
        <v>0</v>
      </c>
      <c r="L301" s="171"/>
      <c r="M301" s="171">
        <f>SUM(M302:M312)</f>
        <v>0</v>
      </c>
      <c r="N301" s="171"/>
      <c r="O301" s="171">
        <f>SUM(O302:O312)</f>
        <v>0</v>
      </c>
      <c r="P301" s="171"/>
      <c r="Q301" s="171">
        <f>SUM(Q302:Q312)</f>
        <v>0</v>
      </c>
      <c r="R301" s="171"/>
      <c r="S301" s="171"/>
      <c r="T301" s="172"/>
      <c r="U301" s="166"/>
      <c r="V301" s="166">
        <f>SUM(V302:V312)</f>
        <v>50.260000000000005</v>
      </c>
      <c r="W301" s="166"/>
      <c r="AG301" t="s">
        <v>193</v>
      </c>
    </row>
    <row r="302" spans="1:60" outlineLevel="1" x14ac:dyDescent="0.2">
      <c r="A302" s="173">
        <v>102</v>
      </c>
      <c r="B302" s="174" t="s">
        <v>588</v>
      </c>
      <c r="C302" s="191" t="s">
        <v>589</v>
      </c>
      <c r="D302" s="175" t="s">
        <v>206</v>
      </c>
      <c r="E302" s="176">
        <v>352.7</v>
      </c>
      <c r="F302" s="177"/>
      <c r="G302" s="178">
        <f>ROUND(E302*F302,2)</f>
        <v>0</v>
      </c>
      <c r="H302" s="177"/>
      <c r="I302" s="178">
        <f>ROUND(E302*H302,2)</f>
        <v>0</v>
      </c>
      <c r="J302" s="177"/>
      <c r="K302" s="178">
        <f>ROUND(E302*J302,2)</f>
        <v>0</v>
      </c>
      <c r="L302" s="178">
        <v>21</v>
      </c>
      <c r="M302" s="178">
        <f>G302*(1+L302/100)</f>
        <v>0</v>
      </c>
      <c r="N302" s="178">
        <v>0</v>
      </c>
      <c r="O302" s="178">
        <f>ROUND(E302*N302,2)</f>
        <v>0</v>
      </c>
      <c r="P302" s="178">
        <v>0</v>
      </c>
      <c r="Q302" s="178">
        <f>ROUND(E302*P302,2)</f>
        <v>0</v>
      </c>
      <c r="R302" s="178" t="s">
        <v>590</v>
      </c>
      <c r="S302" s="178" t="s">
        <v>198</v>
      </c>
      <c r="T302" s="179" t="s">
        <v>198</v>
      </c>
      <c r="U302" s="162">
        <v>0.05</v>
      </c>
      <c r="V302" s="162">
        <f>ROUND(E302*U302,2)</f>
        <v>17.64</v>
      </c>
      <c r="W302" s="162"/>
      <c r="X302" s="152"/>
      <c r="Y302" s="152"/>
      <c r="Z302" s="152"/>
      <c r="AA302" s="152"/>
      <c r="AB302" s="152"/>
      <c r="AC302" s="152"/>
      <c r="AD302" s="152"/>
      <c r="AE302" s="152"/>
      <c r="AF302" s="152"/>
      <c r="AG302" s="152" t="s">
        <v>591</v>
      </c>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2" t="s">
        <v>592</v>
      </c>
      <c r="D303" s="164"/>
      <c r="E303" s="165">
        <v>208.45</v>
      </c>
      <c r="F303" s="162"/>
      <c r="G303" s="162"/>
      <c r="H303" s="162"/>
      <c r="I303" s="162"/>
      <c r="J303" s="162"/>
      <c r="K303" s="162"/>
      <c r="L303" s="162"/>
      <c r="M303" s="162"/>
      <c r="N303" s="162"/>
      <c r="O303" s="162"/>
      <c r="P303" s="162"/>
      <c r="Q303" s="162"/>
      <c r="R303" s="162"/>
      <c r="S303" s="162"/>
      <c r="T303" s="162"/>
      <c r="U303" s="162"/>
      <c r="V303" s="162"/>
      <c r="W303" s="162"/>
      <c r="X303" s="152"/>
      <c r="Y303" s="152"/>
      <c r="Z303" s="152"/>
      <c r="AA303" s="152"/>
      <c r="AB303" s="152"/>
      <c r="AC303" s="152"/>
      <c r="AD303" s="152"/>
      <c r="AE303" s="152"/>
      <c r="AF303" s="152"/>
      <c r="AG303" s="152" t="s">
        <v>203</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2" t="s">
        <v>593</v>
      </c>
      <c r="D304" s="164"/>
      <c r="E304" s="165">
        <v>144.25</v>
      </c>
      <c r="F304" s="162"/>
      <c r="G304" s="162"/>
      <c r="H304" s="162"/>
      <c r="I304" s="162"/>
      <c r="J304" s="162"/>
      <c r="K304" s="162"/>
      <c r="L304" s="162"/>
      <c r="M304" s="162"/>
      <c r="N304" s="162"/>
      <c r="O304" s="162"/>
      <c r="P304" s="162"/>
      <c r="Q304" s="162"/>
      <c r="R304" s="162"/>
      <c r="S304" s="162"/>
      <c r="T304" s="162"/>
      <c r="U304" s="162"/>
      <c r="V304" s="162"/>
      <c r="W304" s="162"/>
      <c r="X304" s="152"/>
      <c r="Y304" s="152"/>
      <c r="Z304" s="152"/>
      <c r="AA304" s="152"/>
      <c r="AB304" s="152"/>
      <c r="AC304" s="152"/>
      <c r="AD304" s="152"/>
      <c r="AE304" s="152"/>
      <c r="AF304" s="152"/>
      <c r="AG304" s="152" t="s">
        <v>203</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x14ac:dyDescent="0.2">
      <c r="A305" s="173">
        <v>103</v>
      </c>
      <c r="B305" s="174" t="s">
        <v>594</v>
      </c>
      <c r="C305" s="191" t="s">
        <v>595</v>
      </c>
      <c r="D305" s="175" t="s">
        <v>206</v>
      </c>
      <c r="E305" s="176">
        <v>203.25</v>
      </c>
      <c r="F305" s="177"/>
      <c r="G305" s="178">
        <f>ROUND(E305*F305,2)</f>
        <v>0</v>
      </c>
      <c r="H305" s="177"/>
      <c r="I305" s="178">
        <f>ROUND(E305*H305,2)</f>
        <v>0</v>
      </c>
      <c r="J305" s="177"/>
      <c r="K305" s="178">
        <f>ROUND(E305*J305,2)</f>
        <v>0</v>
      </c>
      <c r="L305" s="178">
        <v>21</v>
      </c>
      <c r="M305" s="178">
        <f>G305*(1+L305/100)</f>
        <v>0</v>
      </c>
      <c r="N305" s="178">
        <v>0</v>
      </c>
      <c r="O305" s="178">
        <f>ROUND(E305*N305,2)</f>
        <v>0</v>
      </c>
      <c r="P305" s="178">
        <v>0</v>
      </c>
      <c r="Q305" s="178">
        <f>ROUND(E305*P305,2)</f>
        <v>0</v>
      </c>
      <c r="R305" s="178" t="s">
        <v>590</v>
      </c>
      <c r="S305" s="178" t="s">
        <v>198</v>
      </c>
      <c r="T305" s="179" t="s">
        <v>198</v>
      </c>
      <c r="U305" s="162">
        <v>0.08</v>
      </c>
      <c r="V305" s="162">
        <f>ROUND(E305*U305,2)</f>
        <v>16.260000000000002</v>
      </c>
      <c r="W305" s="162"/>
      <c r="X305" s="152"/>
      <c r="Y305" s="152"/>
      <c r="Z305" s="152"/>
      <c r="AA305" s="152"/>
      <c r="AB305" s="152"/>
      <c r="AC305" s="152"/>
      <c r="AD305" s="152"/>
      <c r="AE305" s="152"/>
      <c r="AF305" s="152"/>
      <c r="AG305" s="152" t="s">
        <v>591</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x14ac:dyDescent="0.2">
      <c r="A306" s="159"/>
      <c r="B306" s="160"/>
      <c r="C306" s="192" t="s">
        <v>596</v>
      </c>
      <c r="D306" s="164"/>
      <c r="E306" s="165">
        <v>203.25</v>
      </c>
      <c r="F306" s="162"/>
      <c r="G306" s="162"/>
      <c r="H306" s="162"/>
      <c r="I306" s="162"/>
      <c r="J306" s="162"/>
      <c r="K306" s="162"/>
      <c r="L306" s="162"/>
      <c r="M306" s="162"/>
      <c r="N306" s="162"/>
      <c r="O306" s="162"/>
      <c r="P306" s="162"/>
      <c r="Q306" s="162"/>
      <c r="R306" s="162"/>
      <c r="S306" s="162"/>
      <c r="T306" s="162"/>
      <c r="U306" s="162"/>
      <c r="V306" s="162"/>
      <c r="W306" s="162"/>
      <c r="X306" s="152"/>
      <c r="Y306" s="152"/>
      <c r="Z306" s="152"/>
      <c r="AA306" s="152"/>
      <c r="AB306" s="152"/>
      <c r="AC306" s="152"/>
      <c r="AD306" s="152"/>
      <c r="AE306" s="152"/>
      <c r="AF306" s="152"/>
      <c r="AG306" s="152" t="s">
        <v>203</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ht="22.5" outlineLevel="1" x14ac:dyDescent="0.2">
      <c r="A307" s="173">
        <v>104</v>
      </c>
      <c r="B307" s="174" t="s">
        <v>597</v>
      </c>
      <c r="C307" s="191" t="s">
        <v>598</v>
      </c>
      <c r="D307" s="175" t="s">
        <v>206</v>
      </c>
      <c r="E307" s="176">
        <v>233.73750000000001</v>
      </c>
      <c r="F307" s="177"/>
      <c r="G307" s="178">
        <f>ROUND(E307*F307,2)</f>
        <v>0</v>
      </c>
      <c r="H307" s="177"/>
      <c r="I307" s="178">
        <f>ROUND(E307*H307,2)</f>
        <v>0</v>
      </c>
      <c r="J307" s="177"/>
      <c r="K307" s="178">
        <f>ROUND(E307*J307,2)</f>
        <v>0</v>
      </c>
      <c r="L307" s="178">
        <v>21</v>
      </c>
      <c r="M307" s="178">
        <f>G307*(1+L307/100)</f>
        <v>0</v>
      </c>
      <c r="N307" s="178">
        <v>0</v>
      </c>
      <c r="O307" s="178">
        <f>ROUND(E307*N307,2)</f>
        <v>0</v>
      </c>
      <c r="P307" s="178">
        <v>0</v>
      </c>
      <c r="Q307" s="178">
        <f>ROUND(E307*P307,2)</f>
        <v>0</v>
      </c>
      <c r="R307" s="178" t="s">
        <v>590</v>
      </c>
      <c r="S307" s="178" t="s">
        <v>198</v>
      </c>
      <c r="T307" s="179" t="s">
        <v>198</v>
      </c>
      <c r="U307" s="162">
        <v>7.0000000000000007E-2</v>
      </c>
      <c r="V307" s="162">
        <f>ROUND(E307*U307,2)</f>
        <v>16.36</v>
      </c>
      <c r="W307" s="162"/>
      <c r="X307" s="152"/>
      <c r="Y307" s="152"/>
      <c r="Z307" s="152"/>
      <c r="AA307" s="152"/>
      <c r="AB307" s="152"/>
      <c r="AC307" s="152"/>
      <c r="AD307" s="152"/>
      <c r="AE307" s="152"/>
      <c r="AF307" s="152"/>
      <c r="AG307" s="152" t="s">
        <v>591</v>
      </c>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x14ac:dyDescent="0.2">
      <c r="A308" s="159"/>
      <c r="B308" s="160"/>
      <c r="C308" s="192" t="s">
        <v>599</v>
      </c>
      <c r="D308" s="164"/>
      <c r="E308" s="165">
        <v>233.74</v>
      </c>
      <c r="F308" s="162"/>
      <c r="G308" s="162"/>
      <c r="H308" s="162"/>
      <c r="I308" s="162"/>
      <c r="J308" s="162"/>
      <c r="K308" s="162"/>
      <c r="L308" s="162"/>
      <c r="M308" s="162"/>
      <c r="N308" s="162"/>
      <c r="O308" s="162"/>
      <c r="P308" s="162"/>
      <c r="Q308" s="162"/>
      <c r="R308" s="162"/>
      <c r="S308" s="162"/>
      <c r="T308" s="162"/>
      <c r="U308" s="162"/>
      <c r="V308" s="162"/>
      <c r="W308" s="162"/>
      <c r="X308" s="152"/>
      <c r="Y308" s="152"/>
      <c r="Z308" s="152"/>
      <c r="AA308" s="152"/>
      <c r="AB308" s="152"/>
      <c r="AC308" s="152"/>
      <c r="AD308" s="152"/>
      <c r="AE308" s="152"/>
      <c r="AF308" s="152"/>
      <c r="AG308" s="152" t="s">
        <v>203</v>
      </c>
      <c r="AH308" s="152">
        <v>0</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ht="22.5" outlineLevel="1" x14ac:dyDescent="0.2">
      <c r="A309" s="173">
        <v>105</v>
      </c>
      <c r="B309" s="174" t="s">
        <v>600</v>
      </c>
      <c r="C309" s="191" t="s">
        <v>601</v>
      </c>
      <c r="D309" s="175" t="s">
        <v>196</v>
      </c>
      <c r="E309" s="176">
        <v>8.5365000000000002</v>
      </c>
      <c r="F309" s="177"/>
      <c r="G309" s="178">
        <f>ROUND(E309*F309,2)</f>
        <v>0</v>
      </c>
      <c r="H309" s="177"/>
      <c r="I309" s="178">
        <f>ROUND(E309*H309,2)</f>
        <v>0</v>
      </c>
      <c r="J309" s="177"/>
      <c r="K309" s="178">
        <f>ROUND(E309*J309,2)</f>
        <v>0</v>
      </c>
      <c r="L309" s="178">
        <v>21</v>
      </c>
      <c r="M309" s="178">
        <f>G309*(1+L309/100)</f>
        <v>0</v>
      </c>
      <c r="N309" s="178">
        <v>0</v>
      </c>
      <c r="O309" s="178">
        <f>ROUND(E309*N309,2)</f>
        <v>0</v>
      </c>
      <c r="P309" s="178">
        <v>0</v>
      </c>
      <c r="Q309" s="178">
        <f>ROUND(E309*P309,2)</f>
        <v>0</v>
      </c>
      <c r="R309" s="178" t="s">
        <v>262</v>
      </c>
      <c r="S309" s="178" t="s">
        <v>198</v>
      </c>
      <c r="T309" s="179" t="s">
        <v>198</v>
      </c>
      <c r="U309" s="162">
        <v>0</v>
      </c>
      <c r="V309" s="162">
        <f>ROUND(E309*U309,2)</f>
        <v>0</v>
      </c>
      <c r="W309" s="162"/>
      <c r="X309" s="152"/>
      <c r="Y309" s="152"/>
      <c r="Z309" s="152"/>
      <c r="AA309" s="152"/>
      <c r="AB309" s="152"/>
      <c r="AC309" s="152"/>
      <c r="AD309" s="152"/>
      <c r="AE309" s="152"/>
      <c r="AF309" s="152"/>
      <c r="AG309" s="152" t="s">
        <v>602</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x14ac:dyDescent="0.2">
      <c r="A310" s="159"/>
      <c r="B310" s="160"/>
      <c r="C310" s="192" t="s">
        <v>603</v>
      </c>
      <c r="D310" s="164"/>
      <c r="E310" s="165">
        <v>8.5399999999999991</v>
      </c>
      <c r="F310" s="162"/>
      <c r="G310" s="162"/>
      <c r="H310" s="162"/>
      <c r="I310" s="162"/>
      <c r="J310" s="162"/>
      <c r="K310" s="162"/>
      <c r="L310" s="162"/>
      <c r="M310" s="162"/>
      <c r="N310" s="162"/>
      <c r="O310" s="162"/>
      <c r="P310" s="162"/>
      <c r="Q310" s="162"/>
      <c r="R310" s="162"/>
      <c r="S310" s="162"/>
      <c r="T310" s="162"/>
      <c r="U310" s="162"/>
      <c r="V310" s="162"/>
      <c r="W310" s="162"/>
      <c r="X310" s="152"/>
      <c r="Y310" s="152"/>
      <c r="Z310" s="152"/>
      <c r="AA310" s="152"/>
      <c r="AB310" s="152"/>
      <c r="AC310" s="152"/>
      <c r="AD310" s="152"/>
      <c r="AE310" s="152"/>
      <c r="AF310" s="152"/>
      <c r="AG310" s="152" t="s">
        <v>203</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v>106</v>
      </c>
      <c r="B311" s="160" t="s">
        <v>604</v>
      </c>
      <c r="C311" s="194" t="s">
        <v>605</v>
      </c>
      <c r="D311" s="161" t="s">
        <v>0</v>
      </c>
      <c r="E311" s="188"/>
      <c r="F311" s="163"/>
      <c r="G311" s="162">
        <f>ROUND(E311*F311,2)</f>
        <v>0</v>
      </c>
      <c r="H311" s="163"/>
      <c r="I311" s="162">
        <f>ROUND(E311*H311,2)</f>
        <v>0</v>
      </c>
      <c r="J311" s="163"/>
      <c r="K311" s="162">
        <f>ROUND(E311*J311,2)</f>
        <v>0</v>
      </c>
      <c r="L311" s="162">
        <v>21</v>
      </c>
      <c r="M311" s="162">
        <f>G311*(1+L311/100)</f>
        <v>0</v>
      </c>
      <c r="N311" s="162">
        <v>0</v>
      </c>
      <c r="O311" s="162">
        <f>ROUND(E311*N311,2)</f>
        <v>0</v>
      </c>
      <c r="P311" s="162">
        <v>0</v>
      </c>
      <c r="Q311" s="162">
        <f>ROUND(E311*P311,2)</f>
        <v>0</v>
      </c>
      <c r="R311" s="162" t="s">
        <v>590</v>
      </c>
      <c r="S311" s="162" t="s">
        <v>198</v>
      </c>
      <c r="T311" s="162" t="s">
        <v>198</v>
      </c>
      <c r="U311" s="162">
        <v>0</v>
      </c>
      <c r="V311" s="162">
        <f>ROUND(E311*U311,2)</f>
        <v>0</v>
      </c>
      <c r="W311" s="162"/>
      <c r="X311" s="152"/>
      <c r="Y311" s="152"/>
      <c r="Z311" s="152"/>
      <c r="AA311" s="152"/>
      <c r="AB311" s="152"/>
      <c r="AC311" s="152"/>
      <c r="AD311" s="152"/>
      <c r="AE311" s="152"/>
      <c r="AF311" s="152"/>
      <c r="AG311" s="152" t="s">
        <v>606</v>
      </c>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273" t="s">
        <v>607</v>
      </c>
      <c r="D312" s="274"/>
      <c r="E312" s="274"/>
      <c r="F312" s="274"/>
      <c r="G312" s="274"/>
      <c r="H312" s="162"/>
      <c r="I312" s="162"/>
      <c r="J312" s="162"/>
      <c r="K312" s="162"/>
      <c r="L312" s="162"/>
      <c r="M312" s="162"/>
      <c r="N312" s="162"/>
      <c r="O312" s="162"/>
      <c r="P312" s="162"/>
      <c r="Q312" s="162"/>
      <c r="R312" s="162"/>
      <c r="S312" s="162"/>
      <c r="T312" s="162"/>
      <c r="U312" s="162"/>
      <c r="V312" s="162"/>
      <c r="W312" s="162"/>
      <c r="X312" s="152"/>
      <c r="Y312" s="152"/>
      <c r="Z312" s="152"/>
      <c r="AA312" s="152"/>
      <c r="AB312" s="152"/>
      <c r="AC312" s="152"/>
      <c r="AD312" s="152"/>
      <c r="AE312" s="152"/>
      <c r="AF312" s="152"/>
      <c r="AG312" s="152" t="s">
        <v>201</v>
      </c>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x14ac:dyDescent="0.2">
      <c r="A313" s="167" t="s">
        <v>192</v>
      </c>
      <c r="B313" s="168" t="s">
        <v>116</v>
      </c>
      <c r="C313" s="190" t="s">
        <v>117</v>
      </c>
      <c r="D313" s="169"/>
      <c r="E313" s="170"/>
      <c r="F313" s="171"/>
      <c r="G313" s="171">
        <f>SUMIF(AG314:AG314,"&lt;&gt;NOR",G314:G314)</f>
        <v>0</v>
      </c>
      <c r="H313" s="171"/>
      <c r="I313" s="171">
        <f>SUM(I314:I314)</f>
        <v>0</v>
      </c>
      <c r="J313" s="171"/>
      <c r="K313" s="171">
        <f>SUM(K314:K314)</f>
        <v>0</v>
      </c>
      <c r="L313" s="171"/>
      <c r="M313" s="171">
        <f>SUM(M314:M314)</f>
        <v>0</v>
      </c>
      <c r="N313" s="171"/>
      <c r="O313" s="171">
        <f>SUM(O314:O314)</f>
        <v>0</v>
      </c>
      <c r="P313" s="171"/>
      <c r="Q313" s="171">
        <f>SUM(Q314:Q314)</f>
        <v>0</v>
      </c>
      <c r="R313" s="171"/>
      <c r="S313" s="171"/>
      <c r="T313" s="172"/>
      <c r="U313" s="166"/>
      <c r="V313" s="166">
        <f>SUM(V314:V314)</f>
        <v>2.02</v>
      </c>
      <c r="W313" s="166"/>
      <c r="AG313" t="s">
        <v>193</v>
      </c>
    </row>
    <row r="314" spans="1:60" outlineLevel="1" x14ac:dyDescent="0.2">
      <c r="A314" s="180">
        <v>107</v>
      </c>
      <c r="B314" s="181" t="s">
        <v>608</v>
      </c>
      <c r="C314" s="193" t="s">
        <v>609</v>
      </c>
      <c r="D314" s="182" t="s">
        <v>288</v>
      </c>
      <c r="E314" s="183">
        <v>22</v>
      </c>
      <c r="F314" s="184"/>
      <c r="G314" s="185">
        <f>ROUND(E314*F314,2)</f>
        <v>0</v>
      </c>
      <c r="H314" s="184"/>
      <c r="I314" s="185">
        <f>ROUND(E314*H314,2)</f>
        <v>0</v>
      </c>
      <c r="J314" s="184"/>
      <c r="K314" s="185">
        <f>ROUND(E314*J314,2)</f>
        <v>0</v>
      </c>
      <c r="L314" s="185">
        <v>21</v>
      </c>
      <c r="M314" s="185">
        <f>G314*(1+L314/100)</f>
        <v>0</v>
      </c>
      <c r="N314" s="185">
        <v>0</v>
      </c>
      <c r="O314" s="185">
        <f>ROUND(E314*N314,2)</f>
        <v>0</v>
      </c>
      <c r="P314" s="185">
        <v>0</v>
      </c>
      <c r="Q314" s="185">
        <f>ROUND(E314*P314,2)</f>
        <v>0</v>
      </c>
      <c r="R314" s="185" t="s">
        <v>610</v>
      </c>
      <c r="S314" s="185" t="s">
        <v>198</v>
      </c>
      <c r="T314" s="186" t="s">
        <v>198</v>
      </c>
      <c r="U314" s="162">
        <v>9.1999999999999998E-2</v>
      </c>
      <c r="V314" s="162">
        <f>ROUND(E314*U314,2)</f>
        <v>2.02</v>
      </c>
      <c r="W314" s="162"/>
      <c r="X314" s="152"/>
      <c r="Y314" s="152"/>
      <c r="Z314" s="152"/>
      <c r="AA314" s="152"/>
      <c r="AB314" s="152"/>
      <c r="AC314" s="152"/>
      <c r="AD314" s="152"/>
      <c r="AE314" s="152"/>
      <c r="AF314" s="152"/>
      <c r="AG314" s="152" t="s">
        <v>591</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x14ac:dyDescent="0.2">
      <c r="A315" s="167" t="s">
        <v>192</v>
      </c>
      <c r="B315" s="168" t="s">
        <v>118</v>
      </c>
      <c r="C315" s="190" t="s">
        <v>119</v>
      </c>
      <c r="D315" s="169"/>
      <c r="E315" s="170"/>
      <c r="F315" s="171"/>
      <c r="G315" s="171">
        <f>SUMIF(AG316:AG344,"&lt;&gt;NOR",G316:G344)</f>
        <v>0</v>
      </c>
      <c r="H315" s="171"/>
      <c r="I315" s="171">
        <f>SUM(I316:I344)</f>
        <v>0</v>
      </c>
      <c r="J315" s="171"/>
      <c r="K315" s="171">
        <f>SUM(K316:K344)</f>
        <v>0</v>
      </c>
      <c r="L315" s="171"/>
      <c r="M315" s="171">
        <f>SUM(M316:M344)</f>
        <v>0</v>
      </c>
      <c r="N315" s="171"/>
      <c r="O315" s="171">
        <f>SUM(O316:O344)</f>
        <v>0</v>
      </c>
      <c r="P315" s="171"/>
      <c r="Q315" s="171">
        <f>SUM(Q316:Q344)</f>
        <v>0</v>
      </c>
      <c r="R315" s="171"/>
      <c r="S315" s="171"/>
      <c r="T315" s="172"/>
      <c r="U315" s="166"/>
      <c r="V315" s="166">
        <f>SUM(V316:V344)</f>
        <v>83.69</v>
      </c>
      <c r="W315" s="166"/>
      <c r="AG315" t="s">
        <v>193</v>
      </c>
    </row>
    <row r="316" spans="1:60" ht="45" outlineLevel="1" x14ac:dyDescent="0.2">
      <c r="A316" s="173">
        <v>108</v>
      </c>
      <c r="B316" s="174" t="s">
        <v>611</v>
      </c>
      <c r="C316" s="191" t="s">
        <v>612</v>
      </c>
      <c r="D316" s="175" t="s">
        <v>206</v>
      </c>
      <c r="E316" s="176">
        <v>1.8</v>
      </c>
      <c r="F316" s="177"/>
      <c r="G316" s="178">
        <f>ROUND(E316*F316,2)</f>
        <v>0</v>
      </c>
      <c r="H316" s="177"/>
      <c r="I316" s="178">
        <f>ROUND(E316*H316,2)</f>
        <v>0</v>
      </c>
      <c r="J316" s="177"/>
      <c r="K316" s="178">
        <f>ROUND(E316*J316,2)</f>
        <v>0</v>
      </c>
      <c r="L316" s="178">
        <v>21</v>
      </c>
      <c r="M316" s="178">
        <f>G316*(1+L316/100)</f>
        <v>0</v>
      </c>
      <c r="N316" s="178">
        <v>0</v>
      </c>
      <c r="O316" s="178">
        <f>ROUND(E316*N316,2)</f>
        <v>0</v>
      </c>
      <c r="P316" s="178">
        <v>0</v>
      </c>
      <c r="Q316" s="178">
        <f>ROUND(E316*P316,2)</f>
        <v>0</v>
      </c>
      <c r="R316" s="178" t="s">
        <v>585</v>
      </c>
      <c r="S316" s="178" t="s">
        <v>198</v>
      </c>
      <c r="T316" s="179" t="s">
        <v>198</v>
      </c>
      <c r="U316" s="162">
        <v>1.1562699999999999</v>
      </c>
      <c r="V316" s="162">
        <f>ROUND(E316*U316,2)</f>
        <v>2.08</v>
      </c>
      <c r="W316" s="162"/>
      <c r="X316" s="152"/>
      <c r="Y316" s="152"/>
      <c r="Z316" s="152"/>
      <c r="AA316" s="152"/>
      <c r="AB316" s="152"/>
      <c r="AC316" s="152"/>
      <c r="AD316" s="152"/>
      <c r="AE316" s="152"/>
      <c r="AF316" s="152"/>
      <c r="AG316" s="152" t="s">
        <v>586</v>
      </c>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59"/>
      <c r="B317" s="160"/>
      <c r="C317" s="192" t="s">
        <v>613</v>
      </c>
      <c r="D317" s="164"/>
      <c r="E317" s="165">
        <v>1.8</v>
      </c>
      <c r="F317" s="162"/>
      <c r="G317" s="162"/>
      <c r="H317" s="162"/>
      <c r="I317" s="162"/>
      <c r="J317" s="162"/>
      <c r="K317" s="162"/>
      <c r="L317" s="162"/>
      <c r="M317" s="162"/>
      <c r="N317" s="162"/>
      <c r="O317" s="162"/>
      <c r="P317" s="162"/>
      <c r="Q317" s="162"/>
      <c r="R317" s="162"/>
      <c r="S317" s="162"/>
      <c r="T317" s="162"/>
      <c r="U317" s="162"/>
      <c r="V317" s="162"/>
      <c r="W317" s="162"/>
      <c r="X317" s="152"/>
      <c r="Y317" s="152"/>
      <c r="Z317" s="152"/>
      <c r="AA317" s="152"/>
      <c r="AB317" s="152"/>
      <c r="AC317" s="152"/>
      <c r="AD317" s="152"/>
      <c r="AE317" s="152"/>
      <c r="AF317" s="152"/>
      <c r="AG317" s="152" t="s">
        <v>203</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ht="33.75" outlineLevel="1" x14ac:dyDescent="0.2">
      <c r="A318" s="173">
        <v>109</v>
      </c>
      <c r="B318" s="174" t="s">
        <v>614</v>
      </c>
      <c r="C318" s="191" t="s">
        <v>615</v>
      </c>
      <c r="D318" s="175" t="s">
        <v>253</v>
      </c>
      <c r="E318" s="176">
        <v>5</v>
      </c>
      <c r="F318" s="177"/>
      <c r="G318" s="178">
        <f>ROUND(E318*F318,2)</f>
        <v>0</v>
      </c>
      <c r="H318" s="177"/>
      <c r="I318" s="178">
        <f>ROUND(E318*H318,2)</f>
        <v>0</v>
      </c>
      <c r="J318" s="177"/>
      <c r="K318" s="178">
        <f>ROUND(E318*J318,2)</f>
        <v>0</v>
      </c>
      <c r="L318" s="178">
        <v>21</v>
      </c>
      <c r="M318" s="178">
        <f>G318*(1+L318/100)</f>
        <v>0</v>
      </c>
      <c r="N318" s="178">
        <v>0</v>
      </c>
      <c r="O318" s="178">
        <f>ROUND(E318*N318,2)</f>
        <v>0</v>
      </c>
      <c r="P318" s="178">
        <v>0</v>
      </c>
      <c r="Q318" s="178">
        <f>ROUND(E318*P318,2)</f>
        <v>0</v>
      </c>
      <c r="R318" s="178" t="s">
        <v>585</v>
      </c>
      <c r="S318" s="178" t="s">
        <v>198</v>
      </c>
      <c r="T318" s="179" t="s">
        <v>198</v>
      </c>
      <c r="U318" s="162">
        <v>2.0429499999999998</v>
      </c>
      <c r="V318" s="162">
        <f>ROUND(E318*U318,2)</f>
        <v>10.210000000000001</v>
      </c>
      <c r="W318" s="162"/>
      <c r="X318" s="152"/>
      <c r="Y318" s="152"/>
      <c r="Z318" s="152"/>
      <c r="AA318" s="152"/>
      <c r="AB318" s="152"/>
      <c r="AC318" s="152"/>
      <c r="AD318" s="152"/>
      <c r="AE318" s="152"/>
      <c r="AF318" s="152"/>
      <c r="AG318" s="152" t="s">
        <v>586</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2" t="s">
        <v>616</v>
      </c>
      <c r="D319" s="164"/>
      <c r="E319" s="165">
        <v>5</v>
      </c>
      <c r="F319" s="162"/>
      <c r="G319" s="162"/>
      <c r="H319" s="162"/>
      <c r="I319" s="162"/>
      <c r="J319" s="162"/>
      <c r="K319" s="162"/>
      <c r="L319" s="162"/>
      <c r="M319" s="162"/>
      <c r="N319" s="162"/>
      <c r="O319" s="162"/>
      <c r="P319" s="162"/>
      <c r="Q319" s="162"/>
      <c r="R319" s="162"/>
      <c r="S319" s="162"/>
      <c r="T319" s="162"/>
      <c r="U319" s="162"/>
      <c r="V319" s="162"/>
      <c r="W319" s="162"/>
      <c r="X319" s="152"/>
      <c r="Y319" s="152"/>
      <c r="Z319" s="152"/>
      <c r="AA319" s="152"/>
      <c r="AB319" s="152"/>
      <c r="AC319" s="152"/>
      <c r="AD319" s="152"/>
      <c r="AE319" s="152"/>
      <c r="AF319" s="152"/>
      <c r="AG319" s="152" t="s">
        <v>203</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ht="22.5" outlineLevel="1" x14ac:dyDescent="0.2">
      <c r="A320" s="180">
        <v>110</v>
      </c>
      <c r="B320" s="181" t="s">
        <v>617</v>
      </c>
      <c r="C320" s="193" t="s">
        <v>618</v>
      </c>
      <c r="D320" s="182" t="s">
        <v>253</v>
      </c>
      <c r="E320" s="183">
        <v>1</v>
      </c>
      <c r="F320" s="184"/>
      <c r="G320" s="185">
        <f>ROUND(E320*F320,2)</f>
        <v>0</v>
      </c>
      <c r="H320" s="184"/>
      <c r="I320" s="185">
        <f>ROUND(E320*H320,2)</f>
        <v>0</v>
      </c>
      <c r="J320" s="184"/>
      <c r="K320" s="185">
        <f>ROUND(E320*J320,2)</f>
        <v>0</v>
      </c>
      <c r="L320" s="185">
        <v>21</v>
      </c>
      <c r="M320" s="185">
        <f>G320*(1+L320/100)</f>
        <v>0</v>
      </c>
      <c r="N320" s="185">
        <v>0</v>
      </c>
      <c r="O320" s="185">
        <f>ROUND(E320*N320,2)</f>
        <v>0</v>
      </c>
      <c r="P320" s="185">
        <v>0</v>
      </c>
      <c r="Q320" s="185">
        <f>ROUND(E320*P320,2)</f>
        <v>0</v>
      </c>
      <c r="R320" s="185" t="s">
        <v>585</v>
      </c>
      <c r="S320" s="185" t="s">
        <v>198</v>
      </c>
      <c r="T320" s="186" t="s">
        <v>198</v>
      </c>
      <c r="U320" s="162">
        <v>5.0579999999999998</v>
      </c>
      <c r="V320" s="162">
        <f>ROUND(E320*U320,2)</f>
        <v>5.0599999999999996</v>
      </c>
      <c r="W320" s="162"/>
      <c r="X320" s="152"/>
      <c r="Y320" s="152"/>
      <c r="Z320" s="152"/>
      <c r="AA320" s="152"/>
      <c r="AB320" s="152"/>
      <c r="AC320" s="152"/>
      <c r="AD320" s="152"/>
      <c r="AE320" s="152"/>
      <c r="AF320" s="152"/>
      <c r="AG320" s="152" t="s">
        <v>586</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ht="22.5" outlineLevel="1" x14ac:dyDescent="0.2">
      <c r="A321" s="173">
        <v>111</v>
      </c>
      <c r="B321" s="174" t="s">
        <v>619</v>
      </c>
      <c r="C321" s="191" t="s">
        <v>620</v>
      </c>
      <c r="D321" s="175" t="s">
        <v>253</v>
      </c>
      <c r="E321" s="176">
        <v>4</v>
      </c>
      <c r="F321" s="177"/>
      <c r="G321" s="178">
        <f>ROUND(E321*F321,2)</f>
        <v>0</v>
      </c>
      <c r="H321" s="177"/>
      <c r="I321" s="178">
        <f>ROUND(E321*H321,2)</f>
        <v>0</v>
      </c>
      <c r="J321" s="177"/>
      <c r="K321" s="178">
        <f>ROUND(E321*J321,2)</f>
        <v>0</v>
      </c>
      <c r="L321" s="178">
        <v>21</v>
      </c>
      <c r="M321" s="178">
        <f>G321*(1+L321/100)</f>
        <v>0</v>
      </c>
      <c r="N321" s="178">
        <v>0</v>
      </c>
      <c r="O321" s="178">
        <f>ROUND(E321*N321,2)</f>
        <v>0</v>
      </c>
      <c r="P321" s="178">
        <v>0</v>
      </c>
      <c r="Q321" s="178">
        <f>ROUND(E321*P321,2)</f>
        <v>0</v>
      </c>
      <c r="R321" s="178" t="s">
        <v>585</v>
      </c>
      <c r="S321" s="178" t="s">
        <v>198</v>
      </c>
      <c r="T321" s="179" t="s">
        <v>198</v>
      </c>
      <c r="U321" s="162">
        <v>5.0589700000000004</v>
      </c>
      <c r="V321" s="162">
        <f>ROUND(E321*U321,2)</f>
        <v>20.239999999999998</v>
      </c>
      <c r="W321" s="162"/>
      <c r="X321" s="152"/>
      <c r="Y321" s="152"/>
      <c r="Z321" s="152"/>
      <c r="AA321" s="152"/>
      <c r="AB321" s="152"/>
      <c r="AC321" s="152"/>
      <c r="AD321" s="152"/>
      <c r="AE321" s="152"/>
      <c r="AF321" s="152"/>
      <c r="AG321" s="152" t="s">
        <v>586</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
      <c r="A322" s="159"/>
      <c r="B322" s="160"/>
      <c r="C322" s="192" t="s">
        <v>621</v>
      </c>
      <c r="D322" s="164"/>
      <c r="E322" s="165">
        <v>4</v>
      </c>
      <c r="F322" s="162"/>
      <c r="G322" s="162"/>
      <c r="H322" s="162"/>
      <c r="I322" s="162"/>
      <c r="J322" s="162"/>
      <c r="K322" s="162"/>
      <c r="L322" s="162"/>
      <c r="M322" s="162"/>
      <c r="N322" s="162"/>
      <c r="O322" s="162"/>
      <c r="P322" s="162"/>
      <c r="Q322" s="162"/>
      <c r="R322" s="162"/>
      <c r="S322" s="162"/>
      <c r="T322" s="162"/>
      <c r="U322" s="162"/>
      <c r="V322" s="162"/>
      <c r="W322" s="162"/>
      <c r="X322" s="152"/>
      <c r="Y322" s="152"/>
      <c r="Z322" s="152"/>
      <c r="AA322" s="152"/>
      <c r="AB322" s="152"/>
      <c r="AC322" s="152"/>
      <c r="AD322" s="152"/>
      <c r="AE322" s="152"/>
      <c r="AF322" s="152"/>
      <c r="AG322" s="152" t="s">
        <v>203</v>
      </c>
      <c r="AH322" s="152">
        <v>0</v>
      </c>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ht="22.5" outlineLevel="1" x14ac:dyDescent="0.2">
      <c r="A323" s="180">
        <v>112</v>
      </c>
      <c r="B323" s="181" t="s">
        <v>622</v>
      </c>
      <c r="C323" s="193" t="s">
        <v>623</v>
      </c>
      <c r="D323" s="182" t="s">
        <v>253</v>
      </c>
      <c r="E323" s="183">
        <v>4</v>
      </c>
      <c r="F323" s="184"/>
      <c r="G323" s="185">
        <f t="shared" ref="G323:G343" si="7">ROUND(E323*F323,2)</f>
        <v>0</v>
      </c>
      <c r="H323" s="184"/>
      <c r="I323" s="185">
        <f t="shared" ref="I323:I343" si="8">ROUND(E323*H323,2)</f>
        <v>0</v>
      </c>
      <c r="J323" s="184"/>
      <c r="K323" s="185">
        <f t="shared" ref="K323:K343" si="9">ROUND(E323*J323,2)</f>
        <v>0</v>
      </c>
      <c r="L323" s="185">
        <v>21</v>
      </c>
      <c r="M323" s="185">
        <f t="shared" ref="M323:M343" si="10">G323*(1+L323/100)</f>
        <v>0</v>
      </c>
      <c r="N323" s="185">
        <v>0</v>
      </c>
      <c r="O323" s="185">
        <f t="shared" ref="O323:O343" si="11">ROUND(E323*N323,2)</f>
        <v>0</v>
      </c>
      <c r="P323" s="185">
        <v>0</v>
      </c>
      <c r="Q323" s="185">
        <f t="shared" ref="Q323:Q343" si="12">ROUND(E323*P323,2)</f>
        <v>0</v>
      </c>
      <c r="R323" s="185" t="s">
        <v>585</v>
      </c>
      <c r="S323" s="185" t="s">
        <v>198</v>
      </c>
      <c r="T323" s="186" t="s">
        <v>198</v>
      </c>
      <c r="U323" s="162">
        <v>5.0594599999999996</v>
      </c>
      <c r="V323" s="162">
        <f t="shared" ref="V323:V343" si="13">ROUND(E323*U323,2)</f>
        <v>20.239999999999998</v>
      </c>
      <c r="W323" s="162"/>
      <c r="X323" s="152"/>
      <c r="Y323" s="152"/>
      <c r="Z323" s="152"/>
      <c r="AA323" s="152"/>
      <c r="AB323" s="152"/>
      <c r="AC323" s="152"/>
      <c r="AD323" s="152"/>
      <c r="AE323" s="152"/>
      <c r="AF323" s="152"/>
      <c r="AG323" s="152" t="s">
        <v>586</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ht="22.5" outlineLevel="1" x14ac:dyDescent="0.2">
      <c r="A324" s="180">
        <v>113</v>
      </c>
      <c r="B324" s="181" t="s">
        <v>624</v>
      </c>
      <c r="C324" s="193" t="s">
        <v>625</v>
      </c>
      <c r="D324" s="182" t="s">
        <v>253</v>
      </c>
      <c r="E324" s="183">
        <v>5</v>
      </c>
      <c r="F324" s="184"/>
      <c r="G324" s="185">
        <f t="shared" si="7"/>
        <v>0</v>
      </c>
      <c r="H324" s="184"/>
      <c r="I324" s="185">
        <f t="shared" si="8"/>
        <v>0</v>
      </c>
      <c r="J324" s="184"/>
      <c r="K324" s="185">
        <f t="shared" si="9"/>
        <v>0</v>
      </c>
      <c r="L324" s="185">
        <v>21</v>
      </c>
      <c r="M324" s="185">
        <f t="shared" si="10"/>
        <v>0</v>
      </c>
      <c r="N324" s="185">
        <v>0</v>
      </c>
      <c r="O324" s="185">
        <f t="shared" si="11"/>
        <v>0</v>
      </c>
      <c r="P324" s="185">
        <v>0</v>
      </c>
      <c r="Q324" s="185">
        <f t="shared" si="12"/>
        <v>0</v>
      </c>
      <c r="R324" s="185" t="s">
        <v>585</v>
      </c>
      <c r="S324" s="185" t="s">
        <v>198</v>
      </c>
      <c r="T324" s="186" t="s">
        <v>198</v>
      </c>
      <c r="U324" s="162">
        <v>5.1714399999999996</v>
      </c>
      <c r="V324" s="162">
        <f t="shared" si="13"/>
        <v>25.86</v>
      </c>
      <c r="W324" s="162"/>
      <c r="X324" s="152"/>
      <c r="Y324" s="152"/>
      <c r="Z324" s="152"/>
      <c r="AA324" s="152"/>
      <c r="AB324" s="152"/>
      <c r="AC324" s="152"/>
      <c r="AD324" s="152"/>
      <c r="AE324" s="152"/>
      <c r="AF324" s="152"/>
      <c r="AG324" s="152" t="s">
        <v>586</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
      <c r="A325" s="180">
        <v>114</v>
      </c>
      <c r="B325" s="181" t="s">
        <v>626</v>
      </c>
      <c r="C325" s="193" t="s">
        <v>627</v>
      </c>
      <c r="D325" s="182" t="s">
        <v>386</v>
      </c>
      <c r="E325" s="183">
        <v>1</v>
      </c>
      <c r="F325" s="184"/>
      <c r="G325" s="185">
        <f t="shared" si="7"/>
        <v>0</v>
      </c>
      <c r="H325" s="184"/>
      <c r="I325" s="185">
        <f t="shared" si="8"/>
        <v>0</v>
      </c>
      <c r="J325" s="184"/>
      <c r="K325" s="185">
        <f t="shared" si="9"/>
        <v>0</v>
      </c>
      <c r="L325" s="185">
        <v>21</v>
      </c>
      <c r="M325" s="185">
        <f t="shared" si="10"/>
        <v>0</v>
      </c>
      <c r="N325" s="185">
        <v>0</v>
      </c>
      <c r="O325" s="185">
        <f t="shared" si="11"/>
        <v>0</v>
      </c>
      <c r="P325" s="185">
        <v>0</v>
      </c>
      <c r="Q325" s="185">
        <f t="shared" si="12"/>
        <v>0</v>
      </c>
      <c r="R325" s="185"/>
      <c r="S325" s="185" t="s">
        <v>237</v>
      </c>
      <c r="T325" s="186" t="s">
        <v>238</v>
      </c>
      <c r="U325" s="162">
        <v>0</v>
      </c>
      <c r="V325" s="162">
        <f t="shared" si="13"/>
        <v>0</v>
      </c>
      <c r="W325" s="162"/>
      <c r="X325" s="152"/>
      <c r="Y325" s="152"/>
      <c r="Z325" s="152"/>
      <c r="AA325" s="152"/>
      <c r="AB325" s="152"/>
      <c r="AC325" s="152"/>
      <c r="AD325" s="152"/>
      <c r="AE325" s="152"/>
      <c r="AF325" s="152"/>
      <c r="AG325" s="152" t="s">
        <v>265</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80">
        <v>115</v>
      </c>
      <c r="B326" s="181" t="s">
        <v>628</v>
      </c>
      <c r="C326" s="193" t="s">
        <v>629</v>
      </c>
      <c r="D326" s="182" t="s">
        <v>386</v>
      </c>
      <c r="E326" s="183">
        <v>3</v>
      </c>
      <c r="F326" s="184"/>
      <c r="G326" s="185">
        <f t="shared" si="7"/>
        <v>0</v>
      </c>
      <c r="H326" s="184"/>
      <c r="I326" s="185">
        <f t="shared" si="8"/>
        <v>0</v>
      </c>
      <c r="J326" s="184"/>
      <c r="K326" s="185">
        <f t="shared" si="9"/>
        <v>0</v>
      </c>
      <c r="L326" s="185">
        <v>21</v>
      </c>
      <c r="M326" s="185">
        <f t="shared" si="10"/>
        <v>0</v>
      </c>
      <c r="N326" s="185">
        <v>0</v>
      </c>
      <c r="O326" s="185">
        <f t="shared" si="11"/>
        <v>0</v>
      </c>
      <c r="P326" s="185">
        <v>0</v>
      </c>
      <c r="Q326" s="185">
        <f t="shared" si="12"/>
        <v>0</v>
      </c>
      <c r="R326" s="185"/>
      <c r="S326" s="185" t="s">
        <v>237</v>
      </c>
      <c r="T326" s="186" t="s">
        <v>238</v>
      </c>
      <c r="U326" s="162">
        <v>0</v>
      </c>
      <c r="V326" s="162">
        <f t="shared" si="13"/>
        <v>0</v>
      </c>
      <c r="W326" s="162"/>
      <c r="X326" s="152"/>
      <c r="Y326" s="152"/>
      <c r="Z326" s="152"/>
      <c r="AA326" s="152"/>
      <c r="AB326" s="152"/>
      <c r="AC326" s="152"/>
      <c r="AD326" s="152"/>
      <c r="AE326" s="152"/>
      <c r="AF326" s="152"/>
      <c r="AG326" s="152" t="s">
        <v>265</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x14ac:dyDescent="0.2">
      <c r="A327" s="180">
        <v>116</v>
      </c>
      <c r="B327" s="181" t="s">
        <v>630</v>
      </c>
      <c r="C327" s="193" t="s">
        <v>631</v>
      </c>
      <c r="D327" s="182" t="s">
        <v>386</v>
      </c>
      <c r="E327" s="183">
        <v>3</v>
      </c>
      <c r="F327" s="184"/>
      <c r="G327" s="185">
        <f t="shared" si="7"/>
        <v>0</v>
      </c>
      <c r="H327" s="184"/>
      <c r="I327" s="185">
        <f t="shared" si="8"/>
        <v>0</v>
      </c>
      <c r="J327" s="184"/>
      <c r="K327" s="185">
        <f t="shared" si="9"/>
        <v>0</v>
      </c>
      <c r="L327" s="185">
        <v>21</v>
      </c>
      <c r="M327" s="185">
        <f t="shared" si="10"/>
        <v>0</v>
      </c>
      <c r="N327" s="185">
        <v>0</v>
      </c>
      <c r="O327" s="185">
        <f t="shared" si="11"/>
        <v>0</v>
      </c>
      <c r="P327" s="185">
        <v>0</v>
      </c>
      <c r="Q327" s="185">
        <f t="shared" si="12"/>
        <v>0</v>
      </c>
      <c r="R327" s="185"/>
      <c r="S327" s="185" t="s">
        <v>237</v>
      </c>
      <c r="T327" s="186" t="s">
        <v>238</v>
      </c>
      <c r="U327" s="162">
        <v>0</v>
      </c>
      <c r="V327" s="162">
        <f t="shared" si="13"/>
        <v>0</v>
      </c>
      <c r="W327" s="162"/>
      <c r="X327" s="152"/>
      <c r="Y327" s="152"/>
      <c r="Z327" s="152"/>
      <c r="AA327" s="152"/>
      <c r="AB327" s="152"/>
      <c r="AC327" s="152"/>
      <c r="AD327" s="152"/>
      <c r="AE327" s="152"/>
      <c r="AF327" s="152"/>
      <c r="AG327" s="152" t="s">
        <v>591</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
      <c r="A328" s="180">
        <v>117</v>
      </c>
      <c r="B328" s="181" t="s">
        <v>632</v>
      </c>
      <c r="C328" s="193" t="s">
        <v>633</v>
      </c>
      <c r="D328" s="182" t="s">
        <v>386</v>
      </c>
      <c r="E328" s="183">
        <v>1</v>
      </c>
      <c r="F328" s="184"/>
      <c r="G328" s="185">
        <f t="shared" si="7"/>
        <v>0</v>
      </c>
      <c r="H328" s="184"/>
      <c r="I328" s="185">
        <f t="shared" si="8"/>
        <v>0</v>
      </c>
      <c r="J328" s="184"/>
      <c r="K328" s="185">
        <f t="shared" si="9"/>
        <v>0</v>
      </c>
      <c r="L328" s="185">
        <v>21</v>
      </c>
      <c r="M328" s="185">
        <f t="shared" si="10"/>
        <v>0</v>
      </c>
      <c r="N328" s="185">
        <v>0</v>
      </c>
      <c r="O328" s="185">
        <f t="shared" si="11"/>
        <v>0</v>
      </c>
      <c r="P328" s="185">
        <v>0</v>
      </c>
      <c r="Q328" s="185">
        <f t="shared" si="12"/>
        <v>0</v>
      </c>
      <c r="R328" s="185"/>
      <c r="S328" s="185" t="s">
        <v>237</v>
      </c>
      <c r="T328" s="186" t="s">
        <v>238</v>
      </c>
      <c r="U328" s="162">
        <v>0</v>
      </c>
      <c r="V328" s="162">
        <f t="shared" si="13"/>
        <v>0</v>
      </c>
      <c r="W328" s="162"/>
      <c r="X328" s="152"/>
      <c r="Y328" s="152"/>
      <c r="Z328" s="152"/>
      <c r="AA328" s="152"/>
      <c r="AB328" s="152"/>
      <c r="AC328" s="152"/>
      <c r="AD328" s="152"/>
      <c r="AE328" s="152"/>
      <c r="AF328" s="152"/>
      <c r="AG328" s="152" t="s">
        <v>265</v>
      </c>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80">
        <v>118</v>
      </c>
      <c r="B329" s="181" t="s">
        <v>634</v>
      </c>
      <c r="C329" s="193" t="s">
        <v>635</v>
      </c>
      <c r="D329" s="182" t="s">
        <v>386</v>
      </c>
      <c r="E329" s="183">
        <v>1</v>
      </c>
      <c r="F329" s="184"/>
      <c r="G329" s="185">
        <f t="shared" si="7"/>
        <v>0</v>
      </c>
      <c r="H329" s="184"/>
      <c r="I329" s="185">
        <f t="shared" si="8"/>
        <v>0</v>
      </c>
      <c r="J329" s="184"/>
      <c r="K329" s="185">
        <f t="shared" si="9"/>
        <v>0</v>
      </c>
      <c r="L329" s="185">
        <v>21</v>
      </c>
      <c r="M329" s="185">
        <f t="shared" si="10"/>
        <v>0</v>
      </c>
      <c r="N329" s="185">
        <v>0</v>
      </c>
      <c r="O329" s="185">
        <f t="shared" si="11"/>
        <v>0</v>
      </c>
      <c r="P329" s="185">
        <v>0</v>
      </c>
      <c r="Q329" s="185">
        <f t="shared" si="12"/>
        <v>0</v>
      </c>
      <c r="R329" s="185"/>
      <c r="S329" s="185" t="s">
        <v>237</v>
      </c>
      <c r="T329" s="186" t="s">
        <v>238</v>
      </c>
      <c r="U329" s="162">
        <v>0</v>
      </c>
      <c r="V329" s="162">
        <f t="shared" si="13"/>
        <v>0</v>
      </c>
      <c r="W329" s="162"/>
      <c r="X329" s="152"/>
      <c r="Y329" s="152"/>
      <c r="Z329" s="152"/>
      <c r="AA329" s="152"/>
      <c r="AB329" s="152"/>
      <c r="AC329" s="152"/>
      <c r="AD329" s="152"/>
      <c r="AE329" s="152"/>
      <c r="AF329" s="152"/>
      <c r="AG329" s="152" t="s">
        <v>265</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80">
        <v>119</v>
      </c>
      <c r="B330" s="181" t="s">
        <v>636</v>
      </c>
      <c r="C330" s="193" t="s">
        <v>637</v>
      </c>
      <c r="D330" s="182" t="s">
        <v>386</v>
      </c>
      <c r="E330" s="183">
        <v>3</v>
      </c>
      <c r="F330" s="184"/>
      <c r="G330" s="185">
        <f t="shared" si="7"/>
        <v>0</v>
      </c>
      <c r="H330" s="184"/>
      <c r="I330" s="185">
        <f t="shared" si="8"/>
        <v>0</v>
      </c>
      <c r="J330" s="184"/>
      <c r="K330" s="185">
        <f t="shared" si="9"/>
        <v>0</v>
      </c>
      <c r="L330" s="185">
        <v>21</v>
      </c>
      <c r="M330" s="185">
        <f t="shared" si="10"/>
        <v>0</v>
      </c>
      <c r="N330" s="185">
        <v>0</v>
      </c>
      <c r="O330" s="185">
        <f t="shared" si="11"/>
        <v>0</v>
      </c>
      <c r="P330" s="185">
        <v>0</v>
      </c>
      <c r="Q330" s="185">
        <f t="shared" si="12"/>
        <v>0</v>
      </c>
      <c r="R330" s="185"/>
      <c r="S330" s="185" t="s">
        <v>237</v>
      </c>
      <c r="T330" s="186" t="s">
        <v>238</v>
      </c>
      <c r="U330" s="162">
        <v>0</v>
      </c>
      <c r="V330" s="162">
        <f t="shared" si="13"/>
        <v>0</v>
      </c>
      <c r="W330" s="162"/>
      <c r="X330" s="152"/>
      <c r="Y330" s="152"/>
      <c r="Z330" s="152"/>
      <c r="AA330" s="152"/>
      <c r="AB330" s="152"/>
      <c r="AC330" s="152"/>
      <c r="AD330" s="152"/>
      <c r="AE330" s="152"/>
      <c r="AF330" s="152"/>
      <c r="AG330" s="152" t="s">
        <v>591</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ht="22.5" outlineLevel="1" x14ac:dyDescent="0.2">
      <c r="A331" s="180">
        <v>120</v>
      </c>
      <c r="B331" s="181" t="s">
        <v>638</v>
      </c>
      <c r="C331" s="193" t="s">
        <v>639</v>
      </c>
      <c r="D331" s="182" t="s">
        <v>386</v>
      </c>
      <c r="E331" s="183">
        <v>1</v>
      </c>
      <c r="F331" s="184"/>
      <c r="G331" s="185">
        <f t="shared" si="7"/>
        <v>0</v>
      </c>
      <c r="H331" s="184"/>
      <c r="I331" s="185">
        <f t="shared" si="8"/>
        <v>0</v>
      </c>
      <c r="J331" s="184"/>
      <c r="K331" s="185">
        <f t="shared" si="9"/>
        <v>0</v>
      </c>
      <c r="L331" s="185">
        <v>21</v>
      </c>
      <c r="M331" s="185">
        <f t="shared" si="10"/>
        <v>0</v>
      </c>
      <c r="N331" s="185">
        <v>0</v>
      </c>
      <c r="O331" s="185">
        <f t="shared" si="11"/>
        <v>0</v>
      </c>
      <c r="P331" s="185">
        <v>0</v>
      </c>
      <c r="Q331" s="185">
        <f t="shared" si="12"/>
        <v>0</v>
      </c>
      <c r="R331" s="185"/>
      <c r="S331" s="185" t="s">
        <v>237</v>
      </c>
      <c r="T331" s="186" t="s">
        <v>238</v>
      </c>
      <c r="U331" s="162">
        <v>0</v>
      </c>
      <c r="V331" s="162">
        <f t="shared" si="13"/>
        <v>0</v>
      </c>
      <c r="W331" s="162"/>
      <c r="X331" s="152"/>
      <c r="Y331" s="152"/>
      <c r="Z331" s="152"/>
      <c r="AA331" s="152"/>
      <c r="AB331" s="152"/>
      <c r="AC331" s="152"/>
      <c r="AD331" s="152"/>
      <c r="AE331" s="152"/>
      <c r="AF331" s="152"/>
      <c r="AG331" s="152" t="s">
        <v>591</v>
      </c>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ht="22.5" outlineLevel="1" x14ac:dyDescent="0.2">
      <c r="A332" s="180">
        <v>121</v>
      </c>
      <c r="B332" s="181" t="s">
        <v>640</v>
      </c>
      <c r="C332" s="193" t="s">
        <v>641</v>
      </c>
      <c r="D332" s="182" t="s">
        <v>386</v>
      </c>
      <c r="E332" s="183">
        <v>1</v>
      </c>
      <c r="F332" s="184"/>
      <c r="G332" s="185">
        <f t="shared" si="7"/>
        <v>0</v>
      </c>
      <c r="H332" s="184"/>
      <c r="I332" s="185">
        <f t="shared" si="8"/>
        <v>0</v>
      </c>
      <c r="J332" s="184"/>
      <c r="K332" s="185">
        <f t="shared" si="9"/>
        <v>0</v>
      </c>
      <c r="L332" s="185">
        <v>21</v>
      </c>
      <c r="M332" s="185">
        <f t="shared" si="10"/>
        <v>0</v>
      </c>
      <c r="N332" s="185">
        <v>0</v>
      </c>
      <c r="O332" s="185">
        <f t="shared" si="11"/>
        <v>0</v>
      </c>
      <c r="P332" s="185">
        <v>0</v>
      </c>
      <c r="Q332" s="185">
        <f t="shared" si="12"/>
        <v>0</v>
      </c>
      <c r="R332" s="185"/>
      <c r="S332" s="185" t="s">
        <v>237</v>
      </c>
      <c r="T332" s="186" t="s">
        <v>238</v>
      </c>
      <c r="U332" s="162">
        <v>0</v>
      </c>
      <c r="V332" s="162">
        <f t="shared" si="13"/>
        <v>0</v>
      </c>
      <c r="W332" s="162"/>
      <c r="X332" s="152"/>
      <c r="Y332" s="152"/>
      <c r="Z332" s="152"/>
      <c r="AA332" s="152"/>
      <c r="AB332" s="152"/>
      <c r="AC332" s="152"/>
      <c r="AD332" s="152"/>
      <c r="AE332" s="152"/>
      <c r="AF332" s="152"/>
      <c r="AG332" s="152" t="s">
        <v>591</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80">
        <v>122</v>
      </c>
      <c r="B333" s="181" t="s">
        <v>642</v>
      </c>
      <c r="C333" s="193" t="s">
        <v>643</v>
      </c>
      <c r="D333" s="182" t="s">
        <v>386</v>
      </c>
      <c r="E333" s="183">
        <v>1</v>
      </c>
      <c r="F333" s="184"/>
      <c r="G333" s="185">
        <f t="shared" si="7"/>
        <v>0</v>
      </c>
      <c r="H333" s="184"/>
      <c r="I333" s="185">
        <f t="shared" si="8"/>
        <v>0</v>
      </c>
      <c r="J333" s="184"/>
      <c r="K333" s="185">
        <f t="shared" si="9"/>
        <v>0</v>
      </c>
      <c r="L333" s="185">
        <v>21</v>
      </c>
      <c r="M333" s="185">
        <f t="shared" si="10"/>
        <v>0</v>
      </c>
      <c r="N333" s="185">
        <v>0</v>
      </c>
      <c r="O333" s="185">
        <f t="shared" si="11"/>
        <v>0</v>
      </c>
      <c r="P333" s="185">
        <v>0</v>
      </c>
      <c r="Q333" s="185">
        <f t="shared" si="12"/>
        <v>0</v>
      </c>
      <c r="R333" s="185"/>
      <c r="S333" s="185" t="s">
        <v>237</v>
      </c>
      <c r="T333" s="186" t="s">
        <v>238</v>
      </c>
      <c r="U333" s="162">
        <v>0</v>
      </c>
      <c r="V333" s="162">
        <f t="shared" si="13"/>
        <v>0</v>
      </c>
      <c r="W333" s="162"/>
      <c r="X333" s="152"/>
      <c r="Y333" s="152"/>
      <c r="Z333" s="152"/>
      <c r="AA333" s="152"/>
      <c r="AB333" s="152"/>
      <c r="AC333" s="152"/>
      <c r="AD333" s="152"/>
      <c r="AE333" s="152"/>
      <c r="AF333" s="152"/>
      <c r="AG333" s="152" t="s">
        <v>265</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80">
        <v>123</v>
      </c>
      <c r="B334" s="181" t="s">
        <v>644</v>
      </c>
      <c r="C334" s="193" t="s">
        <v>645</v>
      </c>
      <c r="D334" s="182" t="s">
        <v>386</v>
      </c>
      <c r="E334" s="183">
        <v>2</v>
      </c>
      <c r="F334" s="184"/>
      <c r="G334" s="185">
        <f t="shared" si="7"/>
        <v>0</v>
      </c>
      <c r="H334" s="184"/>
      <c r="I334" s="185">
        <f t="shared" si="8"/>
        <v>0</v>
      </c>
      <c r="J334" s="184"/>
      <c r="K334" s="185">
        <f t="shared" si="9"/>
        <v>0</v>
      </c>
      <c r="L334" s="185">
        <v>21</v>
      </c>
      <c r="M334" s="185">
        <f t="shared" si="10"/>
        <v>0</v>
      </c>
      <c r="N334" s="185">
        <v>0</v>
      </c>
      <c r="O334" s="185">
        <f t="shared" si="11"/>
        <v>0</v>
      </c>
      <c r="P334" s="185">
        <v>0</v>
      </c>
      <c r="Q334" s="185">
        <f t="shared" si="12"/>
        <v>0</v>
      </c>
      <c r="R334" s="185"/>
      <c r="S334" s="185" t="s">
        <v>237</v>
      </c>
      <c r="T334" s="186" t="s">
        <v>238</v>
      </c>
      <c r="U334" s="162">
        <v>0</v>
      </c>
      <c r="V334" s="162">
        <f t="shared" si="13"/>
        <v>0</v>
      </c>
      <c r="W334" s="162"/>
      <c r="X334" s="152"/>
      <c r="Y334" s="152"/>
      <c r="Z334" s="152"/>
      <c r="AA334" s="152"/>
      <c r="AB334" s="152"/>
      <c r="AC334" s="152"/>
      <c r="AD334" s="152"/>
      <c r="AE334" s="152"/>
      <c r="AF334" s="152"/>
      <c r="AG334" s="152" t="s">
        <v>265</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80">
        <v>124</v>
      </c>
      <c r="B335" s="181" t="s">
        <v>646</v>
      </c>
      <c r="C335" s="193" t="s">
        <v>647</v>
      </c>
      <c r="D335" s="182" t="s">
        <v>386</v>
      </c>
      <c r="E335" s="183">
        <v>1</v>
      </c>
      <c r="F335" s="184"/>
      <c r="G335" s="185">
        <f t="shared" si="7"/>
        <v>0</v>
      </c>
      <c r="H335" s="184"/>
      <c r="I335" s="185">
        <f t="shared" si="8"/>
        <v>0</v>
      </c>
      <c r="J335" s="184"/>
      <c r="K335" s="185">
        <f t="shared" si="9"/>
        <v>0</v>
      </c>
      <c r="L335" s="185">
        <v>21</v>
      </c>
      <c r="M335" s="185">
        <f t="shared" si="10"/>
        <v>0</v>
      </c>
      <c r="N335" s="185">
        <v>0</v>
      </c>
      <c r="O335" s="185">
        <f t="shared" si="11"/>
        <v>0</v>
      </c>
      <c r="P335" s="185">
        <v>0</v>
      </c>
      <c r="Q335" s="185">
        <f t="shared" si="12"/>
        <v>0</v>
      </c>
      <c r="R335" s="185"/>
      <c r="S335" s="185" t="s">
        <v>237</v>
      </c>
      <c r="T335" s="186" t="s">
        <v>238</v>
      </c>
      <c r="U335" s="162">
        <v>0</v>
      </c>
      <c r="V335" s="162">
        <f t="shared" si="13"/>
        <v>0</v>
      </c>
      <c r="W335" s="162"/>
      <c r="X335" s="152"/>
      <c r="Y335" s="152"/>
      <c r="Z335" s="152"/>
      <c r="AA335" s="152"/>
      <c r="AB335" s="152"/>
      <c r="AC335" s="152"/>
      <c r="AD335" s="152"/>
      <c r="AE335" s="152"/>
      <c r="AF335" s="152"/>
      <c r="AG335" s="152" t="s">
        <v>265</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ht="22.5" outlineLevel="1" x14ac:dyDescent="0.2">
      <c r="A336" s="180">
        <v>125</v>
      </c>
      <c r="B336" s="181" t="s">
        <v>648</v>
      </c>
      <c r="C336" s="193" t="s">
        <v>649</v>
      </c>
      <c r="D336" s="182" t="s">
        <v>386</v>
      </c>
      <c r="E336" s="183">
        <v>1</v>
      </c>
      <c r="F336" s="184"/>
      <c r="G336" s="185">
        <f t="shared" si="7"/>
        <v>0</v>
      </c>
      <c r="H336" s="184"/>
      <c r="I336" s="185">
        <f t="shared" si="8"/>
        <v>0</v>
      </c>
      <c r="J336" s="184"/>
      <c r="K336" s="185">
        <f t="shared" si="9"/>
        <v>0</v>
      </c>
      <c r="L336" s="185">
        <v>21</v>
      </c>
      <c r="M336" s="185">
        <f t="shared" si="10"/>
        <v>0</v>
      </c>
      <c r="N336" s="185">
        <v>0</v>
      </c>
      <c r="O336" s="185">
        <f t="shared" si="11"/>
        <v>0</v>
      </c>
      <c r="P336" s="185">
        <v>0</v>
      </c>
      <c r="Q336" s="185">
        <f t="shared" si="12"/>
        <v>0</v>
      </c>
      <c r="R336" s="185"/>
      <c r="S336" s="185" t="s">
        <v>237</v>
      </c>
      <c r="T336" s="186" t="s">
        <v>238</v>
      </c>
      <c r="U336" s="162">
        <v>0</v>
      </c>
      <c r="V336" s="162">
        <f t="shared" si="13"/>
        <v>0</v>
      </c>
      <c r="W336" s="162"/>
      <c r="X336" s="152"/>
      <c r="Y336" s="152"/>
      <c r="Z336" s="152"/>
      <c r="AA336" s="152"/>
      <c r="AB336" s="152"/>
      <c r="AC336" s="152"/>
      <c r="AD336" s="152"/>
      <c r="AE336" s="152"/>
      <c r="AF336" s="152"/>
      <c r="AG336" s="152" t="s">
        <v>591</v>
      </c>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80">
        <v>126</v>
      </c>
      <c r="B337" s="181" t="s">
        <v>650</v>
      </c>
      <c r="C337" s="193" t="s">
        <v>651</v>
      </c>
      <c r="D337" s="182" t="s">
        <v>386</v>
      </c>
      <c r="E337" s="183">
        <v>1</v>
      </c>
      <c r="F337" s="184"/>
      <c r="G337" s="185">
        <f t="shared" si="7"/>
        <v>0</v>
      </c>
      <c r="H337" s="184"/>
      <c r="I337" s="185">
        <f t="shared" si="8"/>
        <v>0</v>
      </c>
      <c r="J337" s="184"/>
      <c r="K337" s="185">
        <f t="shared" si="9"/>
        <v>0</v>
      </c>
      <c r="L337" s="185">
        <v>21</v>
      </c>
      <c r="M337" s="185">
        <f t="shared" si="10"/>
        <v>0</v>
      </c>
      <c r="N337" s="185">
        <v>0</v>
      </c>
      <c r="O337" s="185">
        <f t="shared" si="11"/>
        <v>0</v>
      </c>
      <c r="P337" s="185">
        <v>0</v>
      </c>
      <c r="Q337" s="185">
        <f t="shared" si="12"/>
        <v>0</v>
      </c>
      <c r="R337" s="185"/>
      <c r="S337" s="185" t="s">
        <v>237</v>
      </c>
      <c r="T337" s="186" t="s">
        <v>238</v>
      </c>
      <c r="U337" s="162">
        <v>0</v>
      </c>
      <c r="V337" s="162">
        <f t="shared" si="13"/>
        <v>0</v>
      </c>
      <c r="W337" s="162"/>
      <c r="X337" s="152"/>
      <c r="Y337" s="152"/>
      <c r="Z337" s="152"/>
      <c r="AA337" s="152"/>
      <c r="AB337" s="152"/>
      <c r="AC337" s="152"/>
      <c r="AD337" s="152"/>
      <c r="AE337" s="152"/>
      <c r="AF337" s="152"/>
      <c r="AG337" s="152" t="s">
        <v>591</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80">
        <v>127</v>
      </c>
      <c r="B338" s="181" t="s">
        <v>652</v>
      </c>
      <c r="C338" s="193" t="s">
        <v>653</v>
      </c>
      <c r="D338" s="182" t="s">
        <v>386</v>
      </c>
      <c r="E338" s="183">
        <v>3</v>
      </c>
      <c r="F338" s="184"/>
      <c r="G338" s="185">
        <f t="shared" si="7"/>
        <v>0</v>
      </c>
      <c r="H338" s="184"/>
      <c r="I338" s="185">
        <f t="shared" si="8"/>
        <v>0</v>
      </c>
      <c r="J338" s="184"/>
      <c r="K338" s="185">
        <f t="shared" si="9"/>
        <v>0</v>
      </c>
      <c r="L338" s="185">
        <v>21</v>
      </c>
      <c r="M338" s="185">
        <f t="shared" si="10"/>
        <v>0</v>
      </c>
      <c r="N338" s="185">
        <v>0</v>
      </c>
      <c r="O338" s="185">
        <f t="shared" si="11"/>
        <v>0</v>
      </c>
      <c r="P338" s="185">
        <v>0</v>
      </c>
      <c r="Q338" s="185">
        <f t="shared" si="12"/>
        <v>0</v>
      </c>
      <c r="R338" s="185"/>
      <c r="S338" s="185" t="s">
        <v>237</v>
      </c>
      <c r="T338" s="186" t="s">
        <v>238</v>
      </c>
      <c r="U338" s="162">
        <v>0</v>
      </c>
      <c r="V338" s="162">
        <f t="shared" si="13"/>
        <v>0</v>
      </c>
      <c r="W338" s="162"/>
      <c r="X338" s="152"/>
      <c r="Y338" s="152"/>
      <c r="Z338" s="152"/>
      <c r="AA338" s="152"/>
      <c r="AB338" s="152"/>
      <c r="AC338" s="152"/>
      <c r="AD338" s="152"/>
      <c r="AE338" s="152"/>
      <c r="AF338" s="152"/>
      <c r="AG338" s="152" t="s">
        <v>591</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80">
        <v>128</v>
      </c>
      <c r="B339" s="181" t="s">
        <v>654</v>
      </c>
      <c r="C339" s="193" t="s">
        <v>655</v>
      </c>
      <c r="D339" s="182" t="s">
        <v>386</v>
      </c>
      <c r="E339" s="183">
        <v>2</v>
      </c>
      <c r="F339" s="184"/>
      <c r="G339" s="185">
        <f t="shared" si="7"/>
        <v>0</v>
      </c>
      <c r="H339" s="184"/>
      <c r="I339" s="185">
        <f t="shared" si="8"/>
        <v>0</v>
      </c>
      <c r="J339" s="184"/>
      <c r="K339" s="185">
        <f t="shared" si="9"/>
        <v>0</v>
      </c>
      <c r="L339" s="185">
        <v>21</v>
      </c>
      <c r="M339" s="185">
        <f t="shared" si="10"/>
        <v>0</v>
      </c>
      <c r="N339" s="185">
        <v>0</v>
      </c>
      <c r="O339" s="185">
        <f t="shared" si="11"/>
        <v>0</v>
      </c>
      <c r="P339" s="185">
        <v>0</v>
      </c>
      <c r="Q339" s="185">
        <f t="shared" si="12"/>
        <v>0</v>
      </c>
      <c r="R339" s="185"/>
      <c r="S339" s="185" t="s">
        <v>237</v>
      </c>
      <c r="T339" s="186" t="s">
        <v>238</v>
      </c>
      <c r="U339" s="162">
        <v>0</v>
      </c>
      <c r="V339" s="162">
        <f t="shared" si="13"/>
        <v>0</v>
      </c>
      <c r="W339" s="162"/>
      <c r="X339" s="152"/>
      <c r="Y339" s="152"/>
      <c r="Z339" s="152"/>
      <c r="AA339" s="152"/>
      <c r="AB339" s="152"/>
      <c r="AC339" s="152"/>
      <c r="AD339" s="152"/>
      <c r="AE339" s="152"/>
      <c r="AF339" s="152"/>
      <c r="AG339" s="152" t="s">
        <v>265</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80">
        <v>129</v>
      </c>
      <c r="B340" s="181" t="s">
        <v>656</v>
      </c>
      <c r="C340" s="193" t="s">
        <v>657</v>
      </c>
      <c r="D340" s="182" t="s">
        <v>386</v>
      </c>
      <c r="E340" s="183">
        <v>3</v>
      </c>
      <c r="F340" s="184"/>
      <c r="G340" s="185">
        <f t="shared" si="7"/>
        <v>0</v>
      </c>
      <c r="H340" s="184"/>
      <c r="I340" s="185">
        <f t="shared" si="8"/>
        <v>0</v>
      </c>
      <c r="J340" s="184"/>
      <c r="K340" s="185">
        <f t="shared" si="9"/>
        <v>0</v>
      </c>
      <c r="L340" s="185">
        <v>21</v>
      </c>
      <c r="M340" s="185">
        <f t="shared" si="10"/>
        <v>0</v>
      </c>
      <c r="N340" s="185">
        <v>0</v>
      </c>
      <c r="O340" s="185">
        <f t="shared" si="11"/>
        <v>0</v>
      </c>
      <c r="P340" s="185">
        <v>0</v>
      </c>
      <c r="Q340" s="185">
        <f t="shared" si="12"/>
        <v>0</v>
      </c>
      <c r="R340" s="185"/>
      <c r="S340" s="185" t="s">
        <v>237</v>
      </c>
      <c r="T340" s="186" t="s">
        <v>238</v>
      </c>
      <c r="U340" s="162">
        <v>0</v>
      </c>
      <c r="V340" s="162">
        <f t="shared" si="13"/>
        <v>0</v>
      </c>
      <c r="W340" s="162"/>
      <c r="X340" s="152"/>
      <c r="Y340" s="152"/>
      <c r="Z340" s="152"/>
      <c r="AA340" s="152"/>
      <c r="AB340" s="152"/>
      <c r="AC340" s="152"/>
      <c r="AD340" s="152"/>
      <c r="AE340" s="152"/>
      <c r="AF340" s="152"/>
      <c r="AG340" s="152" t="s">
        <v>591</v>
      </c>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ht="22.5" outlineLevel="1" x14ac:dyDescent="0.2">
      <c r="A341" s="180">
        <v>130</v>
      </c>
      <c r="B341" s="181" t="s">
        <v>658</v>
      </c>
      <c r="C341" s="193" t="s">
        <v>659</v>
      </c>
      <c r="D341" s="182" t="s">
        <v>386</v>
      </c>
      <c r="E341" s="183">
        <v>2</v>
      </c>
      <c r="F341" s="184"/>
      <c r="G341" s="185">
        <f t="shared" si="7"/>
        <v>0</v>
      </c>
      <c r="H341" s="184"/>
      <c r="I341" s="185">
        <f t="shared" si="8"/>
        <v>0</v>
      </c>
      <c r="J341" s="184"/>
      <c r="K341" s="185">
        <f t="shared" si="9"/>
        <v>0</v>
      </c>
      <c r="L341" s="185">
        <v>21</v>
      </c>
      <c r="M341" s="185">
        <f t="shared" si="10"/>
        <v>0</v>
      </c>
      <c r="N341" s="185">
        <v>0</v>
      </c>
      <c r="O341" s="185">
        <f t="shared" si="11"/>
        <v>0</v>
      </c>
      <c r="P341" s="185">
        <v>0</v>
      </c>
      <c r="Q341" s="185">
        <f t="shared" si="12"/>
        <v>0</v>
      </c>
      <c r="R341" s="185"/>
      <c r="S341" s="185" t="s">
        <v>237</v>
      </c>
      <c r="T341" s="186" t="s">
        <v>238</v>
      </c>
      <c r="U341" s="162">
        <v>0</v>
      </c>
      <c r="V341" s="162">
        <f t="shared" si="13"/>
        <v>0</v>
      </c>
      <c r="W341" s="162"/>
      <c r="X341" s="152"/>
      <c r="Y341" s="152"/>
      <c r="Z341" s="152"/>
      <c r="AA341" s="152"/>
      <c r="AB341" s="152"/>
      <c r="AC341" s="152"/>
      <c r="AD341" s="152"/>
      <c r="AE341" s="152"/>
      <c r="AF341" s="152"/>
      <c r="AG341" s="152" t="s">
        <v>591</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73">
        <v>131</v>
      </c>
      <c r="B342" s="174" t="s">
        <v>660</v>
      </c>
      <c r="C342" s="191" t="s">
        <v>661</v>
      </c>
      <c r="D342" s="175" t="s">
        <v>386</v>
      </c>
      <c r="E342" s="176">
        <v>1</v>
      </c>
      <c r="F342" s="177"/>
      <c r="G342" s="178">
        <f t="shared" si="7"/>
        <v>0</v>
      </c>
      <c r="H342" s="177"/>
      <c r="I342" s="178">
        <f t="shared" si="8"/>
        <v>0</v>
      </c>
      <c r="J342" s="177"/>
      <c r="K342" s="178">
        <f t="shared" si="9"/>
        <v>0</v>
      </c>
      <c r="L342" s="178">
        <v>21</v>
      </c>
      <c r="M342" s="178">
        <f t="shared" si="10"/>
        <v>0</v>
      </c>
      <c r="N342" s="178">
        <v>0</v>
      </c>
      <c r="O342" s="178">
        <f t="shared" si="11"/>
        <v>0</v>
      </c>
      <c r="P342" s="178">
        <v>0</v>
      </c>
      <c r="Q342" s="178">
        <f t="shared" si="12"/>
        <v>0</v>
      </c>
      <c r="R342" s="178"/>
      <c r="S342" s="178" t="s">
        <v>237</v>
      </c>
      <c r="T342" s="179" t="s">
        <v>238</v>
      </c>
      <c r="U342" s="162">
        <v>0</v>
      </c>
      <c r="V342" s="162">
        <f t="shared" si="13"/>
        <v>0</v>
      </c>
      <c r="W342" s="162"/>
      <c r="X342" s="152"/>
      <c r="Y342" s="152"/>
      <c r="Z342" s="152"/>
      <c r="AA342" s="152"/>
      <c r="AB342" s="152"/>
      <c r="AC342" s="152"/>
      <c r="AD342" s="152"/>
      <c r="AE342" s="152"/>
      <c r="AF342" s="152"/>
      <c r="AG342" s="152" t="s">
        <v>591</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v>132</v>
      </c>
      <c r="B343" s="160" t="s">
        <v>662</v>
      </c>
      <c r="C343" s="194" t="s">
        <v>663</v>
      </c>
      <c r="D343" s="161" t="s">
        <v>0</v>
      </c>
      <c r="E343" s="188"/>
      <c r="F343" s="163"/>
      <c r="G343" s="162">
        <f t="shared" si="7"/>
        <v>0</v>
      </c>
      <c r="H343" s="163"/>
      <c r="I343" s="162">
        <f t="shared" si="8"/>
        <v>0</v>
      </c>
      <c r="J343" s="163"/>
      <c r="K343" s="162">
        <f t="shared" si="9"/>
        <v>0</v>
      </c>
      <c r="L343" s="162">
        <v>21</v>
      </c>
      <c r="M343" s="162">
        <f t="shared" si="10"/>
        <v>0</v>
      </c>
      <c r="N343" s="162">
        <v>0</v>
      </c>
      <c r="O343" s="162">
        <f t="shared" si="11"/>
        <v>0</v>
      </c>
      <c r="P343" s="162">
        <v>0</v>
      </c>
      <c r="Q343" s="162">
        <f t="shared" si="12"/>
        <v>0</v>
      </c>
      <c r="R343" s="162" t="s">
        <v>664</v>
      </c>
      <c r="S343" s="162" t="s">
        <v>198</v>
      </c>
      <c r="T343" s="162" t="s">
        <v>198</v>
      </c>
      <c r="U343" s="162">
        <v>0</v>
      </c>
      <c r="V343" s="162">
        <f t="shared" si="13"/>
        <v>0</v>
      </c>
      <c r="W343" s="162"/>
      <c r="X343" s="152"/>
      <c r="Y343" s="152"/>
      <c r="Z343" s="152"/>
      <c r="AA343" s="152"/>
      <c r="AB343" s="152"/>
      <c r="AC343" s="152"/>
      <c r="AD343" s="152"/>
      <c r="AE343" s="152"/>
      <c r="AF343" s="152"/>
      <c r="AG343" s="152" t="s">
        <v>606</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59"/>
      <c r="B344" s="160"/>
      <c r="C344" s="273" t="s">
        <v>607</v>
      </c>
      <c r="D344" s="274"/>
      <c r="E344" s="274"/>
      <c r="F344" s="274"/>
      <c r="G344" s="274"/>
      <c r="H344" s="162"/>
      <c r="I344" s="162"/>
      <c r="J344" s="162"/>
      <c r="K344" s="162"/>
      <c r="L344" s="162"/>
      <c r="M344" s="162"/>
      <c r="N344" s="162"/>
      <c r="O344" s="162"/>
      <c r="P344" s="162"/>
      <c r="Q344" s="162"/>
      <c r="R344" s="162"/>
      <c r="S344" s="162"/>
      <c r="T344" s="162"/>
      <c r="U344" s="162"/>
      <c r="V344" s="162"/>
      <c r="W344" s="162"/>
      <c r="X344" s="152"/>
      <c r="Y344" s="152"/>
      <c r="Z344" s="152"/>
      <c r="AA344" s="152"/>
      <c r="AB344" s="152"/>
      <c r="AC344" s="152"/>
      <c r="AD344" s="152"/>
      <c r="AE344" s="152"/>
      <c r="AF344" s="152"/>
      <c r="AG344" s="152" t="s">
        <v>201</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x14ac:dyDescent="0.2">
      <c r="A345" s="167" t="s">
        <v>192</v>
      </c>
      <c r="B345" s="168" t="s">
        <v>120</v>
      </c>
      <c r="C345" s="190" t="s">
        <v>121</v>
      </c>
      <c r="D345" s="169"/>
      <c r="E345" s="170"/>
      <c r="F345" s="171"/>
      <c r="G345" s="171">
        <f>SUMIF(AG346:AG368,"&lt;&gt;NOR",G346:G368)</f>
        <v>0</v>
      </c>
      <c r="H345" s="171"/>
      <c r="I345" s="171">
        <f>SUM(I346:I368)</f>
        <v>0</v>
      </c>
      <c r="J345" s="171"/>
      <c r="K345" s="171">
        <f>SUM(K346:K368)</f>
        <v>0</v>
      </c>
      <c r="L345" s="171"/>
      <c r="M345" s="171">
        <f>SUM(M346:M368)</f>
        <v>0</v>
      </c>
      <c r="N345" s="171"/>
      <c r="O345" s="171">
        <f>SUM(O346:O368)</f>
        <v>0</v>
      </c>
      <c r="P345" s="171"/>
      <c r="Q345" s="171">
        <f>SUM(Q346:Q368)</f>
        <v>0</v>
      </c>
      <c r="R345" s="171"/>
      <c r="S345" s="171"/>
      <c r="T345" s="172"/>
      <c r="U345" s="166"/>
      <c r="V345" s="166">
        <f>SUM(V346:V368)</f>
        <v>9.32</v>
      </c>
      <c r="W345" s="166"/>
      <c r="AG345" t="s">
        <v>193</v>
      </c>
    </row>
    <row r="346" spans="1:60" outlineLevel="1" x14ac:dyDescent="0.2">
      <c r="A346" s="173">
        <v>133</v>
      </c>
      <c r="B346" s="174" t="s">
        <v>665</v>
      </c>
      <c r="C346" s="191" t="s">
        <v>666</v>
      </c>
      <c r="D346" s="175" t="s">
        <v>206</v>
      </c>
      <c r="E346" s="176">
        <v>20.7</v>
      </c>
      <c r="F346" s="177"/>
      <c r="G346" s="178">
        <f>ROUND(E346*F346,2)</f>
        <v>0</v>
      </c>
      <c r="H346" s="177"/>
      <c r="I346" s="178">
        <f>ROUND(E346*H346,2)</f>
        <v>0</v>
      </c>
      <c r="J346" s="177"/>
      <c r="K346" s="178">
        <f>ROUND(E346*J346,2)</f>
        <v>0</v>
      </c>
      <c r="L346" s="178">
        <v>21</v>
      </c>
      <c r="M346" s="178">
        <f>G346*(1+L346/100)</f>
        <v>0</v>
      </c>
      <c r="N346" s="178">
        <v>0</v>
      </c>
      <c r="O346" s="178">
        <f>ROUND(E346*N346,2)</f>
        <v>0</v>
      </c>
      <c r="P346" s="178">
        <v>0</v>
      </c>
      <c r="Q346" s="178">
        <f>ROUND(E346*P346,2)</f>
        <v>0</v>
      </c>
      <c r="R346" s="178" t="s">
        <v>667</v>
      </c>
      <c r="S346" s="178" t="s">
        <v>198</v>
      </c>
      <c r="T346" s="179" t="s">
        <v>198</v>
      </c>
      <c r="U346" s="162">
        <v>0.45</v>
      </c>
      <c r="V346" s="162">
        <f>ROUND(E346*U346,2)</f>
        <v>9.32</v>
      </c>
      <c r="W346" s="162"/>
      <c r="X346" s="152"/>
      <c r="Y346" s="152"/>
      <c r="Z346" s="152"/>
      <c r="AA346" s="152"/>
      <c r="AB346" s="152"/>
      <c r="AC346" s="152"/>
      <c r="AD346" s="152"/>
      <c r="AE346" s="152"/>
      <c r="AF346" s="152"/>
      <c r="AG346" s="152" t="s">
        <v>591</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x14ac:dyDescent="0.2">
      <c r="A347" s="159"/>
      <c r="B347" s="160"/>
      <c r="C347" s="192" t="s">
        <v>668</v>
      </c>
      <c r="D347" s="164"/>
      <c r="E347" s="165">
        <v>20.7</v>
      </c>
      <c r="F347" s="162"/>
      <c r="G347" s="162"/>
      <c r="H347" s="162"/>
      <c r="I347" s="162"/>
      <c r="J347" s="162"/>
      <c r="K347" s="162"/>
      <c r="L347" s="162"/>
      <c r="M347" s="162"/>
      <c r="N347" s="162"/>
      <c r="O347" s="162"/>
      <c r="P347" s="162"/>
      <c r="Q347" s="162"/>
      <c r="R347" s="162"/>
      <c r="S347" s="162"/>
      <c r="T347" s="162"/>
      <c r="U347" s="162"/>
      <c r="V347" s="162"/>
      <c r="W347" s="162"/>
      <c r="X347" s="152"/>
      <c r="Y347" s="152"/>
      <c r="Z347" s="152"/>
      <c r="AA347" s="152"/>
      <c r="AB347" s="152"/>
      <c r="AC347" s="152"/>
      <c r="AD347" s="152"/>
      <c r="AE347" s="152"/>
      <c r="AF347" s="152"/>
      <c r="AG347" s="152" t="s">
        <v>203</v>
      </c>
      <c r="AH347" s="152">
        <v>0</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
      <c r="A348" s="173">
        <v>134</v>
      </c>
      <c r="B348" s="174" t="s">
        <v>669</v>
      </c>
      <c r="C348" s="191" t="s">
        <v>670</v>
      </c>
      <c r="D348" s="175" t="s">
        <v>206</v>
      </c>
      <c r="E348" s="176">
        <v>11.5</v>
      </c>
      <c r="F348" s="177"/>
      <c r="G348" s="178">
        <f>ROUND(E348*F348,2)</f>
        <v>0</v>
      </c>
      <c r="H348" s="177"/>
      <c r="I348" s="178">
        <f>ROUND(E348*H348,2)</f>
        <v>0</v>
      </c>
      <c r="J348" s="177"/>
      <c r="K348" s="178">
        <f>ROUND(E348*J348,2)</f>
        <v>0</v>
      </c>
      <c r="L348" s="178">
        <v>21</v>
      </c>
      <c r="M348" s="178">
        <f>G348*(1+L348/100)</f>
        <v>0</v>
      </c>
      <c r="N348" s="178">
        <v>0</v>
      </c>
      <c r="O348" s="178">
        <f>ROUND(E348*N348,2)</f>
        <v>0</v>
      </c>
      <c r="P348" s="178">
        <v>0</v>
      </c>
      <c r="Q348" s="178">
        <f>ROUND(E348*P348,2)</f>
        <v>0</v>
      </c>
      <c r="R348" s="178"/>
      <c r="S348" s="178" t="s">
        <v>237</v>
      </c>
      <c r="T348" s="179" t="s">
        <v>238</v>
      </c>
      <c r="U348" s="162">
        <v>0</v>
      </c>
      <c r="V348" s="162">
        <f>ROUND(E348*U348,2)</f>
        <v>0</v>
      </c>
      <c r="W348" s="162"/>
      <c r="X348" s="152"/>
      <c r="Y348" s="152"/>
      <c r="Z348" s="152"/>
      <c r="AA348" s="152"/>
      <c r="AB348" s="152"/>
      <c r="AC348" s="152"/>
      <c r="AD348" s="152"/>
      <c r="AE348" s="152"/>
      <c r="AF348" s="152"/>
      <c r="AG348" s="152" t="s">
        <v>591</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x14ac:dyDescent="0.2">
      <c r="A349" s="159"/>
      <c r="B349" s="160"/>
      <c r="C349" s="192" t="s">
        <v>671</v>
      </c>
      <c r="D349" s="164"/>
      <c r="E349" s="165">
        <v>11.5</v>
      </c>
      <c r="F349" s="162"/>
      <c r="G349" s="162"/>
      <c r="H349" s="162"/>
      <c r="I349" s="162"/>
      <c r="J349" s="162"/>
      <c r="K349" s="162"/>
      <c r="L349" s="162"/>
      <c r="M349" s="162"/>
      <c r="N349" s="162"/>
      <c r="O349" s="162"/>
      <c r="P349" s="162"/>
      <c r="Q349" s="162"/>
      <c r="R349" s="162"/>
      <c r="S349" s="162"/>
      <c r="T349" s="162"/>
      <c r="U349" s="162"/>
      <c r="V349" s="162"/>
      <c r="W349" s="162"/>
      <c r="X349" s="152"/>
      <c r="Y349" s="152"/>
      <c r="Z349" s="152"/>
      <c r="AA349" s="152"/>
      <c r="AB349" s="152"/>
      <c r="AC349" s="152"/>
      <c r="AD349" s="152"/>
      <c r="AE349" s="152"/>
      <c r="AF349" s="152"/>
      <c r="AG349" s="152" t="s">
        <v>203</v>
      </c>
      <c r="AH349" s="152">
        <v>0</v>
      </c>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80">
        <v>135</v>
      </c>
      <c r="B350" s="181" t="s">
        <v>672</v>
      </c>
      <c r="C350" s="193" t="s">
        <v>673</v>
      </c>
      <c r="D350" s="182" t="s">
        <v>206</v>
      </c>
      <c r="E350" s="183">
        <v>6.3</v>
      </c>
      <c r="F350" s="184"/>
      <c r="G350" s="185">
        <f t="shared" ref="G350:G356" si="14">ROUND(E350*F350,2)</f>
        <v>0</v>
      </c>
      <c r="H350" s="184"/>
      <c r="I350" s="185">
        <f t="shared" ref="I350:I356" si="15">ROUND(E350*H350,2)</f>
        <v>0</v>
      </c>
      <c r="J350" s="184"/>
      <c r="K350" s="185">
        <f t="shared" ref="K350:K356" si="16">ROUND(E350*J350,2)</f>
        <v>0</v>
      </c>
      <c r="L350" s="185">
        <v>21</v>
      </c>
      <c r="M350" s="185">
        <f t="shared" ref="M350:M356" si="17">G350*(1+L350/100)</f>
        <v>0</v>
      </c>
      <c r="N350" s="185">
        <v>0</v>
      </c>
      <c r="O350" s="185">
        <f t="shared" ref="O350:O356" si="18">ROUND(E350*N350,2)</f>
        <v>0</v>
      </c>
      <c r="P350" s="185">
        <v>0</v>
      </c>
      <c r="Q350" s="185">
        <f t="shared" ref="Q350:Q356" si="19">ROUND(E350*P350,2)</f>
        <v>0</v>
      </c>
      <c r="R350" s="185"/>
      <c r="S350" s="185" t="s">
        <v>237</v>
      </c>
      <c r="T350" s="186" t="s">
        <v>238</v>
      </c>
      <c r="U350" s="162">
        <v>0</v>
      </c>
      <c r="V350" s="162">
        <f t="shared" ref="V350:V356" si="20">ROUND(E350*U350,2)</f>
        <v>0</v>
      </c>
      <c r="W350" s="162"/>
      <c r="X350" s="152"/>
      <c r="Y350" s="152"/>
      <c r="Z350" s="152"/>
      <c r="AA350" s="152"/>
      <c r="AB350" s="152"/>
      <c r="AC350" s="152"/>
      <c r="AD350" s="152"/>
      <c r="AE350" s="152"/>
      <c r="AF350" s="152"/>
      <c r="AG350" s="152" t="s">
        <v>591</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80">
        <v>136</v>
      </c>
      <c r="B351" s="181" t="s">
        <v>674</v>
      </c>
      <c r="C351" s="193" t="s">
        <v>675</v>
      </c>
      <c r="D351" s="182" t="s">
        <v>386</v>
      </c>
      <c r="E351" s="183">
        <v>5</v>
      </c>
      <c r="F351" s="184"/>
      <c r="G351" s="185">
        <f t="shared" si="14"/>
        <v>0</v>
      </c>
      <c r="H351" s="184"/>
      <c r="I351" s="185">
        <f t="shared" si="15"/>
        <v>0</v>
      </c>
      <c r="J351" s="184"/>
      <c r="K351" s="185">
        <f t="shared" si="16"/>
        <v>0</v>
      </c>
      <c r="L351" s="185">
        <v>21</v>
      </c>
      <c r="M351" s="185">
        <f t="shared" si="17"/>
        <v>0</v>
      </c>
      <c r="N351" s="185">
        <v>0</v>
      </c>
      <c r="O351" s="185">
        <f t="shared" si="18"/>
        <v>0</v>
      </c>
      <c r="P351" s="185">
        <v>0</v>
      </c>
      <c r="Q351" s="185">
        <f t="shared" si="19"/>
        <v>0</v>
      </c>
      <c r="R351" s="185"/>
      <c r="S351" s="185" t="s">
        <v>237</v>
      </c>
      <c r="T351" s="186" t="s">
        <v>238</v>
      </c>
      <c r="U351" s="162">
        <v>0</v>
      </c>
      <c r="V351" s="162">
        <f t="shared" si="20"/>
        <v>0</v>
      </c>
      <c r="W351" s="162"/>
      <c r="X351" s="152"/>
      <c r="Y351" s="152"/>
      <c r="Z351" s="152"/>
      <c r="AA351" s="152"/>
      <c r="AB351" s="152"/>
      <c r="AC351" s="152"/>
      <c r="AD351" s="152"/>
      <c r="AE351" s="152"/>
      <c r="AF351" s="152"/>
      <c r="AG351" s="152" t="s">
        <v>591</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80">
        <v>137</v>
      </c>
      <c r="B352" s="181" t="s">
        <v>676</v>
      </c>
      <c r="C352" s="193" t="s">
        <v>677</v>
      </c>
      <c r="D352" s="182" t="s">
        <v>386</v>
      </c>
      <c r="E352" s="183">
        <v>2</v>
      </c>
      <c r="F352" s="184"/>
      <c r="G352" s="185">
        <f t="shared" si="14"/>
        <v>0</v>
      </c>
      <c r="H352" s="184"/>
      <c r="I352" s="185">
        <f t="shared" si="15"/>
        <v>0</v>
      </c>
      <c r="J352" s="184"/>
      <c r="K352" s="185">
        <f t="shared" si="16"/>
        <v>0</v>
      </c>
      <c r="L352" s="185">
        <v>21</v>
      </c>
      <c r="M352" s="185">
        <f t="shared" si="17"/>
        <v>0</v>
      </c>
      <c r="N352" s="185">
        <v>0</v>
      </c>
      <c r="O352" s="185">
        <f t="shared" si="18"/>
        <v>0</v>
      </c>
      <c r="P352" s="185">
        <v>0</v>
      </c>
      <c r="Q352" s="185">
        <f t="shared" si="19"/>
        <v>0</v>
      </c>
      <c r="R352" s="185"/>
      <c r="S352" s="185" t="s">
        <v>237</v>
      </c>
      <c r="T352" s="186" t="s">
        <v>238</v>
      </c>
      <c r="U352" s="162">
        <v>0</v>
      </c>
      <c r="V352" s="162">
        <f t="shared" si="20"/>
        <v>0</v>
      </c>
      <c r="W352" s="162"/>
      <c r="X352" s="152"/>
      <c r="Y352" s="152"/>
      <c r="Z352" s="152"/>
      <c r="AA352" s="152"/>
      <c r="AB352" s="152"/>
      <c r="AC352" s="152"/>
      <c r="AD352" s="152"/>
      <c r="AE352" s="152"/>
      <c r="AF352" s="152"/>
      <c r="AG352" s="152" t="s">
        <v>591</v>
      </c>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1" x14ac:dyDescent="0.2">
      <c r="A353" s="180">
        <v>138</v>
      </c>
      <c r="B353" s="181" t="s">
        <v>678</v>
      </c>
      <c r="C353" s="193" t="s">
        <v>679</v>
      </c>
      <c r="D353" s="182" t="s">
        <v>386</v>
      </c>
      <c r="E353" s="183">
        <v>2</v>
      </c>
      <c r="F353" s="184"/>
      <c r="G353" s="185">
        <f t="shared" si="14"/>
        <v>0</v>
      </c>
      <c r="H353" s="184"/>
      <c r="I353" s="185">
        <f t="shared" si="15"/>
        <v>0</v>
      </c>
      <c r="J353" s="184"/>
      <c r="K353" s="185">
        <f t="shared" si="16"/>
        <v>0</v>
      </c>
      <c r="L353" s="185">
        <v>21</v>
      </c>
      <c r="M353" s="185">
        <f t="shared" si="17"/>
        <v>0</v>
      </c>
      <c r="N353" s="185">
        <v>0</v>
      </c>
      <c r="O353" s="185">
        <f t="shared" si="18"/>
        <v>0</v>
      </c>
      <c r="P353" s="185">
        <v>0</v>
      </c>
      <c r="Q353" s="185">
        <f t="shared" si="19"/>
        <v>0</v>
      </c>
      <c r="R353" s="185"/>
      <c r="S353" s="185" t="s">
        <v>237</v>
      </c>
      <c r="T353" s="186" t="s">
        <v>238</v>
      </c>
      <c r="U353" s="162">
        <v>0</v>
      </c>
      <c r="V353" s="162">
        <f t="shared" si="20"/>
        <v>0</v>
      </c>
      <c r="W353" s="162"/>
      <c r="X353" s="152"/>
      <c r="Y353" s="152"/>
      <c r="Z353" s="152"/>
      <c r="AA353" s="152"/>
      <c r="AB353" s="152"/>
      <c r="AC353" s="152"/>
      <c r="AD353" s="152"/>
      <c r="AE353" s="152"/>
      <c r="AF353" s="152"/>
      <c r="AG353" s="152" t="s">
        <v>591</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80">
        <v>139</v>
      </c>
      <c r="B354" s="181" t="s">
        <v>680</v>
      </c>
      <c r="C354" s="193" t="s">
        <v>681</v>
      </c>
      <c r="D354" s="182" t="s">
        <v>386</v>
      </c>
      <c r="E354" s="183">
        <v>2</v>
      </c>
      <c r="F354" s="184"/>
      <c r="G354" s="185">
        <f t="shared" si="14"/>
        <v>0</v>
      </c>
      <c r="H354" s="184"/>
      <c r="I354" s="185">
        <f t="shared" si="15"/>
        <v>0</v>
      </c>
      <c r="J354" s="184"/>
      <c r="K354" s="185">
        <f t="shared" si="16"/>
        <v>0</v>
      </c>
      <c r="L354" s="185">
        <v>21</v>
      </c>
      <c r="M354" s="185">
        <f t="shared" si="17"/>
        <v>0</v>
      </c>
      <c r="N354" s="185">
        <v>0</v>
      </c>
      <c r="O354" s="185">
        <f t="shared" si="18"/>
        <v>0</v>
      </c>
      <c r="P354" s="185">
        <v>0</v>
      </c>
      <c r="Q354" s="185">
        <f t="shared" si="19"/>
        <v>0</v>
      </c>
      <c r="R354" s="185"/>
      <c r="S354" s="185" t="s">
        <v>237</v>
      </c>
      <c r="T354" s="186" t="s">
        <v>238</v>
      </c>
      <c r="U354" s="162">
        <v>0</v>
      </c>
      <c r="V354" s="162">
        <f t="shared" si="20"/>
        <v>0</v>
      </c>
      <c r="W354" s="162"/>
      <c r="X354" s="152"/>
      <c r="Y354" s="152"/>
      <c r="Z354" s="152"/>
      <c r="AA354" s="152"/>
      <c r="AB354" s="152"/>
      <c r="AC354" s="152"/>
      <c r="AD354" s="152"/>
      <c r="AE354" s="152"/>
      <c r="AF354" s="152"/>
      <c r="AG354" s="152" t="s">
        <v>591</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x14ac:dyDescent="0.2">
      <c r="A355" s="180">
        <v>140</v>
      </c>
      <c r="B355" s="181" t="s">
        <v>682</v>
      </c>
      <c r="C355" s="193" t="s">
        <v>683</v>
      </c>
      <c r="D355" s="182" t="s">
        <v>386</v>
      </c>
      <c r="E355" s="183">
        <v>2</v>
      </c>
      <c r="F355" s="184"/>
      <c r="G355" s="185">
        <f t="shared" si="14"/>
        <v>0</v>
      </c>
      <c r="H355" s="184"/>
      <c r="I355" s="185">
        <f t="shared" si="15"/>
        <v>0</v>
      </c>
      <c r="J355" s="184"/>
      <c r="K355" s="185">
        <f t="shared" si="16"/>
        <v>0</v>
      </c>
      <c r="L355" s="185">
        <v>21</v>
      </c>
      <c r="M355" s="185">
        <f t="shared" si="17"/>
        <v>0</v>
      </c>
      <c r="N355" s="185">
        <v>0</v>
      </c>
      <c r="O355" s="185">
        <f t="shared" si="18"/>
        <v>0</v>
      </c>
      <c r="P355" s="185">
        <v>0</v>
      </c>
      <c r="Q355" s="185">
        <f t="shared" si="19"/>
        <v>0</v>
      </c>
      <c r="R355" s="185"/>
      <c r="S355" s="185" t="s">
        <v>237</v>
      </c>
      <c r="T355" s="186" t="s">
        <v>238</v>
      </c>
      <c r="U355" s="162">
        <v>0</v>
      </c>
      <c r="V355" s="162">
        <f t="shared" si="20"/>
        <v>0</v>
      </c>
      <c r="W355" s="162"/>
      <c r="X355" s="152"/>
      <c r="Y355" s="152"/>
      <c r="Z355" s="152"/>
      <c r="AA355" s="152"/>
      <c r="AB355" s="152"/>
      <c r="AC355" s="152"/>
      <c r="AD355" s="152"/>
      <c r="AE355" s="152"/>
      <c r="AF355" s="152"/>
      <c r="AG355" s="152" t="s">
        <v>591</v>
      </c>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73">
        <v>141</v>
      </c>
      <c r="B356" s="174" t="s">
        <v>120</v>
      </c>
      <c r="C356" s="191" t="s">
        <v>684</v>
      </c>
      <c r="D356" s="175" t="s">
        <v>288</v>
      </c>
      <c r="E356" s="176">
        <v>21.6</v>
      </c>
      <c r="F356" s="177"/>
      <c r="G356" s="178">
        <f t="shared" si="14"/>
        <v>0</v>
      </c>
      <c r="H356" s="177"/>
      <c r="I356" s="178">
        <f t="shared" si="15"/>
        <v>0</v>
      </c>
      <c r="J356" s="177"/>
      <c r="K356" s="178">
        <f t="shared" si="16"/>
        <v>0</v>
      </c>
      <c r="L356" s="178">
        <v>21</v>
      </c>
      <c r="M356" s="178">
        <f t="shared" si="17"/>
        <v>0</v>
      </c>
      <c r="N356" s="178">
        <v>0</v>
      </c>
      <c r="O356" s="178">
        <f t="shared" si="18"/>
        <v>0</v>
      </c>
      <c r="P356" s="178">
        <v>0</v>
      </c>
      <c r="Q356" s="178">
        <f t="shared" si="19"/>
        <v>0</v>
      </c>
      <c r="R356" s="178"/>
      <c r="S356" s="178" t="s">
        <v>237</v>
      </c>
      <c r="T356" s="179" t="s">
        <v>238</v>
      </c>
      <c r="U356" s="162">
        <v>0</v>
      </c>
      <c r="V356" s="162">
        <f t="shared" si="20"/>
        <v>0</v>
      </c>
      <c r="W356" s="162"/>
      <c r="X356" s="152"/>
      <c r="Y356" s="152"/>
      <c r="Z356" s="152"/>
      <c r="AA356" s="152"/>
      <c r="AB356" s="152"/>
      <c r="AC356" s="152"/>
      <c r="AD356" s="152"/>
      <c r="AE356" s="152"/>
      <c r="AF356" s="152"/>
      <c r="AG356" s="152" t="s">
        <v>591</v>
      </c>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1" x14ac:dyDescent="0.2">
      <c r="A357" s="159"/>
      <c r="B357" s="160"/>
      <c r="C357" s="192" t="s">
        <v>685</v>
      </c>
      <c r="D357" s="164"/>
      <c r="E357" s="165">
        <v>21.6</v>
      </c>
      <c r="F357" s="162"/>
      <c r="G357" s="162"/>
      <c r="H357" s="162"/>
      <c r="I357" s="162"/>
      <c r="J357" s="162"/>
      <c r="K357" s="162"/>
      <c r="L357" s="162"/>
      <c r="M357" s="162"/>
      <c r="N357" s="162"/>
      <c r="O357" s="162"/>
      <c r="P357" s="162"/>
      <c r="Q357" s="162"/>
      <c r="R357" s="162"/>
      <c r="S357" s="162"/>
      <c r="T357" s="162"/>
      <c r="U357" s="162"/>
      <c r="V357" s="162"/>
      <c r="W357" s="162"/>
      <c r="X357" s="152"/>
      <c r="Y357" s="152"/>
      <c r="Z357" s="152"/>
      <c r="AA357" s="152"/>
      <c r="AB357" s="152"/>
      <c r="AC357" s="152"/>
      <c r="AD357" s="152"/>
      <c r="AE357" s="152"/>
      <c r="AF357" s="152"/>
      <c r="AG357" s="152" t="s">
        <v>203</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ht="22.5" outlineLevel="1" x14ac:dyDescent="0.2">
      <c r="A358" s="180">
        <v>142</v>
      </c>
      <c r="B358" s="181" t="s">
        <v>686</v>
      </c>
      <c r="C358" s="193" t="s">
        <v>687</v>
      </c>
      <c r="D358" s="182" t="s">
        <v>386</v>
      </c>
      <c r="E358" s="183">
        <v>1</v>
      </c>
      <c r="F358" s="184"/>
      <c r="G358" s="185">
        <f>ROUND(E358*F358,2)</f>
        <v>0</v>
      </c>
      <c r="H358" s="184"/>
      <c r="I358" s="185">
        <f>ROUND(E358*H358,2)</f>
        <v>0</v>
      </c>
      <c r="J358" s="184"/>
      <c r="K358" s="185">
        <f>ROUND(E358*J358,2)</f>
        <v>0</v>
      </c>
      <c r="L358" s="185">
        <v>21</v>
      </c>
      <c r="M358" s="185">
        <f>G358*(1+L358/100)</f>
        <v>0</v>
      </c>
      <c r="N358" s="185">
        <v>0</v>
      </c>
      <c r="O358" s="185">
        <f>ROUND(E358*N358,2)</f>
        <v>0</v>
      </c>
      <c r="P358" s="185">
        <v>0</v>
      </c>
      <c r="Q358" s="185">
        <f>ROUND(E358*P358,2)</f>
        <v>0</v>
      </c>
      <c r="R358" s="185"/>
      <c r="S358" s="185" t="s">
        <v>237</v>
      </c>
      <c r="T358" s="186" t="s">
        <v>238</v>
      </c>
      <c r="U358" s="162">
        <v>0</v>
      </c>
      <c r="V358" s="162">
        <f>ROUND(E358*U358,2)</f>
        <v>0</v>
      </c>
      <c r="W358" s="162"/>
      <c r="X358" s="152"/>
      <c r="Y358" s="152"/>
      <c r="Z358" s="152"/>
      <c r="AA358" s="152"/>
      <c r="AB358" s="152"/>
      <c r="AC358" s="152"/>
      <c r="AD358" s="152"/>
      <c r="AE358" s="152"/>
      <c r="AF358" s="152"/>
      <c r="AG358" s="152" t="s">
        <v>591</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x14ac:dyDescent="0.2">
      <c r="A359" s="173">
        <v>143</v>
      </c>
      <c r="B359" s="174" t="s">
        <v>688</v>
      </c>
      <c r="C359" s="191" t="s">
        <v>689</v>
      </c>
      <c r="D359" s="175" t="s">
        <v>206</v>
      </c>
      <c r="E359" s="176">
        <v>20.7</v>
      </c>
      <c r="F359" s="177"/>
      <c r="G359" s="178">
        <f>ROUND(E359*F359,2)</f>
        <v>0</v>
      </c>
      <c r="H359" s="177"/>
      <c r="I359" s="178">
        <f>ROUND(E359*H359,2)</f>
        <v>0</v>
      </c>
      <c r="J359" s="177"/>
      <c r="K359" s="178">
        <f>ROUND(E359*J359,2)</f>
        <v>0</v>
      </c>
      <c r="L359" s="178">
        <v>21</v>
      </c>
      <c r="M359" s="178">
        <f>G359*(1+L359/100)</f>
        <v>0</v>
      </c>
      <c r="N359" s="178">
        <v>0</v>
      </c>
      <c r="O359" s="178">
        <f>ROUND(E359*N359,2)</f>
        <v>0</v>
      </c>
      <c r="P359" s="178">
        <v>0</v>
      </c>
      <c r="Q359" s="178">
        <f>ROUND(E359*P359,2)</f>
        <v>0</v>
      </c>
      <c r="R359" s="178"/>
      <c r="S359" s="178" t="s">
        <v>237</v>
      </c>
      <c r="T359" s="179" t="s">
        <v>238</v>
      </c>
      <c r="U359" s="162">
        <v>0</v>
      </c>
      <c r="V359" s="162">
        <f>ROUND(E359*U359,2)</f>
        <v>0</v>
      </c>
      <c r="W359" s="162"/>
      <c r="X359" s="152"/>
      <c r="Y359" s="152"/>
      <c r="Z359" s="152"/>
      <c r="AA359" s="152"/>
      <c r="AB359" s="152"/>
      <c r="AC359" s="152"/>
      <c r="AD359" s="152"/>
      <c r="AE359" s="152"/>
      <c r="AF359" s="152"/>
      <c r="AG359" s="152" t="s">
        <v>591</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59"/>
      <c r="B360" s="160"/>
      <c r="C360" s="192" t="s">
        <v>690</v>
      </c>
      <c r="D360" s="164"/>
      <c r="E360" s="165">
        <v>20.7</v>
      </c>
      <c r="F360" s="162"/>
      <c r="G360" s="162"/>
      <c r="H360" s="162"/>
      <c r="I360" s="162"/>
      <c r="J360" s="162"/>
      <c r="K360" s="162"/>
      <c r="L360" s="162"/>
      <c r="M360" s="162"/>
      <c r="N360" s="162"/>
      <c r="O360" s="162"/>
      <c r="P360" s="162"/>
      <c r="Q360" s="162"/>
      <c r="R360" s="162"/>
      <c r="S360" s="162"/>
      <c r="T360" s="162"/>
      <c r="U360" s="162"/>
      <c r="V360" s="162"/>
      <c r="W360" s="162"/>
      <c r="X360" s="152"/>
      <c r="Y360" s="152"/>
      <c r="Z360" s="152"/>
      <c r="AA360" s="152"/>
      <c r="AB360" s="152"/>
      <c r="AC360" s="152"/>
      <c r="AD360" s="152"/>
      <c r="AE360" s="152"/>
      <c r="AF360" s="152"/>
      <c r="AG360" s="152" t="s">
        <v>203</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80">
        <v>144</v>
      </c>
      <c r="B361" s="181" t="s">
        <v>691</v>
      </c>
      <c r="C361" s="193" t="s">
        <v>692</v>
      </c>
      <c r="D361" s="182" t="s">
        <v>386</v>
      </c>
      <c r="E361" s="183">
        <v>1</v>
      </c>
      <c r="F361" s="184"/>
      <c r="G361" s="185">
        <f>ROUND(E361*F361,2)</f>
        <v>0</v>
      </c>
      <c r="H361" s="184"/>
      <c r="I361" s="185">
        <f>ROUND(E361*H361,2)</f>
        <v>0</v>
      </c>
      <c r="J361" s="184"/>
      <c r="K361" s="185">
        <f>ROUND(E361*J361,2)</f>
        <v>0</v>
      </c>
      <c r="L361" s="185">
        <v>21</v>
      </c>
      <c r="M361" s="185">
        <f>G361*(1+L361/100)</f>
        <v>0</v>
      </c>
      <c r="N361" s="185">
        <v>0</v>
      </c>
      <c r="O361" s="185">
        <f>ROUND(E361*N361,2)</f>
        <v>0</v>
      </c>
      <c r="P361" s="185">
        <v>0</v>
      </c>
      <c r="Q361" s="185">
        <f>ROUND(E361*P361,2)</f>
        <v>0</v>
      </c>
      <c r="R361" s="185"/>
      <c r="S361" s="185" t="s">
        <v>237</v>
      </c>
      <c r="T361" s="186" t="s">
        <v>238</v>
      </c>
      <c r="U361" s="162">
        <v>0</v>
      </c>
      <c r="V361" s="162">
        <f>ROUND(E361*U361,2)</f>
        <v>0</v>
      </c>
      <c r="W361" s="162"/>
      <c r="X361" s="152"/>
      <c r="Y361" s="152"/>
      <c r="Z361" s="152"/>
      <c r="AA361" s="152"/>
      <c r="AB361" s="152"/>
      <c r="AC361" s="152"/>
      <c r="AD361" s="152"/>
      <c r="AE361" s="152"/>
      <c r="AF361" s="152"/>
      <c r="AG361" s="152" t="s">
        <v>591</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ht="45" outlineLevel="1" x14ac:dyDescent="0.2">
      <c r="A362" s="180">
        <v>145</v>
      </c>
      <c r="B362" s="181" t="s">
        <v>693</v>
      </c>
      <c r="C362" s="193" t="s">
        <v>1523</v>
      </c>
      <c r="D362" s="182" t="s">
        <v>386</v>
      </c>
      <c r="E362" s="183">
        <v>1</v>
      </c>
      <c r="F362" s="184"/>
      <c r="G362" s="185">
        <f>ROUND(E362*F362,2)</f>
        <v>0</v>
      </c>
      <c r="H362" s="184"/>
      <c r="I362" s="185">
        <f>ROUND(E362*H362,2)</f>
        <v>0</v>
      </c>
      <c r="J362" s="184"/>
      <c r="K362" s="185">
        <f>ROUND(E362*J362,2)</f>
        <v>0</v>
      </c>
      <c r="L362" s="185">
        <v>21</v>
      </c>
      <c r="M362" s="185">
        <f>G362*(1+L362/100)</f>
        <v>0</v>
      </c>
      <c r="N362" s="185">
        <v>0</v>
      </c>
      <c r="O362" s="185">
        <f>ROUND(E362*N362,2)</f>
        <v>0</v>
      </c>
      <c r="P362" s="185">
        <v>0</v>
      </c>
      <c r="Q362" s="185">
        <f>ROUND(E362*P362,2)</f>
        <v>0</v>
      </c>
      <c r="R362" s="185"/>
      <c r="S362" s="185" t="s">
        <v>237</v>
      </c>
      <c r="T362" s="186" t="s">
        <v>238</v>
      </c>
      <c r="U362" s="162">
        <v>0</v>
      </c>
      <c r="V362" s="162">
        <f>ROUND(E362*U362,2)</f>
        <v>0</v>
      </c>
      <c r="W362" s="162"/>
      <c r="X362" s="152"/>
      <c r="Y362" s="152"/>
      <c r="Z362" s="152"/>
      <c r="AA362" s="152"/>
      <c r="AB362" s="152"/>
      <c r="AC362" s="152"/>
      <c r="AD362" s="152"/>
      <c r="AE362" s="152"/>
      <c r="AF362" s="152"/>
      <c r="AG362" s="152" t="s">
        <v>591</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73">
        <v>146</v>
      </c>
      <c r="B363" s="174" t="s">
        <v>694</v>
      </c>
      <c r="C363" s="191" t="s">
        <v>695</v>
      </c>
      <c r="D363" s="175" t="s">
        <v>206</v>
      </c>
      <c r="E363" s="176">
        <v>158.57</v>
      </c>
      <c r="F363" s="177"/>
      <c r="G363" s="178">
        <f>ROUND(E363*F363,2)</f>
        <v>0</v>
      </c>
      <c r="H363" s="177"/>
      <c r="I363" s="178">
        <f>ROUND(E363*H363,2)</f>
        <v>0</v>
      </c>
      <c r="J363" s="177"/>
      <c r="K363" s="178">
        <f>ROUND(E363*J363,2)</f>
        <v>0</v>
      </c>
      <c r="L363" s="178">
        <v>21</v>
      </c>
      <c r="M363" s="178">
        <f>G363*(1+L363/100)</f>
        <v>0</v>
      </c>
      <c r="N363" s="178">
        <v>0</v>
      </c>
      <c r="O363" s="178">
        <f>ROUND(E363*N363,2)</f>
        <v>0</v>
      </c>
      <c r="P363" s="178">
        <v>0</v>
      </c>
      <c r="Q363" s="178">
        <f>ROUND(E363*P363,2)</f>
        <v>0</v>
      </c>
      <c r="R363" s="178"/>
      <c r="S363" s="178" t="s">
        <v>237</v>
      </c>
      <c r="T363" s="179" t="s">
        <v>238</v>
      </c>
      <c r="U363" s="162">
        <v>0</v>
      </c>
      <c r="V363" s="162">
        <f>ROUND(E363*U363,2)</f>
        <v>0</v>
      </c>
      <c r="W363" s="162"/>
      <c r="X363" s="152"/>
      <c r="Y363" s="152"/>
      <c r="Z363" s="152"/>
      <c r="AA363" s="152"/>
      <c r="AB363" s="152"/>
      <c r="AC363" s="152"/>
      <c r="AD363" s="152"/>
      <c r="AE363" s="152"/>
      <c r="AF363" s="152"/>
      <c r="AG363" s="152" t="s">
        <v>591</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59"/>
      <c r="B364" s="160"/>
      <c r="C364" s="192" t="s">
        <v>696</v>
      </c>
      <c r="D364" s="164"/>
      <c r="E364" s="165">
        <v>158.57</v>
      </c>
      <c r="F364" s="162"/>
      <c r="G364" s="162"/>
      <c r="H364" s="162"/>
      <c r="I364" s="162"/>
      <c r="J364" s="162"/>
      <c r="K364" s="162"/>
      <c r="L364" s="162"/>
      <c r="M364" s="162"/>
      <c r="N364" s="162"/>
      <c r="O364" s="162"/>
      <c r="P364" s="162"/>
      <c r="Q364" s="162"/>
      <c r="R364" s="162"/>
      <c r="S364" s="162"/>
      <c r="T364" s="162"/>
      <c r="U364" s="162"/>
      <c r="V364" s="162"/>
      <c r="W364" s="162"/>
      <c r="X364" s="152"/>
      <c r="Y364" s="152"/>
      <c r="Z364" s="152"/>
      <c r="AA364" s="152"/>
      <c r="AB364" s="152"/>
      <c r="AC364" s="152"/>
      <c r="AD364" s="152"/>
      <c r="AE364" s="152"/>
      <c r="AF364" s="152"/>
      <c r="AG364" s="152" t="s">
        <v>203</v>
      </c>
      <c r="AH364" s="152">
        <v>0</v>
      </c>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73">
        <v>147</v>
      </c>
      <c r="B365" s="174" t="s">
        <v>697</v>
      </c>
      <c r="C365" s="191" t="s">
        <v>1522</v>
      </c>
      <c r="D365" s="175" t="s">
        <v>206</v>
      </c>
      <c r="E365" s="176">
        <v>44.68</v>
      </c>
      <c r="F365" s="177"/>
      <c r="G365" s="178">
        <f>ROUND(E365*F365,2)</f>
        <v>0</v>
      </c>
      <c r="H365" s="177"/>
      <c r="I365" s="178">
        <f>ROUND(E365*H365,2)</f>
        <v>0</v>
      </c>
      <c r="J365" s="177"/>
      <c r="K365" s="178">
        <f>ROUND(E365*J365,2)</f>
        <v>0</v>
      </c>
      <c r="L365" s="178">
        <v>21</v>
      </c>
      <c r="M365" s="178">
        <f>G365*(1+L365/100)</f>
        <v>0</v>
      </c>
      <c r="N365" s="178">
        <v>0</v>
      </c>
      <c r="O365" s="178">
        <f>ROUND(E365*N365,2)</f>
        <v>0</v>
      </c>
      <c r="P365" s="178">
        <v>0</v>
      </c>
      <c r="Q365" s="178">
        <f>ROUND(E365*P365,2)</f>
        <v>0</v>
      </c>
      <c r="R365" s="178"/>
      <c r="S365" s="178" t="s">
        <v>237</v>
      </c>
      <c r="T365" s="179" t="s">
        <v>238</v>
      </c>
      <c r="U365" s="162">
        <v>0</v>
      </c>
      <c r="V365" s="162">
        <f>ROUND(E365*U365,2)</f>
        <v>0</v>
      </c>
      <c r="W365" s="162"/>
      <c r="X365" s="152"/>
      <c r="Y365" s="152"/>
      <c r="Z365" s="152"/>
      <c r="AA365" s="152"/>
      <c r="AB365" s="152"/>
      <c r="AC365" s="152"/>
      <c r="AD365" s="152"/>
      <c r="AE365" s="152"/>
      <c r="AF365" s="152"/>
      <c r="AG365" s="152" t="s">
        <v>591</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x14ac:dyDescent="0.2">
      <c r="A366" s="159"/>
      <c r="B366" s="160"/>
      <c r="C366" s="192" t="s">
        <v>698</v>
      </c>
      <c r="D366" s="164"/>
      <c r="E366" s="165">
        <v>44.68</v>
      </c>
      <c r="F366" s="162"/>
      <c r="G366" s="162"/>
      <c r="H366" s="162"/>
      <c r="I366" s="162"/>
      <c r="J366" s="162"/>
      <c r="K366" s="162"/>
      <c r="L366" s="162"/>
      <c r="M366" s="162"/>
      <c r="N366" s="162"/>
      <c r="O366" s="162"/>
      <c r="P366" s="162"/>
      <c r="Q366" s="162"/>
      <c r="R366" s="162"/>
      <c r="S366" s="162"/>
      <c r="T366" s="162"/>
      <c r="U366" s="162"/>
      <c r="V366" s="162"/>
      <c r="W366" s="162"/>
      <c r="X366" s="152"/>
      <c r="Y366" s="152"/>
      <c r="Z366" s="152"/>
      <c r="AA366" s="152"/>
      <c r="AB366" s="152"/>
      <c r="AC366" s="152"/>
      <c r="AD366" s="152"/>
      <c r="AE366" s="152"/>
      <c r="AF366" s="152"/>
      <c r="AG366" s="152" t="s">
        <v>203</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outlineLevel="1" x14ac:dyDescent="0.2">
      <c r="A367" s="159">
        <v>148</v>
      </c>
      <c r="B367" s="160" t="s">
        <v>699</v>
      </c>
      <c r="C367" s="194" t="s">
        <v>700</v>
      </c>
      <c r="D367" s="161" t="s">
        <v>0</v>
      </c>
      <c r="E367" s="188"/>
      <c r="F367" s="163"/>
      <c r="G367" s="162">
        <f>ROUND(E367*F367,2)</f>
        <v>0</v>
      </c>
      <c r="H367" s="163"/>
      <c r="I367" s="162">
        <f>ROUND(E367*H367,2)</f>
        <v>0</v>
      </c>
      <c r="J367" s="163"/>
      <c r="K367" s="162">
        <f>ROUND(E367*J367,2)</f>
        <v>0</v>
      </c>
      <c r="L367" s="162">
        <v>21</v>
      </c>
      <c r="M367" s="162">
        <f>G367*(1+L367/100)</f>
        <v>0</v>
      </c>
      <c r="N367" s="162">
        <v>0</v>
      </c>
      <c r="O367" s="162">
        <f>ROUND(E367*N367,2)</f>
        <v>0</v>
      </c>
      <c r="P367" s="162">
        <v>0</v>
      </c>
      <c r="Q367" s="162">
        <f>ROUND(E367*P367,2)</f>
        <v>0</v>
      </c>
      <c r="R367" s="162" t="s">
        <v>667</v>
      </c>
      <c r="S367" s="162" t="s">
        <v>198</v>
      </c>
      <c r="T367" s="162" t="s">
        <v>198</v>
      </c>
      <c r="U367" s="162">
        <v>0</v>
      </c>
      <c r="V367" s="162">
        <f>ROUND(E367*U367,2)</f>
        <v>0</v>
      </c>
      <c r="W367" s="162"/>
      <c r="X367" s="152"/>
      <c r="Y367" s="152"/>
      <c r="Z367" s="152"/>
      <c r="AA367" s="152"/>
      <c r="AB367" s="152"/>
      <c r="AC367" s="152"/>
      <c r="AD367" s="152"/>
      <c r="AE367" s="152"/>
      <c r="AF367" s="152"/>
      <c r="AG367" s="152" t="s">
        <v>606</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1" x14ac:dyDescent="0.2">
      <c r="A368" s="159"/>
      <c r="B368" s="160"/>
      <c r="C368" s="273" t="s">
        <v>607</v>
      </c>
      <c r="D368" s="274"/>
      <c r="E368" s="274"/>
      <c r="F368" s="274"/>
      <c r="G368" s="274"/>
      <c r="H368" s="162"/>
      <c r="I368" s="162"/>
      <c r="J368" s="162"/>
      <c r="K368" s="162"/>
      <c r="L368" s="162"/>
      <c r="M368" s="162"/>
      <c r="N368" s="162"/>
      <c r="O368" s="162"/>
      <c r="P368" s="162"/>
      <c r="Q368" s="162"/>
      <c r="R368" s="162"/>
      <c r="S368" s="162"/>
      <c r="T368" s="162"/>
      <c r="U368" s="162"/>
      <c r="V368" s="162"/>
      <c r="W368" s="162"/>
      <c r="X368" s="152"/>
      <c r="Y368" s="152"/>
      <c r="Z368" s="152"/>
      <c r="AA368" s="152"/>
      <c r="AB368" s="152"/>
      <c r="AC368" s="152"/>
      <c r="AD368" s="152"/>
      <c r="AE368" s="152"/>
      <c r="AF368" s="152"/>
      <c r="AG368" s="152" t="s">
        <v>201</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x14ac:dyDescent="0.2">
      <c r="A369" s="167" t="s">
        <v>192</v>
      </c>
      <c r="B369" s="168" t="s">
        <v>122</v>
      </c>
      <c r="C369" s="190" t="s">
        <v>123</v>
      </c>
      <c r="D369" s="169"/>
      <c r="E369" s="170"/>
      <c r="F369" s="171"/>
      <c r="G369" s="171">
        <f>SUMIF(AG370:AG375,"&lt;&gt;NOR",G370:G375)</f>
        <v>0</v>
      </c>
      <c r="H369" s="171"/>
      <c r="I369" s="171">
        <f>SUM(I370:I375)</f>
        <v>0</v>
      </c>
      <c r="J369" s="171"/>
      <c r="K369" s="171">
        <f>SUM(K370:K375)</f>
        <v>0</v>
      </c>
      <c r="L369" s="171"/>
      <c r="M369" s="171">
        <f>SUM(M370:M375)</f>
        <v>0</v>
      </c>
      <c r="N369" s="171"/>
      <c r="O369" s="171">
        <f>SUM(O370:O375)</f>
        <v>0</v>
      </c>
      <c r="P369" s="171"/>
      <c r="Q369" s="171">
        <f>SUM(Q370:Q375)</f>
        <v>0</v>
      </c>
      <c r="R369" s="171"/>
      <c r="S369" s="171"/>
      <c r="T369" s="172"/>
      <c r="U369" s="166"/>
      <c r="V369" s="166">
        <f>SUM(V370:V375)</f>
        <v>10.1</v>
      </c>
      <c r="W369" s="166"/>
      <c r="AG369" t="s">
        <v>193</v>
      </c>
    </row>
    <row r="370" spans="1:60" ht="22.5" outlineLevel="1" x14ac:dyDescent="0.2">
      <c r="A370" s="173">
        <v>149</v>
      </c>
      <c r="B370" s="174" t="s">
        <v>701</v>
      </c>
      <c r="C370" s="191" t="s">
        <v>702</v>
      </c>
      <c r="D370" s="175" t="s">
        <v>206</v>
      </c>
      <c r="E370" s="176">
        <v>10.25</v>
      </c>
      <c r="F370" s="177"/>
      <c r="G370" s="178">
        <f>ROUND(E370*F370,2)</f>
        <v>0</v>
      </c>
      <c r="H370" s="177"/>
      <c r="I370" s="178">
        <f>ROUND(E370*H370,2)</f>
        <v>0</v>
      </c>
      <c r="J370" s="177"/>
      <c r="K370" s="178">
        <f>ROUND(E370*J370,2)</f>
        <v>0</v>
      </c>
      <c r="L370" s="178">
        <v>21</v>
      </c>
      <c r="M370" s="178">
        <f>G370*(1+L370/100)</f>
        <v>0</v>
      </c>
      <c r="N370" s="178">
        <v>0</v>
      </c>
      <c r="O370" s="178">
        <f>ROUND(E370*N370,2)</f>
        <v>0</v>
      </c>
      <c r="P370" s="178">
        <v>0</v>
      </c>
      <c r="Q370" s="178">
        <f>ROUND(E370*P370,2)</f>
        <v>0</v>
      </c>
      <c r="R370" s="178" t="s">
        <v>585</v>
      </c>
      <c r="S370" s="178" t="s">
        <v>198</v>
      </c>
      <c r="T370" s="179" t="s">
        <v>198</v>
      </c>
      <c r="U370" s="162">
        <v>0.98575999999999997</v>
      </c>
      <c r="V370" s="162">
        <f>ROUND(E370*U370,2)</f>
        <v>10.1</v>
      </c>
      <c r="W370" s="162"/>
      <c r="X370" s="152"/>
      <c r="Y370" s="152"/>
      <c r="Z370" s="152"/>
      <c r="AA370" s="152"/>
      <c r="AB370" s="152"/>
      <c r="AC370" s="152"/>
      <c r="AD370" s="152"/>
      <c r="AE370" s="152"/>
      <c r="AF370" s="152"/>
      <c r="AG370" s="152" t="s">
        <v>586</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2" t="s">
        <v>703</v>
      </c>
      <c r="D371" s="164"/>
      <c r="E371" s="165">
        <v>10.25</v>
      </c>
      <c r="F371" s="162"/>
      <c r="G371" s="162"/>
      <c r="H371" s="162"/>
      <c r="I371" s="162"/>
      <c r="J371" s="162"/>
      <c r="K371" s="162"/>
      <c r="L371" s="162"/>
      <c r="M371" s="162"/>
      <c r="N371" s="162"/>
      <c r="O371" s="162"/>
      <c r="P371" s="162"/>
      <c r="Q371" s="162"/>
      <c r="R371" s="162"/>
      <c r="S371" s="162"/>
      <c r="T371" s="162"/>
      <c r="U371" s="162"/>
      <c r="V371" s="162"/>
      <c r="W371" s="162"/>
      <c r="X371" s="152"/>
      <c r="Y371" s="152"/>
      <c r="Z371" s="152"/>
      <c r="AA371" s="152"/>
      <c r="AB371" s="152"/>
      <c r="AC371" s="152"/>
      <c r="AD371" s="152"/>
      <c r="AE371" s="152"/>
      <c r="AF371" s="152"/>
      <c r="AG371" s="152" t="s">
        <v>203</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x14ac:dyDescent="0.2">
      <c r="A372" s="173">
        <v>150</v>
      </c>
      <c r="B372" s="174" t="s">
        <v>704</v>
      </c>
      <c r="C372" s="191" t="s">
        <v>705</v>
      </c>
      <c r="D372" s="175" t="s">
        <v>206</v>
      </c>
      <c r="E372" s="176">
        <v>11.275</v>
      </c>
      <c r="F372" s="177"/>
      <c r="G372" s="178">
        <f>ROUND(E372*F372,2)</f>
        <v>0</v>
      </c>
      <c r="H372" s="177"/>
      <c r="I372" s="178">
        <f>ROUND(E372*H372,2)</f>
        <v>0</v>
      </c>
      <c r="J372" s="177"/>
      <c r="K372" s="178">
        <f>ROUND(E372*J372,2)</f>
        <v>0</v>
      </c>
      <c r="L372" s="178">
        <v>21</v>
      </c>
      <c r="M372" s="178">
        <f>G372*(1+L372/100)</f>
        <v>0</v>
      </c>
      <c r="N372" s="178">
        <v>0</v>
      </c>
      <c r="O372" s="178">
        <f>ROUND(E372*N372,2)</f>
        <v>0</v>
      </c>
      <c r="P372" s="178">
        <v>0</v>
      </c>
      <c r="Q372" s="178">
        <f>ROUND(E372*P372,2)</f>
        <v>0</v>
      </c>
      <c r="R372" s="178"/>
      <c r="S372" s="178" t="s">
        <v>237</v>
      </c>
      <c r="T372" s="179" t="s">
        <v>238</v>
      </c>
      <c r="U372" s="162">
        <v>0</v>
      </c>
      <c r="V372" s="162">
        <f>ROUND(E372*U372,2)</f>
        <v>0</v>
      </c>
      <c r="W372" s="162"/>
      <c r="X372" s="152"/>
      <c r="Y372" s="152"/>
      <c r="Z372" s="152"/>
      <c r="AA372" s="152"/>
      <c r="AB372" s="152"/>
      <c r="AC372" s="152"/>
      <c r="AD372" s="152"/>
      <c r="AE372" s="152"/>
      <c r="AF372" s="152"/>
      <c r="AG372" s="152" t="s">
        <v>265</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59"/>
      <c r="B373" s="160"/>
      <c r="C373" s="192" t="s">
        <v>706</v>
      </c>
      <c r="D373" s="164"/>
      <c r="E373" s="165">
        <v>11.28</v>
      </c>
      <c r="F373" s="162"/>
      <c r="G373" s="162"/>
      <c r="H373" s="162"/>
      <c r="I373" s="162"/>
      <c r="J373" s="162"/>
      <c r="K373" s="162"/>
      <c r="L373" s="162"/>
      <c r="M373" s="162"/>
      <c r="N373" s="162"/>
      <c r="O373" s="162"/>
      <c r="P373" s="162"/>
      <c r="Q373" s="162"/>
      <c r="R373" s="162"/>
      <c r="S373" s="162"/>
      <c r="T373" s="162"/>
      <c r="U373" s="162"/>
      <c r="V373" s="162"/>
      <c r="W373" s="162"/>
      <c r="X373" s="152"/>
      <c r="Y373" s="152"/>
      <c r="Z373" s="152"/>
      <c r="AA373" s="152"/>
      <c r="AB373" s="152"/>
      <c r="AC373" s="152"/>
      <c r="AD373" s="152"/>
      <c r="AE373" s="152"/>
      <c r="AF373" s="152"/>
      <c r="AG373" s="152" t="s">
        <v>203</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59">
        <v>151</v>
      </c>
      <c r="B374" s="160" t="s">
        <v>707</v>
      </c>
      <c r="C374" s="194" t="s">
        <v>708</v>
      </c>
      <c r="D374" s="161" t="s">
        <v>0</v>
      </c>
      <c r="E374" s="188"/>
      <c r="F374" s="163"/>
      <c r="G374" s="162">
        <f>ROUND(E374*F374,2)</f>
        <v>0</v>
      </c>
      <c r="H374" s="163"/>
      <c r="I374" s="162">
        <f>ROUND(E374*H374,2)</f>
        <v>0</v>
      </c>
      <c r="J374" s="163"/>
      <c r="K374" s="162">
        <f>ROUND(E374*J374,2)</f>
        <v>0</v>
      </c>
      <c r="L374" s="162">
        <v>21</v>
      </c>
      <c r="M374" s="162">
        <f>G374*(1+L374/100)</f>
        <v>0</v>
      </c>
      <c r="N374" s="162">
        <v>0</v>
      </c>
      <c r="O374" s="162">
        <f>ROUND(E374*N374,2)</f>
        <v>0</v>
      </c>
      <c r="P374" s="162">
        <v>0</v>
      </c>
      <c r="Q374" s="162">
        <f>ROUND(E374*P374,2)</f>
        <v>0</v>
      </c>
      <c r="R374" s="162" t="s">
        <v>709</v>
      </c>
      <c r="S374" s="162" t="s">
        <v>198</v>
      </c>
      <c r="T374" s="162" t="s">
        <v>198</v>
      </c>
      <c r="U374" s="162">
        <v>0</v>
      </c>
      <c r="V374" s="162">
        <f>ROUND(E374*U374,2)</f>
        <v>0</v>
      </c>
      <c r="W374" s="162"/>
      <c r="X374" s="152"/>
      <c r="Y374" s="152"/>
      <c r="Z374" s="152"/>
      <c r="AA374" s="152"/>
      <c r="AB374" s="152"/>
      <c r="AC374" s="152"/>
      <c r="AD374" s="152"/>
      <c r="AE374" s="152"/>
      <c r="AF374" s="152"/>
      <c r="AG374" s="152" t="s">
        <v>606</v>
      </c>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59"/>
      <c r="B375" s="160"/>
      <c r="C375" s="273" t="s">
        <v>607</v>
      </c>
      <c r="D375" s="274"/>
      <c r="E375" s="274"/>
      <c r="F375" s="274"/>
      <c r="G375" s="274"/>
      <c r="H375" s="162"/>
      <c r="I375" s="162"/>
      <c r="J375" s="162"/>
      <c r="K375" s="162"/>
      <c r="L375" s="162"/>
      <c r="M375" s="162"/>
      <c r="N375" s="162"/>
      <c r="O375" s="162"/>
      <c r="P375" s="162"/>
      <c r="Q375" s="162"/>
      <c r="R375" s="162"/>
      <c r="S375" s="162"/>
      <c r="T375" s="162"/>
      <c r="U375" s="162"/>
      <c r="V375" s="162"/>
      <c r="W375" s="162"/>
      <c r="X375" s="152"/>
      <c r="Y375" s="152"/>
      <c r="Z375" s="152"/>
      <c r="AA375" s="152"/>
      <c r="AB375" s="152"/>
      <c r="AC375" s="152"/>
      <c r="AD375" s="152"/>
      <c r="AE375" s="152"/>
      <c r="AF375" s="152"/>
      <c r="AG375" s="152" t="s">
        <v>201</v>
      </c>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x14ac:dyDescent="0.2">
      <c r="A376" s="167" t="s">
        <v>192</v>
      </c>
      <c r="B376" s="168" t="s">
        <v>124</v>
      </c>
      <c r="C376" s="190" t="s">
        <v>125</v>
      </c>
      <c r="D376" s="169"/>
      <c r="E376" s="170"/>
      <c r="F376" s="171"/>
      <c r="G376" s="171">
        <f>SUMIF(AG377:AG398,"&lt;&gt;NOR",G377:G398)</f>
        <v>0</v>
      </c>
      <c r="H376" s="171"/>
      <c r="I376" s="171">
        <f>SUM(I377:I398)</f>
        <v>0</v>
      </c>
      <c r="J376" s="171"/>
      <c r="K376" s="171">
        <f>SUM(K377:K398)</f>
        <v>0</v>
      </c>
      <c r="L376" s="171"/>
      <c r="M376" s="171">
        <f>SUM(M377:M398)</f>
        <v>0</v>
      </c>
      <c r="N376" s="171"/>
      <c r="O376" s="171">
        <f>SUM(O377:O398)</f>
        <v>0</v>
      </c>
      <c r="P376" s="171"/>
      <c r="Q376" s="171">
        <f>SUM(Q377:Q398)</f>
        <v>0</v>
      </c>
      <c r="R376" s="171"/>
      <c r="S376" s="171"/>
      <c r="T376" s="172"/>
      <c r="U376" s="166"/>
      <c r="V376" s="166">
        <f>SUM(V377:V398)</f>
        <v>237.48</v>
      </c>
      <c r="W376" s="166"/>
      <c r="AG376" t="s">
        <v>193</v>
      </c>
    </row>
    <row r="377" spans="1:60" outlineLevel="1" x14ac:dyDescent="0.2">
      <c r="A377" s="173">
        <v>152</v>
      </c>
      <c r="B377" s="174" t="s">
        <v>710</v>
      </c>
      <c r="C377" s="191" t="s">
        <v>711</v>
      </c>
      <c r="D377" s="175" t="s">
        <v>288</v>
      </c>
      <c r="E377" s="176">
        <v>441.19600000000003</v>
      </c>
      <c r="F377" s="177"/>
      <c r="G377" s="178">
        <f>ROUND(E377*F377,2)</f>
        <v>0</v>
      </c>
      <c r="H377" s="177"/>
      <c r="I377" s="178">
        <f>ROUND(E377*H377,2)</f>
        <v>0</v>
      </c>
      <c r="J377" s="177"/>
      <c r="K377" s="178">
        <f>ROUND(E377*J377,2)</f>
        <v>0</v>
      </c>
      <c r="L377" s="178">
        <v>21</v>
      </c>
      <c r="M377" s="178">
        <f>G377*(1+L377/100)</f>
        <v>0</v>
      </c>
      <c r="N377" s="178">
        <v>0</v>
      </c>
      <c r="O377" s="178">
        <f>ROUND(E377*N377,2)</f>
        <v>0</v>
      </c>
      <c r="P377" s="178">
        <v>0</v>
      </c>
      <c r="Q377" s="178">
        <f>ROUND(E377*P377,2)</f>
        <v>0</v>
      </c>
      <c r="R377" s="178" t="s">
        <v>712</v>
      </c>
      <c r="S377" s="178" t="s">
        <v>198</v>
      </c>
      <c r="T377" s="179" t="s">
        <v>198</v>
      </c>
      <c r="U377" s="162">
        <v>3.5000000000000003E-2</v>
      </c>
      <c r="V377" s="162">
        <f>ROUND(E377*U377,2)</f>
        <v>15.44</v>
      </c>
      <c r="W377" s="162"/>
      <c r="X377" s="152"/>
      <c r="Y377" s="152"/>
      <c r="Z377" s="152"/>
      <c r="AA377" s="152"/>
      <c r="AB377" s="152"/>
      <c r="AC377" s="152"/>
      <c r="AD377" s="152"/>
      <c r="AE377" s="152"/>
      <c r="AF377" s="152"/>
      <c r="AG377" s="152" t="s">
        <v>591</v>
      </c>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c r="B378" s="160"/>
      <c r="C378" s="192" t="s">
        <v>713</v>
      </c>
      <c r="D378" s="164"/>
      <c r="E378" s="165">
        <v>441.2</v>
      </c>
      <c r="F378" s="162"/>
      <c r="G378" s="162"/>
      <c r="H378" s="162"/>
      <c r="I378" s="162"/>
      <c r="J378" s="162"/>
      <c r="K378" s="162"/>
      <c r="L378" s="162"/>
      <c r="M378" s="162"/>
      <c r="N378" s="162"/>
      <c r="O378" s="162"/>
      <c r="P378" s="162"/>
      <c r="Q378" s="162"/>
      <c r="R378" s="162"/>
      <c r="S378" s="162"/>
      <c r="T378" s="162"/>
      <c r="U378" s="162"/>
      <c r="V378" s="162"/>
      <c r="W378" s="162"/>
      <c r="X378" s="152"/>
      <c r="Y378" s="152"/>
      <c r="Z378" s="152"/>
      <c r="AA378" s="152"/>
      <c r="AB378" s="152"/>
      <c r="AC378" s="152"/>
      <c r="AD378" s="152"/>
      <c r="AE378" s="152"/>
      <c r="AF378" s="152"/>
      <c r="AG378" s="152" t="s">
        <v>203</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ht="22.5" outlineLevel="1" x14ac:dyDescent="0.2">
      <c r="A379" s="173">
        <v>153</v>
      </c>
      <c r="B379" s="174" t="s">
        <v>714</v>
      </c>
      <c r="C379" s="191" t="s">
        <v>715</v>
      </c>
      <c r="D379" s="175" t="s">
        <v>206</v>
      </c>
      <c r="E379" s="176">
        <v>315.14</v>
      </c>
      <c r="F379" s="177"/>
      <c r="G379" s="178">
        <f>ROUND(E379*F379,2)</f>
        <v>0</v>
      </c>
      <c r="H379" s="177"/>
      <c r="I379" s="178">
        <f>ROUND(E379*H379,2)</f>
        <v>0</v>
      </c>
      <c r="J379" s="177"/>
      <c r="K379" s="178">
        <f>ROUND(E379*J379,2)</f>
        <v>0</v>
      </c>
      <c r="L379" s="178">
        <v>21</v>
      </c>
      <c r="M379" s="178">
        <f>G379*(1+L379/100)</f>
        <v>0</v>
      </c>
      <c r="N379" s="178">
        <v>0</v>
      </c>
      <c r="O379" s="178">
        <f>ROUND(E379*N379,2)</f>
        <v>0</v>
      </c>
      <c r="P379" s="178">
        <v>0</v>
      </c>
      <c r="Q379" s="178">
        <f>ROUND(E379*P379,2)</f>
        <v>0</v>
      </c>
      <c r="R379" s="178" t="s">
        <v>712</v>
      </c>
      <c r="S379" s="178" t="s">
        <v>198</v>
      </c>
      <c r="T379" s="179" t="s">
        <v>198</v>
      </c>
      <c r="U379" s="162">
        <v>0.255</v>
      </c>
      <c r="V379" s="162">
        <f>ROUND(E379*U379,2)</f>
        <v>80.36</v>
      </c>
      <c r="W379" s="162"/>
      <c r="X379" s="152"/>
      <c r="Y379" s="152"/>
      <c r="Z379" s="152"/>
      <c r="AA379" s="152"/>
      <c r="AB379" s="152"/>
      <c r="AC379" s="152"/>
      <c r="AD379" s="152"/>
      <c r="AE379" s="152"/>
      <c r="AF379" s="152"/>
      <c r="AG379" s="152" t="s">
        <v>591</v>
      </c>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x14ac:dyDescent="0.2">
      <c r="A380" s="159"/>
      <c r="B380" s="160"/>
      <c r="C380" s="192" t="s">
        <v>716</v>
      </c>
      <c r="D380" s="164"/>
      <c r="E380" s="165">
        <v>72.28</v>
      </c>
      <c r="F380" s="162"/>
      <c r="G380" s="162"/>
      <c r="H380" s="162"/>
      <c r="I380" s="162"/>
      <c r="J380" s="162"/>
      <c r="K380" s="162"/>
      <c r="L380" s="162"/>
      <c r="M380" s="162"/>
      <c r="N380" s="162"/>
      <c r="O380" s="162"/>
      <c r="P380" s="162"/>
      <c r="Q380" s="162"/>
      <c r="R380" s="162"/>
      <c r="S380" s="162"/>
      <c r="T380" s="162"/>
      <c r="U380" s="162"/>
      <c r="V380" s="162"/>
      <c r="W380" s="162"/>
      <c r="X380" s="152"/>
      <c r="Y380" s="152"/>
      <c r="Z380" s="152"/>
      <c r="AA380" s="152"/>
      <c r="AB380" s="152"/>
      <c r="AC380" s="152"/>
      <c r="AD380" s="152"/>
      <c r="AE380" s="152"/>
      <c r="AF380" s="152"/>
      <c r="AG380" s="152" t="s">
        <v>203</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x14ac:dyDescent="0.2">
      <c r="A381" s="159"/>
      <c r="B381" s="160"/>
      <c r="C381" s="192" t="s">
        <v>717</v>
      </c>
      <c r="D381" s="164"/>
      <c r="E381" s="165">
        <v>242.86</v>
      </c>
      <c r="F381" s="162"/>
      <c r="G381" s="162"/>
      <c r="H381" s="162"/>
      <c r="I381" s="162"/>
      <c r="J381" s="162"/>
      <c r="K381" s="162"/>
      <c r="L381" s="162"/>
      <c r="M381" s="162"/>
      <c r="N381" s="162"/>
      <c r="O381" s="162"/>
      <c r="P381" s="162"/>
      <c r="Q381" s="162"/>
      <c r="R381" s="162"/>
      <c r="S381" s="162"/>
      <c r="T381" s="162"/>
      <c r="U381" s="162"/>
      <c r="V381" s="162"/>
      <c r="W381" s="162"/>
      <c r="X381" s="152"/>
      <c r="Y381" s="152"/>
      <c r="Z381" s="152"/>
      <c r="AA381" s="152"/>
      <c r="AB381" s="152"/>
      <c r="AC381" s="152"/>
      <c r="AD381" s="152"/>
      <c r="AE381" s="152"/>
      <c r="AF381" s="152"/>
      <c r="AG381" s="152" t="s">
        <v>203</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ht="22.5" outlineLevel="1" x14ac:dyDescent="0.2">
      <c r="A382" s="173">
        <v>154</v>
      </c>
      <c r="B382" s="174" t="s">
        <v>718</v>
      </c>
      <c r="C382" s="191" t="s">
        <v>719</v>
      </c>
      <c r="D382" s="175" t="s">
        <v>206</v>
      </c>
      <c r="E382" s="176">
        <v>46.69</v>
      </c>
      <c r="F382" s="177"/>
      <c r="G382" s="178">
        <f>ROUND(E382*F382,2)</f>
        <v>0</v>
      </c>
      <c r="H382" s="177"/>
      <c r="I382" s="178">
        <f>ROUND(E382*H382,2)</f>
        <v>0</v>
      </c>
      <c r="J382" s="177"/>
      <c r="K382" s="178">
        <f>ROUND(E382*J382,2)</f>
        <v>0</v>
      </c>
      <c r="L382" s="178">
        <v>21</v>
      </c>
      <c r="M382" s="178">
        <f>G382*(1+L382/100)</f>
        <v>0</v>
      </c>
      <c r="N382" s="178">
        <v>0</v>
      </c>
      <c r="O382" s="178">
        <f>ROUND(E382*N382,2)</f>
        <v>0</v>
      </c>
      <c r="P382" s="178">
        <v>0</v>
      </c>
      <c r="Q382" s="178">
        <f>ROUND(E382*P382,2)</f>
        <v>0</v>
      </c>
      <c r="R382" s="178" t="s">
        <v>585</v>
      </c>
      <c r="S382" s="178" t="s">
        <v>198</v>
      </c>
      <c r="T382" s="179" t="s">
        <v>198</v>
      </c>
      <c r="U382" s="162">
        <v>0.53424000000000005</v>
      </c>
      <c r="V382" s="162">
        <f>ROUND(E382*U382,2)</f>
        <v>24.94</v>
      </c>
      <c r="W382" s="162"/>
      <c r="X382" s="152"/>
      <c r="Y382" s="152"/>
      <c r="Z382" s="152"/>
      <c r="AA382" s="152"/>
      <c r="AB382" s="152"/>
      <c r="AC382" s="152"/>
      <c r="AD382" s="152"/>
      <c r="AE382" s="152"/>
      <c r="AF382" s="152"/>
      <c r="AG382" s="152" t="s">
        <v>586</v>
      </c>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ht="22.5" outlineLevel="1" x14ac:dyDescent="0.2">
      <c r="A383" s="159"/>
      <c r="B383" s="160"/>
      <c r="C383" s="275" t="s">
        <v>720</v>
      </c>
      <c r="D383" s="276"/>
      <c r="E383" s="276"/>
      <c r="F383" s="276"/>
      <c r="G383" s="276"/>
      <c r="H383" s="162"/>
      <c r="I383" s="162"/>
      <c r="J383" s="162"/>
      <c r="K383" s="162"/>
      <c r="L383" s="162"/>
      <c r="M383" s="162"/>
      <c r="N383" s="162"/>
      <c r="O383" s="162"/>
      <c r="P383" s="162"/>
      <c r="Q383" s="162"/>
      <c r="R383" s="162"/>
      <c r="S383" s="162"/>
      <c r="T383" s="162"/>
      <c r="U383" s="162"/>
      <c r="V383" s="162"/>
      <c r="W383" s="162"/>
      <c r="X383" s="152"/>
      <c r="Y383" s="152"/>
      <c r="Z383" s="152"/>
      <c r="AA383" s="152"/>
      <c r="AB383" s="152"/>
      <c r="AC383" s="152"/>
      <c r="AD383" s="152"/>
      <c r="AE383" s="152"/>
      <c r="AF383" s="152"/>
      <c r="AG383" s="152" t="s">
        <v>201</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87" t="str">
        <f>C383</f>
        <v>lepení a dodávka podlahoviny z PVC, bez podkladu. Svaření podlahoviny. Dodávka a lepení podlahových soklíků z měkčeného PVC. Pastování a vyleštění podlah.</v>
      </c>
      <c r="BB383" s="152"/>
      <c r="BC383" s="152"/>
      <c r="BD383" s="152"/>
      <c r="BE383" s="152"/>
      <c r="BF383" s="152"/>
      <c r="BG383" s="152"/>
      <c r="BH383" s="152"/>
    </row>
    <row r="384" spans="1:60" outlineLevel="1" x14ac:dyDescent="0.2">
      <c r="A384" s="159"/>
      <c r="B384" s="160"/>
      <c r="C384" s="192" t="s">
        <v>359</v>
      </c>
      <c r="D384" s="164"/>
      <c r="E384" s="165">
        <v>34.49</v>
      </c>
      <c r="F384" s="162"/>
      <c r="G384" s="162"/>
      <c r="H384" s="162"/>
      <c r="I384" s="162"/>
      <c r="J384" s="162"/>
      <c r="K384" s="162"/>
      <c r="L384" s="162"/>
      <c r="M384" s="162"/>
      <c r="N384" s="162"/>
      <c r="O384" s="162"/>
      <c r="P384" s="162"/>
      <c r="Q384" s="162"/>
      <c r="R384" s="162"/>
      <c r="S384" s="162"/>
      <c r="T384" s="162"/>
      <c r="U384" s="162"/>
      <c r="V384" s="162"/>
      <c r="W384" s="162"/>
      <c r="X384" s="152"/>
      <c r="Y384" s="152"/>
      <c r="Z384" s="152"/>
      <c r="AA384" s="152"/>
      <c r="AB384" s="152"/>
      <c r="AC384" s="152"/>
      <c r="AD384" s="152"/>
      <c r="AE384" s="152"/>
      <c r="AF384" s="152"/>
      <c r="AG384" s="152" t="s">
        <v>203</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192" t="s">
        <v>721</v>
      </c>
      <c r="D385" s="164"/>
      <c r="E385" s="165">
        <v>12.2</v>
      </c>
      <c r="F385" s="162"/>
      <c r="G385" s="162"/>
      <c r="H385" s="162"/>
      <c r="I385" s="162"/>
      <c r="J385" s="162"/>
      <c r="K385" s="162"/>
      <c r="L385" s="162"/>
      <c r="M385" s="162"/>
      <c r="N385" s="162"/>
      <c r="O385" s="162"/>
      <c r="P385" s="162"/>
      <c r="Q385" s="162"/>
      <c r="R385" s="162"/>
      <c r="S385" s="162"/>
      <c r="T385" s="162"/>
      <c r="U385" s="162"/>
      <c r="V385" s="162"/>
      <c r="W385" s="162"/>
      <c r="X385" s="152"/>
      <c r="Y385" s="152"/>
      <c r="Z385" s="152"/>
      <c r="AA385" s="152"/>
      <c r="AB385" s="152"/>
      <c r="AC385" s="152"/>
      <c r="AD385" s="152"/>
      <c r="AE385" s="152"/>
      <c r="AF385" s="152"/>
      <c r="AG385" s="152" t="s">
        <v>203</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73">
        <v>155</v>
      </c>
      <c r="B386" s="174" t="s">
        <v>722</v>
      </c>
      <c r="C386" s="191" t="s">
        <v>723</v>
      </c>
      <c r="D386" s="175" t="s">
        <v>206</v>
      </c>
      <c r="E386" s="176">
        <v>292.95999999999998</v>
      </c>
      <c r="F386" s="177"/>
      <c r="G386" s="178">
        <f>ROUND(E386*F386,2)</f>
        <v>0</v>
      </c>
      <c r="H386" s="177"/>
      <c r="I386" s="178">
        <f>ROUND(E386*H386,2)</f>
        <v>0</v>
      </c>
      <c r="J386" s="177"/>
      <c r="K386" s="178">
        <f>ROUND(E386*J386,2)</f>
        <v>0</v>
      </c>
      <c r="L386" s="178">
        <v>21</v>
      </c>
      <c r="M386" s="178">
        <f>G386*(1+L386/100)</f>
        <v>0</v>
      </c>
      <c r="N386" s="178">
        <v>0</v>
      </c>
      <c r="O386" s="178">
        <f>ROUND(E386*N386,2)</f>
        <v>0</v>
      </c>
      <c r="P386" s="178">
        <v>0</v>
      </c>
      <c r="Q386" s="178">
        <f>ROUND(E386*P386,2)</f>
        <v>0</v>
      </c>
      <c r="R386" s="178" t="s">
        <v>585</v>
      </c>
      <c r="S386" s="178" t="s">
        <v>198</v>
      </c>
      <c r="T386" s="179" t="s">
        <v>198</v>
      </c>
      <c r="U386" s="162">
        <v>0.39849000000000001</v>
      </c>
      <c r="V386" s="162">
        <f>ROUND(E386*U386,2)</f>
        <v>116.74</v>
      </c>
      <c r="W386" s="162"/>
      <c r="X386" s="152"/>
      <c r="Y386" s="152"/>
      <c r="Z386" s="152"/>
      <c r="AA386" s="152"/>
      <c r="AB386" s="152"/>
      <c r="AC386" s="152"/>
      <c r="AD386" s="152"/>
      <c r="AE386" s="152"/>
      <c r="AF386" s="152"/>
      <c r="AG386" s="152" t="s">
        <v>586</v>
      </c>
      <c r="AH386" s="152"/>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59"/>
      <c r="B387" s="160"/>
      <c r="C387" s="192" t="s">
        <v>724</v>
      </c>
      <c r="D387" s="164"/>
      <c r="E387" s="165">
        <v>112.16</v>
      </c>
      <c r="F387" s="162"/>
      <c r="G387" s="162"/>
      <c r="H387" s="162"/>
      <c r="I387" s="162"/>
      <c r="J387" s="162"/>
      <c r="K387" s="162"/>
      <c r="L387" s="162"/>
      <c r="M387" s="162"/>
      <c r="N387" s="162"/>
      <c r="O387" s="162"/>
      <c r="P387" s="162"/>
      <c r="Q387" s="162"/>
      <c r="R387" s="162"/>
      <c r="S387" s="162"/>
      <c r="T387" s="162"/>
      <c r="U387" s="162"/>
      <c r="V387" s="162"/>
      <c r="W387" s="162"/>
      <c r="X387" s="152"/>
      <c r="Y387" s="152"/>
      <c r="Z387" s="152"/>
      <c r="AA387" s="152"/>
      <c r="AB387" s="152"/>
      <c r="AC387" s="152"/>
      <c r="AD387" s="152"/>
      <c r="AE387" s="152"/>
      <c r="AF387" s="152"/>
      <c r="AG387" s="152" t="s">
        <v>203</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x14ac:dyDescent="0.2">
      <c r="A388" s="159"/>
      <c r="B388" s="160"/>
      <c r="C388" s="192" t="s">
        <v>725</v>
      </c>
      <c r="D388" s="164"/>
      <c r="E388" s="165">
        <v>180.8</v>
      </c>
      <c r="F388" s="162"/>
      <c r="G388" s="162"/>
      <c r="H388" s="162"/>
      <c r="I388" s="162"/>
      <c r="J388" s="162"/>
      <c r="K388" s="162"/>
      <c r="L388" s="162"/>
      <c r="M388" s="162"/>
      <c r="N388" s="162"/>
      <c r="O388" s="162"/>
      <c r="P388" s="162"/>
      <c r="Q388" s="162"/>
      <c r="R388" s="162"/>
      <c r="S388" s="162"/>
      <c r="T388" s="162"/>
      <c r="U388" s="162"/>
      <c r="V388" s="162"/>
      <c r="W388" s="162"/>
      <c r="X388" s="152"/>
      <c r="Y388" s="152"/>
      <c r="Z388" s="152"/>
      <c r="AA388" s="152"/>
      <c r="AB388" s="152"/>
      <c r="AC388" s="152"/>
      <c r="AD388" s="152"/>
      <c r="AE388" s="152"/>
      <c r="AF388" s="152"/>
      <c r="AG388" s="152" t="s">
        <v>203</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73">
        <v>156</v>
      </c>
      <c r="B389" s="174" t="s">
        <v>726</v>
      </c>
      <c r="C389" s="191" t="s">
        <v>727</v>
      </c>
      <c r="D389" s="175" t="s">
        <v>206</v>
      </c>
      <c r="E389" s="176">
        <v>39.893500000000003</v>
      </c>
      <c r="F389" s="177"/>
      <c r="G389" s="178">
        <f>ROUND(E389*F389,2)</f>
        <v>0</v>
      </c>
      <c r="H389" s="177"/>
      <c r="I389" s="178">
        <f>ROUND(E389*H389,2)</f>
        <v>0</v>
      </c>
      <c r="J389" s="177"/>
      <c r="K389" s="178">
        <f>ROUND(E389*J389,2)</f>
        <v>0</v>
      </c>
      <c r="L389" s="178">
        <v>21</v>
      </c>
      <c r="M389" s="178">
        <f>G389*(1+L389/100)</f>
        <v>0</v>
      </c>
      <c r="N389" s="178">
        <v>0</v>
      </c>
      <c r="O389" s="178">
        <f>ROUND(E389*N389,2)</f>
        <v>0</v>
      </c>
      <c r="P389" s="178">
        <v>0</v>
      </c>
      <c r="Q389" s="178">
        <f>ROUND(E389*P389,2)</f>
        <v>0</v>
      </c>
      <c r="R389" s="178"/>
      <c r="S389" s="178" t="s">
        <v>237</v>
      </c>
      <c r="T389" s="179" t="s">
        <v>238</v>
      </c>
      <c r="U389" s="162">
        <v>0</v>
      </c>
      <c r="V389" s="162">
        <f>ROUND(E389*U389,2)</f>
        <v>0</v>
      </c>
      <c r="W389" s="162"/>
      <c r="X389" s="152"/>
      <c r="Y389" s="152"/>
      <c r="Z389" s="152"/>
      <c r="AA389" s="152"/>
      <c r="AB389" s="152"/>
      <c r="AC389" s="152"/>
      <c r="AD389" s="152"/>
      <c r="AE389" s="152"/>
      <c r="AF389" s="152"/>
      <c r="AG389" s="152" t="s">
        <v>265</v>
      </c>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192" t="s">
        <v>728</v>
      </c>
      <c r="D390" s="164"/>
      <c r="E390" s="165">
        <v>39.89</v>
      </c>
      <c r="F390" s="162"/>
      <c r="G390" s="162"/>
      <c r="H390" s="162"/>
      <c r="I390" s="162"/>
      <c r="J390" s="162"/>
      <c r="K390" s="162"/>
      <c r="L390" s="162"/>
      <c r="M390" s="162"/>
      <c r="N390" s="162"/>
      <c r="O390" s="162"/>
      <c r="P390" s="162"/>
      <c r="Q390" s="162"/>
      <c r="R390" s="162"/>
      <c r="S390" s="162"/>
      <c r="T390" s="162"/>
      <c r="U390" s="162"/>
      <c r="V390" s="162"/>
      <c r="W390" s="162"/>
      <c r="X390" s="152"/>
      <c r="Y390" s="152"/>
      <c r="Z390" s="152"/>
      <c r="AA390" s="152"/>
      <c r="AB390" s="152"/>
      <c r="AC390" s="152"/>
      <c r="AD390" s="152"/>
      <c r="AE390" s="152"/>
      <c r="AF390" s="152"/>
      <c r="AG390" s="152" t="s">
        <v>203</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73">
        <v>157</v>
      </c>
      <c r="B391" s="174" t="s">
        <v>729</v>
      </c>
      <c r="C391" s="191" t="s">
        <v>1525</v>
      </c>
      <c r="D391" s="175" t="s">
        <v>206</v>
      </c>
      <c r="E391" s="176">
        <v>128.98400000000001</v>
      </c>
      <c r="F391" s="177"/>
      <c r="G391" s="178">
        <f>ROUND(E391*F391,2)</f>
        <v>0</v>
      </c>
      <c r="H391" s="177"/>
      <c r="I391" s="178">
        <f>ROUND(E391*H391,2)</f>
        <v>0</v>
      </c>
      <c r="J391" s="177"/>
      <c r="K391" s="178">
        <f>ROUND(E391*J391,2)</f>
        <v>0</v>
      </c>
      <c r="L391" s="178">
        <v>21</v>
      </c>
      <c r="M391" s="178">
        <f>G391*(1+L391/100)</f>
        <v>0</v>
      </c>
      <c r="N391" s="178">
        <v>0</v>
      </c>
      <c r="O391" s="178">
        <f>ROUND(E391*N391,2)</f>
        <v>0</v>
      </c>
      <c r="P391" s="178">
        <v>0</v>
      </c>
      <c r="Q391" s="178">
        <f>ROUND(E391*P391,2)</f>
        <v>0</v>
      </c>
      <c r="R391" s="178"/>
      <c r="S391" s="178" t="s">
        <v>237</v>
      </c>
      <c r="T391" s="179" t="s">
        <v>238</v>
      </c>
      <c r="U391" s="162">
        <v>0</v>
      </c>
      <c r="V391" s="162">
        <f>ROUND(E391*U391,2)</f>
        <v>0</v>
      </c>
      <c r="W391" s="162"/>
      <c r="X391" s="152"/>
      <c r="Y391" s="152"/>
      <c r="Z391" s="152"/>
      <c r="AA391" s="152"/>
      <c r="AB391" s="152"/>
      <c r="AC391" s="152"/>
      <c r="AD391" s="152"/>
      <c r="AE391" s="152"/>
      <c r="AF391" s="152"/>
      <c r="AG391" s="152" t="s">
        <v>265</v>
      </c>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2" t="s">
        <v>730</v>
      </c>
      <c r="D392" s="164"/>
      <c r="E392" s="165">
        <v>128.97999999999999</v>
      </c>
      <c r="F392" s="162"/>
      <c r="G392" s="162"/>
      <c r="H392" s="162"/>
      <c r="I392" s="162"/>
      <c r="J392" s="162"/>
      <c r="K392" s="162"/>
      <c r="L392" s="162"/>
      <c r="M392" s="162"/>
      <c r="N392" s="162"/>
      <c r="O392" s="162"/>
      <c r="P392" s="162"/>
      <c r="Q392" s="162"/>
      <c r="R392" s="162"/>
      <c r="S392" s="162"/>
      <c r="T392" s="162"/>
      <c r="U392" s="162"/>
      <c r="V392" s="162"/>
      <c r="W392" s="162"/>
      <c r="X392" s="152"/>
      <c r="Y392" s="152"/>
      <c r="Z392" s="152"/>
      <c r="AA392" s="152"/>
      <c r="AB392" s="152"/>
      <c r="AC392" s="152"/>
      <c r="AD392" s="152"/>
      <c r="AE392" s="152"/>
      <c r="AF392" s="152"/>
      <c r="AG392" s="152" t="s">
        <v>203</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73">
        <v>158</v>
      </c>
      <c r="B393" s="174" t="s">
        <v>731</v>
      </c>
      <c r="C393" s="191" t="s">
        <v>732</v>
      </c>
      <c r="D393" s="175" t="s">
        <v>206</v>
      </c>
      <c r="E393" s="176">
        <v>14.03</v>
      </c>
      <c r="F393" s="177"/>
      <c r="G393" s="178">
        <f>ROUND(E393*F393,2)</f>
        <v>0</v>
      </c>
      <c r="H393" s="177"/>
      <c r="I393" s="178">
        <f>ROUND(E393*H393,2)</f>
        <v>0</v>
      </c>
      <c r="J393" s="177"/>
      <c r="K393" s="178">
        <f>ROUND(E393*J393,2)</f>
        <v>0</v>
      </c>
      <c r="L393" s="178">
        <v>21</v>
      </c>
      <c r="M393" s="178">
        <f>G393*(1+L393/100)</f>
        <v>0</v>
      </c>
      <c r="N393" s="178">
        <v>0</v>
      </c>
      <c r="O393" s="178">
        <f>ROUND(E393*N393,2)</f>
        <v>0</v>
      </c>
      <c r="P393" s="178">
        <v>0</v>
      </c>
      <c r="Q393" s="178">
        <f>ROUND(E393*P393,2)</f>
        <v>0</v>
      </c>
      <c r="R393" s="178"/>
      <c r="S393" s="178" t="s">
        <v>237</v>
      </c>
      <c r="T393" s="179" t="s">
        <v>238</v>
      </c>
      <c r="U393" s="162">
        <v>0</v>
      </c>
      <c r="V393" s="162">
        <f>ROUND(E393*U393,2)</f>
        <v>0</v>
      </c>
      <c r="W393" s="162"/>
      <c r="X393" s="152"/>
      <c r="Y393" s="152"/>
      <c r="Z393" s="152"/>
      <c r="AA393" s="152"/>
      <c r="AB393" s="152"/>
      <c r="AC393" s="152"/>
      <c r="AD393" s="152"/>
      <c r="AE393" s="152"/>
      <c r="AF393" s="152"/>
      <c r="AG393" s="152" t="s">
        <v>265</v>
      </c>
      <c r="AH393" s="152"/>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x14ac:dyDescent="0.2">
      <c r="A394" s="159"/>
      <c r="B394" s="160"/>
      <c r="C394" s="192" t="s">
        <v>733</v>
      </c>
      <c r="D394" s="164"/>
      <c r="E394" s="165">
        <v>14.03</v>
      </c>
      <c r="F394" s="162"/>
      <c r="G394" s="162"/>
      <c r="H394" s="162"/>
      <c r="I394" s="162"/>
      <c r="J394" s="162"/>
      <c r="K394" s="162"/>
      <c r="L394" s="162"/>
      <c r="M394" s="162"/>
      <c r="N394" s="162"/>
      <c r="O394" s="162"/>
      <c r="P394" s="162"/>
      <c r="Q394" s="162"/>
      <c r="R394" s="162"/>
      <c r="S394" s="162"/>
      <c r="T394" s="162"/>
      <c r="U394" s="162"/>
      <c r="V394" s="162"/>
      <c r="W394" s="162"/>
      <c r="X394" s="152"/>
      <c r="Y394" s="152"/>
      <c r="Z394" s="152"/>
      <c r="AA394" s="152"/>
      <c r="AB394" s="152"/>
      <c r="AC394" s="152"/>
      <c r="AD394" s="152"/>
      <c r="AE394" s="152"/>
      <c r="AF394" s="152"/>
      <c r="AG394" s="152" t="s">
        <v>203</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ht="22.5" outlineLevel="1" x14ac:dyDescent="0.2">
      <c r="A395" s="173">
        <v>159</v>
      </c>
      <c r="B395" s="174" t="s">
        <v>734</v>
      </c>
      <c r="C395" s="191" t="s">
        <v>1526</v>
      </c>
      <c r="D395" s="175" t="s">
        <v>206</v>
      </c>
      <c r="E395" s="176">
        <v>189.84</v>
      </c>
      <c r="F395" s="177"/>
      <c r="G395" s="178">
        <f>ROUND(E395*F395,2)</f>
        <v>0</v>
      </c>
      <c r="H395" s="177"/>
      <c r="I395" s="178">
        <f>ROUND(E395*H395,2)</f>
        <v>0</v>
      </c>
      <c r="J395" s="177"/>
      <c r="K395" s="178">
        <f>ROUND(E395*J395,2)</f>
        <v>0</v>
      </c>
      <c r="L395" s="178">
        <v>21</v>
      </c>
      <c r="M395" s="178">
        <f>G395*(1+L395/100)</f>
        <v>0</v>
      </c>
      <c r="N395" s="178">
        <v>0</v>
      </c>
      <c r="O395" s="178">
        <f>ROUND(E395*N395,2)</f>
        <v>0</v>
      </c>
      <c r="P395" s="178">
        <v>0</v>
      </c>
      <c r="Q395" s="178">
        <f>ROUND(E395*P395,2)</f>
        <v>0</v>
      </c>
      <c r="R395" s="178"/>
      <c r="S395" s="178" t="s">
        <v>237</v>
      </c>
      <c r="T395" s="179" t="s">
        <v>238</v>
      </c>
      <c r="U395" s="162">
        <v>0</v>
      </c>
      <c r="V395" s="162">
        <f>ROUND(E395*U395,2)</f>
        <v>0</v>
      </c>
      <c r="W395" s="162"/>
      <c r="X395" s="152"/>
      <c r="Y395" s="152"/>
      <c r="Z395" s="152"/>
      <c r="AA395" s="152"/>
      <c r="AB395" s="152"/>
      <c r="AC395" s="152"/>
      <c r="AD395" s="152"/>
      <c r="AE395" s="152"/>
      <c r="AF395" s="152"/>
      <c r="AG395" s="152" t="s">
        <v>265</v>
      </c>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192" t="s">
        <v>735</v>
      </c>
      <c r="D396" s="164"/>
      <c r="E396" s="165">
        <v>189.84</v>
      </c>
      <c r="F396" s="162"/>
      <c r="G396" s="162"/>
      <c r="H396" s="162"/>
      <c r="I396" s="162"/>
      <c r="J396" s="162"/>
      <c r="K396" s="162"/>
      <c r="L396" s="162"/>
      <c r="M396" s="162"/>
      <c r="N396" s="162"/>
      <c r="O396" s="162"/>
      <c r="P396" s="162"/>
      <c r="Q396" s="162"/>
      <c r="R396" s="162"/>
      <c r="S396" s="162"/>
      <c r="T396" s="162"/>
      <c r="U396" s="162"/>
      <c r="V396" s="162"/>
      <c r="W396" s="162"/>
      <c r="X396" s="152"/>
      <c r="Y396" s="152"/>
      <c r="Z396" s="152"/>
      <c r="AA396" s="152"/>
      <c r="AB396" s="152"/>
      <c r="AC396" s="152"/>
      <c r="AD396" s="152"/>
      <c r="AE396" s="152"/>
      <c r="AF396" s="152"/>
      <c r="AG396" s="152" t="s">
        <v>203</v>
      </c>
      <c r="AH396" s="152">
        <v>0</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v>160</v>
      </c>
      <c r="B397" s="160" t="s">
        <v>736</v>
      </c>
      <c r="C397" s="194" t="s">
        <v>737</v>
      </c>
      <c r="D397" s="161" t="s">
        <v>0</v>
      </c>
      <c r="E397" s="188"/>
      <c r="F397" s="163"/>
      <c r="G397" s="162">
        <f>ROUND(E397*F397,2)</f>
        <v>0</v>
      </c>
      <c r="H397" s="163"/>
      <c r="I397" s="162">
        <f>ROUND(E397*H397,2)</f>
        <v>0</v>
      </c>
      <c r="J397" s="163"/>
      <c r="K397" s="162">
        <f>ROUND(E397*J397,2)</f>
        <v>0</v>
      </c>
      <c r="L397" s="162">
        <v>21</v>
      </c>
      <c r="M397" s="162">
        <f>G397*(1+L397/100)</f>
        <v>0</v>
      </c>
      <c r="N397" s="162">
        <v>0</v>
      </c>
      <c r="O397" s="162">
        <f>ROUND(E397*N397,2)</f>
        <v>0</v>
      </c>
      <c r="P397" s="162">
        <v>0</v>
      </c>
      <c r="Q397" s="162">
        <f>ROUND(E397*P397,2)</f>
        <v>0</v>
      </c>
      <c r="R397" s="162" t="s">
        <v>712</v>
      </c>
      <c r="S397" s="162" t="s">
        <v>198</v>
      </c>
      <c r="T397" s="162" t="s">
        <v>198</v>
      </c>
      <c r="U397" s="162">
        <v>0</v>
      </c>
      <c r="V397" s="162">
        <f>ROUND(E397*U397,2)</f>
        <v>0</v>
      </c>
      <c r="W397" s="162"/>
      <c r="X397" s="152"/>
      <c r="Y397" s="152"/>
      <c r="Z397" s="152"/>
      <c r="AA397" s="152"/>
      <c r="AB397" s="152"/>
      <c r="AC397" s="152"/>
      <c r="AD397" s="152"/>
      <c r="AE397" s="152"/>
      <c r="AF397" s="152"/>
      <c r="AG397" s="152" t="s">
        <v>606</v>
      </c>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273" t="s">
        <v>738</v>
      </c>
      <c r="D398" s="274"/>
      <c r="E398" s="274"/>
      <c r="F398" s="274"/>
      <c r="G398" s="274"/>
      <c r="H398" s="162"/>
      <c r="I398" s="162"/>
      <c r="J398" s="162"/>
      <c r="K398" s="162"/>
      <c r="L398" s="162"/>
      <c r="M398" s="162"/>
      <c r="N398" s="162"/>
      <c r="O398" s="162"/>
      <c r="P398" s="162"/>
      <c r="Q398" s="162"/>
      <c r="R398" s="162"/>
      <c r="S398" s="162"/>
      <c r="T398" s="162"/>
      <c r="U398" s="162"/>
      <c r="V398" s="162"/>
      <c r="W398" s="162"/>
      <c r="X398" s="152"/>
      <c r="Y398" s="152"/>
      <c r="Z398" s="152"/>
      <c r="AA398" s="152"/>
      <c r="AB398" s="152"/>
      <c r="AC398" s="152"/>
      <c r="AD398" s="152"/>
      <c r="AE398" s="152"/>
      <c r="AF398" s="152"/>
      <c r="AG398" s="152" t="s">
        <v>201</v>
      </c>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x14ac:dyDescent="0.2">
      <c r="A399" s="167" t="s">
        <v>192</v>
      </c>
      <c r="B399" s="168" t="s">
        <v>126</v>
      </c>
      <c r="C399" s="190" t="s">
        <v>127</v>
      </c>
      <c r="D399" s="169"/>
      <c r="E399" s="170"/>
      <c r="F399" s="171"/>
      <c r="G399" s="171">
        <f>SUMIF(AG400:AG408,"&lt;&gt;NOR",G400:G408)</f>
        <v>0</v>
      </c>
      <c r="H399" s="171"/>
      <c r="I399" s="171">
        <f>SUM(I400:I408)</f>
        <v>0</v>
      </c>
      <c r="J399" s="171"/>
      <c r="K399" s="171">
        <f>SUM(K400:K408)</f>
        <v>0</v>
      </c>
      <c r="L399" s="171"/>
      <c r="M399" s="171">
        <f>SUM(M400:M408)</f>
        <v>0</v>
      </c>
      <c r="N399" s="171"/>
      <c r="O399" s="171">
        <f>SUM(O400:O408)</f>
        <v>0</v>
      </c>
      <c r="P399" s="171"/>
      <c r="Q399" s="171">
        <f>SUM(Q400:Q408)</f>
        <v>0</v>
      </c>
      <c r="R399" s="171"/>
      <c r="S399" s="171"/>
      <c r="T399" s="172"/>
      <c r="U399" s="166"/>
      <c r="V399" s="166">
        <f>SUM(V400:V408)</f>
        <v>139.96</v>
      </c>
      <c r="W399" s="166"/>
      <c r="AG399" t="s">
        <v>193</v>
      </c>
    </row>
    <row r="400" spans="1:60" ht="22.5" outlineLevel="1" x14ac:dyDescent="0.2">
      <c r="A400" s="173">
        <v>161</v>
      </c>
      <c r="B400" s="174" t="s">
        <v>739</v>
      </c>
      <c r="C400" s="191" t="s">
        <v>740</v>
      </c>
      <c r="D400" s="175" t="s">
        <v>206</v>
      </c>
      <c r="E400" s="176">
        <v>349.9</v>
      </c>
      <c r="F400" s="177"/>
      <c r="G400" s="178">
        <f>ROUND(E400*F400,2)</f>
        <v>0</v>
      </c>
      <c r="H400" s="177"/>
      <c r="I400" s="178">
        <f>ROUND(E400*H400,2)</f>
        <v>0</v>
      </c>
      <c r="J400" s="177"/>
      <c r="K400" s="178">
        <f>ROUND(E400*J400,2)</f>
        <v>0</v>
      </c>
      <c r="L400" s="178">
        <v>21</v>
      </c>
      <c r="M400" s="178">
        <f>G400*(1+L400/100)</f>
        <v>0</v>
      </c>
      <c r="N400" s="178">
        <v>0</v>
      </c>
      <c r="O400" s="178">
        <f>ROUND(E400*N400,2)</f>
        <v>0</v>
      </c>
      <c r="P400" s="178">
        <v>0</v>
      </c>
      <c r="Q400" s="178">
        <f>ROUND(E400*P400,2)</f>
        <v>0</v>
      </c>
      <c r="R400" s="178" t="s">
        <v>741</v>
      </c>
      <c r="S400" s="178" t="s">
        <v>198</v>
      </c>
      <c r="T400" s="179" t="s">
        <v>198</v>
      </c>
      <c r="U400" s="162">
        <v>0.4</v>
      </c>
      <c r="V400" s="162">
        <f>ROUND(E400*U400,2)</f>
        <v>139.96</v>
      </c>
      <c r="W400" s="162"/>
      <c r="X400" s="152"/>
      <c r="Y400" s="152"/>
      <c r="Z400" s="152"/>
      <c r="AA400" s="152"/>
      <c r="AB400" s="152"/>
      <c r="AC400" s="152"/>
      <c r="AD400" s="152"/>
      <c r="AE400" s="152"/>
      <c r="AF400" s="152"/>
      <c r="AG400" s="152" t="s">
        <v>591</v>
      </c>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x14ac:dyDescent="0.2">
      <c r="A401" s="159"/>
      <c r="B401" s="160"/>
      <c r="C401" s="275" t="s">
        <v>742</v>
      </c>
      <c r="D401" s="276"/>
      <c r="E401" s="276"/>
      <c r="F401" s="276"/>
      <c r="G401" s="276"/>
      <c r="H401" s="162"/>
      <c r="I401" s="162"/>
      <c r="J401" s="162"/>
      <c r="K401" s="162"/>
      <c r="L401" s="162"/>
      <c r="M401" s="162"/>
      <c r="N401" s="162"/>
      <c r="O401" s="162"/>
      <c r="P401" s="162"/>
      <c r="Q401" s="162"/>
      <c r="R401" s="162"/>
      <c r="S401" s="162"/>
      <c r="T401" s="162"/>
      <c r="U401" s="162"/>
      <c r="V401" s="162"/>
      <c r="W401" s="162"/>
      <c r="X401" s="152"/>
      <c r="Y401" s="152"/>
      <c r="Z401" s="152"/>
      <c r="AA401" s="152"/>
      <c r="AB401" s="152"/>
      <c r="AC401" s="152"/>
      <c r="AD401" s="152"/>
      <c r="AE401" s="152"/>
      <c r="AF401" s="152"/>
      <c r="AG401" s="152" t="s">
        <v>201</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x14ac:dyDescent="0.2">
      <c r="A402" s="159"/>
      <c r="B402" s="160"/>
      <c r="C402" s="192" t="s">
        <v>425</v>
      </c>
      <c r="D402" s="164"/>
      <c r="E402" s="165">
        <v>203.25</v>
      </c>
      <c r="F402" s="162"/>
      <c r="G402" s="162"/>
      <c r="H402" s="162"/>
      <c r="I402" s="162"/>
      <c r="J402" s="162"/>
      <c r="K402" s="162"/>
      <c r="L402" s="162"/>
      <c r="M402" s="162"/>
      <c r="N402" s="162"/>
      <c r="O402" s="162"/>
      <c r="P402" s="162"/>
      <c r="Q402" s="162"/>
      <c r="R402" s="162"/>
      <c r="S402" s="162"/>
      <c r="T402" s="162"/>
      <c r="U402" s="162"/>
      <c r="V402" s="162"/>
      <c r="W402" s="162"/>
      <c r="X402" s="152"/>
      <c r="Y402" s="152"/>
      <c r="Z402" s="152"/>
      <c r="AA402" s="152"/>
      <c r="AB402" s="152"/>
      <c r="AC402" s="152"/>
      <c r="AD402" s="152"/>
      <c r="AE402" s="152"/>
      <c r="AF402" s="152"/>
      <c r="AG402" s="152" t="s">
        <v>203</v>
      </c>
      <c r="AH402" s="152">
        <v>0</v>
      </c>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outlineLevel="1" x14ac:dyDescent="0.2">
      <c r="A403" s="159"/>
      <c r="B403" s="160"/>
      <c r="C403" s="192" t="s">
        <v>424</v>
      </c>
      <c r="D403" s="164"/>
      <c r="E403" s="165">
        <v>146.65</v>
      </c>
      <c r="F403" s="162"/>
      <c r="G403" s="162"/>
      <c r="H403" s="162"/>
      <c r="I403" s="162"/>
      <c r="J403" s="162"/>
      <c r="K403" s="162"/>
      <c r="L403" s="162"/>
      <c r="M403" s="162"/>
      <c r="N403" s="162"/>
      <c r="O403" s="162"/>
      <c r="P403" s="162"/>
      <c r="Q403" s="162"/>
      <c r="R403" s="162"/>
      <c r="S403" s="162"/>
      <c r="T403" s="162"/>
      <c r="U403" s="162"/>
      <c r="V403" s="162"/>
      <c r="W403" s="162"/>
      <c r="X403" s="152"/>
      <c r="Y403" s="152"/>
      <c r="Z403" s="152"/>
      <c r="AA403" s="152"/>
      <c r="AB403" s="152"/>
      <c r="AC403" s="152"/>
      <c r="AD403" s="152"/>
      <c r="AE403" s="152"/>
      <c r="AF403" s="152"/>
      <c r="AG403" s="152" t="s">
        <v>203</v>
      </c>
      <c r="AH403" s="152">
        <v>0</v>
      </c>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73">
        <v>162</v>
      </c>
      <c r="B404" s="174" t="s">
        <v>743</v>
      </c>
      <c r="C404" s="191" t="s">
        <v>744</v>
      </c>
      <c r="D404" s="175" t="s">
        <v>206</v>
      </c>
      <c r="E404" s="176">
        <v>553.15</v>
      </c>
      <c r="F404" s="177"/>
      <c r="G404" s="178">
        <f>ROUND(E404*F404,2)</f>
        <v>0</v>
      </c>
      <c r="H404" s="177"/>
      <c r="I404" s="178">
        <f>ROUND(E404*H404,2)</f>
        <v>0</v>
      </c>
      <c r="J404" s="177"/>
      <c r="K404" s="178">
        <f>ROUND(E404*J404,2)</f>
        <v>0</v>
      </c>
      <c r="L404" s="178">
        <v>21</v>
      </c>
      <c r="M404" s="178">
        <f>G404*(1+L404/100)</f>
        <v>0</v>
      </c>
      <c r="N404" s="178">
        <v>0</v>
      </c>
      <c r="O404" s="178">
        <f>ROUND(E404*N404,2)</f>
        <v>0</v>
      </c>
      <c r="P404" s="178">
        <v>0</v>
      </c>
      <c r="Q404" s="178">
        <f>ROUND(E404*P404,2)</f>
        <v>0</v>
      </c>
      <c r="R404" s="178"/>
      <c r="S404" s="178" t="s">
        <v>237</v>
      </c>
      <c r="T404" s="179" t="s">
        <v>238</v>
      </c>
      <c r="U404" s="162">
        <v>0</v>
      </c>
      <c r="V404" s="162">
        <f>ROUND(E404*U404,2)</f>
        <v>0</v>
      </c>
      <c r="W404" s="162"/>
      <c r="X404" s="152"/>
      <c r="Y404" s="152"/>
      <c r="Z404" s="152"/>
      <c r="AA404" s="152"/>
      <c r="AB404" s="152"/>
      <c r="AC404" s="152"/>
      <c r="AD404" s="152"/>
      <c r="AE404" s="152"/>
      <c r="AF404" s="152"/>
      <c r="AG404" s="152" t="s">
        <v>265</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1" x14ac:dyDescent="0.2">
      <c r="A405" s="159"/>
      <c r="B405" s="160"/>
      <c r="C405" s="192" t="s">
        <v>412</v>
      </c>
      <c r="D405" s="164"/>
      <c r="E405" s="165">
        <v>406.5</v>
      </c>
      <c r="F405" s="162"/>
      <c r="G405" s="162"/>
      <c r="H405" s="162"/>
      <c r="I405" s="162"/>
      <c r="J405" s="162"/>
      <c r="K405" s="162"/>
      <c r="L405" s="162"/>
      <c r="M405" s="162"/>
      <c r="N405" s="162"/>
      <c r="O405" s="162"/>
      <c r="P405" s="162"/>
      <c r="Q405" s="162"/>
      <c r="R405" s="162"/>
      <c r="S405" s="162"/>
      <c r="T405" s="162"/>
      <c r="U405" s="162"/>
      <c r="V405" s="162"/>
      <c r="W405" s="162"/>
      <c r="X405" s="152"/>
      <c r="Y405" s="152"/>
      <c r="Z405" s="152"/>
      <c r="AA405" s="152"/>
      <c r="AB405" s="152"/>
      <c r="AC405" s="152"/>
      <c r="AD405" s="152"/>
      <c r="AE405" s="152"/>
      <c r="AF405" s="152"/>
      <c r="AG405" s="152" t="s">
        <v>203</v>
      </c>
      <c r="AH405" s="152">
        <v>0</v>
      </c>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59"/>
      <c r="B406" s="160"/>
      <c r="C406" s="192" t="s">
        <v>745</v>
      </c>
      <c r="D406" s="164"/>
      <c r="E406" s="165">
        <v>146.65</v>
      </c>
      <c r="F406" s="162"/>
      <c r="G406" s="162"/>
      <c r="H406" s="162"/>
      <c r="I406" s="162"/>
      <c r="J406" s="162"/>
      <c r="K406" s="162"/>
      <c r="L406" s="162"/>
      <c r="M406" s="162"/>
      <c r="N406" s="162"/>
      <c r="O406" s="162"/>
      <c r="P406" s="162"/>
      <c r="Q406" s="162"/>
      <c r="R406" s="162"/>
      <c r="S406" s="162"/>
      <c r="T406" s="162"/>
      <c r="U406" s="162"/>
      <c r="V406" s="162"/>
      <c r="W406" s="162"/>
      <c r="X406" s="152"/>
      <c r="Y406" s="152"/>
      <c r="Z406" s="152"/>
      <c r="AA406" s="152"/>
      <c r="AB406" s="152"/>
      <c r="AC406" s="152"/>
      <c r="AD406" s="152"/>
      <c r="AE406" s="152"/>
      <c r="AF406" s="152"/>
      <c r="AG406" s="152" t="s">
        <v>203</v>
      </c>
      <c r="AH406" s="152">
        <v>0</v>
      </c>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1" x14ac:dyDescent="0.2">
      <c r="A407" s="159">
        <v>163</v>
      </c>
      <c r="B407" s="160" t="s">
        <v>746</v>
      </c>
      <c r="C407" s="194" t="s">
        <v>747</v>
      </c>
      <c r="D407" s="161" t="s">
        <v>0</v>
      </c>
      <c r="E407" s="188"/>
      <c r="F407" s="163"/>
      <c r="G407" s="162">
        <f>ROUND(E407*F407,2)</f>
        <v>0</v>
      </c>
      <c r="H407" s="163"/>
      <c r="I407" s="162">
        <f>ROUND(E407*H407,2)</f>
        <v>0</v>
      </c>
      <c r="J407" s="163"/>
      <c r="K407" s="162">
        <f>ROUND(E407*J407,2)</f>
        <v>0</v>
      </c>
      <c r="L407" s="162">
        <v>21</v>
      </c>
      <c r="M407" s="162">
        <f>G407*(1+L407/100)</f>
        <v>0</v>
      </c>
      <c r="N407" s="162">
        <v>0</v>
      </c>
      <c r="O407" s="162">
        <f>ROUND(E407*N407,2)</f>
        <v>0</v>
      </c>
      <c r="P407" s="162">
        <v>0</v>
      </c>
      <c r="Q407" s="162">
        <f>ROUND(E407*P407,2)</f>
        <v>0</v>
      </c>
      <c r="R407" s="162" t="s">
        <v>741</v>
      </c>
      <c r="S407" s="162" t="s">
        <v>198</v>
      </c>
      <c r="T407" s="162" t="s">
        <v>198</v>
      </c>
      <c r="U407" s="162">
        <v>0</v>
      </c>
      <c r="V407" s="162">
        <f>ROUND(E407*U407,2)</f>
        <v>0</v>
      </c>
      <c r="W407" s="162"/>
      <c r="X407" s="152"/>
      <c r="Y407" s="152"/>
      <c r="Z407" s="152"/>
      <c r="AA407" s="152"/>
      <c r="AB407" s="152"/>
      <c r="AC407" s="152"/>
      <c r="AD407" s="152"/>
      <c r="AE407" s="152"/>
      <c r="AF407" s="152"/>
      <c r="AG407" s="152" t="s">
        <v>606</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x14ac:dyDescent="0.2">
      <c r="A408" s="159"/>
      <c r="B408" s="160"/>
      <c r="C408" s="273" t="s">
        <v>607</v>
      </c>
      <c r="D408" s="274"/>
      <c r="E408" s="274"/>
      <c r="F408" s="274"/>
      <c r="G408" s="274"/>
      <c r="H408" s="162"/>
      <c r="I408" s="162"/>
      <c r="J408" s="162"/>
      <c r="K408" s="162"/>
      <c r="L408" s="162"/>
      <c r="M408" s="162"/>
      <c r="N408" s="162"/>
      <c r="O408" s="162"/>
      <c r="P408" s="162"/>
      <c r="Q408" s="162"/>
      <c r="R408" s="162"/>
      <c r="S408" s="162"/>
      <c r="T408" s="162"/>
      <c r="U408" s="162"/>
      <c r="V408" s="162"/>
      <c r="W408" s="162"/>
      <c r="X408" s="152"/>
      <c r="Y408" s="152"/>
      <c r="Z408" s="152"/>
      <c r="AA408" s="152"/>
      <c r="AB408" s="152"/>
      <c r="AC408" s="152"/>
      <c r="AD408" s="152"/>
      <c r="AE408" s="152"/>
      <c r="AF408" s="152"/>
      <c r="AG408" s="152" t="s">
        <v>201</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x14ac:dyDescent="0.2">
      <c r="A409" s="167" t="s">
        <v>192</v>
      </c>
      <c r="B409" s="168" t="s">
        <v>128</v>
      </c>
      <c r="C409" s="190" t="s">
        <v>129</v>
      </c>
      <c r="D409" s="169"/>
      <c r="E409" s="170"/>
      <c r="F409" s="171"/>
      <c r="G409" s="171">
        <f>SUMIF(AG410:AG419,"&lt;&gt;NOR",G410:G419)</f>
        <v>0</v>
      </c>
      <c r="H409" s="171"/>
      <c r="I409" s="171">
        <f>SUM(I410:I419)</f>
        <v>0</v>
      </c>
      <c r="J409" s="171"/>
      <c r="K409" s="171">
        <f>SUM(K410:K419)</f>
        <v>0</v>
      </c>
      <c r="L409" s="171"/>
      <c r="M409" s="171">
        <f>SUM(M410:M419)</f>
        <v>0</v>
      </c>
      <c r="N409" s="171"/>
      <c r="O409" s="171">
        <f>SUM(O410:O419)</f>
        <v>0</v>
      </c>
      <c r="P409" s="171"/>
      <c r="Q409" s="171">
        <f>SUM(Q410:Q419)</f>
        <v>0</v>
      </c>
      <c r="R409" s="171"/>
      <c r="S409" s="171"/>
      <c r="T409" s="172"/>
      <c r="U409" s="166"/>
      <c r="V409" s="166">
        <f>SUM(V410:V419)</f>
        <v>74.52</v>
      </c>
      <c r="W409" s="166"/>
      <c r="AG409" t="s">
        <v>193</v>
      </c>
    </row>
    <row r="410" spans="1:60" outlineLevel="1" x14ac:dyDescent="0.2">
      <c r="A410" s="173">
        <v>164</v>
      </c>
      <c r="B410" s="174" t="s">
        <v>748</v>
      </c>
      <c r="C410" s="191" t="s">
        <v>749</v>
      </c>
      <c r="D410" s="175" t="s">
        <v>206</v>
      </c>
      <c r="E410" s="176">
        <v>49.17</v>
      </c>
      <c r="F410" s="177"/>
      <c r="G410" s="178">
        <f>ROUND(E410*F410,2)</f>
        <v>0</v>
      </c>
      <c r="H410" s="177"/>
      <c r="I410" s="178">
        <f>ROUND(E410*H410,2)</f>
        <v>0</v>
      </c>
      <c r="J410" s="177"/>
      <c r="K410" s="178">
        <f>ROUND(E410*J410,2)</f>
        <v>0</v>
      </c>
      <c r="L410" s="178">
        <v>21</v>
      </c>
      <c r="M410" s="178">
        <f>G410*(1+L410/100)</f>
        <v>0</v>
      </c>
      <c r="N410" s="178">
        <v>0</v>
      </c>
      <c r="O410" s="178">
        <f>ROUND(E410*N410,2)</f>
        <v>0</v>
      </c>
      <c r="P410" s="178">
        <v>0</v>
      </c>
      <c r="Q410" s="178">
        <f>ROUND(E410*P410,2)</f>
        <v>0</v>
      </c>
      <c r="R410" s="178" t="s">
        <v>585</v>
      </c>
      <c r="S410" s="178" t="s">
        <v>198</v>
      </c>
      <c r="T410" s="179" t="s">
        <v>198</v>
      </c>
      <c r="U410" s="162">
        <v>1.5155099999999999</v>
      </c>
      <c r="V410" s="162">
        <f>ROUND(E410*U410,2)</f>
        <v>74.52</v>
      </c>
      <c r="W410" s="162"/>
      <c r="X410" s="152"/>
      <c r="Y410" s="152"/>
      <c r="Z410" s="152"/>
      <c r="AA410" s="152"/>
      <c r="AB410" s="152"/>
      <c r="AC410" s="152"/>
      <c r="AD410" s="152"/>
      <c r="AE410" s="152"/>
      <c r="AF410" s="152"/>
      <c r="AG410" s="152" t="s">
        <v>586</v>
      </c>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x14ac:dyDescent="0.2">
      <c r="A411" s="159"/>
      <c r="B411" s="160"/>
      <c r="C411" s="275" t="s">
        <v>750</v>
      </c>
      <c r="D411" s="276"/>
      <c r="E411" s="276"/>
      <c r="F411" s="276"/>
      <c r="G411" s="276"/>
      <c r="H411" s="162"/>
      <c r="I411" s="162"/>
      <c r="J411" s="162"/>
      <c r="K411" s="162"/>
      <c r="L411" s="162"/>
      <c r="M411" s="162"/>
      <c r="N411" s="162"/>
      <c r="O411" s="162"/>
      <c r="P411" s="162"/>
      <c r="Q411" s="162"/>
      <c r="R411" s="162"/>
      <c r="S411" s="162"/>
      <c r="T411" s="162"/>
      <c r="U411" s="162"/>
      <c r="V411" s="162"/>
      <c r="W411" s="162"/>
      <c r="X411" s="152"/>
      <c r="Y411" s="152"/>
      <c r="Z411" s="152"/>
      <c r="AA411" s="152"/>
      <c r="AB411" s="152"/>
      <c r="AC411" s="152"/>
      <c r="AD411" s="152"/>
      <c r="AE411" s="152"/>
      <c r="AF411" s="152"/>
      <c r="AG411" s="152" t="s">
        <v>201</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59"/>
      <c r="B412" s="160"/>
      <c r="C412" s="192" t="s">
        <v>751</v>
      </c>
      <c r="D412" s="164"/>
      <c r="E412" s="165">
        <v>4.5</v>
      </c>
      <c r="F412" s="162"/>
      <c r="G412" s="162"/>
      <c r="H412" s="162"/>
      <c r="I412" s="162"/>
      <c r="J412" s="162"/>
      <c r="K412" s="162"/>
      <c r="L412" s="162"/>
      <c r="M412" s="162"/>
      <c r="N412" s="162"/>
      <c r="O412" s="162"/>
      <c r="P412" s="162"/>
      <c r="Q412" s="162"/>
      <c r="R412" s="162"/>
      <c r="S412" s="162"/>
      <c r="T412" s="162"/>
      <c r="U412" s="162"/>
      <c r="V412" s="162"/>
      <c r="W412" s="162"/>
      <c r="X412" s="152"/>
      <c r="Y412" s="152"/>
      <c r="Z412" s="152"/>
      <c r="AA412" s="152"/>
      <c r="AB412" s="152"/>
      <c r="AC412" s="152"/>
      <c r="AD412" s="152"/>
      <c r="AE412" s="152"/>
      <c r="AF412" s="152"/>
      <c r="AG412" s="152" t="s">
        <v>203</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x14ac:dyDescent="0.2">
      <c r="A413" s="159"/>
      <c r="B413" s="160"/>
      <c r="C413" s="192" t="s">
        <v>752</v>
      </c>
      <c r="D413" s="164"/>
      <c r="E413" s="165">
        <v>44.67</v>
      </c>
      <c r="F413" s="162"/>
      <c r="G413" s="162"/>
      <c r="H413" s="162"/>
      <c r="I413" s="162"/>
      <c r="J413" s="162"/>
      <c r="K413" s="162"/>
      <c r="L413" s="162"/>
      <c r="M413" s="162"/>
      <c r="N413" s="162"/>
      <c r="O413" s="162"/>
      <c r="P413" s="162"/>
      <c r="Q413" s="162"/>
      <c r="R413" s="162"/>
      <c r="S413" s="162"/>
      <c r="T413" s="162"/>
      <c r="U413" s="162"/>
      <c r="V413" s="162"/>
      <c r="W413" s="162"/>
      <c r="X413" s="152"/>
      <c r="Y413" s="152"/>
      <c r="Z413" s="152"/>
      <c r="AA413" s="152"/>
      <c r="AB413" s="152"/>
      <c r="AC413" s="152"/>
      <c r="AD413" s="152"/>
      <c r="AE413" s="152"/>
      <c r="AF413" s="152"/>
      <c r="AG413" s="152" t="s">
        <v>203</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73">
        <v>165</v>
      </c>
      <c r="B414" s="174" t="s">
        <v>753</v>
      </c>
      <c r="C414" s="191" t="s">
        <v>754</v>
      </c>
      <c r="D414" s="175" t="s">
        <v>288</v>
      </c>
      <c r="E414" s="176">
        <v>37.07</v>
      </c>
      <c r="F414" s="177"/>
      <c r="G414" s="178">
        <f>ROUND(E414*F414,2)</f>
        <v>0</v>
      </c>
      <c r="H414" s="177"/>
      <c r="I414" s="178">
        <f>ROUND(E414*H414,2)</f>
        <v>0</v>
      </c>
      <c r="J414" s="177"/>
      <c r="K414" s="178">
        <f>ROUND(E414*J414,2)</f>
        <v>0</v>
      </c>
      <c r="L414" s="178">
        <v>21</v>
      </c>
      <c r="M414" s="178">
        <f>G414*(1+L414/100)</f>
        <v>0</v>
      </c>
      <c r="N414" s="178">
        <v>0</v>
      </c>
      <c r="O414" s="178">
        <f>ROUND(E414*N414,2)</f>
        <v>0</v>
      </c>
      <c r="P414" s="178">
        <v>0</v>
      </c>
      <c r="Q414" s="178">
        <f>ROUND(E414*P414,2)</f>
        <v>0</v>
      </c>
      <c r="R414" s="178"/>
      <c r="S414" s="178" t="s">
        <v>237</v>
      </c>
      <c r="T414" s="179" t="s">
        <v>238</v>
      </c>
      <c r="U414" s="162">
        <v>0</v>
      </c>
      <c r="V414" s="162">
        <f>ROUND(E414*U414,2)</f>
        <v>0</v>
      </c>
      <c r="W414" s="162"/>
      <c r="X414" s="152"/>
      <c r="Y414" s="152"/>
      <c r="Z414" s="152"/>
      <c r="AA414" s="152"/>
      <c r="AB414" s="152"/>
      <c r="AC414" s="152"/>
      <c r="AD414" s="152"/>
      <c r="AE414" s="152"/>
      <c r="AF414" s="152"/>
      <c r="AG414" s="152" t="s">
        <v>591</v>
      </c>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x14ac:dyDescent="0.2">
      <c r="A415" s="159"/>
      <c r="B415" s="160"/>
      <c r="C415" s="192" t="s">
        <v>755</v>
      </c>
      <c r="D415" s="164"/>
      <c r="E415" s="165">
        <v>9.9</v>
      </c>
      <c r="F415" s="162"/>
      <c r="G415" s="162"/>
      <c r="H415" s="162"/>
      <c r="I415" s="162"/>
      <c r="J415" s="162"/>
      <c r="K415" s="162"/>
      <c r="L415" s="162"/>
      <c r="M415" s="162"/>
      <c r="N415" s="162"/>
      <c r="O415" s="162"/>
      <c r="P415" s="162"/>
      <c r="Q415" s="162"/>
      <c r="R415" s="162"/>
      <c r="S415" s="162"/>
      <c r="T415" s="162"/>
      <c r="U415" s="162"/>
      <c r="V415" s="162"/>
      <c r="W415" s="162"/>
      <c r="X415" s="152"/>
      <c r="Y415" s="152"/>
      <c r="Z415" s="152"/>
      <c r="AA415" s="152"/>
      <c r="AB415" s="152"/>
      <c r="AC415" s="152"/>
      <c r="AD415" s="152"/>
      <c r="AE415" s="152"/>
      <c r="AF415" s="152"/>
      <c r="AG415" s="152" t="s">
        <v>203</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59"/>
      <c r="B416" s="160"/>
      <c r="C416" s="192" t="s">
        <v>756</v>
      </c>
      <c r="D416" s="164"/>
      <c r="E416" s="165">
        <v>27.17</v>
      </c>
      <c r="F416" s="162"/>
      <c r="G416" s="162"/>
      <c r="H416" s="162"/>
      <c r="I416" s="162"/>
      <c r="J416" s="162"/>
      <c r="K416" s="162"/>
      <c r="L416" s="162"/>
      <c r="M416" s="162"/>
      <c r="N416" s="162"/>
      <c r="O416" s="162"/>
      <c r="P416" s="162"/>
      <c r="Q416" s="162"/>
      <c r="R416" s="162"/>
      <c r="S416" s="162"/>
      <c r="T416" s="162"/>
      <c r="U416" s="162"/>
      <c r="V416" s="162"/>
      <c r="W416" s="162"/>
      <c r="X416" s="152"/>
      <c r="Y416" s="152"/>
      <c r="Z416" s="152"/>
      <c r="AA416" s="152"/>
      <c r="AB416" s="152"/>
      <c r="AC416" s="152"/>
      <c r="AD416" s="152"/>
      <c r="AE416" s="152"/>
      <c r="AF416" s="152"/>
      <c r="AG416" s="152" t="s">
        <v>203</v>
      </c>
      <c r="AH416" s="152">
        <v>0</v>
      </c>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73">
        <v>166</v>
      </c>
      <c r="B417" s="174" t="s">
        <v>757</v>
      </c>
      <c r="C417" s="191" t="s">
        <v>758</v>
      </c>
      <c r="D417" s="175" t="s">
        <v>206</v>
      </c>
      <c r="E417" s="176">
        <v>54.087000000000003</v>
      </c>
      <c r="F417" s="177"/>
      <c r="G417" s="178">
        <f>ROUND(E417*F417,2)</f>
        <v>0</v>
      </c>
      <c r="H417" s="177"/>
      <c r="I417" s="178">
        <f>ROUND(E417*H417,2)</f>
        <v>0</v>
      </c>
      <c r="J417" s="177"/>
      <c r="K417" s="178">
        <f>ROUND(E417*J417,2)</f>
        <v>0</v>
      </c>
      <c r="L417" s="178">
        <v>21</v>
      </c>
      <c r="M417" s="178">
        <f>G417*(1+L417/100)</f>
        <v>0</v>
      </c>
      <c r="N417" s="178">
        <v>0</v>
      </c>
      <c r="O417" s="178">
        <f>ROUND(E417*N417,2)</f>
        <v>0</v>
      </c>
      <c r="P417" s="178">
        <v>0</v>
      </c>
      <c r="Q417" s="178">
        <f>ROUND(E417*P417,2)</f>
        <v>0</v>
      </c>
      <c r="R417" s="178"/>
      <c r="S417" s="178" t="s">
        <v>237</v>
      </c>
      <c r="T417" s="179" t="s">
        <v>238</v>
      </c>
      <c r="U417" s="162">
        <v>0</v>
      </c>
      <c r="V417" s="162">
        <f>ROUND(E417*U417,2)</f>
        <v>0</v>
      </c>
      <c r="W417" s="162"/>
      <c r="X417" s="152"/>
      <c r="Y417" s="152"/>
      <c r="Z417" s="152"/>
      <c r="AA417" s="152"/>
      <c r="AB417" s="152"/>
      <c r="AC417" s="152"/>
      <c r="AD417" s="152"/>
      <c r="AE417" s="152"/>
      <c r="AF417" s="152"/>
      <c r="AG417" s="152" t="s">
        <v>265</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x14ac:dyDescent="0.2">
      <c r="A418" s="159"/>
      <c r="B418" s="160"/>
      <c r="C418" s="192" t="s">
        <v>759</v>
      </c>
      <c r="D418" s="164"/>
      <c r="E418" s="165">
        <v>54.09</v>
      </c>
      <c r="F418" s="162"/>
      <c r="G418" s="162"/>
      <c r="H418" s="162"/>
      <c r="I418" s="162"/>
      <c r="J418" s="162"/>
      <c r="K418" s="162"/>
      <c r="L418" s="162"/>
      <c r="M418" s="162"/>
      <c r="N418" s="162"/>
      <c r="O418" s="162"/>
      <c r="P418" s="162"/>
      <c r="Q418" s="162"/>
      <c r="R418" s="162"/>
      <c r="S418" s="162"/>
      <c r="T418" s="162"/>
      <c r="U418" s="162"/>
      <c r="V418" s="162"/>
      <c r="W418" s="162"/>
      <c r="X418" s="152"/>
      <c r="Y418" s="152"/>
      <c r="Z418" s="152"/>
      <c r="AA418" s="152"/>
      <c r="AB418" s="152"/>
      <c r="AC418" s="152"/>
      <c r="AD418" s="152"/>
      <c r="AE418" s="152"/>
      <c r="AF418" s="152"/>
      <c r="AG418" s="152" t="s">
        <v>203</v>
      </c>
      <c r="AH418" s="152">
        <v>0</v>
      </c>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1" x14ac:dyDescent="0.2">
      <c r="A419" s="159">
        <v>167</v>
      </c>
      <c r="B419" s="160" t="s">
        <v>760</v>
      </c>
      <c r="C419" s="194" t="s">
        <v>761</v>
      </c>
      <c r="D419" s="161" t="s">
        <v>0</v>
      </c>
      <c r="E419" s="188"/>
      <c r="F419" s="163"/>
      <c r="G419" s="162">
        <f>ROUND(E419*F419,2)</f>
        <v>0</v>
      </c>
      <c r="H419" s="163"/>
      <c r="I419" s="162">
        <f>ROUND(E419*H419,2)</f>
        <v>0</v>
      </c>
      <c r="J419" s="163"/>
      <c r="K419" s="162">
        <f>ROUND(E419*J419,2)</f>
        <v>0</v>
      </c>
      <c r="L419" s="162">
        <v>21</v>
      </c>
      <c r="M419" s="162">
        <f>G419*(1+L419/100)</f>
        <v>0</v>
      </c>
      <c r="N419" s="162">
        <v>0</v>
      </c>
      <c r="O419" s="162">
        <f>ROUND(E419*N419,2)</f>
        <v>0</v>
      </c>
      <c r="P419" s="162">
        <v>0</v>
      </c>
      <c r="Q419" s="162">
        <f>ROUND(E419*P419,2)</f>
        <v>0</v>
      </c>
      <c r="R419" s="162" t="s">
        <v>709</v>
      </c>
      <c r="S419" s="162" t="s">
        <v>198</v>
      </c>
      <c r="T419" s="162" t="s">
        <v>198</v>
      </c>
      <c r="U419" s="162">
        <v>0</v>
      </c>
      <c r="V419" s="162">
        <f>ROUND(E419*U419,2)</f>
        <v>0</v>
      </c>
      <c r="W419" s="162"/>
      <c r="X419" s="152"/>
      <c r="Y419" s="152"/>
      <c r="Z419" s="152"/>
      <c r="AA419" s="152"/>
      <c r="AB419" s="152"/>
      <c r="AC419" s="152"/>
      <c r="AD419" s="152"/>
      <c r="AE419" s="152"/>
      <c r="AF419" s="152"/>
      <c r="AG419" s="152" t="s">
        <v>606</v>
      </c>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x14ac:dyDescent="0.2">
      <c r="A420" s="167" t="s">
        <v>192</v>
      </c>
      <c r="B420" s="168" t="s">
        <v>130</v>
      </c>
      <c r="C420" s="190" t="s">
        <v>131</v>
      </c>
      <c r="D420" s="169"/>
      <c r="E420" s="170"/>
      <c r="F420" s="171"/>
      <c r="G420" s="171">
        <f>SUMIF(AG421:AG422,"&lt;&gt;NOR",G421:G422)</f>
        <v>0</v>
      </c>
      <c r="H420" s="171"/>
      <c r="I420" s="171">
        <f>SUM(I421:I422)</f>
        <v>0</v>
      </c>
      <c r="J420" s="171"/>
      <c r="K420" s="171">
        <f>SUM(K421:K422)</f>
        <v>0</v>
      </c>
      <c r="L420" s="171"/>
      <c r="M420" s="171">
        <f>SUM(M421:M422)</f>
        <v>0</v>
      </c>
      <c r="N420" s="171"/>
      <c r="O420" s="171">
        <f>SUM(O421:O422)</f>
        <v>0</v>
      </c>
      <c r="P420" s="171"/>
      <c r="Q420" s="171">
        <f>SUM(Q421:Q422)</f>
        <v>0</v>
      </c>
      <c r="R420" s="171"/>
      <c r="S420" s="171"/>
      <c r="T420" s="172"/>
      <c r="U420" s="166"/>
      <c r="V420" s="166">
        <f>SUM(V421:V422)</f>
        <v>3.51</v>
      </c>
      <c r="W420" s="166"/>
      <c r="AG420" t="s">
        <v>193</v>
      </c>
    </row>
    <row r="421" spans="1:60" ht="22.5" outlineLevel="1" x14ac:dyDescent="0.2">
      <c r="A421" s="173">
        <v>168</v>
      </c>
      <c r="B421" s="174" t="s">
        <v>762</v>
      </c>
      <c r="C421" s="191" t="s">
        <v>763</v>
      </c>
      <c r="D421" s="175" t="s">
        <v>206</v>
      </c>
      <c r="E421" s="176">
        <v>4.5</v>
      </c>
      <c r="F421" s="177"/>
      <c r="G421" s="178">
        <f>ROUND(E421*F421,2)</f>
        <v>0</v>
      </c>
      <c r="H421" s="177"/>
      <c r="I421" s="178">
        <f>ROUND(E421*H421,2)</f>
        <v>0</v>
      </c>
      <c r="J421" s="177"/>
      <c r="K421" s="178">
        <f>ROUND(E421*J421,2)</f>
        <v>0</v>
      </c>
      <c r="L421" s="178">
        <v>21</v>
      </c>
      <c r="M421" s="178">
        <f>G421*(1+L421/100)</f>
        <v>0</v>
      </c>
      <c r="N421" s="178">
        <v>0</v>
      </c>
      <c r="O421" s="178">
        <f>ROUND(E421*N421,2)</f>
        <v>0</v>
      </c>
      <c r="P421" s="178">
        <v>0</v>
      </c>
      <c r="Q421" s="178">
        <f>ROUND(E421*P421,2)</f>
        <v>0</v>
      </c>
      <c r="R421" s="178" t="s">
        <v>585</v>
      </c>
      <c r="S421" s="178" t="s">
        <v>198</v>
      </c>
      <c r="T421" s="179" t="s">
        <v>198</v>
      </c>
      <c r="U421" s="162">
        <v>0.78100000000000003</v>
      </c>
      <c r="V421" s="162">
        <f>ROUND(E421*U421,2)</f>
        <v>3.51</v>
      </c>
      <c r="W421" s="162"/>
      <c r="X421" s="152"/>
      <c r="Y421" s="152"/>
      <c r="Z421" s="152"/>
      <c r="AA421" s="152"/>
      <c r="AB421" s="152"/>
      <c r="AC421" s="152"/>
      <c r="AD421" s="152"/>
      <c r="AE421" s="152"/>
      <c r="AF421" s="152"/>
      <c r="AG421" s="152" t="s">
        <v>586</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1" x14ac:dyDescent="0.2">
      <c r="A422" s="159"/>
      <c r="B422" s="160"/>
      <c r="C422" s="192" t="s">
        <v>764</v>
      </c>
      <c r="D422" s="164"/>
      <c r="E422" s="165">
        <v>4.5</v>
      </c>
      <c r="F422" s="162"/>
      <c r="G422" s="162"/>
      <c r="H422" s="162"/>
      <c r="I422" s="162"/>
      <c r="J422" s="162"/>
      <c r="K422" s="162"/>
      <c r="L422" s="162"/>
      <c r="M422" s="162"/>
      <c r="N422" s="162"/>
      <c r="O422" s="162"/>
      <c r="P422" s="162"/>
      <c r="Q422" s="162"/>
      <c r="R422" s="162"/>
      <c r="S422" s="162"/>
      <c r="T422" s="162"/>
      <c r="U422" s="162"/>
      <c r="V422" s="162"/>
      <c r="W422" s="162"/>
      <c r="X422" s="152"/>
      <c r="Y422" s="152"/>
      <c r="Z422" s="152"/>
      <c r="AA422" s="152"/>
      <c r="AB422" s="152"/>
      <c r="AC422" s="152"/>
      <c r="AD422" s="152"/>
      <c r="AE422" s="152"/>
      <c r="AF422" s="152"/>
      <c r="AG422" s="152" t="s">
        <v>203</v>
      </c>
      <c r="AH422" s="152">
        <v>0</v>
      </c>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x14ac:dyDescent="0.2">
      <c r="A423" s="167" t="s">
        <v>192</v>
      </c>
      <c r="B423" s="168" t="s">
        <v>132</v>
      </c>
      <c r="C423" s="190" t="s">
        <v>133</v>
      </c>
      <c r="D423" s="169"/>
      <c r="E423" s="170"/>
      <c r="F423" s="171"/>
      <c r="G423" s="171">
        <f>SUMIF(AG424:AG427,"&lt;&gt;NOR",G424:G427)</f>
        <v>0</v>
      </c>
      <c r="H423" s="171"/>
      <c r="I423" s="171">
        <f>SUM(I424:I427)</f>
        <v>0</v>
      </c>
      <c r="J423" s="171"/>
      <c r="K423" s="171">
        <f>SUM(K424:K427)</f>
        <v>0</v>
      </c>
      <c r="L423" s="171"/>
      <c r="M423" s="171">
        <f>SUM(M424:M427)</f>
        <v>0</v>
      </c>
      <c r="N423" s="171"/>
      <c r="O423" s="171">
        <f>SUM(O424:O427)</f>
        <v>0</v>
      </c>
      <c r="P423" s="171"/>
      <c r="Q423" s="171">
        <f>SUM(Q424:Q427)</f>
        <v>0</v>
      </c>
      <c r="R423" s="171"/>
      <c r="S423" s="171"/>
      <c r="T423" s="172"/>
      <c r="U423" s="166"/>
      <c r="V423" s="166">
        <f>SUM(V424:V427)</f>
        <v>75.13</v>
      </c>
      <c r="W423" s="166"/>
      <c r="AG423" t="s">
        <v>193</v>
      </c>
    </row>
    <row r="424" spans="1:60" outlineLevel="1" x14ac:dyDescent="0.2">
      <c r="A424" s="173">
        <v>169</v>
      </c>
      <c r="B424" s="174" t="s">
        <v>765</v>
      </c>
      <c r="C424" s="191" t="s">
        <v>766</v>
      </c>
      <c r="D424" s="175" t="s">
        <v>206</v>
      </c>
      <c r="E424" s="176">
        <v>1129</v>
      </c>
      <c r="F424" s="177"/>
      <c r="G424" s="178">
        <f>ROUND(E424*F424,2)</f>
        <v>0</v>
      </c>
      <c r="H424" s="177"/>
      <c r="I424" s="178">
        <f>ROUND(E424*H424,2)</f>
        <v>0</v>
      </c>
      <c r="J424" s="177"/>
      <c r="K424" s="178">
        <f>ROUND(E424*J424,2)</f>
        <v>0</v>
      </c>
      <c r="L424" s="178">
        <v>21</v>
      </c>
      <c r="M424" s="178">
        <f>G424*(1+L424/100)</f>
        <v>0</v>
      </c>
      <c r="N424" s="178">
        <v>0</v>
      </c>
      <c r="O424" s="178">
        <f>ROUND(E424*N424,2)</f>
        <v>0</v>
      </c>
      <c r="P424" s="178">
        <v>0</v>
      </c>
      <c r="Q424" s="178">
        <f>ROUND(E424*P424,2)</f>
        <v>0</v>
      </c>
      <c r="R424" s="178" t="s">
        <v>585</v>
      </c>
      <c r="S424" s="178" t="s">
        <v>198</v>
      </c>
      <c r="T424" s="179" t="s">
        <v>198</v>
      </c>
      <c r="U424" s="162">
        <v>6.6549999999999998E-2</v>
      </c>
      <c r="V424" s="162">
        <f>ROUND(E424*U424,2)</f>
        <v>75.13</v>
      </c>
      <c r="W424" s="162"/>
      <c r="X424" s="152"/>
      <c r="Y424" s="152"/>
      <c r="Z424" s="152"/>
      <c r="AA424" s="152"/>
      <c r="AB424" s="152"/>
      <c r="AC424" s="152"/>
      <c r="AD424" s="152"/>
      <c r="AE424" s="152"/>
      <c r="AF424" s="152"/>
      <c r="AG424" s="152" t="s">
        <v>586</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59"/>
      <c r="B425" s="160"/>
      <c r="C425" s="275" t="s">
        <v>767</v>
      </c>
      <c r="D425" s="276"/>
      <c r="E425" s="276"/>
      <c r="F425" s="276"/>
      <c r="G425" s="276"/>
      <c r="H425" s="162"/>
      <c r="I425" s="162"/>
      <c r="J425" s="162"/>
      <c r="K425" s="162"/>
      <c r="L425" s="162"/>
      <c r="M425" s="162"/>
      <c r="N425" s="162"/>
      <c r="O425" s="162"/>
      <c r="P425" s="162"/>
      <c r="Q425" s="162"/>
      <c r="R425" s="162"/>
      <c r="S425" s="162"/>
      <c r="T425" s="162"/>
      <c r="U425" s="162"/>
      <c r="V425" s="162"/>
      <c r="W425" s="162"/>
      <c r="X425" s="152"/>
      <c r="Y425" s="152"/>
      <c r="Z425" s="152"/>
      <c r="AA425" s="152"/>
      <c r="AB425" s="152"/>
      <c r="AC425" s="152"/>
      <c r="AD425" s="152"/>
      <c r="AE425" s="152"/>
      <c r="AF425" s="152"/>
      <c r="AG425" s="152" t="s">
        <v>201</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59"/>
      <c r="B426" s="160"/>
      <c r="C426" s="192" t="s">
        <v>768</v>
      </c>
      <c r="D426" s="164"/>
      <c r="E426" s="165">
        <v>1129</v>
      </c>
      <c r="F426" s="162"/>
      <c r="G426" s="162"/>
      <c r="H426" s="162"/>
      <c r="I426" s="162"/>
      <c r="J426" s="162"/>
      <c r="K426" s="162"/>
      <c r="L426" s="162"/>
      <c r="M426" s="162"/>
      <c r="N426" s="162"/>
      <c r="O426" s="162"/>
      <c r="P426" s="162"/>
      <c r="Q426" s="162"/>
      <c r="R426" s="162"/>
      <c r="S426" s="162"/>
      <c r="T426" s="162"/>
      <c r="U426" s="162"/>
      <c r="V426" s="162"/>
      <c r="W426" s="162"/>
      <c r="X426" s="152"/>
      <c r="Y426" s="152"/>
      <c r="Z426" s="152"/>
      <c r="AA426" s="152"/>
      <c r="AB426" s="152"/>
      <c r="AC426" s="152"/>
      <c r="AD426" s="152"/>
      <c r="AE426" s="152"/>
      <c r="AF426" s="152"/>
      <c r="AG426" s="152" t="s">
        <v>203</v>
      </c>
      <c r="AH426" s="152">
        <v>0</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80">
        <v>170</v>
      </c>
      <c r="B427" s="181" t="s">
        <v>769</v>
      </c>
      <c r="C427" s="193" t="s">
        <v>770</v>
      </c>
      <c r="D427" s="182" t="s">
        <v>206</v>
      </c>
      <c r="E427" s="183">
        <v>1129</v>
      </c>
      <c r="F427" s="184"/>
      <c r="G427" s="185">
        <f>ROUND(E427*F427,2)</f>
        <v>0</v>
      </c>
      <c r="H427" s="184"/>
      <c r="I427" s="185">
        <f>ROUND(E427*H427,2)</f>
        <v>0</v>
      </c>
      <c r="J427" s="184"/>
      <c r="K427" s="185">
        <f>ROUND(E427*J427,2)</f>
        <v>0</v>
      </c>
      <c r="L427" s="185">
        <v>21</v>
      </c>
      <c r="M427" s="185">
        <f>G427*(1+L427/100)</f>
        <v>0</v>
      </c>
      <c r="N427" s="185">
        <v>0</v>
      </c>
      <c r="O427" s="185">
        <f>ROUND(E427*N427,2)</f>
        <v>0</v>
      </c>
      <c r="P427" s="185">
        <v>0</v>
      </c>
      <c r="Q427" s="185">
        <f>ROUND(E427*P427,2)</f>
        <v>0</v>
      </c>
      <c r="R427" s="185"/>
      <c r="S427" s="185" t="s">
        <v>237</v>
      </c>
      <c r="T427" s="186" t="s">
        <v>238</v>
      </c>
      <c r="U427" s="162">
        <v>0</v>
      </c>
      <c r="V427" s="162">
        <f>ROUND(E427*U427,2)</f>
        <v>0</v>
      </c>
      <c r="W427" s="162"/>
      <c r="X427" s="152"/>
      <c r="Y427" s="152"/>
      <c r="Z427" s="152"/>
      <c r="AA427" s="152"/>
      <c r="AB427" s="152"/>
      <c r="AC427" s="152"/>
      <c r="AD427" s="152"/>
      <c r="AE427" s="152"/>
      <c r="AF427" s="152"/>
      <c r="AG427" s="152" t="s">
        <v>265</v>
      </c>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x14ac:dyDescent="0.2">
      <c r="A428" s="167" t="s">
        <v>192</v>
      </c>
      <c r="B428" s="168" t="s">
        <v>134</v>
      </c>
      <c r="C428" s="190" t="s">
        <v>135</v>
      </c>
      <c r="D428" s="169"/>
      <c r="E428" s="170"/>
      <c r="F428" s="171"/>
      <c r="G428" s="171">
        <f>SUMIF(AG429:AG434,"&lt;&gt;NOR",G429:G434)</f>
        <v>0</v>
      </c>
      <c r="H428" s="171"/>
      <c r="I428" s="171">
        <f>SUM(I429:I434)</f>
        <v>0</v>
      </c>
      <c r="J428" s="171"/>
      <c r="K428" s="171">
        <f>SUM(K429:K434)</f>
        <v>0</v>
      </c>
      <c r="L428" s="171"/>
      <c r="M428" s="171">
        <f>SUM(M429:M434)</f>
        <v>0</v>
      </c>
      <c r="N428" s="171"/>
      <c r="O428" s="171">
        <f>SUM(O429:O434)</f>
        <v>0</v>
      </c>
      <c r="P428" s="171"/>
      <c r="Q428" s="171">
        <f>SUM(Q429:Q434)</f>
        <v>0</v>
      </c>
      <c r="R428" s="171"/>
      <c r="S428" s="171"/>
      <c r="T428" s="172"/>
      <c r="U428" s="166"/>
      <c r="V428" s="166">
        <f>SUM(V429:V434)</f>
        <v>0</v>
      </c>
      <c r="W428" s="166"/>
      <c r="AG428" t="s">
        <v>193</v>
      </c>
    </row>
    <row r="429" spans="1:60" outlineLevel="1" x14ac:dyDescent="0.2">
      <c r="A429" s="173">
        <v>171</v>
      </c>
      <c r="B429" s="174" t="s">
        <v>771</v>
      </c>
      <c r="C429" s="191" t="s">
        <v>1521</v>
      </c>
      <c r="D429" s="175" t="s">
        <v>206</v>
      </c>
      <c r="E429" s="176">
        <v>32.450000000000003</v>
      </c>
      <c r="F429" s="177"/>
      <c r="G429" s="178">
        <f>ROUND(E429*F429,2)</f>
        <v>0</v>
      </c>
      <c r="H429" s="177"/>
      <c r="I429" s="178">
        <f>ROUND(E429*H429,2)</f>
        <v>0</v>
      </c>
      <c r="J429" s="177"/>
      <c r="K429" s="178">
        <f>ROUND(E429*J429,2)</f>
        <v>0</v>
      </c>
      <c r="L429" s="178">
        <v>21</v>
      </c>
      <c r="M429" s="178">
        <f>G429*(1+L429/100)</f>
        <v>0</v>
      </c>
      <c r="N429" s="178">
        <v>0</v>
      </c>
      <c r="O429" s="178">
        <f>ROUND(E429*N429,2)</f>
        <v>0</v>
      </c>
      <c r="P429" s="178">
        <v>0</v>
      </c>
      <c r="Q429" s="178">
        <f>ROUND(E429*P429,2)</f>
        <v>0</v>
      </c>
      <c r="R429" s="178"/>
      <c r="S429" s="178" t="s">
        <v>237</v>
      </c>
      <c r="T429" s="179" t="s">
        <v>238</v>
      </c>
      <c r="U429" s="162">
        <v>0</v>
      </c>
      <c r="V429" s="162">
        <f>ROUND(E429*U429,2)</f>
        <v>0</v>
      </c>
      <c r="W429" s="162"/>
      <c r="X429" s="152"/>
      <c r="Y429" s="152"/>
      <c r="Z429" s="152"/>
      <c r="AA429" s="152"/>
      <c r="AB429" s="152"/>
      <c r="AC429" s="152"/>
      <c r="AD429" s="152"/>
      <c r="AE429" s="152"/>
      <c r="AF429" s="152"/>
      <c r="AG429" s="152" t="s">
        <v>591</v>
      </c>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59"/>
      <c r="B430" s="160"/>
      <c r="C430" s="192" t="s">
        <v>772</v>
      </c>
      <c r="D430" s="164"/>
      <c r="E430" s="165">
        <v>32.450000000000003</v>
      </c>
      <c r="F430" s="162"/>
      <c r="G430" s="162"/>
      <c r="H430" s="162"/>
      <c r="I430" s="162"/>
      <c r="J430" s="162"/>
      <c r="K430" s="162"/>
      <c r="L430" s="162"/>
      <c r="M430" s="162"/>
      <c r="N430" s="162"/>
      <c r="O430" s="162"/>
      <c r="P430" s="162"/>
      <c r="Q430" s="162"/>
      <c r="R430" s="162"/>
      <c r="S430" s="162"/>
      <c r="T430" s="162"/>
      <c r="U430" s="162"/>
      <c r="V430" s="162"/>
      <c r="W430" s="162"/>
      <c r="X430" s="152"/>
      <c r="Y430" s="152"/>
      <c r="Z430" s="152"/>
      <c r="AA430" s="152"/>
      <c r="AB430" s="152"/>
      <c r="AC430" s="152"/>
      <c r="AD430" s="152"/>
      <c r="AE430" s="152"/>
      <c r="AF430" s="152"/>
      <c r="AG430" s="152" t="s">
        <v>203</v>
      </c>
      <c r="AH430" s="152">
        <v>0</v>
      </c>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ht="22.5" outlineLevel="1" x14ac:dyDescent="0.2">
      <c r="A431" s="173">
        <v>172</v>
      </c>
      <c r="B431" s="174" t="s">
        <v>773</v>
      </c>
      <c r="C431" s="191" t="s">
        <v>774</v>
      </c>
      <c r="D431" s="175" t="s">
        <v>206</v>
      </c>
      <c r="E431" s="176">
        <v>104.376</v>
      </c>
      <c r="F431" s="177"/>
      <c r="G431" s="178">
        <f>ROUND(E431*F431,2)</f>
        <v>0</v>
      </c>
      <c r="H431" s="177"/>
      <c r="I431" s="178">
        <f>ROUND(E431*H431,2)</f>
        <v>0</v>
      </c>
      <c r="J431" s="177"/>
      <c r="K431" s="178">
        <f>ROUND(E431*J431,2)</f>
        <v>0</v>
      </c>
      <c r="L431" s="178">
        <v>21</v>
      </c>
      <c r="M431" s="178">
        <f>G431*(1+L431/100)</f>
        <v>0</v>
      </c>
      <c r="N431" s="178">
        <v>0</v>
      </c>
      <c r="O431" s="178">
        <f>ROUND(E431*N431,2)</f>
        <v>0</v>
      </c>
      <c r="P431" s="178">
        <v>0</v>
      </c>
      <c r="Q431" s="178">
        <f>ROUND(E431*P431,2)</f>
        <v>0</v>
      </c>
      <c r="R431" s="178"/>
      <c r="S431" s="178" t="s">
        <v>237</v>
      </c>
      <c r="T431" s="179" t="s">
        <v>238</v>
      </c>
      <c r="U431" s="162">
        <v>0</v>
      </c>
      <c r="V431" s="162">
        <f>ROUND(E431*U431,2)</f>
        <v>0</v>
      </c>
      <c r="W431" s="162"/>
      <c r="X431" s="152"/>
      <c r="Y431" s="152"/>
      <c r="Z431" s="152"/>
      <c r="AA431" s="152"/>
      <c r="AB431" s="152"/>
      <c r="AC431" s="152"/>
      <c r="AD431" s="152"/>
      <c r="AE431" s="152"/>
      <c r="AF431" s="152"/>
      <c r="AG431" s="152" t="s">
        <v>591</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x14ac:dyDescent="0.2">
      <c r="A432" s="159"/>
      <c r="B432" s="160"/>
      <c r="C432" s="192" t="s">
        <v>775</v>
      </c>
      <c r="D432" s="164"/>
      <c r="E432" s="165">
        <v>104.38</v>
      </c>
      <c r="F432" s="162"/>
      <c r="G432" s="162"/>
      <c r="H432" s="162"/>
      <c r="I432" s="162"/>
      <c r="J432" s="162"/>
      <c r="K432" s="162"/>
      <c r="L432" s="162"/>
      <c r="M432" s="162"/>
      <c r="N432" s="162"/>
      <c r="O432" s="162"/>
      <c r="P432" s="162"/>
      <c r="Q432" s="162"/>
      <c r="R432" s="162"/>
      <c r="S432" s="162"/>
      <c r="T432" s="162"/>
      <c r="U432" s="162"/>
      <c r="V432" s="162"/>
      <c r="W432" s="162"/>
      <c r="X432" s="152"/>
      <c r="Y432" s="152"/>
      <c r="Z432" s="152"/>
      <c r="AA432" s="152"/>
      <c r="AB432" s="152"/>
      <c r="AC432" s="152"/>
      <c r="AD432" s="152"/>
      <c r="AE432" s="152"/>
      <c r="AF432" s="152"/>
      <c r="AG432" s="152" t="s">
        <v>203</v>
      </c>
      <c r="AH432" s="152">
        <v>0</v>
      </c>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outlineLevel="1" x14ac:dyDescent="0.2">
      <c r="A433" s="159">
        <v>173</v>
      </c>
      <c r="B433" s="160" t="s">
        <v>776</v>
      </c>
      <c r="C433" s="194" t="s">
        <v>777</v>
      </c>
      <c r="D433" s="161" t="s">
        <v>0</v>
      </c>
      <c r="E433" s="188"/>
      <c r="F433" s="163"/>
      <c r="G433" s="162">
        <f>ROUND(E433*F433,2)</f>
        <v>0</v>
      </c>
      <c r="H433" s="163"/>
      <c r="I433" s="162">
        <f>ROUND(E433*H433,2)</f>
        <v>0</v>
      </c>
      <c r="J433" s="163"/>
      <c r="K433" s="162">
        <f>ROUND(E433*J433,2)</f>
        <v>0</v>
      </c>
      <c r="L433" s="162">
        <v>21</v>
      </c>
      <c r="M433" s="162">
        <f>G433*(1+L433/100)</f>
        <v>0</v>
      </c>
      <c r="N433" s="162">
        <v>0</v>
      </c>
      <c r="O433" s="162">
        <f>ROUND(E433*N433,2)</f>
        <v>0</v>
      </c>
      <c r="P433" s="162">
        <v>0</v>
      </c>
      <c r="Q433" s="162">
        <f>ROUND(E433*P433,2)</f>
        <v>0</v>
      </c>
      <c r="R433" s="162" t="s">
        <v>778</v>
      </c>
      <c r="S433" s="162" t="s">
        <v>198</v>
      </c>
      <c r="T433" s="162" t="s">
        <v>198</v>
      </c>
      <c r="U433" s="162">
        <v>0</v>
      </c>
      <c r="V433" s="162">
        <f>ROUND(E433*U433,2)</f>
        <v>0</v>
      </c>
      <c r="W433" s="162"/>
      <c r="X433" s="152"/>
      <c r="Y433" s="152"/>
      <c r="Z433" s="152"/>
      <c r="AA433" s="152"/>
      <c r="AB433" s="152"/>
      <c r="AC433" s="152"/>
      <c r="AD433" s="152"/>
      <c r="AE433" s="152"/>
      <c r="AF433" s="152"/>
      <c r="AG433" s="152" t="s">
        <v>606</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59"/>
      <c r="B434" s="160"/>
      <c r="C434" s="273" t="s">
        <v>607</v>
      </c>
      <c r="D434" s="274"/>
      <c r="E434" s="274"/>
      <c r="F434" s="274"/>
      <c r="G434" s="274"/>
      <c r="H434" s="162"/>
      <c r="I434" s="162"/>
      <c r="J434" s="162"/>
      <c r="K434" s="162"/>
      <c r="L434" s="162"/>
      <c r="M434" s="162"/>
      <c r="N434" s="162"/>
      <c r="O434" s="162"/>
      <c r="P434" s="162"/>
      <c r="Q434" s="162"/>
      <c r="R434" s="162"/>
      <c r="S434" s="162"/>
      <c r="T434" s="162"/>
      <c r="U434" s="162"/>
      <c r="V434" s="162"/>
      <c r="W434" s="162"/>
      <c r="X434" s="152"/>
      <c r="Y434" s="152"/>
      <c r="Z434" s="152"/>
      <c r="AA434" s="152"/>
      <c r="AB434" s="152"/>
      <c r="AC434" s="152"/>
      <c r="AD434" s="152"/>
      <c r="AE434" s="152"/>
      <c r="AF434" s="152"/>
      <c r="AG434" s="152" t="s">
        <v>201</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x14ac:dyDescent="0.2">
      <c r="A435" s="167" t="s">
        <v>192</v>
      </c>
      <c r="B435" s="168" t="s">
        <v>98</v>
      </c>
      <c r="C435" s="190" t="s">
        <v>99</v>
      </c>
      <c r="D435" s="169"/>
      <c r="E435" s="170"/>
      <c r="F435" s="171"/>
      <c r="G435" s="171">
        <f>SUMIF(AG436:AG455,"&lt;&gt;NOR",G436:G455)</f>
        <v>0</v>
      </c>
      <c r="H435" s="171"/>
      <c r="I435" s="171">
        <f>SUM(I436:I455)</f>
        <v>0</v>
      </c>
      <c r="J435" s="171"/>
      <c r="K435" s="171">
        <f>SUM(K436:K455)</f>
        <v>0</v>
      </c>
      <c r="L435" s="171"/>
      <c r="M435" s="171">
        <f>SUM(M436:M455)</f>
        <v>0</v>
      </c>
      <c r="N435" s="171"/>
      <c r="O435" s="171">
        <f>SUM(O436:O455)</f>
        <v>0</v>
      </c>
      <c r="P435" s="171"/>
      <c r="Q435" s="171">
        <f>SUM(Q436:Q455)</f>
        <v>0</v>
      </c>
      <c r="R435" s="171"/>
      <c r="S435" s="171"/>
      <c r="T435" s="172"/>
      <c r="U435" s="166"/>
      <c r="V435" s="166">
        <f>SUM(V436:V455)</f>
        <v>0</v>
      </c>
      <c r="W435" s="166"/>
      <c r="AG435" t="s">
        <v>193</v>
      </c>
    </row>
    <row r="436" spans="1:60" outlineLevel="1" x14ac:dyDescent="0.2">
      <c r="A436" s="173">
        <v>174</v>
      </c>
      <c r="B436" s="174" t="s">
        <v>779</v>
      </c>
      <c r="C436" s="191" t="s">
        <v>780</v>
      </c>
      <c r="D436" s="175" t="s">
        <v>206</v>
      </c>
      <c r="E436" s="176">
        <v>46.69</v>
      </c>
      <c r="F436" s="198"/>
      <c r="G436" s="178">
        <f>ROUND(E436*F436,2)</f>
        <v>0</v>
      </c>
      <c r="H436" s="177"/>
      <c r="I436" s="178">
        <f>ROUND(E436*H436,2)</f>
        <v>0</v>
      </c>
      <c r="J436" s="177"/>
      <c r="K436" s="178">
        <f>ROUND(E436*J436,2)</f>
        <v>0</v>
      </c>
      <c r="L436" s="178">
        <v>21</v>
      </c>
      <c r="M436" s="178">
        <f>G436*(1+L436/100)</f>
        <v>0</v>
      </c>
      <c r="N436" s="178">
        <v>0</v>
      </c>
      <c r="O436" s="178">
        <f>ROUND(E436*N436,2)</f>
        <v>0</v>
      </c>
      <c r="P436" s="178">
        <v>0</v>
      </c>
      <c r="Q436" s="178">
        <f>ROUND(E436*P436,2)</f>
        <v>0</v>
      </c>
      <c r="R436" s="178"/>
      <c r="S436" s="178" t="s">
        <v>237</v>
      </c>
      <c r="T436" s="179" t="s">
        <v>238</v>
      </c>
      <c r="U436" s="162">
        <v>0</v>
      </c>
      <c r="V436" s="162">
        <f>ROUND(E436*U436,2)</f>
        <v>0</v>
      </c>
      <c r="W436" s="162"/>
      <c r="X436" s="152"/>
      <c r="Y436" s="152"/>
      <c r="Z436" s="152"/>
      <c r="AA436" s="152"/>
      <c r="AB436" s="152"/>
      <c r="AC436" s="152"/>
      <c r="AD436" s="152"/>
      <c r="AE436" s="152"/>
      <c r="AF436" s="152"/>
      <c r="AG436" s="152" t="s">
        <v>265</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59"/>
      <c r="B437" s="160"/>
      <c r="C437" s="192" t="s">
        <v>781</v>
      </c>
      <c r="D437" s="164"/>
      <c r="E437" s="165">
        <v>34.49</v>
      </c>
      <c r="F437" s="199"/>
      <c r="G437" s="162"/>
      <c r="H437" s="162"/>
      <c r="I437" s="162"/>
      <c r="J437" s="162"/>
      <c r="K437" s="162"/>
      <c r="L437" s="162"/>
      <c r="M437" s="162"/>
      <c r="N437" s="162"/>
      <c r="O437" s="162"/>
      <c r="P437" s="162"/>
      <c r="Q437" s="162"/>
      <c r="R437" s="162"/>
      <c r="S437" s="162"/>
      <c r="T437" s="162"/>
      <c r="U437" s="162"/>
      <c r="V437" s="162"/>
      <c r="W437" s="162"/>
      <c r="X437" s="152"/>
      <c r="Y437" s="152"/>
      <c r="Z437" s="152"/>
      <c r="AA437" s="152"/>
      <c r="AB437" s="152"/>
      <c r="AC437" s="152"/>
      <c r="AD437" s="152"/>
      <c r="AE437" s="152"/>
      <c r="AF437" s="152"/>
      <c r="AG437" s="152" t="s">
        <v>203</v>
      </c>
      <c r="AH437" s="152">
        <v>0</v>
      </c>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1" x14ac:dyDescent="0.2">
      <c r="A438" s="159"/>
      <c r="B438" s="160"/>
      <c r="C438" s="192" t="s">
        <v>782</v>
      </c>
      <c r="D438" s="164"/>
      <c r="E438" s="165">
        <v>12.2</v>
      </c>
      <c r="F438" s="199"/>
      <c r="G438" s="162"/>
      <c r="H438" s="162"/>
      <c r="I438" s="162"/>
      <c r="J438" s="162"/>
      <c r="K438" s="162"/>
      <c r="L438" s="162"/>
      <c r="M438" s="162"/>
      <c r="N438" s="162"/>
      <c r="O438" s="162"/>
      <c r="P438" s="162"/>
      <c r="Q438" s="162"/>
      <c r="R438" s="162"/>
      <c r="S438" s="162"/>
      <c r="T438" s="162"/>
      <c r="U438" s="162"/>
      <c r="V438" s="162"/>
      <c r="W438" s="162"/>
      <c r="X438" s="152"/>
      <c r="Y438" s="152"/>
      <c r="Z438" s="152"/>
      <c r="AA438" s="152"/>
      <c r="AB438" s="152"/>
      <c r="AC438" s="152"/>
      <c r="AD438" s="152"/>
      <c r="AE438" s="152"/>
      <c r="AF438" s="152"/>
      <c r="AG438" s="152" t="s">
        <v>203</v>
      </c>
      <c r="AH438" s="152">
        <v>0</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73">
        <v>175</v>
      </c>
      <c r="B439" s="174" t="s">
        <v>783</v>
      </c>
      <c r="C439" s="191" t="s">
        <v>784</v>
      </c>
      <c r="D439" s="175" t="s">
        <v>206</v>
      </c>
      <c r="E439" s="176">
        <v>292.95999999999998</v>
      </c>
      <c r="F439" s="198"/>
      <c r="G439" s="178">
        <f>ROUND(E439*F439,2)</f>
        <v>0</v>
      </c>
      <c r="H439" s="177"/>
      <c r="I439" s="178">
        <f>ROUND(E439*H439,2)</f>
        <v>0</v>
      </c>
      <c r="J439" s="177"/>
      <c r="K439" s="178">
        <f>ROUND(E439*J439,2)</f>
        <v>0</v>
      </c>
      <c r="L439" s="178">
        <v>21</v>
      </c>
      <c r="M439" s="178">
        <f>G439*(1+L439/100)</f>
        <v>0</v>
      </c>
      <c r="N439" s="178">
        <v>0</v>
      </c>
      <c r="O439" s="178">
        <f>ROUND(E439*N439,2)</f>
        <v>0</v>
      </c>
      <c r="P439" s="178">
        <v>0</v>
      </c>
      <c r="Q439" s="178">
        <f>ROUND(E439*P439,2)</f>
        <v>0</v>
      </c>
      <c r="R439" s="178"/>
      <c r="S439" s="178" t="s">
        <v>237</v>
      </c>
      <c r="T439" s="179" t="s">
        <v>238</v>
      </c>
      <c r="U439" s="162">
        <v>0</v>
      </c>
      <c r="V439" s="162">
        <f>ROUND(E439*U439,2)</f>
        <v>0</v>
      </c>
      <c r="W439" s="162"/>
      <c r="X439" s="152"/>
      <c r="Y439" s="152"/>
      <c r="Z439" s="152"/>
      <c r="AA439" s="152"/>
      <c r="AB439" s="152"/>
      <c r="AC439" s="152"/>
      <c r="AD439" s="152"/>
      <c r="AE439" s="152"/>
      <c r="AF439" s="152"/>
      <c r="AG439" s="152" t="s">
        <v>265</v>
      </c>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59"/>
      <c r="B440" s="160"/>
      <c r="C440" s="192" t="s">
        <v>360</v>
      </c>
      <c r="D440" s="164"/>
      <c r="E440" s="165">
        <v>112.16</v>
      </c>
      <c r="F440" s="199"/>
      <c r="G440" s="162"/>
      <c r="H440" s="162"/>
      <c r="I440" s="162"/>
      <c r="J440" s="162"/>
      <c r="K440" s="162"/>
      <c r="L440" s="162"/>
      <c r="M440" s="162"/>
      <c r="N440" s="162"/>
      <c r="O440" s="162"/>
      <c r="P440" s="162"/>
      <c r="Q440" s="162"/>
      <c r="R440" s="162"/>
      <c r="S440" s="162"/>
      <c r="T440" s="162"/>
      <c r="U440" s="162"/>
      <c r="V440" s="162"/>
      <c r="W440" s="162"/>
      <c r="X440" s="152"/>
      <c r="Y440" s="152"/>
      <c r="Z440" s="152"/>
      <c r="AA440" s="152"/>
      <c r="AB440" s="152"/>
      <c r="AC440" s="152"/>
      <c r="AD440" s="152"/>
      <c r="AE440" s="152"/>
      <c r="AF440" s="152"/>
      <c r="AG440" s="152" t="s">
        <v>203</v>
      </c>
      <c r="AH440" s="152">
        <v>0</v>
      </c>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1" x14ac:dyDescent="0.2">
      <c r="A441" s="159"/>
      <c r="B441" s="160"/>
      <c r="C441" s="192" t="s">
        <v>785</v>
      </c>
      <c r="D441" s="164"/>
      <c r="E441" s="165">
        <v>180.8</v>
      </c>
      <c r="F441" s="199"/>
      <c r="G441" s="162"/>
      <c r="H441" s="162"/>
      <c r="I441" s="162"/>
      <c r="J441" s="162"/>
      <c r="K441" s="162"/>
      <c r="L441" s="162"/>
      <c r="M441" s="162"/>
      <c r="N441" s="162"/>
      <c r="O441" s="162"/>
      <c r="P441" s="162"/>
      <c r="Q441" s="162"/>
      <c r="R441" s="162"/>
      <c r="S441" s="162"/>
      <c r="T441" s="162"/>
      <c r="U441" s="162"/>
      <c r="V441" s="162"/>
      <c r="W441" s="162"/>
      <c r="X441" s="152"/>
      <c r="Y441" s="152"/>
      <c r="Z441" s="152"/>
      <c r="AA441" s="152"/>
      <c r="AB441" s="152"/>
      <c r="AC441" s="152"/>
      <c r="AD441" s="152"/>
      <c r="AE441" s="152"/>
      <c r="AF441" s="152"/>
      <c r="AG441" s="152" t="s">
        <v>203</v>
      </c>
      <c r="AH441" s="152">
        <v>0</v>
      </c>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1" x14ac:dyDescent="0.2">
      <c r="A442" s="173">
        <v>176</v>
      </c>
      <c r="B442" s="174" t="s">
        <v>786</v>
      </c>
      <c r="C442" s="191" t="s">
        <v>787</v>
      </c>
      <c r="D442" s="175" t="s">
        <v>206</v>
      </c>
      <c r="E442" s="176">
        <v>10.25</v>
      </c>
      <c r="F442" s="198"/>
      <c r="G442" s="178">
        <f>ROUND(E442*F442,2)</f>
        <v>0</v>
      </c>
      <c r="H442" s="177"/>
      <c r="I442" s="178">
        <f>ROUND(E442*H442,2)</f>
        <v>0</v>
      </c>
      <c r="J442" s="177"/>
      <c r="K442" s="178">
        <f>ROUND(E442*J442,2)</f>
        <v>0</v>
      </c>
      <c r="L442" s="178">
        <v>21</v>
      </c>
      <c r="M442" s="178">
        <f>G442*(1+L442/100)</f>
        <v>0</v>
      </c>
      <c r="N442" s="178">
        <v>0</v>
      </c>
      <c r="O442" s="178">
        <f>ROUND(E442*N442,2)</f>
        <v>0</v>
      </c>
      <c r="P442" s="178">
        <v>0</v>
      </c>
      <c r="Q442" s="178">
        <f>ROUND(E442*P442,2)</f>
        <v>0</v>
      </c>
      <c r="R442" s="178"/>
      <c r="S442" s="178" t="s">
        <v>237</v>
      </c>
      <c r="T442" s="179" t="s">
        <v>238</v>
      </c>
      <c r="U442" s="162">
        <v>0</v>
      </c>
      <c r="V442" s="162">
        <f>ROUND(E442*U442,2)</f>
        <v>0</v>
      </c>
      <c r="W442" s="162"/>
      <c r="X442" s="152"/>
      <c r="Y442" s="152"/>
      <c r="Z442" s="152"/>
      <c r="AA442" s="152"/>
      <c r="AB442" s="152"/>
      <c r="AC442" s="152"/>
      <c r="AD442" s="152"/>
      <c r="AE442" s="152"/>
      <c r="AF442" s="152"/>
      <c r="AG442" s="152" t="s">
        <v>265</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59"/>
      <c r="B443" s="160"/>
      <c r="C443" s="192" t="s">
        <v>788</v>
      </c>
      <c r="D443" s="164"/>
      <c r="E443" s="165">
        <v>10.25</v>
      </c>
      <c r="F443" s="199"/>
      <c r="G443" s="162"/>
      <c r="H443" s="162"/>
      <c r="I443" s="162"/>
      <c r="J443" s="162"/>
      <c r="K443" s="162"/>
      <c r="L443" s="162"/>
      <c r="M443" s="162"/>
      <c r="N443" s="162"/>
      <c r="O443" s="162"/>
      <c r="P443" s="162"/>
      <c r="Q443" s="162"/>
      <c r="R443" s="162"/>
      <c r="S443" s="162"/>
      <c r="T443" s="162"/>
      <c r="U443" s="162"/>
      <c r="V443" s="162"/>
      <c r="W443" s="162"/>
      <c r="X443" s="152"/>
      <c r="Y443" s="152"/>
      <c r="Z443" s="152"/>
      <c r="AA443" s="152"/>
      <c r="AB443" s="152"/>
      <c r="AC443" s="152"/>
      <c r="AD443" s="152"/>
      <c r="AE443" s="152"/>
      <c r="AF443" s="152"/>
      <c r="AG443" s="152" t="s">
        <v>203</v>
      </c>
      <c r="AH443" s="152">
        <v>0</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1" x14ac:dyDescent="0.2">
      <c r="A444" s="173">
        <v>177</v>
      </c>
      <c r="B444" s="174" t="s">
        <v>789</v>
      </c>
      <c r="C444" s="191" t="s">
        <v>790</v>
      </c>
      <c r="D444" s="175" t="s">
        <v>206</v>
      </c>
      <c r="E444" s="176">
        <v>72.28</v>
      </c>
      <c r="F444" s="198"/>
      <c r="G444" s="178">
        <f>ROUND(E444*F444,2)</f>
        <v>0</v>
      </c>
      <c r="H444" s="177"/>
      <c r="I444" s="178">
        <f>ROUND(E444*H444,2)</f>
        <v>0</v>
      </c>
      <c r="J444" s="177"/>
      <c r="K444" s="178">
        <f>ROUND(E444*J444,2)</f>
        <v>0</v>
      </c>
      <c r="L444" s="178">
        <v>21</v>
      </c>
      <c r="M444" s="178">
        <f>G444*(1+L444/100)</f>
        <v>0</v>
      </c>
      <c r="N444" s="178">
        <v>0</v>
      </c>
      <c r="O444" s="178">
        <f>ROUND(E444*N444,2)</f>
        <v>0</v>
      </c>
      <c r="P444" s="178">
        <v>0</v>
      </c>
      <c r="Q444" s="178">
        <f>ROUND(E444*P444,2)</f>
        <v>0</v>
      </c>
      <c r="R444" s="178"/>
      <c r="S444" s="178" t="s">
        <v>237</v>
      </c>
      <c r="T444" s="179" t="s">
        <v>238</v>
      </c>
      <c r="U444" s="162">
        <v>0</v>
      </c>
      <c r="V444" s="162">
        <f>ROUND(E444*U444,2)</f>
        <v>0</v>
      </c>
      <c r="W444" s="162"/>
      <c r="X444" s="152"/>
      <c r="Y444" s="152"/>
      <c r="Z444" s="152"/>
      <c r="AA444" s="152"/>
      <c r="AB444" s="152"/>
      <c r="AC444" s="152"/>
      <c r="AD444" s="152"/>
      <c r="AE444" s="152"/>
      <c r="AF444" s="152"/>
      <c r="AG444" s="152" t="s">
        <v>199</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1" x14ac:dyDescent="0.2">
      <c r="A445" s="159"/>
      <c r="B445" s="160"/>
      <c r="C445" s="192" t="s">
        <v>791</v>
      </c>
      <c r="D445" s="164"/>
      <c r="E445" s="165">
        <v>23.02</v>
      </c>
      <c r="F445" s="199"/>
      <c r="G445" s="162"/>
      <c r="H445" s="162"/>
      <c r="I445" s="162"/>
      <c r="J445" s="162"/>
      <c r="K445" s="162"/>
      <c r="L445" s="162"/>
      <c r="M445" s="162"/>
      <c r="N445" s="162"/>
      <c r="O445" s="162"/>
      <c r="P445" s="162"/>
      <c r="Q445" s="162"/>
      <c r="R445" s="162"/>
      <c r="S445" s="162"/>
      <c r="T445" s="162"/>
      <c r="U445" s="162"/>
      <c r="V445" s="162"/>
      <c r="W445" s="162"/>
      <c r="X445" s="152"/>
      <c r="Y445" s="152"/>
      <c r="Z445" s="152"/>
      <c r="AA445" s="152"/>
      <c r="AB445" s="152"/>
      <c r="AC445" s="152"/>
      <c r="AD445" s="152"/>
      <c r="AE445" s="152"/>
      <c r="AF445" s="152"/>
      <c r="AG445" s="152" t="s">
        <v>203</v>
      </c>
      <c r="AH445" s="152">
        <v>0</v>
      </c>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1" x14ac:dyDescent="0.2">
      <c r="A446" s="159"/>
      <c r="B446" s="160"/>
      <c r="C446" s="192" t="s">
        <v>792</v>
      </c>
      <c r="D446" s="164"/>
      <c r="E446" s="165">
        <v>49.26</v>
      </c>
      <c r="F446" s="199"/>
      <c r="G446" s="162"/>
      <c r="H446" s="162"/>
      <c r="I446" s="162"/>
      <c r="J446" s="162"/>
      <c r="K446" s="162"/>
      <c r="L446" s="162"/>
      <c r="M446" s="162"/>
      <c r="N446" s="162"/>
      <c r="O446" s="162"/>
      <c r="P446" s="162"/>
      <c r="Q446" s="162"/>
      <c r="R446" s="162"/>
      <c r="S446" s="162"/>
      <c r="T446" s="162"/>
      <c r="U446" s="162"/>
      <c r="V446" s="162"/>
      <c r="W446" s="162"/>
      <c r="X446" s="152"/>
      <c r="Y446" s="152"/>
      <c r="Z446" s="152"/>
      <c r="AA446" s="152"/>
      <c r="AB446" s="152"/>
      <c r="AC446" s="152"/>
      <c r="AD446" s="152"/>
      <c r="AE446" s="152"/>
      <c r="AF446" s="152"/>
      <c r="AG446" s="152" t="s">
        <v>203</v>
      </c>
      <c r="AH446" s="152">
        <v>0</v>
      </c>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1" x14ac:dyDescent="0.2">
      <c r="A447" s="173">
        <v>178</v>
      </c>
      <c r="B447" s="174" t="s">
        <v>793</v>
      </c>
      <c r="C447" s="191" t="s">
        <v>794</v>
      </c>
      <c r="D447" s="175" t="s">
        <v>206</v>
      </c>
      <c r="E447" s="176">
        <v>242.86</v>
      </c>
      <c r="F447" s="198"/>
      <c r="G447" s="178">
        <f>ROUND(E447*F447,2)</f>
        <v>0</v>
      </c>
      <c r="H447" s="177"/>
      <c r="I447" s="178">
        <f>ROUND(E447*H447,2)</f>
        <v>0</v>
      </c>
      <c r="J447" s="177"/>
      <c r="K447" s="178">
        <f>ROUND(E447*J447,2)</f>
        <v>0</v>
      </c>
      <c r="L447" s="178">
        <v>21</v>
      </c>
      <c r="M447" s="178">
        <f>G447*(1+L447/100)</f>
        <v>0</v>
      </c>
      <c r="N447" s="178">
        <v>0</v>
      </c>
      <c r="O447" s="178">
        <f>ROUND(E447*N447,2)</f>
        <v>0</v>
      </c>
      <c r="P447" s="178">
        <v>0</v>
      </c>
      <c r="Q447" s="178">
        <f>ROUND(E447*P447,2)</f>
        <v>0</v>
      </c>
      <c r="R447" s="178"/>
      <c r="S447" s="178" t="s">
        <v>237</v>
      </c>
      <c r="T447" s="179" t="s">
        <v>238</v>
      </c>
      <c r="U447" s="162">
        <v>0</v>
      </c>
      <c r="V447" s="162">
        <f>ROUND(E447*U447,2)</f>
        <v>0</v>
      </c>
      <c r="W447" s="162"/>
      <c r="X447" s="152"/>
      <c r="Y447" s="152"/>
      <c r="Z447" s="152"/>
      <c r="AA447" s="152"/>
      <c r="AB447" s="152"/>
      <c r="AC447" s="152"/>
      <c r="AD447" s="152"/>
      <c r="AE447" s="152"/>
      <c r="AF447" s="152"/>
      <c r="AG447" s="152" t="s">
        <v>199</v>
      </c>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c r="B448" s="160"/>
      <c r="C448" s="192" t="s">
        <v>795</v>
      </c>
      <c r="D448" s="164"/>
      <c r="E448" s="165">
        <v>147.87</v>
      </c>
      <c r="F448" s="199"/>
      <c r="G448" s="162"/>
      <c r="H448" s="162"/>
      <c r="I448" s="162"/>
      <c r="J448" s="162"/>
      <c r="K448" s="162"/>
      <c r="L448" s="162"/>
      <c r="M448" s="162"/>
      <c r="N448" s="162"/>
      <c r="O448" s="162"/>
      <c r="P448" s="162"/>
      <c r="Q448" s="162"/>
      <c r="R448" s="162"/>
      <c r="S448" s="162"/>
      <c r="T448" s="162"/>
      <c r="U448" s="162"/>
      <c r="V448" s="162"/>
      <c r="W448" s="162"/>
      <c r="X448" s="152"/>
      <c r="Y448" s="152"/>
      <c r="Z448" s="152"/>
      <c r="AA448" s="152"/>
      <c r="AB448" s="152"/>
      <c r="AC448" s="152"/>
      <c r="AD448" s="152"/>
      <c r="AE448" s="152"/>
      <c r="AF448" s="152"/>
      <c r="AG448" s="152" t="s">
        <v>203</v>
      </c>
      <c r="AH448" s="152">
        <v>0</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192" t="s">
        <v>796</v>
      </c>
      <c r="D449" s="164"/>
      <c r="E449" s="165">
        <v>94.99</v>
      </c>
      <c r="F449" s="199"/>
      <c r="G449" s="162"/>
      <c r="H449" s="162"/>
      <c r="I449" s="162"/>
      <c r="J449" s="162"/>
      <c r="K449" s="162"/>
      <c r="L449" s="162"/>
      <c r="M449" s="162"/>
      <c r="N449" s="162"/>
      <c r="O449" s="162"/>
      <c r="P449" s="162"/>
      <c r="Q449" s="162"/>
      <c r="R449" s="162"/>
      <c r="S449" s="162"/>
      <c r="T449" s="162"/>
      <c r="U449" s="162"/>
      <c r="V449" s="162"/>
      <c r="W449" s="162"/>
      <c r="X449" s="152"/>
      <c r="Y449" s="152"/>
      <c r="Z449" s="152"/>
      <c r="AA449" s="152"/>
      <c r="AB449" s="152"/>
      <c r="AC449" s="152"/>
      <c r="AD449" s="152"/>
      <c r="AE449" s="152"/>
      <c r="AF449" s="152"/>
      <c r="AG449" s="152" t="s">
        <v>203</v>
      </c>
      <c r="AH449" s="152">
        <v>0</v>
      </c>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1" x14ac:dyDescent="0.2">
      <c r="A450" s="173">
        <v>179</v>
      </c>
      <c r="B450" s="174" t="s">
        <v>797</v>
      </c>
      <c r="C450" s="191" t="s">
        <v>798</v>
      </c>
      <c r="D450" s="175" t="s">
        <v>206</v>
      </c>
      <c r="E450" s="176">
        <v>22.6</v>
      </c>
      <c r="F450" s="198"/>
      <c r="G450" s="178">
        <f>ROUND(E450*F450,2)</f>
        <v>0</v>
      </c>
      <c r="H450" s="177"/>
      <c r="I450" s="178">
        <f>ROUND(E450*H450,2)</f>
        <v>0</v>
      </c>
      <c r="J450" s="177"/>
      <c r="K450" s="178">
        <f>ROUND(E450*J450,2)</f>
        <v>0</v>
      </c>
      <c r="L450" s="178">
        <v>21</v>
      </c>
      <c r="M450" s="178">
        <f>G450*(1+L450/100)</f>
        <v>0</v>
      </c>
      <c r="N450" s="178">
        <v>0</v>
      </c>
      <c r="O450" s="178">
        <f>ROUND(E450*N450,2)</f>
        <v>0</v>
      </c>
      <c r="P450" s="178">
        <v>0</v>
      </c>
      <c r="Q450" s="178">
        <f>ROUND(E450*P450,2)</f>
        <v>0</v>
      </c>
      <c r="R450" s="178"/>
      <c r="S450" s="178" t="s">
        <v>237</v>
      </c>
      <c r="T450" s="179" t="s">
        <v>238</v>
      </c>
      <c r="U450" s="162">
        <v>0</v>
      </c>
      <c r="V450" s="162">
        <f>ROUND(E450*U450,2)</f>
        <v>0</v>
      </c>
      <c r="W450" s="162"/>
      <c r="X450" s="152"/>
      <c r="Y450" s="152"/>
      <c r="Z450" s="152"/>
      <c r="AA450" s="152"/>
      <c r="AB450" s="152"/>
      <c r="AC450" s="152"/>
      <c r="AD450" s="152"/>
      <c r="AE450" s="152"/>
      <c r="AF450" s="152"/>
      <c r="AG450" s="152" t="s">
        <v>199</v>
      </c>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1" x14ac:dyDescent="0.2">
      <c r="A451" s="159"/>
      <c r="B451" s="160"/>
      <c r="C451" s="192" t="s">
        <v>799</v>
      </c>
      <c r="D451" s="164"/>
      <c r="E451" s="165">
        <v>22.6</v>
      </c>
      <c r="F451" s="199"/>
      <c r="G451" s="162"/>
      <c r="H451" s="162"/>
      <c r="I451" s="162"/>
      <c r="J451" s="162"/>
      <c r="K451" s="162"/>
      <c r="L451" s="162"/>
      <c r="M451" s="162"/>
      <c r="N451" s="162"/>
      <c r="O451" s="162"/>
      <c r="P451" s="162"/>
      <c r="Q451" s="162"/>
      <c r="R451" s="162"/>
      <c r="S451" s="162"/>
      <c r="T451" s="162"/>
      <c r="U451" s="162"/>
      <c r="V451" s="162"/>
      <c r="W451" s="162"/>
      <c r="X451" s="152"/>
      <c r="Y451" s="152"/>
      <c r="Z451" s="152"/>
      <c r="AA451" s="152"/>
      <c r="AB451" s="152"/>
      <c r="AC451" s="152"/>
      <c r="AD451" s="152"/>
      <c r="AE451" s="152"/>
      <c r="AF451" s="152"/>
      <c r="AG451" s="152" t="s">
        <v>203</v>
      </c>
      <c r="AH451" s="152">
        <v>0</v>
      </c>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outlineLevel="1" x14ac:dyDescent="0.2">
      <c r="A452" s="173">
        <v>180</v>
      </c>
      <c r="B452" s="174" t="s">
        <v>800</v>
      </c>
      <c r="C452" s="191" t="s">
        <v>801</v>
      </c>
      <c r="D452" s="175" t="s">
        <v>206</v>
      </c>
      <c r="E452" s="176">
        <v>7.19</v>
      </c>
      <c r="F452" s="198"/>
      <c r="G452" s="178">
        <f>ROUND(E452*F452,2)</f>
        <v>0</v>
      </c>
      <c r="H452" s="177"/>
      <c r="I452" s="178">
        <f>ROUND(E452*H452,2)</f>
        <v>0</v>
      </c>
      <c r="J452" s="177"/>
      <c r="K452" s="178">
        <f>ROUND(E452*J452,2)</f>
        <v>0</v>
      </c>
      <c r="L452" s="178">
        <v>21</v>
      </c>
      <c r="M452" s="178">
        <f>G452*(1+L452/100)</f>
        <v>0</v>
      </c>
      <c r="N452" s="178">
        <v>0</v>
      </c>
      <c r="O452" s="178">
        <f>ROUND(E452*N452,2)</f>
        <v>0</v>
      </c>
      <c r="P452" s="178">
        <v>0</v>
      </c>
      <c r="Q452" s="178">
        <f>ROUND(E452*P452,2)</f>
        <v>0</v>
      </c>
      <c r="R452" s="178"/>
      <c r="S452" s="178" t="s">
        <v>237</v>
      </c>
      <c r="T452" s="179" t="s">
        <v>238</v>
      </c>
      <c r="U452" s="162">
        <v>0</v>
      </c>
      <c r="V452" s="162">
        <f>ROUND(E452*U452,2)</f>
        <v>0</v>
      </c>
      <c r="W452" s="162"/>
      <c r="X452" s="152"/>
      <c r="Y452" s="152"/>
      <c r="Z452" s="152"/>
      <c r="AA452" s="152"/>
      <c r="AB452" s="152"/>
      <c r="AC452" s="152"/>
      <c r="AD452" s="152"/>
      <c r="AE452" s="152"/>
      <c r="AF452" s="152"/>
      <c r="AG452" s="152" t="s">
        <v>199</v>
      </c>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1" x14ac:dyDescent="0.2">
      <c r="A453" s="159"/>
      <c r="B453" s="160"/>
      <c r="C453" s="192" t="s">
        <v>802</v>
      </c>
      <c r="D453" s="164"/>
      <c r="E453" s="165">
        <v>7.19</v>
      </c>
      <c r="F453" s="199"/>
      <c r="G453" s="162"/>
      <c r="H453" s="162"/>
      <c r="I453" s="162"/>
      <c r="J453" s="162"/>
      <c r="K453" s="162"/>
      <c r="L453" s="162"/>
      <c r="M453" s="162"/>
      <c r="N453" s="162"/>
      <c r="O453" s="162"/>
      <c r="P453" s="162"/>
      <c r="Q453" s="162"/>
      <c r="R453" s="162"/>
      <c r="S453" s="162"/>
      <c r="T453" s="162"/>
      <c r="U453" s="162"/>
      <c r="V453" s="162"/>
      <c r="W453" s="162"/>
      <c r="X453" s="152"/>
      <c r="Y453" s="152"/>
      <c r="Z453" s="152"/>
      <c r="AA453" s="152"/>
      <c r="AB453" s="152"/>
      <c r="AC453" s="152"/>
      <c r="AD453" s="152"/>
      <c r="AE453" s="152"/>
      <c r="AF453" s="152"/>
      <c r="AG453" s="152" t="s">
        <v>203</v>
      </c>
      <c r="AH453" s="152">
        <v>0</v>
      </c>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1" x14ac:dyDescent="0.2">
      <c r="A454" s="173">
        <v>181</v>
      </c>
      <c r="B454" s="174" t="s">
        <v>803</v>
      </c>
      <c r="C454" s="191" t="s">
        <v>804</v>
      </c>
      <c r="D454" s="175" t="s">
        <v>206</v>
      </c>
      <c r="E454" s="176">
        <v>7.77</v>
      </c>
      <c r="F454" s="198"/>
      <c r="G454" s="178">
        <f>ROUND(E454*F454,2)</f>
        <v>0</v>
      </c>
      <c r="H454" s="177"/>
      <c r="I454" s="178">
        <f>ROUND(E454*H454,2)</f>
        <v>0</v>
      </c>
      <c r="J454" s="177"/>
      <c r="K454" s="178">
        <f>ROUND(E454*J454,2)</f>
        <v>0</v>
      </c>
      <c r="L454" s="178">
        <v>21</v>
      </c>
      <c r="M454" s="178">
        <f>G454*(1+L454/100)</f>
        <v>0</v>
      </c>
      <c r="N454" s="178">
        <v>0</v>
      </c>
      <c r="O454" s="178">
        <f>ROUND(E454*N454,2)</f>
        <v>0</v>
      </c>
      <c r="P454" s="178">
        <v>0</v>
      </c>
      <c r="Q454" s="178">
        <f>ROUND(E454*P454,2)</f>
        <v>0</v>
      </c>
      <c r="R454" s="178"/>
      <c r="S454" s="178" t="s">
        <v>237</v>
      </c>
      <c r="T454" s="179" t="s">
        <v>238</v>
      </c>
      <c r="U454" s="162">
        <v>0</v>
      </c>
      <c r="V454" s="162">
        <f>ROUND(E454*U454,2)</f>
        <v>0</v>
      </c>
      <c r="W454" s="162"/>
      <c r="X454" s="152"/>
      <c r="Y454" s="152"/>
      <c r="Z454" s="152"/>
      <c r="AA454" s="152"/>
      <c r="AB454" s="152"/>
      <c r="AC454" s="152"/>
      <c r="AD454" s="152"/>
      <c r="AE454" s="152"/>
      <c r="AF454" s="152"/>
      <c r="AG454" s="152" t="s">
        <v>199</v>
      </c>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1" x14ac:dyDescent="0.2">
      <c r="A455" s="159"/>
      <c r="B455" s="160"/>
      <c r="C455" s="192" t="s">
        <v>805</v>
      </c>
      <c r="D455" s="164"/>
      <c r="E455" s="165">
        <v>7.77</v>
      </c>
      <c r="F455" s="162"/>
      <c r="G455" s="162"/>
      <c r="H455" s="162"/>
      <c r="I455" s="162"/>
      <c r="J455" s="162"/>
      <c r="K455" s="162"/>
      <c r="L455" s="162"/>
      <c r="M455" s="162"/>
      <c r="N455" s="162"/>
      <c r="O455" s="162"/>
      <c r="P455" s="162"/>
      <c r="Q455" s="162"/>
      <c r="R455" s="162"/>
      <c r="S455" s="162"/>
      <c r="T455" s="162"/>
      <c r="U455" s="162"/>
      <c r="V455" s="162"/>
      <c r="W455" s="162"/>
      <c r="X455" s="152"/>
      <c r="Y455" s="152"/>
      <c r="Z455" s="152"/>
      <c r="AA455" s="152"/>
      <c r="AB455" s="152"/>
      <c r="AC455" s="152"/>
      <c r="AD455" s="152"/>
      <c r="AE455" s="152"/>
      <c r="AF455" s="152"/>
      <c r="AG455" s="152" t="s">
        <v>203</v>
      </c>
      <c r="AH455" s="152">
        <v>0</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x14ac:dyDescent="0.2">
      <c r="A456" s="167" t="s">
        <v>192</v>
      </c>
      <c r="B456" s="168" t="s">
        <v>160</v>
      </c>
      <c r="C456" s="190" t="s">
        <v>161</v>
      </c>
      <c r="D456" s="169"/>
      <c r="E456" s="170"/>
      <c r="F456" s="171"/>
      <c r="G456" s="171">
        <f>SUMIF(AG457:AG464,"&lt;&gt;NOR",G457:G464)</f>
        <v>0</v>
      </c>
      <c r="H456" s="171"/>
      <c r="I456" s="171">
        <f>SUM(I457:I464)</f>
        <v>0</v>
      </c>
      <c r="J456" s="171"/>
      <c r="K456" s="171">
        <f>SUM(K457:K464)</f>
        <v>0</v>
      </c>
      <c r="L456" s="171"/>
      <c r="M456" s="171">
        <f>SUM(M457:M464)</f>
        <v>0</v>
      </c>
      <c r="N456" s="171"/>
      <c r="O456" s="171">
        <f>SUM(O457:O464)</f>
        <v>0</v>
      </c>
      <c r="P456" s="171"/>
      <c r="Q456" s="171">
        <f>SUM(Q457:Q464)</f>
        <v>0</v>
      </c>
      <c r="R456" s="171"/>
      <c r="S456" s="171"/>
      <c r="T456" s="172"/>
      <c r="U456" s="166"/>
      <c r="V456" s="166">
        <f>SUM(V457:V464)</f>
        <v>554.91</v>
      </c>
      <c r="W456" s="166"/>
      <c r="AG456" t="s">
        <v>193</v>
      </c>
    </row>
    <row r="457" spans="1:60" ht="22.5" outlineLevel="1" x14ac:dyDescent="0.2">
      <c r="A457" s="180">
        <v>182</v>
      </c>
      <c r="B457" s="181" t="s">
        <v>806</v>
      </c>
      <c r="C457" s="193" t="s">
        <v>807</v>
      </c>
      <c r="D457" s="182" t="s">
        <v>230</v>
      </c>
      <c r="E457" s="183">
        <v>178.88800000000001</v>
      </c>
      <c r="F457" s="184"/>
      <c r="G457" s="185">
        <f t="shared" ref="G457:G464" si="21">ROUND(E457*F457,2)</f>
        <v>0</v>
      </c>
      <c r="H457" s="184"/>
      <c r="I457" s="185">
        <f t="shared" ref="I457:I464" si="22">ROUND(E457*H457,2)</f>
        <v>0</v>
      </c>
      <c r="J457" s="184"/>
      <c r="K457" s="185">
        <f t="shared" ref="K457:K464" si="23">ROUND(E457*J457,2)</f>
        <v>0</v>
      </c>
      <c r="L457" s="185">
        <v>21</v>
      </c>
      <c r="M457" s="185">
        <f t="shared" ref="M457:M464" si="24">G457*(1+L457/100)</f>
        <v>0</v>
      </c>
      <c r="N457" s="185">
        <v>0</v>
      </c>
      <c r="O457" s="185">
        <f t="shared" ref="O457:O464" si="25">ROUND(E457*N457,2)</f>
        <v>0</v>
      </c>
      <c r="P457" s="185">
        <v>0</v>
      </c>
      <c r="Q457" s="185">
        <f t="shared" ref="Q457:Q464" si="26">ROUND(E457*P457,2)</f>
        <v>0</v>
      </c>
      <c r="R457" s="185" t="s">
        <v>444</v>
      </c>
      <c r="S457" s="185" t="s">
        <v>198</v>
      </c>
      <c r="T457" s="186" t="s">
        <v>198</v>
      </c>
      <c r="U457" s="162">
        <v>0.93300000000000005</v>
      </c>
      <c r="V457" s="162">
        <f t="shared" ref="V457:V464" si="27">ROUND(E457*U457,2)</f>
        <v>166.9</v>
      </c>
      <c r="W457" s="162"/>
      <c r="X457" s="152"/>
      <c r="Y457" s="152"/>
      <c r="Z457" s="152"/>
      <c r="AA457" s="152"/>
      <c r="AB457" s="152"/>
      <c r="AC457" s="152"/>
      <c r="AD457" s="152"/>
      <c r="AE457" s="152"/>
      <c r="AF457" s="152"/>
      <c r="AG457" s="152" t="s">
        <v>808</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80">
        <v>183</v>
      </c>
      <c r="B458" s="181" t="s">
        <v>809</v>
      </c>
      <c r="C458" s="193" t="s">
        <v>810</v>
      </c>
      <c r="D458" s="182" t="s">
        <v>230</v>
      </c>
      <c r="E458" s="183">
        <v>178.88800000000001</v>
      </c>
      <c r="F458" s="184"/>
      <c r="G458" s="185">
        <f t="shared" si="21"/>
        <v>0</v>
      </c>
      <c r="H458" s="184"/>
      <c r="I458" s="185">
        <f t="shared" si="22"/>
        <v>0</v>
      </c>
      <c r="J458" s="184"/>
      <c r="K458" s="185">
        <f t="shared" si="23"/>
        <v>0</v>
      </c>
      <c r="L458" s="185">
        <v>21</v>
      </c>
      <c r="M458" s="185">
        <f t="shared" si="24"/>
        <v>0</v>
      </c>
      <c r="N458" s="185">
        <v>0</v>
      </c>
      <c r="O458" s="185">
        <f t="shared" si="25"/>
        <v>0</v>
      </c>
      <c r="P458" s="185">
        <v>0</v>
      </c>
      <c r="Q458" s="185">
        <f t="shared" si="26"/>
        <v>0</v>
      </c>
      <c r="R458" s="185" t="s">
        <v>444</v>
      </c>
      <c r="S458" s="185" t="s">
        <v>198</v>
      </c>
      <c r="T458" s="186" t="s">
        <v>198</v>
      </c>
      <c r="U458" s="162">
        <v>0.49</v>
      </c>
      <c r="V458" s="162">
        <f t="shared" si="27"/>
        <v>87.66</v>
      </c>
      <c r="W458" s="162"/>
      <c r="X458" s="152"/>
      <c r="Y458" s="152"/>
      <c r="Z458" s="152"/>
      <c r="AA458" s="152"/>
      <c r="AB458" s="152"/>
      <c r="AC458" s="152"/>
      <c r="AD458" s="152"/>
      <c r="AE458" s="152"/>
      <c r="AF458" s="152"/>
      <c r="AG458" s="152" t="s">
        <v>808</v>
      </c>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80">
        <v>184</v>
      </c>
      <c r="B459" s="181" t="s">
        <v>811</v>
      </c>
      <c r="C459" s="193" t="s">
        <v>812</v>
      </c>
      <c r="D459" s="182" t="s">
        <v>230</v>
      </c>
      <c r="E459" s="183">
        <v>2504.4320499999999</v>
      </c>
      <c r="F459" s="184"/>
      <c r="G459" s="185">
        <f t="shared" si="21"/>
        <v>0</v>
      </c>
      <c r="H459" s="184"/>
      <c r="I459" s="185">
        <f t="shared" si="22"/>
        <v>0</v>
      </c>
      <c r="J459" s="184"/>
      <c r="K459" s="185">
        <f t="shared" si="23"/>
        <v>0</v>
      </c>
      <c r="L459" s="185">
        <v>21</v>
      </c>
      <c r="M459" s="185">
        <f t="shared" si="24"/>
        <v>0</v>
      </c>
      <c r="N459" s="185">
        <v>0</v>
      </c>
      <c r="O459" s="185">
        <f t="shared" si="25"/>
        <v>0</v>
      </c>
      <c r="P459" s="185">
        <v>0</v>
      </c>
      <c r="Q459" s="185">
        <f t="shared" si="26"/>
        <v>0</v>
      </c>
      <c r="R459" s="185" t="s">
        <v>444</v>
      </c>
      <c r="S459" s="185" t="s">
        <v>198</v>
      </c>
      <c r="T459" s="186" t="s">
        <v>198</v>
      </c>
      <c r="U459" s="162">
        <v>0</v>
      </c>
      <c r="V459" s="162">
        <f t="shared" si="27"/>
        <v>0</v>
      </c>
      <c r="W459" s="162"/>
      <c r="X459" s="152"/>
      <c r="Y459" s="152"/>
      <c r="Z459" s="152"/>
      <c r="AA459" s="152"/>
      <c r="AB459" s="152"/>
      <c r="AC459" s="152"/>
      <c r="AD459" s="152"/>
      <c r="AE459" s="152"/>
      <c r="AF459" s="152"/>
      <c r="AG459" s="152" t="s">
        <v>808</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80">
        <v>185</v>
      </c>
      <c r="B460" s="181" t="s">
        <v>813</v>
      </c>
      <c r="C460" s="193" t="s">
        <v>814</v>
      </c>
      <c r="D460" s="182" t="s">
        <v>230</v>
      </c>
      <c r="E460" s="183">
        <v>178.88800000000001</v>
      </c>
      <c r="F460" s="184"/>
      <c r="G460" s="185">
        <f t="shared" si="21"/>
        <v>0</v>
      </c>
      <c r="H460" s="184"/>
      <c r="I460" s="185">
        <f t="shared" si="22"/>
        <v>0</v>
      </c>
      <c r="J460" s="184"/>
      <c r="K460" s="185">
        <f t="shared" si="23"/>
        <v>0</v>
      </c>
      <c r="L460" s="185">
        <v>21</v>
      </c>
      <c r="M460" s="185">
        <f t="shared" si="24"/>
        <v>0</v>
      </c>
      <c r="N460" s="185">
        <v>0</v>
      </c>
      <c r="O460" s="185">
        <f t="shared" si="25"/>
        <v>0</v>
      </c>
      <c r="P460" s="185">
        <v>0</v>
      </c>
      <c r="Q460" s="185">
        <f t="shared" si="26"/>
        <v>0</v>
      </c>
      <c r="R460" s="185" t="s">
        <v>444</v>
      </c>
      <c r="S460" s="185" t="s">
        <v>198</v>
      </c>
      <c r="T460" s="186" t="s">
        <v>198</v>
      </c>
      <c r="U460" s="162">
        <v>0.94199999999999995</v>
      </c>
      <c r="V460" s="162">
        <f t="shared" si="27"/>
        <v>168.51</v>
      </c>
      <c r="W460" s="162"/>
      <c r="X460" s="152"/>
      <c r="Y460" s="152"/>
      <c r="Z460" s="152"/>
      <c r="AA460" s="152"/>
      <c r="AB460" s="152"/>
      <c r="AC460" s="152"/>
      <c r="AD460" s="152"/>
      <c r="AE460" s="152"/>
      <c r="AF460" s="152"/>
      <c r="AG460" s="152" t="s">
        <v>808</v>
      </c>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ht="22.5" outlineLevel="1" x14ac:dyDescent="0.2">
      <c r="A461" s="180">
        <v>186</v>
      </c>
      <c r="B461" s="181" t="s">
        <v>815</v>
      </c>
      <c r="C461" s="193" t="s">
        <v>816</v>
      </c>
      <c r="D461" s="182" t="s">
        <v>230</v>
      </c>
      <c r="E461" s="183">
        <v>715.55201999999997</v>
      </c>
      <c r="F461" s="184"/>
      <c r="G461" s="185">
        <f t="shared" si="21"/>
        <v>0</v>
      </c>
      <c r="H461" s="184"/>
      <c r="I461" s="185">
        <f t="shared" si="22"/>
        <v>0</v>
      </c>
      <c r="J461" s="184"/>
      <c r="K461" s="185">
        <f t="shared" si="23"/>
        <v>0</v>
      </c>
      <c r="L461" s="185">
        <v>21</v>
      </c>
      <c r="M461" s="185">
        <f t="shared" si="24"/>
        <v>0</v>
      </c>
      <c r="N461" s="185">
        <v>0</v>
      </c>
      <c r="O461" s="185">
        <f t="shared" si="25"/>
        <v>0</v>
      </c>
      <c r="P461" s="185">
        <v>0</v>
      </c>
      <c r="Q461" s="185">
        <f t="shared" si="26"/>
        <v>0</v>
      </c>
      <c r="R461" s="185" t="s">
        <v>444</v>
      </c>
      <c r="S461" s="185" t="s">
        <v>198</v>
      </c>
      <c r="T461" s="186" t="s">
        <v>198</v>
      </c>
      <c r="U461" s="162">
        <v>0.105</v>
      </c>
      <c r="V461" s="162">
        <f t="shared" si="27"/>
        <v>75.13</v>
      </c>
      <c r="W461" s="162"/>
      <c r="X461" s="152"/>
      <c r="Y461" s="152"/>
      <c r="Z461" s="152"/>
      <c r="AA461" s="152"/>
      <c r="AB461" s="152"/>
      <c r="AC461" s="152"/>
      <c r="AD461" s="152"/>
      <c r="AE461" s="152"/>
      <c r="AF461" s="152"/>
      <c r="AG461" s="152" t="s">
        <v>808</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80">
        <v>187</v>
      </c>
      <c r="B462" s="181" t="s">
        <v>817</v>
      </c>
      <c r="C462" s="193" t="s">
        <v>818</v>
      </c>
      <c r="D462" s="182" t="s">
        <v>230</v>
      </c>
      <c r="E462" s="183">
        <v>178.88800000000001</v>
      </c>
      <c r="F462" s="184"/>
      <c r="G462" s="185">
        <f t="shared" si="21"/>
        <v>0</v>
      </c>
      <c r="H462" s="184"/>
      <c r="I462" s="185">
        <f t="shared" si="22"/>
        <v>0</v>
      </c>
      <c r="J462" s="184"/>
      <c r="K462" s="185">
        <f t="shared" si="23"/>
        <v>0</v>
      </c>
      <c r="L462" s="185">
        <v>21</v>
      </c>
      <c r="M462" s="185">
        <f t="shared" si="24"/>
        <v>0</v>
      </c>
      <c r="N462" s="185">
        <v>0</v>
      </c>
      <c r="O462" s="185">
        <f t="shared" si="25"/>
        <v>0</v>
      </c>
      <c r="P462" s="185">
        <v>0</v>
      </c>
      <c r="Q462" s="185">
        <f t="shared" si="26"/>
        <v>0</v>
      </c>
      <c r="R462" s="185"/>
      <c r="S462" s="185" t="s">
        <v>198</v>
      </c>
      <c r="T462" s="186" t="s">
        <v>198</v>
      </c>
      <c r="U462" s="162">
        <v>5.1999999999999998E-2</v>
      </c>
      <c r="V462" s="162">
        <f t="shared" si="27"/>
        <v>9.3000000000000007</v>
      </c>
      <c r="W462" s="162"/>
      <c r="X462" s="152"/>
      <c r="Y462" s="152"/>
      <c r="Z462" s="152"/>
      <c r="AA462" s="152"/>
      <c r="AB462" s="152"/>
      <c r="AC462" s="152"/>
      <c r="AD462" s="152"/>
      <c r="AE462" s="152"/>
      <c r="AF462" s="152"/>
      <c r="AG462" s="152" t="s">
        <v>808</v>
      </c>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80">
        <v>188</v>
      </c>
      <c r="B463" s="181" t="s">
        <v>819</v>
      </c>
      <c r="C463" s="193" t="s">
        <v>820</v>
      </c>
      <c r="D463" s="182" t="s">
        <v>230</v>
      </c>
      <c r="E463" s="183">
        <v>178.88800000000001</v>
      </c>
      <c r="F463" s="184"/>
      <c r="G463" s="185">
        <f t="shared" si="21"/>
        <v>0</v>
      </c>
      <c r="H463" s="184"/>
      <c r="I463" s="185">
        <f t="shared" si="22"/>
        <v>0</v>
      </c>
      <c r="J463" s="184"/>
      <c r="K463" s="185">
        <f t="shared" si="23"/>
        <v>0</v>
      </c>
      <c r="L463" s="185">
        <v>21</v>
      </c>
      <c r="M463" s="185">
        <f t="shared" si="24"/>
        <v>0</v>
      </c>
      <c r="N463" s="185">
        <v>0</v>
      </c>
      <c r="O463" s="185">
        <f t="shared" si="25"/>
        <v>0</v>
      </c>
      <c r="P463" s="185">
        <v>0</v>
      </c>
      <c r="Q463" s="185">
        <f t="shared" si="26"/>
        <v>0</v>
      </c>
      <c r="R463" s="185"/>
      <c r="S463" s="185" t="s">
        <v>198</v>
      </c>
      <c r="T463" s="186" t="s">
        <v>198</v>
      </c>
      <c r="U463" s="162">
        <v>0.26500000000000001</v>
      </c>
      <c r="V463" s="162">
        <f t="shared" si="27"/>
        <v>47.41</v>
      </c>
      <c r="W463" s="162"/>
      <c r="X463" s="152"/>
      <c r="Y463" s="152"/>
      <c r="Z463" s="152"/>
      <c r="AA463" s="152"/>
      <c r="AB463" s="152"/>
      <c r="AC463" s="152"/>
      <c r="AD463" s="152"/>
      <c r="AE463" s="152"/>
      <c r="AF463" s="152"/>
      <c r="AG463" s="152" t="s">
        <v>808</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73">
        <v>189</v>
      </c>
      <c r="B464" s="174" t="s">
        <v>821</v>
      </c>
      <c r="C464" s="191" t="s">
        <v>1520</v>
      </c>
      <c r="D464" s="175" t="s">
        <v>230</v>
      </c>
      <c r="E464" s="176">
        <v>178.88800000000001</v>
      </c>
      <c r="F464" s="177"/>
      <c r="G464" s="178">
        <f t="shared" si="21"/>
        <v>0</v>
      </c>
      <c r="H464" s="177"/>
      <c r="I464" s="178">
        <f t="shared" si="22"/>
        <v>0</v>
      </c>
      <c r="J464" s="177"/>
      <c r="K464" s="178">
        <f t="shared" si="23"/>
        <v>0</v>
      </c>
      <c r="L464" s="178">
        <v>21</v>
      </c>
      <c r="M464" s="178">
        <f t="shared" si="24"/>
        <v>0</v>
      </c>
      <c r="N464" s="178">
        <v>0</v>
      </c>
      <c r="O464" s="178">
        <f t="shared" si="25"/>
        <v>0</v>
      </c>
      <c r="P464" s="178">
        <v>0</v>
      </c>
      <c r="Q464" s="178">
        <f t="shared" si="26"/>
        <v>0</v>
      </c>
      <c r="R464" s="178" t="s">
        <v>444</v>
      </c>
      <c r="S464" s="178" t="s">
        <v>198</v>
      </c>
      <c r="T464" s="179" t="s">
        <v>198</v>
      </c>
      <c r="U464" s="162">
        <v>0</v>
      </c>
      <c r="V464" s="162">
        <f t="shared" si="27"/>
        <v>0</v>
      </c>
      <c r="W464" s="162"/>
      <c r="X464" s="152"/>
      <c r="Y464" s="152"/>
      <c r="Z464" s="152"/>
      <c r="AA464" s="152"/>
      <c r="AB464" s="152"/>
      <c r="AC464" s="152"/>
      <c r="AD464" s="152"/>
      <c r="AE464" s="152"/>
      <c r="AF464" s="152"/>
      <c r="AG464" s="152" t="s">
        <v>808</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33" x14ac:dyDescent="0.2">
      <c r="A465" s="5"/>
      <c r="B465" s="6"/>
      <c r="C465" s="195"/>
      <c r="D465" s="8"/>
      <c r="E465" s="5"/>
      <c r="F465" s="5"/>
      <c r="G465" s="5"/>
      <c r="H465" s="5"/>
      <c r="I465" s="5"/>
      <c r="J465" s="5"/>
      <c r="K465" s="5"/>
      <c r="L465" s="5"/>
      <c r="M465" s="5"/>
      <c r="N465" s="5"/>
      <c r="O465" s="5"/>
      <c r="P465" s="5"/>
      <c r="Q465" s="5"/>
      <c r="R465" s="5"/>
      <c r="S465" s="5"/>
      <c r="T465" s="5"/>
      <c r="U465" s="5"/>
      <c r="V465" s="5"/>
      <c r="W465" s="5"/>
      <c r="AE465">
        <v>15</v>
      </c>
      <c r="AF465">
        <v>21</v>
      </c>
    </row>
    <row r="466" spans="1:33" x14ac:dyDescent="0.2">
      <c r="A466" s="155"/>
      <c r="B466" s="156" t="s">
        <v>29</v>
      </c>
      <c r="C466" s="196"/>
      <c r="D466" s="157"/>
      <c r="E466" s="158"/>
      <c r="F466" s="158"/>
      <c r="G466" s="189">
        <f>G8+G50+G53+G148+G166+G179+G295+G298+G301+G313+G315+G345+G369+G376+G399+G409+G420+G423+G428+G435+G456</f>
        <v>0</v>
      </c>
      <c r="H466" s="5"/>
      <c r="I466" s="5"/>
      <c r="J466" s="5"/>
      <c r="K466" s="5"/>
      <c r="L466" s="5"/>
      <c r="M466" s="5"/>
      <c r="N466" s="5"/>
      <c r="O466" s="5"/>
      <c r="P466" s="5"/>
      <c r="Q466" s="5"/>
      <c r="R466" s="5"/>
      <c r="S466" s="5"/>
      <c r="T466" s="5"/>
      <c r="U466" s="5"/>
      <c r="V466" s="5"/>
      <c r="W466" s="5"/>
      <c r="AE466">
        <f>SUMIF(L7:L464,AE465,G7:G464)</f>
        <v>0</v>
      </c>
      <c r="AF466">
        <f>SUMIF(L7:L464,AF465,G7:G464)</f>
        <v>0</v>
      </c>
      <c r="AG466" t="s">
        <v>822</v>
      </c>
    </row>
    <row r="467" spans="1:33" x14ac:dyDescent="0.2">
      <c r="C467" s="197"/>
      <c r="D467" s="143"/>
      <c r="AG467" t="s">
        <v>823</v>
      </c>
    </row>
    <row r="468" spans="1:33" x14ac:dyDescent="0.2">
      <c r="D468" s="143"/>
    </row>
    <row r="469" spans="1:33" x14ac:dyDescent="0.2">
      <c r="D469" s="143"/>
    </row>
    <row r="470" spans="1:33" x14ac:dyDescent="0.2">
      <c r="D470" s="143"/>
    </row>
    <row r="471" spans="1:33" x14ac:dyDescent="0.2">
      <c r="D471" s="143"/>
    </row>
    <row r="472" spans="1:33" x14ac:dyDescent="0.2">
      <c r="D472" s="143"/>
    </row>
    <row r="473" spans="1:33" x14ac:dyDescent="0.2">
      <c r="D473" s="143"/>
    </row>
    <row r="474" spans="1:33" x14ac:dyDescent="0.2">
      <c r="D474" s="143"/>
    </row>
    <row r="475" spans="1:33" x14ac:dyDescent="0.2">
      <c r="D475" s="143"/>
    </row>
    <row r="476" spans="1:33" x14ac:dyDescent="0.2">
      <c r="D476" s="143"/>
    </row>
    <row r="477" spans="1:33" x14ac:dyDescent="0.2">
      <c r="D477" s="143"/>
    </row>
    <row r="478" spans="1:33" x14ac:dyDescent="0.2">
      <c r="D478" s="143"/>
    </row>
    <row r="479" spans="1:33" x14ac:dyDescent="0.2">
      <c r="D479" s="143"/>
    </row>
    <row r="480" spans="1:33"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7Hwf2ldrHHHYh2cSqNtLWVYweAsmkG+ugY/GBISSGVKwWMy0n0beYIR3RCjkIOhStAZFd3wVwhYLg245uSkbSA==" saltValue="mIIF+hwGypub2CL80oYswQ==" spinCount="100000" sheet="1" objects="1" scenarios="1"/>
  <mergeCells count="60">
    <mergeCell ref="C64:G64"/>
    <mergeCell ref="A1:G1"/>
    <mergeCell ref="C2:G2"/>
    <mergeCell ref="C3:G3"/>
    <mergeCell ref="C4:G4"/>
    <mergeCell ref="C10:G10"/>
    <mergeCell ref="C28:G28"/>
    <mergeCell ref="C36:G36"/>
    <mergeCell ref="C40:G40"/>
    <mergeCell ref="C55:G55"/>
    <mergeCell ref="C60:G60"/>
    <mergeCell ref="C62:G62"/>
    <mergeCell ref="C119:G119"/>
    <mergeCell ref="C70:G70"/>
    <mergeCell ref="C73:G73"/>
    <mergeCell ref="C76:G76"/>
    <mergeCell ref="C82:G82"/>
    <mergeCell ref="C84:G84"/>
    <mergeCell ref="C101:G101"/>
    <mergeCell ref="C104:G104"/>
    <mergeCell ref="C105:G105"/>
    <mergeCell ref="C110:G110"/>
    <mergeCell ref="C115:G115"/>
    <mergeCell ref="C117:G117"/>
    <mergeCell ref="C203:G203"/>
    <mergeCell ref="C122:G122"/>
    <mergeCell ref="C128:G128"/>
    <mergeCell ref="C131:G131"/>
    <mergeCell ref="C134:G134"/>
    <mergeCell ref="C136:G136"/>
    <mergeCell ref="C150:G150"/>
    <mergeCell ref="C153:G153"/>
    <mergeCell ref="C181:G181"/>
    <mergeCell ref="C189:G189"/>
    <mergeCell ref="C197:G197"/>
    <mergeCell ref="C200:G200"/>
    <mergeCell ref="C288:G288"/>
    <mergeCell ref="C215:G215"/>
    <mergeCell ref="C217:G217"/>
    <mergeCell ref="C219:G219"/>
    <mergeCell ref="C223:G223"/>
    <mergeCell ref="C225:G225"/>
    <mergeCell ref="C229:G229"/>
    <mergeCell ref="C231:G231"/>
    <mergeCell ref="C234:G234"/>
    <mergeCell ref="C238:G238"/>
    <mergeCell ref="C241:G241"/>
    <mergeCell ref="C244:G244"/>
    <mergeCell ref="C434:G434"/>
    <mergeCell ref="C297:G297"/>
    <mergeCell ref="C312:G312"/>
    <mergeCell ref="C344:G344"/>
    <mergeCell ref="C368:G368"/>
    <mergeCell ref="C375:G375"/>
    <mergeCell ref="C383:G383"/>
    <mergeCell ref="C398:G398"/>
    <mergeCell ref="C401:G401"/>
    <mergeCell ref="C408:G408"/>
    <mergeCell ref="C411:G411"/>
    <mergeCell ref="C425:G4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63.28515625" style="9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77" t="s">
        <v>167</v>
      </c>
      <c r="B1" s="277"/>
      <c r="C1" s="277"/>
      <c r="D1" s="277"/>
      <c r="E1" s="277"/>
      <c r="F1" s="277"/>
      <c r="G1" s="277"/>
      <c r="AG1" t="s">
        <v>168</v>
      </c>
    </row>
    <row r="2" spans="1:60" ht="24.95" customHeight="1" x14ac:dyDescent="0.2">
      <c r="A2" s="144" t="s">
        <v>7</v>
      </c>
      <c r="B2" s="76" t="s">
        <v>43</v>
      </c>
      <c r="C2" s="278" t="s">
        <v>44</v>
      </c>
      <c r="D2" s="279"/>
      <c r="E2" s="279"/>
      <c r="F2" s="279"/>
      <c r="G2" s="280"/>
      <c r="AG2" t="s">
        <v>169</v>
      </c>
    </row>
    <row r="3" spans="1:60" ht="24.95" customHeight="1" x14ac:dyDescent="0.2">
      <c r="A3" s="144" t="s">
        <v>8</v>
      </c>
      <c r="B3" s="76" t="s">
        <v>52</v>
      </c>
      <c r="C3" s="278" t="s">
        <v>53</v>
      </c>
      <c r="D3" s="279"/>
      <c r="E3" s="279"/>
      <c r="F3" s="279"/>
      <c r="G3" s="280"/>
      <c r="AC3" s="91" t="s">
        <v>169</v>
      </c>
      <c r="AG3" t="s">
        <v>170</v>
      </c>
    </row>
    <row r="4" spans="1:60" ht="24.95" customHeight="1" x14ac:dyDescent="0.2">
      <c r="A4" s="145" t="s">
        <v>9</v>
      </c>
      <c r="B4" s="146" t="s">
        <v>56</v>
      </c>
      <c r="C4" s="281" t="s">
        <v>57</v>
      </c>
      <c r="D4" s="282"/>
      <c r="E4" s="282"/>
      <c r="F4" s="282"/>
      <c r="G4" s="283"/>
      <c r="AG4" t="s">
        <v>171</v>
      </c>
    </row>
    <row r="5" spans="1:60" x14ac:dyDescent="0.2">
      <c r="D5" s="143"/>
    </row>
    <row r="6" spans="1:60" ht="38.25" x14ac:dyDescent="0.2">
      <c r="A6" s="148" t="s">
        <v>172</v>
      </c>
      <c r="B6" s="150" t="s">
        <v>173</v>
      </c>
      <c r="C6" s="150" t="s">
        <v>174</v>
      </c>
      <c r="D6" s="149" t="s">
        <v>175</v>
      </c>
      <c r="E6" s="148" t="s">
        <v>176</v>
      </c>
      <c r="F6" s="147" t="s">
        <v>177</v>
      </c>
      <c r="G6" s="148" t="s">
        <v>29</v>
      </c>
      <c r="H6" s="151" t="s">
        <v>30</v>
      </c>
      <c r="I6" s="151" t="s">
        <v>178</v>
      </c>
      <c r="J6" s="151" t="s">
        <v>31</v>
      </c>
      <c r="K6" s="151" t="s">
        <v>179</v>
      </c>
      <c r="L6" s="151" t="s">
        <v>180</v>
      </c>
      <c r="M6" s="151" t="s">
        <v>181</v>
      </c>
      <c r="N6" s="151" t="s">
        <v>182</v>
      </c>
      <c r="O6" s="151" t="s">
        <v>183</v>
      </c>
      <c r="P6" s="151" t="s">
        <v>184</v>
      </c>
      <c r="Q6" s="151" t="s">
        <v>185</v>
      </c>
      <c r="R6" s="151" t="s">
        <v>186</v>
      </c>
      <c r="S6" s="151" t="s">
        <v>187</v>
      </c>
      <c r="T6" s="151" t="s">
        <v>188</v>
      </c>
      <c r="U6" s="151" t="s">
        <v>189</v>
      </c>
      <c r="V6" s="151" t="s">
        <v>190</v>
      </c>
      <c r="W6" s="151" t="s">
        <v>191</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192</v>
      </c>
      <c r="B8" s="168" t="s">
        <v>86</v>
      </c>
      <c r="C8" s="190" t="s">
        <v>87</v>
      </c>
      <c r="D8" s="169"/>
      <c r="E8" s="170"/>
      <c r="F8" s="171"/>
      <c r="G8" s="171">
        <f>SUMIF(AG9:AG10,"&lt;&gt;NOR",G9:G10)</f>
        <v>0</v>
      </c>
      <c r="H8" s="171"/>
      <c r="I8" s="171">
        <f>SUM(I9:I10)</f>
        <v>0</v>
      </c>
      <c r="J8" s="171"/>
      <c r="K8" s="171">
        <f>SUM(K9:K10)</f>
        <v>0</v>
      </c>
      <c r="L8" s="171"/>
      <c r="M8" s="171">
        <f>SUM(M9:M10)</f>
        <v>0</v>
      </c>
      <c r="N8" s="171"/>
      <c r="O8" s="171">
        <f>SUM(O9:O10)</f>
        <v>0.1</v>
      </c>
      <c r="P8" s="171"/>
      <c r="Q8" s="171">
        <f>SUM(Q9:Q10)</f>
        <v>0</v>
      </c>
      <c r="R8" s="171"/>
      <c r="S8" s="171"/>
      <c r="T8" s="172"/>
      <c r="U8" s="166"/>
      <c r="V8" s="166">
        <f>SUM(V9:V10)</f>
        <v>2.36</v>
      </c>
      <c r="W8" s="166"/>
      <c r="AG8" t="s">
        <v>193</v>
      </c>
    </row>
    <row r="9" spans="1:60" ht="22.5" outlineLevel="1" x14ac:dyDescent="0.2">
      <c r="A9" s="173">
        <v>1</v>
      </c>
      <c r="B9" s="174" t="s">
        <v>824</v>
      </c>
      <c r="C9" s="191" t="s">
        <v>825</v>
      </c>
      <c r="D9" s="175" t="s">
        <v>288</v>
      </c>
      <c r="E9" s="176">
        <v>12</v>
      </c>
      <c r="F9" s="177"/>
      <c r="G9" s="178">
        <f>ROUND(E9*F9,2)</f>
        <v>0</v>
      </c>
      <c r="H9" s="177"/>
      <c r="I9" s="178">
        <f>ROUND(E9*H9,2)</f>
        <v>0</v>
      </c>
      <c r="J9" s="177"/>
      <c r="K9" s="178">
        <f>ROUND(E9*J9,2)</f>
        <v>0</v>
      </c>
      <c r="L9" s="178">
        <v>21</v>
      </c>
      <c r="M9" s="178">
        <f>G9*(1+L9/100)</f>
        <v>0</v>
      </c>
      <c r="N9" s="178">
        <v>8.4899999999999993E-3</v>
      </c>
      <c r="O9" s="178">
        <f>ROUND(E9*N9,2)</f>
        <v>0.1</v>
      </c>
      <c r="P9" s="178">
        <v>0</v>
      </c>
      <c r="Q9" s="178">
        <f>ROUND(E9*P9,2)</f>
        <v>0</v>
      </c>
      <c r="R9" s="178" t="s">
        <v>197</v>
      </c>
      <c r="S9" s="178" t="s">
        <v>198</v>
      </c>
      <c r="T9" s="179" t="s">
        <v>216</v>
      </c>
      <c r="U9" s="162">
        <v>0.19700000000000001</v>
      </c>
      <c r="V9" s="162">
        <f>ROUND(E9*U9,2)</f>
        <v>2.36</v>
      </c>
      <c r="W9" s="162"/>
      <c r="X9" s="152"/>
      <c r="Y9" s="152"/>
      <c r="Z9" s="152"/>
      <c r="AA9" s="152"/>
      <c r="AB9" s="152"/>
      <c r="AC9" s="152"/>
      <c r="AD9" s="152"/>
      <c r="AE9" s="152"/>
      <c r="AF9" s="152"/>
      <c r="AG9" s="152" t="s">
        <v>826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5" t="s">
        <v>284</v>
      </c>
      <c r="D10" s="276"/>
      <c r="E10" s="276"/>
      <c r="F10" s="276"/>
      <c r="G10" s="276"/>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201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192</v>
      </c>
      <c r="B11" s="168" t="s">
        <v>94</v>
      </c>
      <c r="C11" s="190" t="s">
        <v>95</v>
      </c>
      <c r="D11" s="169"/>
      <c r="E11" s="170"/>
      <c r="F11" s="171"/>
      <c r="G11" s="171">
        <f>SUMIF(AG12:AG12,"&lt;&gt;NOR",G12:G12)</f>
        <v>0</v>
      </c>
      <c r="H11" s="171"/>
      <c r="I11" s="171">
        <f>SUM(I12:I12)</f>
        <v>0</v>
      </c>
      <c r="J11" s="171"/>
      <c r="K11" s="171">
        <f>SUM(K12:K12)</f>
        <v>0</v>
      </c>
      <c r="L11" s="171"/>
      <c r="M11" s="171">
        <f>SUM(M12:M12)</f>
        <v>0</v>
      </c>
      <c r="N11" s="171"/>
      <c r="O11" s="171">
        <f>SUM(O12:O12)</f>
        <v>0.01</v>
      </c>
      <c r="P11" s="171"/>
      <c r="Q11" s="171">
        <f>SUM(Q12:Q12)</f>
        <v>0.11</v>
      </c>
      <c r="R11" s="171"/>
      <c r="S11" s="171"/>
      <c r="T11" s="172"/>
      <c r="U11" s="166"/>
      <c r="V11" s="166">
        <f>SUM(V12:V12)</f>
        <v>2.96</v>
      </c>
      <c r="W11" s="166"/>
      <c r="AG11" t="s">
        <v>193</v>
      </c>
    </row>
    <row r="12" spans="1:60" ht="22.5" outlineLevel="1" x14ac:dyDescent="0.2">
      <c r="A12" s="180">
        <v>2</v>
      </c>
      <c r="B12" s="181" t="s">
        <v>827</v>
      </c>
      <c r="C12" s="193" t="s">
        <v>828</v>
      </c>
      <c r="D12" s="182" t="s">
        <v>288</v>
      </c>
      <c r="E12" s="183">
        <v>12</v>
      </c>
      <c r="F12" s="184"/>
      <c r="G12" s="185">
        <f>ROUND(E12*F12,2)</f>
        <v>0</v>
      </c>
      <c r="H12" s="184"/>
      <c r="I12" s="185">
        <f>ROUND(E12*H12,2)</f>
        <v>0</v>
      </c>
      <c r="J12" s="184"/>
      <c r="K12" s="185">
        <f>ROUND(E12*J12,2)</f>
        <v>0</v>
      </c>
      <c r="L12" s="185">
        <v>21</v>
      </c>
      <c r="M12" s="185">
        <f>G12*(1+L12/100)</f>
        <v>0</v>
      </c>
      <c r="N12" s="185">
        <v>4.8999999999999998E-4</v>
      </c>
      <c r="O12" s="185">
        <f>ROUND(E12*N12,2)</f>
        <v>0.01</v>
      </c>
      <c r="P12" s="185">
        <v>8.9999999999999993E-3</v>
      </c>
      <c r="Q12" s="185">
        <f>ROUND(E12*P12,2)</f>
        <v>0.11</v>
      </c>
      <c r="R12" s="185" t="s">
        <v>444</v>
      </c>
      <c r="S12" s="185" t="s">
        <v>198</v>
      </c>
      <c r="T12" s="186" t="s">
        <v>216</v>
      </c>
      <c r="U12" s="162">
        <v>0.247</v>
      </c>
      <c r="V12" s="162">
        <f>ROUND(E12*U12,2)</f>
        <v>2.96</v>
      </c>
      <c r="W12" s="162"/>
      <c r="X12" s="152"/>
      <c r="Y12" s="152"/>
      <c r="Z12" s="152"/>
      <c r="AA12" s="152"/>
      <c r="AB12" s="152"/>
      <c r="AC12" s="152"/>
      <c r="AD12" s="152"/>
      <c r="AE12" s="152"/>
      <c r="AF12" s="152"/>
      <c r="AG12" s="152" t="s">
        <v>826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167" t="s">
        <v>192</v>
      </c>
      <c r="B13" s="168" t="s">
        <v>104</v>
      </c>
      <c r="C13" s="190" t="s">
        <v>105</v>
      </c>
      <c r="D13" s="169"/>
      <c r="E13" s="170"/>
      <c r="F13" s="171"/>
      <c r="G13" s="171">
        <f>SUMIF(AG14:AG34,"&lt;&gt;NOR",G14:G34)</f>
        <v>0</v>
      </c>
      <c r="H13" s="171"/>
      <c r="I13" s="171">
        <f>SUM(I14:I34)</f>
        <v>0</v>
      </c>
      <c r="J13" s="171"/>
      <c r="K13" s="171">
        <f>SUM(K14:K34)</f>
        <v>0</v>
      </c>
      <c r="L13" s="171"/>
      <c r="M13" s="171">
        <f>SUM(M14:M34)</f>
        <v>0</v>
      </c>
      <c r="N13" s="171"/>
      <c r="O13" s="171">
        <f>SUM(O14:O34)</f>
        <v>0.05</v>
      </c>
      <c r="P13" s="171"/>
      <c r="Q13" s="171">
        <f>SUM(Q14:Q34)</f>
        <v>0</v>
      </c>
      <c r="R13" s="171"/>
      <c r="S13" s="171"/>
      <c r="T13" s="172"/>
      <c r="U13" s="166"/>
      <c r="V13" s="166">
        <f>SUM(V14:V34)</f>
        <v>35.96</v>
      </c>
      <c r="W13" s="166"/>
      <c r="AG13" t="s">
        <v>193</v>
      </c>
    </row>
    <row r="14" spans="1:60" outlineLevel="1" x14ac:dyDescent="0.2">
      <c r="A14" s="180">
        <v>3</v>
      </c>
      <c r="B14" s="181" t="s">
        <v>829</v>
      </c>
      <c r="C14" s="193" t="s">
        <v>830</v>
      </c>
      <c r="D14" s="182" t="s">
        <v>253</v>
      </c>
      <c r="E14" s="183">
        <v>4</v>
      </c>
      <c r="F14" s="184"/>
      <c r="G14" s="185">
        <f t="shared" ref="G14:G20" si="0">ROUND(E14*F14,2)</f>
        <v>0</v>
      </c>
      <c r="H14" s="184"/>
      <c r="I14" s="185">
        <f t="shared" ref="I14:I20" si="1">ROUND(E14*H14,2)</f>
        <v>0</v>
      </c>
      <c r="J14" s="184"/>
      <c r="K14" s="185">
        <f t="shared" ref="K14:K20" si="2">ROUND(E14*J14,2)</f>
        <v>0</v>
      </c>
      <c r="L14" s="185">
        <v>21</v>
      </c>
      <c r="M14" s="185">
        <f t="shared" ref="M14:M20" si="3">G14*(1+L14/100)</f>
        <v>0</v>
      </c>
      <c r="N14" s="185">
        <v>7.3999999999999999E-4</v>
      </c>
      <c r="O14" s="185">
        <f t="shared" ref="O14:O20" si="4">ROUND(E14*N14,2)</f>
        <v>0</v>
      </c>
      <c r="P14" s="185">
        <v>0</v>
      </c>
      <c r="Q14" s="185">
        <f t="shared" ref="Q14:Q20" si="5">ROUND(E14*P14,2)</f>
        <v>0</v>
      </c>
      <c r="R14" s="185" t="s">
        <v>831</v>
      </c>
      <c r="S14" s="185" t="s">
        <v>198</v>
      </c>
      <c r="T14" s="186" t="s">
        <v>216</v>
      </c>
      <c r="U14" s="162">
        <v>0.92300000000000004</v>
      </c>
      <c r="V14" s="162">
        <f t="shared" ref="V14:V20" si="6">ROUND(E14*U14,2)</f>
        <v>3.69</v>
      </c>
      <c r="W14" s="162"/>
      <c r="X14" s="152"/>
      <c r="Y14" s="152"/>
      <c r="Z14" s="152"/>
      <c r="AA14" s="152"/>
      <c r="AB14" s="152"/>
      <c r="AC14" s="152"/>
      <c r="AD14" s="152"/>
      <c r="AE14" s="152"/>
      <c r="AF14" s="152"/>
      <c r="AG14" s="152" t="s">
        <v>826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4</v>
      </c>
      <c r="B15" s="181" t="s">
        <v>832</v>
      </c>
      <c r="C15" s="193" t="s">
        <v>833</v>
      </c>
      <c r="D15" s="182" t="s">
        <v>253</v>
      </c>
      <c r="E15" s="183">
        <v>4</v>
      </c>
      <c r="F15" s="184"/>
      <c r="G15" s="185">
        <f t="shared" si="0"/>
        <v>0</v>
      </c>
      <c r="H15" s="184"/>
      <c r="I15" s="185">
        <f t="shared" si="1"/>
        <v>0</v>
      </c>
      <c r="J15" s="184"/>
      <c r="K15" s="185">
        <f t="shared" si="2"/>
        <v>0</v>
      </c>
      <c r="L15" s="185">
        <v>21</v>
      </c>
      <c r="M15" s="185">
        <f t="shared" si="3"/>
        <v>0</v>
      </c>
      <c r="N15" s="185">
        <v>6.7499999999999999E-3</v>
      </c>
      <c r="O15" s="185">
        <f t="shared" si="4"/>
        <v>0.03</v>
      </c>
      <c r="P15" s="185">
        <v>0</v>
      </c>
      <c r="Q15" s="185">
        <f t="shared" si="5"/>
        <v>0</v>
      </c>
      <c r="R15" s="185" t="s">
        <v>831</v>
      </c>
      <c r="S15" s="185" t="s">
        <v>198</v>
      </c>
      <c r="T15" s="186" t="s">
        <v>216</v>
      </c>
      <c r="U15" s="162">
        <v>0.70899999999999996</v>
      </c>
      <c r="V15" s="162">
        <f t="shared" si="6"/>
        <v>2.84</v>
      </c>
      <c r="W15" s="162"/>
      <c r="X15" s="152"/>
      <c r="Y15" s="152"/>
      <c r="Z15" s="152"/>
      <c r="AA15" s="152"/>
      <c r="AB15" s="152"/>
      <c r="AC15" s="152"/>
      <c r="AD15" s="152"/>
      <c r="AE15" s="152"/>
      <c r="AF15" s="152"/>
      <c r="AG15" s="152" t="s">
        <v>826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80">
        <v>5</v>
      </c>
      <c r="B16" s="181" t="s">
        <v>834</v>
      </c>
      <c r="C16" s="193" t="s">
        <v>835</v>
      </c>
      <c r="D16" s="182" t="s">
        <v>288</v>
      </c>
      <c r="E16" s="183">
        <v>26</v>
      </c>
      <c r="F16" s="184"/>
      <c r="G16" s="185">
        <f t="shared" si="0"/>
        <v>0</v>
      </c>
      <c r="H16" s="184"/>
      <c r="I16" s="185">
        <f t="shared" si="1"/>
        <v>0</v>
      </c>
      <c r="J16" s="184"/>
      <c r="K16" s="185">
        <f t="shared" si="2"/>
        <v>0</v>
      </c>
      <c r="L16" s="185">
        <v>21</v>
      </c>
      <c r="M16" s="185">
        <f t="shared" si="3"/>
        <v>0</v>
      </c>
      <c r="N16" s="185">
        <v>3.4000000000000002E-4</v>
      </c>
      <c r="O16" s="185">
        <f t="shared" si="4"/>
        <v>0.01</v>
      </c>
      <c r="P16" s="185">
        <v>0</v>
      </c>
      <c r="Q16" s="185">
        <f t="shared" si="5"/>
        <v>0</v>
      </c>
      <c r="R16" s="185" t="s">
        <v>831</v>
      </c>
      <c r="S16" s="185" t="s">
        <v>198</v>
      </c>
      <c r="T16" s="186" t="s">
        <v>216</v>
      </c>
      <c r="U16" s="162">
        <v>0.32</v>
      </c>
      <c r="V16" s="162">
        <f t="shared" si="6"/>
        <v>8.32</v>
      </c>
      <c r="W16" s="162"/>
      <c r="X16" s="152"/>
      <c r="Y16" s="152"/>
      <c r="Z16" s="152"/>
      <c r="AA16" s="152"/>
      <c r="AB16" s="152"/>
      <c r="AC16" s="152"/>
      <c r="AD16" s="152"/>
      <c r="AE16" s="152"/>
      <c r="AF16" s="152"/>
      <c r="AG16" s="152" t="s">
        <v>826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22.5" outlineLevel="1" x14ac:dyDescent="0.2">
      <c r="A17" s="180">
        <v>6</v>
      </c>
      <c r="B17" s="181" t="s">
        <v>836</v>
      </c>
      <c r="C17" s="193" t="s">
        <v>837</v>
      </c>
      <c r="D17" s="182" t="s">
        <v>288</v>
      </c>
      <c r="E17" s="183">
        <v>11</v>
      </c>
      <c r="F17" s="184"/>
      <c r="G17" s="185">
        <f t="shared" si="0"/>
        <v>0</v>
      </c>
      <c r="H17" s="184"/>
      <c r="I17" s="185">
        <f t="shared" si="1"/>
        <v>0</v>
      </c>
      <c r="J17" s="184"/>
      <c r="K17" s="185">
        <f t="shared" si="2"/>
        <v>0</v>
      </c>
      <c r="L17" s="185">
        <v>21</v>
      </c>
      <c r="M17" s="185">
        <f t="shared" si="3"/>
        <v>0</v>
      </c>
      <c r="N17" s="185">
        <v>3.8000000000000002E-4</v>
      </c>
      <c r="O17" s="185">
        <f t="shared" si="4"/>
        <v>0</v>
      </c>
      <c r="P17" s="185">
        <v>0</v>
      </c>
      <c r="Q17" s="185">
        <f t="shared" si="5"/>
        <v>0</v>
      </c>
      <c r="R17" s="185" t="s">
        <v>831</v>
      </c>
      <c r="S17" s="185" t="s">
        <v>198</v>
      </c>
      <c r="T17" s="186" t="s">
        <v>216</v>
      </c>
      <c r="U17" s="162">
        <v>0.32</v>
      </c>
      <c r="V17" s="162">
        <f t="shared" si="6"/>
        <v>3.52</v>
      </c>
      <c r="W17" s="162"/>
      <c r="X17" s="152"/>
      <c r="Y17" s="152"/>
      <c r="Z17" s="152"/>
      <c r="AA17" s="152"/>
      <c r="AB17" s="152"/>
      <c r="AC17" s="152"/>
      <c r="AD17" s="152"/>
      <c r="AE17" s="152"/>
      <c r="AF17" s="152"/>
      <c r="AG17" s="152" t="s">
        <v>826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80">
        <v>7</v>
      </c>
      <c r="B18" s="181" t="s">
        <v>838</v>
      </c>
      <c r="C18" s="193" t="s">
        <v>839</v>
      </c>
      <c r="D18" s="182" t="s">
        <v>288</v>
      </c>
      <c r="E18" s="183">
        <v>25</v>
      </c>
      <c r="F18" s="184"/>
      <c r="G18" s="185">
        <f t="shared" si="0"/>
        <v>0</v>
      </c>
      <c r="H18" s="184"/>
      <c r="I18" s="185">
        <f t="shared" si="1"/>
        <v>0</v>
      </c>
      <c r="J18" s="184"/>
      <c r="K18" s="185">
        <f t="shared" si="2"/>
        <v>0</v>
      </c>
      <c r="L18" s="185">
        <v>21</v>
      </c>
      <c r="M18" s="185">
        <f t="shared" si="3"/>
        <v>0</v>
      </c>
      <c r="N18" s="185">
        <v>4.6999999999999999E-4</v>
      </c>
      <c r="O18" s="185">
        <f t="shared" si="4"/>
        <v>0.01</v>
      </c>
      <c r="P18" s="185">
        <v>0</v>
      </c>
      <c r="Q18" s="185">
        <f t="shared" si="5"/>
        <v>0</v>
      </c>
      <c r="R18" s="185" t="s">
        <v>831</v>
      </c>
      <c r="S18" s="185" t="s">
        <v>198</v>
      </c>
      <c r="T18" s="186" t="s">
        <v>216</v>
      </c>
      <c r="U18" s="162">
        <v>0.35899999999999999</v>
      </c>
      <c r="V18" s="162">
        <f t="shared" si="6"/>
        <v>8.98</v>
      </c>
      <c r="W18" s="162"/>
      <c r="X18" s="152"/>
      <c r="Y18" s="152"/>
      <c r="Z18" s="152"/>
      <c r="AA18" s="152"/>
      <c r="AB18" s="152"/>
      <c r="AC18" s="152"/>
      <c r="AD18" s="152"/>
      <c r="AE18" s="152"/>
      <c r="AF18" s="152"/>
      <c r="AG18" s="152" t="s">
        <v>826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22.5" outlineLevel="1" x14ac:dyDescent="0.2">
      <c r="A19" s="180">
        <v>8</v>
      </c>
      <c r="B19" s="181" t="s">
        <v>840</v>
      </c>
      <c r="C19" s="193" t="s">
        <v>841</v>
      </c>
      <c r="D19" s="182" t="s">
        <v>288</v>
      </c>
      <c r="E19" s="183">
        <v>2</v>
      </c>
      <c r="F19" s="184"/>
      <c r="G19" s="185">
        <f t="shared" si="0"/>
        <v>0</v>
      </c>
      <c r="H19" s="184"/>
      <c r="I19" s="185">
        <f t="shared" si="1"/>
        <v>0</v>
      </c>
      <c r="J19" s="184"/>
      <c r="K19" s="185">
        <f t="shared" si="2"/>
        <v>0</v>
      </c>
      <c r="L19" s="185">
        <v>21</v>
      </c>
      <c r="M19" s="185">
        <f t="shared" si="3"/>
        <v>0</v>
      </c>
      <c r="N19" s="185">
        <v>1.5200000000000001E-3</v>
      </c>
      <c r="O19" s="185">
        <f t="shared" si="4"/>
        <v>0</v>
      </c>
      <c r="P19" s="185">
        <v>0</v>
      </c>
      <c r="Q19" s="185">
        <f t="shared" si="5"/>
        <v>0</v>
      </c>
      <c r="R19" s="185" t="s">
        <v>831</v>
      </c>
      <c r="S19" s="185" t="s">
        <v>198</v>
      </c>
      <c r="T19" s="186" t="s">
        <v>216</v>
      </c>
      <c r="U19" s="162">
        <v>1.173</v>
      </c>
      <c r="V19" s="162">
        <f t="shared" si="6"/>
        <v>2.35</v>
      </c>
      <c r="W19" s="162"/>
      <c r="X19" s="152"/>
      <c r="Y19" s="152"/>
      <c r="Z19" s="152"/>
      <c r="AA19" s="152"/>
      <c r="AB19" s="152"/>
      <c r="AC19" s="152"/>
      <c r="AD19" s="152"/>
      <c r="AE19" s="152"/>
      <c r="AF19" s="152"/>
      <c r="AG19" s="152" t="s">
        <v>826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3">
        <v>9</v>
      </c>
      <c r="B20" s="174" t="s">
        <v>842</v>
      </c>
      <c r="C20" s="191" t="s">
        <v>843</v>
      </c>
      <c r="D20" s="175" t="s">
        <v>253</v>
      </c>
      <c r="E20" s="176">
        <v>6</v>
      </c>
      <c r="F20" s="177"/>
      <c r="G20" s="178">
        <f t="shared" si="0"/>
        <v>0</v>
      </c>
      <c r="H20" s="177"/>
      <c r="I20" s="178">
        <f t="shared" si="1"/>
        <v>0</v>
      </c>
      <c r="J20" s="177"/>
      <c r="K20" s="178">
        <f t="shared" si="2"/>
        <v>0</v>
      </c>
      <c r="L20" s="178">
        <v>21</v>
      </c>
      <c r="M20" s="178">
        <f t="shared" si="3"/>
        <v>0</v>
      </c>
      <c r="N20" s="178">
        <v>0</v>
      </c>
      <c r="O20" s="178">
        <f t="shared" si="4"/>
        <v>0</v>
      </c>
      <c r="P20" s="178">
        <v>0</v>
      </c>
      <c r="Q20" s="178">
        <f t="shared" si="5"/>
        <v>0</v>
      </c>
      <c r="R20" s="178" t="s">
        <v>831</v>
      </c>
      <c r="S20" s="178" t="s">
        <v>198</v>
      </c>
      <c r="T20" s="179" t="s">
        <v>216</v>
      </c>
      <c r="U20" s="162">
        <v>0.157</v>
      </c>
      <c r="V20" s="162">
        <f t="shared" si="6"/>
        <v>0.94</v>
      </c>
      <c r="W20" s="162"/>
      <c r="X20" s="152"/>
      <c r="Y20" s="152"/>
      <c r="Z20" s="152"/>
      <c r="AA20" s="152"/>
      <c r="AB20" s="152"/>
      <c r="AC20" s="152"/>
      <c r="AD20" s="152"/>
      <c r="AE20" s="152"/>
      <c r="AF20" s="152"/>
      <c r="AG20" s="152" t="s">
        <v>826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275" t="s">
        <v>844</v>
      </c>
      <c r="D21" s="276"/>
      <c r="E21" s="276"/>
      <c r="F21" s="276"/>
      <c r="G21" s="276"/>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201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192" t="s">
        <v>845</v>
      </c>
      <c r="D22" s="164"/>
      <c r="E22" s="165">
        <v>2</v>
      </c>
      <c r="F22" s="162"/>
      <c r="G22" s="162"/>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203</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2" t="s">
        <v>846</v>
      </c>
      <c r="D23" s="164"/>
      <c r="E23" s="165">
        <v>4</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203</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3">
        <v>10</v>
      </c>
      <c r="B24" s="174" t="s">
        <v>847</v>
      </c>
      <c r="C24" s="191" t="s">
        <v>848</v>
      </c>
      <c r="D24" s="175" t="s">
        <v>253</v>
      </c>
      <c r="E24" s="176">
        <v>8</v>
      </c>
      <c r="F24" s="177"/>
      <c r="G24" s="178">
        <f>ROUND(E24*F24,2)</f>
        <v>0</v>
      </c>
      <c r="H24" s="177"/>
      <c r="I24" s="178">
        <f>ROUND(E24*H24,2)</f>
        <v>0</v>
      </c>
      <c r="J24" s="177"/>
      <c r="K24" s="178">
        <f>ROUND(E24*J24,2)</f>
        <v>0</v>
      </c>
      <c r="L24" s="178">
        <v>21</v>
      </c>
      <c r="M24" s="178">
        <f>G24*(1+L24/100)</f>
        <v>0</v>
      </c>
      <c r="N24" s="178">
        <v>0</v>
      </c>
      <c r="O24" s="178">
        <f>ROUND(E24*N24,2)</f>
        <v>0</v>
      </c>
      <c r="P24" s="178">
        <v>0</v>
      </c>
      <c r="Q24" s="178">
        <f>ROUND(E24*P24,2)</f>
        <v>0</v>
      </c>
      <c r="R24" s="178" t="s">
        <v>831</v>
      </c>
      <c r="S24" s="178" t="s">
        <v>198</v>
      </c>
      <c r="T24" s="179" t="s">
        <v>216</v>
      </c>
      <c r="U24" s="162">
        <v>0.17399999999999999</v>
      </c>
      <c r="V24" s="162">
        <f>ROUND(E24*U24,2)</f>
        <v>1.39</v>
      </c>
      <c r="W24" s="162"/>
      <c r="X24" s="152"/>
      <c r="Y24" s="152"/>
      <c r="Z24" s="152"/>
      <c r="AA24" s="152"/>
      <c r="AB24" s="152"/>
      <c r="AC24" s="152"/>
      <c r="AD24" s="152"/>
      <c r="AE24" s="152"/>
      <c r="AF24" s="152"/>
      <c r="AG24" s="152" t="s">
        <v>826</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75" t="s">
        <v>844</v>
      </c>
      <c r="D25" s="276"/>
      <c r="E25" s="276"/>
      <c r="F25" s="276"/>
      <c r="G25" s="276"/>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201</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192" t="s">
        <v>849</v>
      </c>
      <c r="D26" s="164"/>
      <c r="E26" s="165">
        <v>8</v>
      </c>
      <c r="F26" s="162"/>
      <c r="G26" s="162"/>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203</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3">
        <v>11</v>
      </c>
      <c r="B27" s="174" t="s">
        <v>850</v>
      </c>
      <c r="C27" s="191" t="s">
        <v>851</v>
      </c>
      <c r="D27" s="175" t="s">
        <v>253</v>
      </c>
      <c r="E27" s="176">
        <v>3</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t="s">
        <v>831</v>
      </c>
      <c r="S27" s="178" t="s">
        <v>198</v>
      </c>
      <c r="T27" s="179" t="s">
        <v>216</v>
      </c>
      <c r="U27" s="162">
        <v>0.25900000000000001</v>
      </c>
      <c r="V27" s="162">
        <f>ROUND(E27*U27,2)</f>
        <v>0.78</v>
      </c>
      <c r="W27" s="162"/>
      <c r="X27" s="152"/>
      <c r="Y27" s="152"/>
      <c r="Z27" s="152"/>
      <c r="AA27" s="152"/>
      <c r="AB27" s="152"/>
      <c r="AC27" s="152"/>
      <c r="AD27" s="152"/>
      <c r="AE27" s="152"/>
      <c r="AF27" s="152"/>
      <c r="AG27" s="152" t="s">
        <v>826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5" t="s">
        <v>844</v>
      </c>
      <c r="D28" s="276"/>
      <c r="E28" s="276"/>
      <c r="F28" s="276"/>
      <c r="G28" s="276"/>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201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192" t="s">
        <v>852</v>
      </c>
      <c r="D29" s="164"/>
      <c r="E29" s="165">
        <v>1</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203</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2" t="s">
        <v>853</v>
      </c>
      <c r="D30" s="164"/>
      <c r="E30" s="165">
        <v>2</v>
      </c>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203</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3">
        <v>12</v>
      </c>
      <c r="B31" s="174" t="s">
        <v>854</v>
      </c>
      <c r="C31" s="191" t="s">
        <v>855</v>
      </c>
      <c r="D31" s="175" t="s">
        <v>288</v>
      </c>
      <c r="E31" s="176">
        <v>64</v>
      </c>
      <c r="F31" s="177"/>
      <c r="G31" s="178">
        <f>ROUND(E31*F31,2)</f>
        <v>0</v>
      </c>
      <c r="H31" s="177"/>
      <c r="I31" s="178">
        <f>ROUND(E31*H31,2)</f>
        <v>0</v>
      </c>
      <c r="J31" s="177"/>
      <c r="K31" s="178">
        <f>ROUND(E31*J31,2)</f>
        <v>0</v>
      </c>
      <c r="L31" s="178">
        <v>21</v>
      </c>
      <c r="M31" s="178">
        <f>G31*(1+L31/100)</f>
        <v>0</v>
      </c>
      <c r="N31" s="178">
        <v>0</v>
      </c>
      <c r="O31" s="178">
        <f>ROUND(E31*N31,2)</f>
        <v>0</v>
      </c>
      <c r="P31" s="178">
        <v>0</v>
      </c>
      <c r="Q31" s="178">
        <f>ROUND(E31*P31,2)</f>
        <v>0</v>
      </c>
      <c r="R31" s="178" t="s">
        <v>831</v>
      </c>
      <c r="S31" s="178" t="s">
        <v>198</v>
      </c>
      <c r="T31" s="179" t="s">
        <v>216</v>
      </c>
      <c r="U31" s="162">
        <v>4.8000000000000001E-2</v>
      </c>
      <c r="V31" s="162">
        <f>ROUND(E31*U31,2)</f>
        <v>3.07</v>
      </c>
      <c r="W31" s="162"/>
      <c r="X31" s="152"/>
      <c r="Y31" s="152"/>
      <c r="Z31" s="152"/>
      <c r="AA31" s="152"/>
      <c r="AB31" s="152"/>
      <c r="AC31" s="152"/>
      <c r="AD31" s="152"/>
      <c r="AE31" s="152"/>
      <c r="AF31" s="152"/>
      <c r="AG31" s="152" t="s">
        <v>826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2" t="s">
        <v>856</v>
      </c>
      <c r="D32" s="164"/>
      <c r="E32" s="165">
        <v>64</v>
      </c>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203</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73">
        <v>13</v>
      </c>
      <c r="B33" s="174" t="s">
        <v>857</v>
      </c>
      <c r="C33" s="191" t="s">
        <v>858</v>
      </c>
      <c r="D33" s="175" t="s">
        <v>230</v>
      </c>
      <c r="E33" s="176">
        <v>5.7770000000000002E-2</v>
      </c>
      <c r="F33" s="177"/>
      <c r="G33" s="178">
        <f>ROUND(E33*F33,2)</f>
        <v>0</v>
      </c>
      <c r="H33" s="177"/>
      <c r="I33" s="178">
        <f>ROUND(E33*H33,2)</f>
        <v>0</v>
      </c>
      <c r="J33" s="177"/>
      <c r="K33" s="178">
        <f>ROUND(E33*J33,2)</f>
        <v>0</v>
      </c>
      <c r="L33" s="178">
        <v>21</v>
      </c>
      <c r="M33" s="178">
        <f>G33*(1+L33/100)</f>
        <v>0</v>
      </c>
      <c r="N33" s="178">
        <v>0</v>
      </c>
      <c r="O33" s="178">
        <f>ROUND(E33*N33,2)</f>
        <v>0</v>
      </c>
      <c r="P33" s="178">
        <v>0</v>
      </c>
      <c r="Q33" s="178">
        <f>ROUND(E33*P33,2)</f>
        <v>0</v>
      </c>
      <c r="R33" s="178" t="s">
        <v>831</v>
      </c>
      <c r="S33" s="178" t="s">
        <v>198</v>
      </c>
      <c r="T33" s="179" t="s">
        <v>216</v>
      </c>
      <c r="U33" s="162">
        <v>1.47</v>
      </c>
      <c r="V33" s="162">
        <f>ROUND(E33*U33,2)</f>
        <v>0.08</v>
      </c>
      <c r="W33" s="162"/>
      <c r="X33" s="152"/>
      <c r="Y33" s="152"/>
      <c r="Z33" s="152"/>
      <c r="AA33" s="152"/>
      <c r="AB33" s="152"/>
      <c r="AC33" s="152"/>
      <c r="AD33" s="152"/>
      <c r="AE33" s="152"/>
      <c r="AF33" s="152"/>
      <c r="AG33" s="152" t="s">
        <v>606</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75" t="s">
        <v>859</v>
      </c>
      <c r="D34" s="276"/>
      <c r="E34" s="276"/>
      <c r="F34" s="276"/>
      <c r="G34" s="276"/>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201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x14ac:dyDescent="0.2">
      <c r="A35" s="167" t="s">
        <v>192</v>
      </c>
      <c r="B35" s="168" t="s">
        <v>106</v>
      </c>
      <c r="C35" s="190" t="s">
        <v>107</v>
      </c>
      <c r="D35" s="169"/>
      <c r="E35" s="170"/>
      <c r="F35" s="171"/>
      <c r="G35" s="171">
        <f>SUMIF(AG36:AG61,"&lt;&gt;NOR",G36:G61)</f>
        <v>0</v>
      </c>
      <c r="H35" s="171"/>
      <c r="I35" s="171">
        <f>SUM(I36:I61)</f>
        <v>0</v>
      </c>
      <c r="J35" s="171"/>
      <c r="K35" s="171">
        <f>SUM(K36:K61)</f>
        <v>0</v>
      </c>
      <c r="L35" s="171"/>
      <c r="M35" s="171">
        <f>SUM(M36:M61)</f>
        <v>0</v>
      </c>
      <c r="N35" s="171"/>
      <c r="O35" s="171">
        <f>SUM(O36:O61)</f>
        <v>0.33</v>
      </c>
      <c r="P35" s="171"/>
      <c r="Q35" s="171">
        <f>SUM(Q36:Q61)</f>
        <v>0</v>
      </c>
      <c r="R35" s="171"/>
      <c r="S35" s="171"/>
      <c r="T35" s="172"/>
      <c r="U35" s="166"/>
      <c r="V35" s="166">
        <f>SUM(V36:V61)</f>
        <v>62.48</v>
      </c>
      <c r="W35" s="166"/>
      <c r="AG35" t="s">
        <v>193</v>
      </c>
    </row>
    <row r="36" spans="1:60" outlineLevel="1" x14ac:dyDescent="0.2">
      <c r="A36" s="180">
        <v>14</v>
      </c>
      <c r="B36" s="181" t="s">
        <v>860</v>
      </c>
      <c r="C36" s="193" t="s">
        <v>861</v>
      </c>
      <c r="D36" s="182" t="s">
        <v>288</v>
      </c>
      <c r="E36" s="183">
        <v>6</v>
      </c>
      <c r="F36" s="184"/>
      <c r="G36" s="185">
        <f t="shared" ref="G36:G43" si="7">ROUND(E36*F36,2)</f>
        <v>0</v>
      </c>
      <c r="H36" s="184"/>
      <c r="I36" s="185">
        <f t="shared" ref="I36:I43" si="8">ROUND(E36*H36,2)</f>
        <v>0</v>
      </c>
      <c r="J36" s="184"/>
      <c r="K36" s="185">
        <f t="shared" ref="K36:K43" si="9">ROUND(E36*J36,2)</f>
        <v>0</v>
      </c>
      <c r="L36" s="185">
        <v>21</v>
      </c>
      <c r="M36" s="185">
        <f t="shared" ref="M36:M43" si="10">G36*(1+L36/100)</f>
        <v>0</v>
      </c>
      <c r="N36" s="185">
        <v>1.5900000000000001E-2</v>
      </c>
      <c r="O36" s="185">
        <f t="shared" ref="O36:O43" si="11">ROUND(E36*N36,2)</f>
        <v>0.1</v>
      </c>
      <c r="P36" s="185">
        <v>0</v>
      </c>
      <c r="Q36" s="185">
        <f t="shared" ref="Q36:Q43" si="12">ROUND(E36*P36,2)</f>
        <v>0</v>
      </c>
      <c r="R36" s="185" t="s">
        <v>831</v>
      </c>
      <c r="S36" s="185" t="s">
        <v>198</v>
      </c>
      <c r="T36" s="186" t="s">
        <v>216</v>
      </c>
      <c r="U36" s="162">
        <v>0.89700000000000002</v>
      </c>
      <c r="V36" s="162">
        <f t="shared" ref="V36:V43" si="13">ROUND(E36*U36,2)</f>
        <v>5.38</v>
      </c>
      <c r="W36" s="162"/>
      <c r="X36" s="152"/>
      <c r="Y36" s="152"/>
      <c r="Z36" s="152"/>
      <c r="AA36" s="152"/>
      <c r="AB36" s="152"/>
      <c r="AC36" s="152"/>
      <c r="AD36" s="152"/>
      <c r="AE36" s="152"/>
      <c r="AF36" s="152"/>
      <c r="AG36" s="152" t="s">
        <v>826</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15</v>
      </c>
      <c r="B37" s="181" t="s">
        <v>862</v>
      </c>
      <c r="C37" s="193" t="s">
        <v>863</v>
      </c>
      <c r="D37" s="182" t="s">
        <v>864</v>
      </c>
      <c r="E37" s="183">
        <v>2</v>
      </c>
      <c r="F37" s="184"/>
      <c r="G37" s="185">
        <f t="shared" si="7"/>
        <v>0</v>
      </c>
      <c r="H37" s="184"/>
      <c r="I37" s="185">
        <f t="shared" si="8"/>
        <v>0</v>
      </c>
      <c r="J37" s="184"/>
      <c r="K37" s="185">
        <f t="shared" si="9"/>
        <v>0</v>
      </c>
      <c r="L37" s="185">
        <v>21</v>
      </c>
      <c r="M37" s="185">
        <f t="shared" si="10"/>
        <v>0</v>
      </c>
      <c r="N37" s="185">
        <v>8.2400000000000008E-3</v>
      </c>
      <c r="O37" s="185">
        <f t="shared" si="11"/>
        <v>0.02</v>
      </c>
      <c r="P37" s="185">
        <v>0</v>
      </c>
      <c r="Q37" s="185">
        <f t="shared" si="12"/>
        <v>0</v>
      </c>
      <c r="R37" s="185" t="s">
        <v>831</v>
      </c>
      <c r="S37" s="185" t="s">
        <v>198</v>
      </c>
      <c r="T37" s="186" t="s">
        <v>216</v>
      </c>
      <c r="U37" s="162">
        <v>0.879</v>
      </c>
      <c r="V37" s="162">
        <f t="shared" si="13"/>
        <v>1.76</v>
      </c>
      <c r="W37" s="162"/>
      <c r="X37" s="152"/>
      <c r="Y37" s="152"/>
      <c r="Z37" s="152"/>
      <c r="AA37" s="152"/>
      <c r="AB37" s="152"/>
      <c r="AC37" s="152"/>
      <c r="AD37" s="152"/>
      <c r="AE37" s="152"/>
      <c r="AF37" s="152"/>
      <c r="AG37" s="152" t="s">
        <v>826</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16</v>
      </c>
      <c r="B38" s="181" t="s">
        <v>865</v>
      </c>
      <c r="C38" s="193" t="s">
        <v>866</v>
      </c>
      <c r="D38" s="182" t="s">
        <v>864</v>
      </c>
      <c r="E38" s="183">
        <v>1</v>
      </c>
      <c r="F38" s="184"/>
      <c r="G38" s="185">
        <f t="shared" si="7"/>
        <v>0</v>
      </c>
      <c r="H38" s="184"/>
      <c r="I38" s="185">
        <f t="shared" si="8"/>
        <v>0</v>
      </c>
      <c r="J38" s="184"/>
      <c r="K38" s="185">
        <f t="shared" si="9"/>
        <v>0</v>
      </c>
      <c r="L38" s="185">
        <v>21</v>
      </c>
      <c r="M38" s="185">
        <f t="shared" si="10"/>
        <v>0</v>
      </c>
      <c r="N38" s="185">
        <v>1.0319999999999999E-2</v>
      </c>
      <c r="O38" s="185">
        <f t="shared" si="11"/>
        <v>0.01</v>
      </c>
      <c r="P38" s="185">
        <v>0</v>
      </c>
      <c r="Q38" s="185">
        <f t="shared" si="12"/>
        <v>0</v>
      </c>
      <c r="R38" s="185" t="s">
        <v>831</v>
      </c>
      <c r="S38" s="185" t="s">
        <v>198</v>
      </c>
      <c r="T38" s="186" t="s">
        <v>216</v>
      </c>
      <c r="U38" s="162">
        <v>1.1259999999999999</v>
      </c>
      <c r="V38" s="162">
        <f t="shared" si="13"/>
        <v>1.1299999999999999</v>
      </c>
      <c r="W38" s="162"/>
      <c r="X38" s="152"/>
      <c r="Y38" s="152"/>
      <c r="Z38" s="152"/>
      <c r="AA38" s="152"/>
      <c r="AB38" s="152"/>
      <c r="AC38" s="152"/>
      <c r="AD38" s="152"/>
      <c r="AE38" s="152"/>
      <c r="AF38" s="152"/>
      <c r="AG38" s="152" t="s">
        <v>826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17</v>
      </c>
      <c r="B39" s="181" t="s">
        <v>867</v>
      </c>
      <c r="C39" s="193" t="s">
        <v>868</v>
      </c>
      <c r="D39" s="182" t="s">
        <v>253</v>
      </c>
      <c r="E39" s="183">
        <v>4</v>
      </c>
      <c r="F39" s="184"/>
      <c r="G39" s="185">
        <f t="shared" si="7"/>
        <v>0</v>
      </c>
      <c r="H39" s="184"/>
      <c r="I39" s="185">
        <f t="shared" si="8"/>
        <v>0</v>
      </c>
      <c r="J39" s="184"/>
      <c r="K39" s="185">
        <f t="shared" si="9"/>
        <v>0</v>
      </c>
      <c r="L39" s="185">
        <v>21</v>
      </c>
      <c r="M39" s="185">
        <f t="shared" si="10"/>
        <v>0</v>
      </c>
      <c r="N39" s="185">
        <v>6.9999999999999999E-4</v>
      </c>
      <c r="O39" s="185">
        <f t="shared" si="11"/>
        <v>0</v>
      </c>
      <c r="P39" s="185">
        <v>0</v>
      </c>
      <c r="Q39" s="185">
        <f t="shared" si="12"/>
        <v>0</v>
      </c>
      <c r="R39" s="185" t="s">
        <v>831</v>
      </c>
      <c r="S39" s="185" t="s">
        <v>198</v>
      </c>
      <c r="T39" s="186" t="s">
        <v>216</v>
      </c>
      <c r="U39" s="162">
        <v>0.54200000000000004</v>
      </c>
      <c r="V39" s="162">
        <f t="shared" si="13"/>
        <v>2.17</v>
      </c>
      <c r="W39" s="162"/>
      <c r="X39" s="152"/>
      <c r="Y39" s="152"/>
      <c r="Z39" s="152"/>
      <c r="AA39" s="152"/>
      <c r="AB39" s="152"/>
      <c r="AC39" s="152"/>
      <c r="AD39" s="152"/>
      <c r="AE39" s="152"/>
      <c r="AF39" s="152"/>
      <c r="AG39" s="152" t="s">
        <v>826</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18</v>
      </c>
      <c r="B40" s="181" t="s">
        <v>869</v>
      </c>
      <c r="C40" s="193" t="s">
        <v>870</v>
      </c>
      <c r="D40" s="182" t="s">
        <v>253</v>
      </c>
      <c r="E40" s="183">
        <v>1</v>
      </c>
      <c r="F40" s="184"/>
      <c r="G40" s="185">
        <f t="shared" si="7"/>
        <v>0</v>
      </c>
      <c r="H40" s="184"/>
      <c r="I40" s="185">
        <f t="shared" si="8"/>
        <v>0</v>
      </c>
      <c r="J40" s="184"/>
      <c r="K40" s="185">
        <f t="shared" si="9"/>
        <v>0</v>
      </c>
      <c r="L40" s="185">
        <v>21</v>
      </c>
      <c r="M40" s="185">
        <f t="shared" si="10"/>
        <v>0</v>
      </c>
      <c r="N40" s="185">
        <v>9.8999999999999999E-4</v>
      </c>
      <c r="O40" s="185">
        <f t="shared" si="11"/>
        <v>0</v>
      </c>
      <c r="P40" s="185">
        <v>0</v>
      </c>
      <c r="Q40" s="185">
        <f t="shared" si="12"/>
        <v>0</v>
      </c>
      <c r="R40" s="185" t="s">
        <v>831</v>
      </c>
      <c r="S40" s="185" t="s">
        <v>198</v>
      </c>
      <c r="T40" s="186" t="s">
        <v>216</v>
      </c>
      <c r="U40" s="162">
        <v>0.66900000000000004</v>
      </c>
      <c r="V40" s="162">
        <f t="shared" si="13"/>
        <v>0.67</v>
      </c>
      <c r="W40" s="162"/>
      <c r="X40" s="152"/>
      <c r="Y40" s="152"/>
      <c r="Z40" s="152"/>
      <c r="AA40" s="152"/>
      <c r="AB40" s="152"/>
      <c r="AC40" s="152"/>
      <c r="AD40" s="152"/>
      <c r="AE40" s="152"/>
      <c r="AF40" s="152"/>
      <c r="AG40" s="152" t="s">
        <v>826</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x14ac:dyDescent="0.2">
      <c r="A41" s="180">
        <v>19</v>
      </c>
      <c r="B41" s="181" t="s">
        <v>871</v>
      </c>
      <c r="C41" s="193" t="s">
        <v>872</v>
      </c>
      <c r="D41" s="182" t="s">
        <v>288</v>
      </c>
      <c r="E41" s="183">
        <v>45</v>
      </c>
      <c r="F41" s="184"/>
      <c r="G41" s="185">
        <f t="shared" si="7"/>
        <v>0</v>
      </c>
      <c r="H41" s="184"/>
      <c r="I41" s="185">
        <f t="shared" si="8"/>
        <v>0</v>
      </c>
      <c r="J41" s="184"/>
      <c r="K41" s="185">
        <f t="shared" si="9"/>
        <v>0</v>
      </c>
      <c r="L41" s="185">
        <v>21</v>
      </c>
      <c r="M41" s="185">
        <f t="shared" si="10"/>
        <v>0</v>
      </c>
      <c r="N41" s="185">
        <v>4.0099999999999997E-3</v>
      </c>
      <c r="O41" s="185">
        <f t="shared" si="11"/>
        <v>0.18</v>
      </c>
      <c r="P41" s="185">
        <v>0</v>
      </c>
      <c r="Q41" s="185">
        <f t="shared" si="12"/>
        <v>0</v>
      </c>
      <c r="R41" s="185" t="s">
        <v>831</v>
      </c>
      <c r="S41" s="185" t="s">
        <v>198</v>
      </c>
      <c r="T41" s="186" t="s">
        <v>216</v>
      </c>
      <c r="U41" s="162">
        <v>0.54290000000000005</v>
      </c>
      <c r="V41" s="162">
        <f t="shared" si="13"/>
        <v>24.43</v>
      </c>
      <c r="W41" s="162"/>
      <c r="X41" s="152"/>
      <c r="Y41" s="152"/>
      <c r="Z41" s="152"/>
      <c r="AA41" s="152"/>
      <c r="AB41" s="152"/>
      <c r="AC41" s="152"/>
      <c r="AD41" s="152"/>
      <c r="AE41" s="152"/>
      <c r="AF41" s="152"/>
      <c r="AG41" s="152" t="s">
        <v>826</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x14ac:dyDescent="0.2">
      <c r="A42" s="180">
        <v>20</v>
      </c>
      <c r="B42" s="181" t="s">
        <v>873</v>
      </c>
      <c r="C42" s="193" t="s">
        <v>874</v>
      </c>
      <c r="D42" s="182" t="s">
        <v>288</v>
      </c>
      <c r="E42" s="183">
        <v>45</v>
      </c>
      <c r="F42" s="184"/>
      <c r="G42" s="185">
        <f t="shared" si="7"/>
        <v>0</v>
      </c>
      <c r="H42" s="184"/>
      <c r="I42" s="185">
        <f t="shared" si="8"/>
        <v>0</v>
      </c>
      <c r="J42" s="184"/>
      <c r="K42" s="185">
        <f t="shared" si="9"/>
        <v>0</v>
      </c>
      <c r="L42" s="185">
        <v>21</v>
      </c>
      <c r="M42" s="185">
        <f t="shared" si="10"/>
        <v>0</v>
      </c>
      <c r="N42" s="185">
        <v>4.0000000000000003E-5</v>
      </c>
      <c r="O42" s="185">
        <f t="shared" si="11"/>
        <v>0</v>
      </c>
      <c r="P42" s="185">
        <v>0</v>
      </c>
      <c r="Q42" s="185">
        <f t="shared" si="12"/>
        <v>0</v>
      </c>
      <c r="R42" s="185" t="s">
        <v>831</v>
      </c>
      <c r="S42" s="185" t="s">
        <v>198</v>
      </c>
      <c r="T42" s="186" t="s">
        <v>216</v>
      </c>
      <c r="U42" s="162">
        <v>0.129</v>
      </c>
      <c r="V42" s="162">
        <f t="shared" si="13"/>
        <v>5.81</v>
      </c>
      <c r="W42" s="162"/>
      <c r="X42" s="152"/>
      <c r="Y42" s="152"/>
      <c r="Z42" s="152"/>
      <c r="AA42" s="152"/>
      <c r="AB42" s="152"/>
      <c r="AC42" s="152"/>
      <c r="AD42" s="152"/>
      <c r="AE42" s="152"/>
      <c r="AF42" s="152"/>
      <c r="AG42" s="152" t="s">
        <v>826</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3">
        <v>21</v>
      </c>
      <c r="B43" s="174" t="s">
        <v>875</v>
      </c>
      <c r="C43" s="191" t="s">
        <v>876</v>
      </c>
      <c r="D43" s="175" t="s">
        <v>253</v>
      </c>
      <c r="E43" s="176">
        <v>27</v>
      </c>
      <c r="F43" s="177"/>
      <c r="G43" s="178">
        <f t="shared" si="7"/>
        <v>0</v>
      </c>
      <c r="H43" s="177"/>
      <c r="I43" s="178">
        <f t="shared" si="8"/>
        <v>0</v>
      </c>
      <c r="J43" s="177"/>
      <c r="K43" s="178">
        <f t="shared" si="9"/>
        <v>0</v>
      </c>
      <c r="L43" s="178">
        <v>21</v>
      </c>
      <c r="M43" s="178">
        <f t="shared" si="10"/>
        <v>0</v>
      </c>
      <c r="N43" s="178">
        <v>0</v>
      </c>
      <c r="O43" s="178">
        <f t="shared" si="11"/>
        <v>0</v>
      </c>
      <c r="P43" s="178">
        <v>0</v>
      </c>
      <c r="Q43" s="178">
        <f t="shared" si="12"/>
        <v>0</v>
      </c>
      <c r="R43" s="178" t="s">
        <v>831</v>
      </c>
      <c r="S43" s="178" t="s">
        <v>198</v>
      </c>
      <c r="T43" s="179" t="s">
        <v>216</v>
      </c>
      <c r="U43" s="162">
        <v>0.42499999999999999</v>
      </c>
      <c r="V43" s="162">
        <f t="shared" si="13"/>
        <v>11.48</v>
      </c>
      <c r="W43" s="162"/>
      <c r="X43" s="152"/>
      <c r="Y43" s="152"/>
      <c r="Z43" s="152"/>
      <c r="AA43" s="152"/>
      <c r="AB43" s="152"/>
      <c r="AC43" s="152"/>
      <c r="AD43" s="152"/>
      <c r="AE43" s="152"/>
      <c r="AF43" s="152"/>
      <c r="AG43" s="152" t="s">
        <v>826</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2" t="s">
        <v>877</v>
      </c>
      <c r="D44" s="164"/>
      <c r="E44" s="165">
        <v>3</v>
      </c>
      <c r="F44" s="162"/>
      <c r="G44" s="162"/>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203</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192" t="s">
        <v>878</v>
      </c>
      <c r="D45" s="164"/>
      <c r="E45" s="165">
        <v>4</v>
      </c>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203</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192" t="s">
        <v>879</v>
      </c>
      <c r="D46" s="164"/>
      <c r="E46" s="165">
        <v>16</v>
      </c>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203</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2" t="s">
        <v>880</v>
      </c>
      <c r="D47" s="164"/>
      <c r="E47" s="165">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203</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192" t="s">
        <v>881</v>
      </c>
      <c r="D48" s="164"/>
      <c r="E48" s="165">
        <v>2</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203</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73">
        <v>22</v>
      </c>
      <c r="B49" s="174" t="s">
        <v>882</v>
      </c>
      <c r="C49" s="191" t="s">
        <v>883</v>
      </c>
      <c r="D49" s="175" t="s">
        <v>253</v>
      </c>
      <c r="E49" s="176">
        <v>1</v>
      </c>
      <c r="F49" s="177"/>
      <c r="G49" s="178">
        <f>ROUND(E49*F49,2)</f>
        <v>0</v>
      </c>
      <c r="H49" s="177"/>
      <c r="I49" s="178">
        <f>ROUND(E49*H49,2)</f>
        <v>0</v>
      </c>
      <c r="J49" s="177"/>
      <c r="K49" s="178">
        <f>ROUND(E49*J49,2)</f>
        <v>0</v>
      </c>
      <c r="L49" s="178">
        <v>21</v>
      </c>
      <c r="M49" s="178">
        <f>G49*(1+L49/100)</f>
        <v>0</v>
      </c>
      <c r="N49" s="178">
        <v>0</v>
      </c>
      <c r="O49" s="178">
        <f>ROUND(E49*N49,2)</f>
        <v>0</v>
      </c>
      <c r="P49" s="178">
        <v>0</v>
      </c>
      <c r="Q49" s="178">
        <f>ROUND(E49*P49,2)</f>
        <v>0</v>
      </c>
      <c r="R49" s="178" t="s">
        <v>831</v>
      </c>
      <c r="S49" s="178" t="s">
        <v>198</v>
      </c>
      <c r="T49" s="179" t="s">
        <v>216</v>
      </c>
      <c r="U49" s="162">
        <v>0.42499999999999999</v>
      </c>
      <c r="V49" s="162">
        <f>ROUND(E49*U49,2)</f>
        <v>0.43</v>
      </c>
      <c r="W49" s="162"/>
      <c r="X49" s="152"/>
      <c r="Y49" s="152"/>
      <c r="Z49" s="152"/>
      <c r="AA49" s="152"/>
      <c r="AB49" s="152"/>
      <c r="AC49" s="152"/>
      <c r="AD49" s="152"/>
      <c r="AE49" s="152"/>
      <c r="AF49" s="152"/>
      <c r="AG49" s="152" t="s">
        <v>826</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2" t="s">
        <v>884</v>
      </c>
      <c r="D50" s="164"/>
      <c r="E50" s="165">
        <v>1</v>
      </c>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203</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73">
        <v>23</v>
      </c>
      <c r="B51" s="174" t="s">
        <v>885</v>
      </c>
      <c r="C51" s="191" t="s">
        <v>886</v>
      </c>
      <c r="D51" s="175" t="s">
        <v>253</v>
      </c>
      <c r="E51" s="176">
        <v>10</v>
      </c>
      <c r="F51" s="177"/>
      <c r="G51" s="178">
        <f>ROUND(E51*F51,2)</f>
        <v>0</v>
      </c>
      <c r="H51" s="177"/>
      <c r="I51" s="178">
        <f>ROUND(E51*H51,2)</f>
        <v>0</v>
      </c>
      <c r="J51" s="177"/>
      <c r="K51" s="178">
        <f>ROUND(E51*J51,2)</f>
        <v>0</v>
      </c>
      <c r="L51" s="178">
        <v>21</v>
      </c>
      <c r="M51" s="178">
        <f>G51*(1+L51/100)</f>
        <v>0</v>
      </c>
      <c r="N51" s="178">
        <v>0</v>
      </c>
      <c r="O51" s="178">
        <f>ROUND(E51*N51,2)</f>
        <v>0</v>
      </c>
      <c r="P51" s="178">
        <v>0</v>
      </c>
      <c r="Q51" s="178">
        <f>ROUND(E51*P51,2)</f>
        <v>0</v>
      </c>
      <c r="R51" s="178" t="s">
        <v>831</v>
      </c>
      <c r="S51" s="178" t="s">
        <v>198</v>
      </c>
      <c r="T51" s="179" t="s">
        <v>216</v>
      </c>
      <c r="U51" s="162">
        <v>0.16500000000000001</v>
      </c>
      <c r="V51" s="162">
        <f>ROUND(E51*U51,2)</f>
        <v>1.65</v>
      </c>
      <c r="W51" s="162"/>
      <c r="X51" s="152"/>
      <c r="Y51" s="152"/>
      <c r="Z51" s="152"/>
      <c r="AA51" s="152"/>
      <c r="AB51" s="152"/>
      <c r="AC51" s="152"/>
      <c r="AD51" s="152"/>
      <c r="AE51" s="152"/>
      <c r="AF51" s="152"/>
      <c r="AG51" s="152" t="s">
        <v>826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75" t="s">
        <v>887</v>
      </c>
      <c r="D52" s="276"/>
      <c r="E52" s="276"/>
      <c r="F52" s="276"/>
      <c r="G52" s="276"/>
      <c r="H52" s="162"/>
      <c r="I52" s="162"/>
      <c r="J52" s="162"/>
      <c r="K52" s="162"/>
      <c r="L52" s="162"/>
      <c r="M52" s="162"/>
      <c r="N52" s="162"/>
      <c r="O52" s="162"/>
      <c r="P52" s="162"/>
      <c r="Q52" s="162"/>
      <c r="R52" s="162"/>
      <c r="S52" s="162"/>
      <c r="T52" s="162"/>
      <c r="U52" s="162"/>
      <c r="V52" s="162"/>
      <c r="W52" s="162"/>
      <c r="X52" s="152"/>
      <c r="Y52" s="152"/>
      <c r="Z52" s="152"/>
      <c r="AA52" s="152"/>
      <c r="AB52" s="152"/>
      <c r="AC52" s="152"/>
      <c r="AD52" s="152"/>
      <c r="AE52" s="152"/>
      <c r="AF52" s="152"/>
      <c r="AG52" s="152" t="s">
        <v>201</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80">
        <v>24</v>
      </c>
      <c r="B53" s="181" t="s">
        <v>888</v>
      </c>
      <c r="C53" s="193" t="s">
        <v>889</v>
      </c>
      <c r="D53" s="182" t="s">
        <v>253</v>
      </c>
      <c r="E53" s="183">
        <v>2</v>
      </c>
      <c r="F53" s="184"/>
      <c r="G53" s="185">
        <f t="shared" ref="G53:G60" si="14">ROUND(E53*F53,2)</f>
        <v>0</v>
      </c>
      <c r="H53" s="184"/>
      <c r="I53" s="185">
        <f t="shared" ref="I53:I60" si="15">ROUND(E53*H53,2)</f>
        <v>0</v>
      </c>
      <c r="J53" s="184"/>
      <c r="K53" s="185">
        <f t="shared" ref="K53:K60" si="16">ROUND(E53*J53,2)</f>
        <v>0</v>
      </c>
      <c r="L53" s="185">
        <v>21</v>
      </c>
      <c r="M53" s="185">
        <f t="shared" ref="M53:M60" si="17">G53*(1+L53/100)</f>
        <v>0</v>
      </c>
      <c r="N53" s="185">
        <v>3.8999999999999999E-4</v>
      </c>
      <c r="O53" s="185">
        <f t="shared" ref="O53:O60" si="18">ROUND(E53*N53,2)</f>
        <v>0</v>
      </c>
      <c r="P53" s="185">
        <v>0</v>
      </c>
      <c r="Q53" s="185">
        <f t="shared" ref="Q53:Q60" si="19">ROUND(E53*P53,2)</f>
        <v>0</v>
      </c>
      <c r="R53" s="185" t="s">
        <v>831</v>
      </c>
      <c r="S53" s="185" t="s">
        <v>198</v>
      </c>
      <c r="T53" s="186" t="s">
        <v>216</v>
      </c>
      <c r="U53" s="162">
        <v>8.3000000000000004E-2</v>
      </c>
      <c r="V53" s="162">
        <f t="shared" ref="V53:V60" si="20">ROUND(E53*U53,2)</f>
        <v>0.17</v>
      </c>
      <c r="W53" s="162"/>
      <c r="X53" s="152"/>
      <c r="Y53" s="152"/>
      <c r="Z53" s="152"/>
      <c r="AA53" s="152"/>
      <c r="AB53" s="152"/>
      <c r="AC53" s="152"/>
      <c r="AD53" s="152"/>
      <c r="AE53" s="152"/>
      <c r="AF53" s="152"/>
      <c r="AG53" s="152" t="s">
        <v>826</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2.5" outlineLevel="1" x14ac:dyDescent="0.2">
      <c r="A54" s="180">
        <v>25</v>
      </c>
      <c r="B54" s="181" t="s">
        <v>890</v>
      </c>
      <c r="C54" s="193" t="s">
        <v>891</v>
      </c>
      <c r="D54" s="182" t="s">
        <v>253</v>
      </c>
      <c r="E54" s="183">
        <v>1</v>
      </c>
      <c r="F54" s="184"/>
      <c r="G54" s="185">
        <f t="shared" si="14"/>
        <v>0</v>
      </c>
      <c r="H54" s="184"/>
      <c r="I54" s="185">
        <f t="shared" si="15"/>
        <v>0</v>
      </c>
      <c r="J54" s="184"/>
      <c r="K54" s="185">
        <f t="shared" si="16"/>
        <v>0</v>
      </c>
      <c r="L54" s="185">
        <v>21</v>
      </c>
      <c r="M54" s="185">
        <f t="shared" si="17"/>
        <v>0</v>
      </c>
      <c r="N54" s="185">
        <v>4.8000000000000001E-4</v>
      </c>
      <c r="O54" s="185">
        <f t="shared" si="18"/>
        <v>0</v>
      </c>
      <c r="P54" s="185">
        <v>0</v>
      </c>
      <c r="Q54" s="185">
        <f t="shared" si="19"/>
        <v>0</v>
      </c>
      <c r="R54" s="185" t="s">
        <v>831</v>
      </c>
      <c r="S54" s="185" t="s">
        <v>198</v>
      </c>
      <c r="T54" s="186" t="s">
        <v>216</v>
      </c>
      <c r="U54" s="162">
        <v>0.22700000000000001</v>
      </c>
      <c r="V54" s="162">
        <f t="shared" si="20"/>
        <v>0.23</v>
      </c>
      <c r="W54" s="162"/>
      <c r="X54" s="152"/>
      <c r="Y54" s="152"/>
      <c r="Z54" s="152"/>
      <c r="AA54" s="152"/>
      <c r="AB54" s="152"/>
      <c r="AC54" s="152"/>
      <c r="AD54" s="152"/>
      <c r="AE54" s="152"/>
      <c r="AF54" s="152"/>
      <c r="AG54" s="152" t="s">
        <v>826</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2.5" outlineLevel="1" x14ac:dyDescent="0.2">
      <c r="A55" s="180">
        <v>26</v>
      </c>
      <c r="B55" s="181" t="s">
        <v>892</v>
      </c>
      <c r="C55" s="193" t="s">
        <v>893</v>
      </c>
      <c r="D55" s="182" t="s">
        <v>253</v>
      </c>
      <c r="E55" s="183">
        <v>1</v>
      </c>
      <c r="F55" s="184"/>
      <c r="G55" s="185">
        <f t="shared" si="14"/>
        <v>0</v>
      </c>
      <c r="H55" s="184"/>
      <c r="I55" s="185">
        <f t="shared" si="15"/>
        <v>0</v>
      </c>
      <c r="J55" s="184"/>
      <c r="K55" s="185">
        <f t="shared" si="16"/>
        <v>0</v>
      </c>
      <c r="L55" s="185">
        <v>21</v>
      </c>
      <c r="M55" s="185">
        <f t="shared" si="17"/>
        <v>0</v>
      </c>
      <c r="N55" s="185">
        <v>3.4000000000000002E-4</v>
      </c>
      <c r="O55" s="185">
        <f t="shared" si="18"/>
        <v>0</v>
      </c>
      <c r="P55" s="185">
        <v>0</v>
      </c>
      <c r="Q55" s="185">
        <f t="shared" si="19"/>
        <v>0</v>
      </c>
      <c r="R55" s="185" t="s">
        <v>831</v>
      </c>
      <c r="S55" s="185" t="s">
        <v>198</v>
      </c>
      <c r="T55" s="186" t="s">
        <v>216</v>
      </c>
      <c r="U55" s="162">
        <v>0.22700000000000001</v>
      </c>
      <c r="V55" s="162">
        <f t="shared" si="20"/>
        <v>0.23</v>
      </c>
      <c r="W55" s="162"/>
      <c r="X55" s="152"/>
      <c r="Y55" s="152"/>
      <c r="Z55" s="152"/>
      <c r="AA55" s="152"/>
      <c r="AB55" s="152"/>
      <c r="AC55" s="152"/>
      <c r="AD55" s="152"/>
      <c r="AE55" s="152"/>
      <c r="AF55" s="152"/>
      <c r="AG55" s="152" t="s">
        <v>826</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22.5" outlineLevel="1" x14ac:dyDescent="0.2">
      <c r="A56" s="180">
        <v>27</v>
      </c>
      <c r="B56" s="181" t="s">
        <v>894</v>
      </c>
      <c r="C56" s="193" t="s">
        <v>895</v>
      </c>
      <c r="D56" s="182" t="s">
        <v>253</v>
      </c>
      <c r="E56" s="183">
        <v>1</v>
      </c>
      <c r="F56" s="184"/>
      <c r="G56" s="185">
        <f t="shared" si="14"/>
        <v>0</v>
      </c>
      <c r="H56" s="184"/>
      <c r="I56" s="185">
        <f t="shared" si="15"/>
        <v>0</v>
      </c>
      <c r="J56" s="184"/>
      <c r="K56" s="185">
        <f t="shared" si="16"/>
        <v>0</v>
      </c>
      <c r="L56" s="185">
        <v>21</v>
      </c>
      <c r="M56" s="185">
        <f t="shared" si="17"/>
        <v>0</v>
      </c>
      <c r="N56" s="185">
        <v>1.4999999999999999E-2</v>
      </c>
      <c r="O56" s="185">
        <f t="shared" si="18"/>
        <v>0.02</v>
      </c>
      <c r="P56" s="185">
        <v>0</v>
      </c>
      <c r="Q56" s="185">
        <f t="shared" si="19"/>
        <v>0</v>
      </c>
      <c r="R56" s="185" t="s">
        <v>831</v>
      </c>
      <c r="S56" s="185" t="s">
        <v>198</v>
      </c>
      <c r="T56" s="186" t="s">
        <v>216</v>
      </c>
      <c r="U56" s="162">
        <v>1.6439999999999999</v>
      </c>
      <c r="V56" s="162">
        <f t="shared" si="20"/>
        <v>1.64</v>
      </c>
      <c r="W56" s="162"/>
      <c r="X56" s="152"/>
      <c r="Y56" s="152"/>
      <c r="Z56" s="152"/>
      <c r="AA56" s="152"/>
      <c r="AB56" s="152"/>
      <c r="AC56" s="152"/>
      <c r="AD56" s="152"/>
      <c r="AE56" s="152"/>
      <c r="AF56" s="152"/>
      <c r="AG56" s="152" t="s">
        <v>826</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28</v>
      </c>
      <c r="B57" s="181" t="s">
        <v>896</v>
      </c>
      <c r="C57" s="193" t="s">
        <v>897</v>
      </c>
      <c r="D57" s="182" t="s">
        <v>288</v>
      </c>
      <c r="E57" s="183">
        <v>45</v>
      </c>
      <c r="F57" s="184"/>
      <c r="G57" s="185">
        <f t="shared" si="14"/>
        <v>0</v>
      </c>
      <c r="H57" s="184"/>
      <c r="I57" s="185">
        <f t="shared" si="15"/>
        <v>0</v>
      </c>
      <c r="J57" s="184"/>
      <c r="K57" s="185">
        <f t="shared" si="16"/>
        <v>0</v>
      </c>
      <c r="L57" s="185">
        <v>21</v>
      </c>
      <c r="M57" s="185">
        <f t="shared" si="17"/>
        <v>0</v>
      </c>
      <c r="N57" s="185">
        <v>0</v>
      </c>
      <c r="O57" s="185">
        <f t="shared" si="18"/>
        <v>0</v>
      </c>
      <c r="P57" s="185">
        <v>0</v>
      </c>
      <c r="Q57" s="185">
        <f t="shared" si="19"/>
        <v>0</v>
      </c>
      <c r="R57" s="185" t="s">
        <v>831</v>
      </c>
      <c r="S57" s="185" t="s">
        <v>198</v>
      </c>
      <c r="T57" s="186" t="s">
        <v>216</v>
      </c>
      <c r="U57" s="162">
        <v>2.9000000000000001E-2</v>
      </c>
      <c r="V57" s="162">
        <f t="shared" si="20"/>
        <v>1.31</v>
      </c>
      <c r="W57" s="162"/>
      <c r="X57" s="152"/>
      <c r="Y57" s="152"/>
      <c r="Z57" s="152"/>
      <c r="AA57" s="152"/>
      <c r="AB57" s="152"/>
      <c r="AC57" s="152"/>
      <c r="AD57" s="152"/>
      <c r="AE57" s="152"/>
      <c r="AF57" s="152"/>
      <c r="AG57" s="152" t="s">
        <v>826</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29</v>
      </c>
      <c r="B58" s="181" t="s">
        <v>898</v>
      </c>
      <c r="C58" s="193" t="s">
        <v>899</v>
      </c>
      <c r="D58" s="182" t="s">
        <v>288</v>
      </c>
      <c r="E58" s="183">
        <v>6</v>
      </c>
      <c r="F58" s="184"/>
      <c r="G58" s="185">
        <f t="shared" si="14"/>
        <v>0</v>
      </c>
      <c r="H58" s="184"/>
      <c r="I58" s="185">
        <f t="shared" si="15"/>
        <v>0</v>
      </c>
      <c r="J58" s="184"/>
      <c r="K58" s="185">
        <f t="shared" si="16"/>
        <v>0</v>
      </c>
      <c r="L58" s="185">
        <v>21</v>
      </c>
      <c r="M58" s="185">
        <f t="shared" si="17"/>
        <v>0</v>
      </c>
      <c r="N58" s="185">
        <v>1.8000000000000001E-4</v>
      </c>
      <c r="O58" s="185">
        <f t="shared" si="18"/>
        <v>0</v>
      </c>
      <c r="P58" s="185">
        <v>0</v>
      </c>
      <c r="Q58" s="185">
        <f t="shared" si="19"/>
        <v>0</v>
      </c>
      <c r="R58" s="185" t="s">
        <v>831</v>
      </c>
      <c r="S58" s="185" t="s">
        <v>198</v>
      </c>
      <c r="T58" s="186" t="s">
        <v>216</v>
      </c>
      <c r="U58" s="162">
        <v>6.7000000000000004E-2</v>
      </c>
      <c r="V58" s="162">
        <f t="shared" si="20"/>
        <v>0.4</v>
      </c>
      <c r="W58" s="162"/>
      <c r="X58" s="152"/>
      <c r="Y58" s="152"/>
      <c r="Z58" s="152"/>
      <c r="AA58" s="152"/>
      <c r="AB58" s="152"/>
      <c r="AC58" s="152"/>
      <c r="AD58" s="152"/>
      <c r="AE58" s="152"/>
      <c r="AF58" s="152"/>
      <c r="AG58" s="152" t="s">
        <v>826</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80">
        <v>30</v>
      </c>
      <c r="B59" s="181" t="s">
        <v>900</v>
      </c>
      <c r="C59" s="193" t="s">
        <v>901</v>
      </c>
      <c r="D59" s="182" t="s">
        <v>288</v>
      </c>
      <c r="E59" s="183">
        <v>51</v>
      </c>
      <c r="F59" s="184"/>
      <c r="G59" s="185">
        <f t="shared" si="14"/>
        <v>0</v>
      </c>
      <c r="H59" s="184"/>
      <c r="I59" s="185">
        <f t="shared" si="15"/>
        <v>0</v>
      </c>
      <c r="J59" s="184"/>
      <c r="K59" s="185">
        <f t="shared" si="16"/>
        <v>0</v>
      </c>
      <c r="L59" s="185">
        <v>21</v>
      </c>
      <c r="M59" s="185">
        <f t="shared" si="17"/>
        <v>0</v>
      </c>
      <c r="N59" s="185">
        <v>1.0000000000000001E-5</v>
      </c>
      <c r="O59" s="185">
        <f t="shared" si="18"/>
        <v>0</v>
      </c>
      <c r="P59" s="185">
        <v>0</v>
      </c>
      <c r="Q59" s="185">
        <f t="shared" si="19"/>
        <v>0</v>
      </c>
      <c r="R59" s="185" t="s">
        <v>831</v>
      </c>
      <c r="S59" s="185" t="s">
        <v>198</v>
      </c>
      <c r="T59" s="186" t="s">
        <v>216</v>
      </c>
      <c r="U59" s="162">
        <v>6.2E-2</v>
      </c>
      <c r="V59" s="162">
        <f t="shared" si="20"/>
        <v>3.16</v>
      </c>
      <c r="W59" s="162"/>
      <c r="X59" s="152"/>
      <c r="Y59" s="152"/>
      <c r="Z59" s="152"/>
      <c r="AA59" s="152"/>
      <c r="AB59" s="152"/>
      <c r="AC59" s="152"/>
      <c r="AD59" s="152"/>
      <c r="AE59" s="152"/>
      <c r="AF59" s="152"/>
      <c r="AG59" s="152" t="s">
        <v>826</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3">
        <v>31</v>
      </c>
      <c r="B60" s="174" t="s">
        <v>902</v>
      </c>
      <c r="C60" s="191" t="s">
        <v>903</v>
      </c>
      <c r="D60" s="175" t="s">
        <v>230</v>
      </c>
      <c r="E60" s="176">
        <v>0.32643</v>
      </c>
      <c r="F60" s="177"/>
      <c r="G60" s="178">
        <f t="shared" si="14"/>
        <v>0</v>
      </c>
      <c r="H60" s="177"/>
      <c r="I60" s="178">
        <f t="shared" si="15"/>
        <v>0</v>
      </c>
      <c r="J60" s="177"/>
      <c r="K60" s="178">
        <f t="shared" si="16"/>
        <v>0</v>
      </c>
      <c r="L60" s="178">
        <v>21</v>
      </c>
      <c r="M60" s="178">
        <f t="shared" si="17"/>
        <v>0</v>
      </c>
      <c r="N60" s="178">
        <v>0</v>
      </c>
      <c r="O60" s="178">
        <f t="shared" si="18"/>
        <v>0</v>
      </c>
      <c r="P60" s="178">
        <v>0</v>
      </c>
      <c r="Q60" s="178">
        <f t="shared" si="19"/>
        <v>0</v>
      </c>
      <c r="R60" s="178" t="s">
        <v>831</v>
      </c>
      <c r="S60" s="178" t="s">
        <v>198</v>
      </c>
      <c r="T60" s="179" t="s">
        <v>216</v>
      </c>
      <c r="U60" s="162">
        <v>1.327</v>
      </c>
      <c r="V60" s="162">
        <f t="shared" si="20"/>
        <v>0.43</v>
      </c>
      <c r="W60" s="162"/>
      <c r="X60" s="152"/>
      <c r="Y60" s="152"/>
      <c r="Z60" s="152"/>
      <c r="AA60" s="152"/>
      <c r="AB60" s="152"/>
      <c r="AC60" s="152"/>
      <c r="AD60" s="152"/>
      <c r="AE60" s="152"/>
      <c r="AF60" s="152"/>
      <c r="AG60" s="152" t="s">
        <v>606</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75" t="s">
        <v>738</v>
      </c>
      <c r="D61" s="276"/>
      <c r="E61" s="276"/>
      <c r="F61" s="276"/>
      <c r="G61" s="276"/>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201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x14ac:dyDescent="0.2">
      <c r="A62" s="167" t="s">
        <v>192</v>
      </c>
      <c r="B62" s="168" t="s">
        <v>108</v>
      </c>
      <c r="C62" s="190" t="s">
        <v>109</v>
      </c>
      <c r="D62" s="169"/>
      <c r="E62" s="170"/>
      <c r="F62" s="171"/>
      <c r="G62" s="171">
        <f>SUMIF(AG63:AG97,"&lt;&gt;NOR",G63:G97)</f>
        <v>0</v>
      </c>
      <c r="H62" s="171"/>
      <c r="I62" s="171">
        <f>SUM(I63:I97)</f>
        <v>0</v>
      </c>
      <c r="J62" s="171"/>
      <c r="K62" s="171">
        <f>SUM(K63:K97)</f>
        <v>0</v>
      </c>
      <c r="L62" s="171"/>
      <c r="M62" s="171">
        <f>SUM(M63:M97)</f>
        <v>0</v>
      </c>
      <c r="N62" s="171"/>
      <c r="O62" s="171">
        <f>SUM(O63:O97)</f>
        <v>0.08</v>
      </c>
      <c r="P62" s="171"/>
      <c r="Q62" s="171">
        <f>SUM(Q63:Q97)</f>
        <v>0.27</v>
      </c>
      <c r="R62" s="171"/>
      <c r="S62" s="171"/>
      <c r="T62" s="172"/>
      <c r="U62" s="166"/>
      <c r="V62" s="166">
        <f>SUM(V63:V97)</f>
        <v>33.080000000000005</v>
      </c>
      <c r="W62" s="166"/>
      <c r="AG62" t="s">
        <v>193</v>
      </c>
    </row>
    <row r="63" spans="1:60" outlineLevel="1" x14ac:dyDescent="0.2">
      <c r="A63" s="180">
        <v>32</v>
      </c>
      <c r="B63" s="181" t="s">
        <v>904</v>
      </c>
      <c r="C63" s="193" t="s">
        <v>905</v>
      </c>
      <c r="D63" s="182" t="s">
        <v>864</v>
      </c>
      <c r="E63" s="183">
        <v>2</v>
      </c>
      <c r="F63" s="184"/>
      <c r="G63" s="185">
        <f t="shared" ref="G63:G72" si="21">ROUND(E63*F63,2)</f>
        <v>0</v>
      </c>
      <c r="H63" s="184"/>
      <c r="I63" s="185">
        <f t="shared" ref="I63:I72" si="22">ROUND(E63*H63,2)</f>
        <v>0</v>
      </c>
      <c r="J63" s="184"/>
      <c r="K63" s="185">
        <f t="shared" ref="K63:K72" si="23">ROUND(E63*J63,2)</f>
        <v>0</v>
      </c>
      <c r="L63" s="185">
        <v>21</v>
      </c>
      <c r="M63" s="185">
        <f t="shared" ref="M63:M72" si="24">G63*(1+L63/100)</f>
        <v>0</v>
      </c>
      <c r="N63" s="185">
        <v>0</v>
      </c>
      <c r="O63" s="185">
        <f t="shared" ref="O63:O72" si="25">ROUND(E63*N63,2)</f>
        <v>0</v>
      </c>
      <c r="P63" s="185">
        <v>3.4200000000000001E-2</v>
      </c>
      <c r="Q63" s="185">
        <f t="shared" ref="Q63:Q72" si="26">ROUND(E63*P63,2)</f>
        <v>7.0000000000000007E-2</v>
      </c>
      <c r="R63" s="185" t="s">
        <v>831</v>
      </c>
      <c r="S63" s="185" t="s">
        <v>198</v>
      </c>
      <c r="T63" s="186" t="s">
        <v>216</v>
      </c>
      <c r="U63" s="162">
        <v>0.46500000000000002</v>
      </c>
      <c r="V63" s="162">
        <f t="shared" ref="V63:V72" si="27">ROUND(E63*U63,2)</f>
        <v>0.93</v>
      </c>
      <c r="W63" s="162"/>
      <c r="X63" s="152"/>
      <c r="Y63" s="152"/>
      <c r="Z63" s="152"/>
      <c r="AA63" s="152"/>
      <c r="AB63" s="152"/>
      <c r="AC63" s="152"/>
      <c r="AD63" s="152"/>
      <c r="AE63" s="152"/>
      <c r="AF63" s="152"/>
      <c r="AG63" s="152" t="s">
        <v>826</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33</v>
      </c>
      <c r="B64" s="181" t="s">
        <v>906</v>
      </c>
      <c r="C64" s="193" t="s">
        <v>907</v>
      </c>
      <c r="D64" s="182" t="s">
        <v>253</v>
      </c>
      <c r="E64" s="183">
        <v>1</v>
      </c>
      <c r="F64" s="184"/>
      <c r="G64" s="185">
        <f t="shared" si="21"/>
        <v>0</v>
      </c>
      <c r="H64" s="184"/>
      <c r="I64" s="185">
        <f t="shared" si="22"/>
        <v>0</v>
      </c>
      <c r="J64" s="184"/>
      <c r="K64" s="185">
        <f t="shared" si="23"/>
        <v>0</v>
      </c>
      <c r="L64" s="185">
        <v>21</v>
      </c>
      <c r="M64" s="185">
        <f t="shared" si="24"/>
        <v>0</v>
      </c>
      <c r="N64" s="185">
        <v>8.8000000000000003E-4</v>
      </c>
      <c r="O64" s="185">
        <f t="shared" si="25"/>
        <v>0</v>
      </c>
      <c r="P64" s="185">
        <v>0</v>
      </c>
      <c r="Q64" s="185">
        <f t="shared" si="26"/>
        <v>0</v>
      </c>
      <c r="R64" s="185" t="s">
        <v>831</v>
      </c>
      <c r="S64" s="185" t="s">
        <v>198</v>
      </c>
      <c r="T64" s="186" t="s">
        <v>216</v>
      </c>
      <c r="U64" s="162">
        <v>1.091</v>
      </c>
      <c r="V64" s="162">
        <f t="shared" si="27"/>
        <v>1.0900000000000001</v>
      </c>
      <c r="W64" s="162"/>
      <c r="X64" s="152"/>
      <c r="Y64" s="152"/>
      <c r="Z64" s="152"/>
      <c r="AA64" s="152"/>
      <c r="AB64" s="152"/>
      <c r="AC64" s="152"/>
      <c r="AD64" s="152"/>
      <c r="AE64" s="152"/>
      <c r="AF64" s="152"/>
      <c r="AG64" s="152" t="s">
        <v>826</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34</v>
      </c>
      <c r="B65" s="181" t="s">
        <v>908</v>
      </c>
      <c r="C65" s="193" t="s">
        <v>909</v>
      </c>
      <c r="D65" s="182" t="s">
        <v>864</v>
      </c>
      <c r="E65" s="183">
        <v>2</v>
      </c>
      <c r="F65" s="184"/>
      <c r="G65" s="185">
        <f t="shared" si="21"/>
        <v>0</v>
      </c>
      <c r="H65" s="184"/>
      <c r="I65" s="185">
        <f t="shared" si="22"/>
        <v>0</v>
      </c>
      <c r="J65" s="184"/>
      <c r="K65" s="185">
        <f t="shared" si="23"/>
        <v>0</v>
      </c>
      <c r="L65" s="185">
        <v>21</v>
      </c>
      <c r="M65" s="185">
        <f t="shared" si="24"/>
        <v>0</v>
      </c>
      <c r="N65" s="185">
        <v>8.8999999999999995E-4</v>
      </c>
      <c r="O65" s="185">
        <f t="shared" si="25"/>
        <v>0</v>
      </c>
      <c r="P65" s="185">
        <v>0</v>
      </c>
      <c r="Q65" s="185">
        <f t="shared" si="26"/>
        <v>0</v>
      </c>
      <c r="R65" s="185" t="s">
        <v>831</v>
      </c>
      <c r="S65" s="185" t="s">
        <v>198</v>
      </c>
      <c r="T65" s="186" t="s">
        <v>216</v>
      </c>
      <c r="U65" s="162">
        <v>1.1200000000000001</v>
      </c>
      <c r="V65" s="162">
        <f t="shared" si="27"/>
        <v>2.2400000000000002</v>
      </c>
      <c r="W65" s="162"/>
      <c r="X65" s="152"/>
      <c r="Y65" s="152"/>
      <c r="Z65" s="152"/>
      <c r="AA65" s="152"/>
      <c r="AB65" s="152"/>
      <c r="AC65" s="152"/>
      <c r="AD65" s="152"/>
      <c r="AE65" s="152"/>
      <c r="AF65" s="152"/>
      <c r="AG65" s="152" t="s">
        <v>826</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35</v>
      </c>
      <c r="B66" s="181" t="s">
        <v>910</v>
      </c>
      <c r="C66" s="193" t="s">
        <v>911</v>
      </c>
      <c r="D66" s="182" t="s">
        <v>864</v>
      </c>
      <c r="E66" s="183">
        <v>2</v>
      </c>
      <c r="F66" s="184"/>
      <c r="G66" s="185">
        <f t="shared" si="21"/>
        <v>0</v>
      </c>
      <c r="H66" s="184"/>
      <c r="I66" s="185">
        <f t="shared" si="22"/>
        <v>0</v>
      </c>
      <c r="J66" s="184"/>
      <c r="K66" s="185">
        <f t="shared" si="23"/>
        <v>0</v>
      </c>
      <c r="L66" s="185">
        <v>21</v>
      </c>
      <c r="M66" s="185">
        <f t="shared" si="24"/>
        <v>0</v>
      </c>
      <c r="N66" s="185">
        <v>0</v>
      </c>
      <c r="O66" s="185">
        <f t="shared" si="25"/>
        <v>0</v>
      </c>
      <c r="P66" s="185">
        <v>0</v>
      </c>
      <c r="Q66" s="185">
        <f t="shared" si="26"/>
        <v>0</v>
      </c>
      <c r="R66" s="185" t="s">
        <v>831</v>
      </c>
      <c r="S66" s="185" t="s">
        <v>198</v>
      </c>
      <c r="T66" s="186" t="s">
        <v>216</v>
      </c>
      <c r="U66" s="162">
        <v>1.77</v>
      </c>
      <c r="V66" s="162">
        <f t="shared" si="27"/>
        <v>3.54</v>
      </c>
      <c r="W66" s="162"/>
      <c r="X66" s="152"/>
      <c r="Y66" s="152"/>
      <c r="Z66" s="152"/>
      <c r="AA66" s="152"/>
      <c r="AB66" s="152"/>
      <c r="AC66" s="152"/>
      <c r="AD66" s="152"/>
      <c r="AE66" s="152"/>
      <c r="AF66" s="152"/>
      <c r="AG66" s="152" t="s">
        <v>826</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36</v>
      </c>
      <c r="B67" s="181" t="s">
        <v>912</v>
      </c>
      <c r="C67" s="193" t="s">
        <v>913</v>
      </c>
      <c r="D67" s="182" t="s">
        <v>864</v>
      </c>
      <c r="E67" s="183">
        <v>8</v>
      </c>
      <c r="F67" s="184"/>
      <c r="G67" s="185">
        <f t="shared" si="21"/>
        <v>0</v>
      </c>
      <c r="H67" s="184"/>
      <c r="I67" s="185">
        <f t="shared" si="22"/>
        <v>0</v>
      </c>
      <c r="J67" s="184"/>
      <c r="K67" s="185">
        <f t="shared" si="23"/>
        <v>0</v>
      </c>
      <c r="L67" s="185">
        <v>21</v>
      </c>
      <c r="M67" s="185">
        <f t="shared" si="24"/>
        <v>0</v>
      </c>
      <c r="N67" s="185">
        <v>0</v>
      </c>
      <c r="O67" s="185">
        <f t="shared" si="25"/>
        <v>0</v>
      </c>
      <c r="P67" s="185">
        <v>1.9460000000000002E-2</v>
      </c>
      <c r="Q67" s="185">
        <f t="shared" si="26"/>
        <v>0.16</v>
      </c>
      <c r="R67" s="185" t="s">
        <v>831</v>
      </c>
      <c r="S67" s="185" t="s">
        <v>198</v>
      </c>
      <c r="T67" s="186" t="s">
        <v>216</v>
      </c>
      <c r="U67" s="162">
        <v>0.38200000000000001</v>
      </c>
      <c r="V67" s="162">
        <f t="shared" si="27"/>
        <v>3.06</v>
      </c>
      <c r="W67" s="162"/>
      <c r="X67" s="152"/>
      <c r="Y67" s="152"/>
      <c r="Z67" s="152"/>
      <c r="AA67" s="152"/>
      <c r="AB67" s="152"/>
      <c r="AC67" s="152"/>
      <c r="AD67" s="152"/>
      <c r="AE67" s="152"/>
      <c r="AF67" s="152"/>
      <c r="AG67" s="152" t="s">
        <v>826</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37</v>
      </c>
      <c r="B68" s="181" t="s">
        <v>914</v>
      </c>
      <c r="C68" s="193" t="s">
        <v>915</v>
      </c>
      <c r="D68" s="182" t="s">
        <v>253</v>
      </c>
      <c r="E68" s="183">
        <v>2</v>
      </c>
      <c r="F68" s="184"/>
      <c r="G68" s="185">
        <f t="shared" si="21"/>
        <v>0</v>
      </c>
      <c r="H68" s="184"/>
      <c r="I68" s="185">
        <f t="shared" si="22"/>
        <v>0</v>
      </c>
      <c r="J68" s="184"/>
      <c r="K68" s="185">
        <f t="shared" si="23"/>
        <v>0</v>
      </c>
      <c r="L68" s="185">
        <v>21</v>
      </c>
      <c r="M68" s="185">
        <f t="shared" si="24"/>
        <v>0</v>
      </c>
      <c r="N68" s="185">
        <v>0</v>
      </c>
      <c r="O68" s="185">
        <f t="shared" si="25"/>
        <v>0</v>
      </c>
      <c r="P68" s="185">
        <v>0</v>
      </c>
      <c r="Q68" s="185">
        <f t="shared" si="26"/>
        <v>0</v>
      </c>
      <c r="R68" s="185" t="s">
        <v>831</v>
      </c>
      <c r="S68" s="185" t="s">
        <v>198</v>
      </c>
      <c r="T68" s="186" t="s">
        <v>216</v>
      </c>
      <c r="U68" s="162">
        <v>8.1000000000000003E-2</v>
      </c>
      <c r="V68" s="162">
        <f t="shared" si="27"/>
        <v>0.16</v>
      </c>
      <c r="W68" s="162"/>
      <c r="X68" s="152"/>
      <c r="Y68" s="152"/>
      <c r="Z68" s="152"/>
      <c r="AA68" s="152"/>
      <c r="AB68" s="152"/>
      <c r="AC68" s="152"/>
      <c r="AD68" s="152"/>
      <c r="AE68" s="152"/>
      <c r="AF68" s="152"/>
      <c r="AG68" s="152" t="s">
        <v>826</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38</v>
      </c>
      <c r="B69" s="181" t="s">
        <v>916</v>
      </c>
      <c r="C69" s="193" t="s">
        <v>917</v>
      </c>
      <c r="D69" s="182" t="s">
        <v>864</v>
      </c>
      <c r="E69" s="183">
        <v>2</v>
      </c>
      <c r="F69" s="184"/>
      <c r="G69" s="185">
        <f t="shared" si="21"/>
        <v>0</v>
      </c>
      <c r="H69" s="184"/>
      <c r="I69" s="185">
        <f t="shared" si="22"/>
        <v>0</v>
      </c>
      <c r="J69" s="184"/>
      <c r="K69" s="185">
        <f t="shared" si="23"/>
        <v>0</v>
      </c>
      <c r="L69" s="185">
        <v>21</v>
      </c>
      <c r="M69" s="185">
        <f t="shared" si="24"/>
        <v>0</v>
      </c>
      <c r="N69" s="185">
        <v>1.41E-3</v>
      </c>
      <c r="O69" s="185">
        <f t="shared" si="25"/>
        <v>0</v>
      </c>
      <c r="P69" s="185">
        <v>0</v>
      </c>
      <c r="Q69" s="185">
        <f t="shared" si="26"/>
        <v>0</v>
      </c>
      <c r="R69" s="185" t="s">
        <v>831</v>
      </c>
      <c r="S69" s="185" t="s">
        <v>198</v>
      </c>
      <c r="T69" s="186" t="s">
        <v>216</v>
      </c>
      <c r="U69" s="162">
        <v>1.575</v>
      </c>
      <c r="V69" s="162">
        <f t="shared" si="27"/>
        <v>3.15</v>
      </c>
      <c r="W69" s="162"/>
      <c r="X69" s="152"/>
      <c r="Y69" s="152"/>
      <c r="Z69" s="152"/>
      <c r="AA69" s="152"/>
      <c r="AB69" s="152"/>
      <c r="AC69" s="152"/>
      <c r="AD69" s="152"/>
      <c r="AE69" s="152"/>
      <c r="AF69" s="152"/>
      <c r="AG69" s="152" t="s">
        <v>826</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x14ac:dyDescent="0.2">
      <c r="A70" s="180">
        <v>39</v>
      </c>
      <c r="B70" s="181" t="s">
        <v>918</v>
      </c>
      <c r="C70" s="193" t="s">
        <v>919</v>
      </c>
      <c r="D70" s="182" t="s">
        <v>864</v>
      </c>
      <c r="E70" s="183">
        <v>8</v>
      </c>
      <c r="F70" s="184"/>
      <c r="G70" s="185">
        <f t="shared" si="21"/>
        <v>0</v>
      </c>
      <c r="H70" s="184"/>
      <c r="I70" s="185">
        <f t="shared" si="22"/>
        <v>0</v>
      </c>
      <c r="J70" s="184"/>
      <c r="K70" s="185">
        <f t="shared" si="23"/>
        <v>0</v>
      </c>
      <c r="L70" s="185">
        <v>21</v>
      </c>
      <c r="M70" s="185">
        <f t="shared" si="24"/>
        <v>0</v>
      </c>
      <c r="N70" s="185">
        <v>2.5000000000000001E-4</v>
      </c>
      <c r="O70" s="185">
        <f t="shared" si="25"/>
        <v>0</v>
      </c>
      <c r="P70" s="185">
        <v>0</v>
      </c>
      <c r="Q70" s="185">
        <f t="shared" si="26"/>
        <v>0</v>
      </c>
      <c r="R70" s="185" t="s">
        <v>831</v>
      </c>
      <c r="S70" s="185" t="s">
        <v>198</v>
      </c>
      <c r="T70" s="186" t="s">
        <v>216</v>
      </c>
      <c r="U70" s="162">
        <v>0.25800000000000001</v>
      </c>
      <c r="V70" s="162">
        <f t="shared" si="27"/>
        <v>2.06</v>
      </c>
      <c r="W70" s="162"/>
      <c r="X70" s="152"/>
      <c r="Y70" s="152"/>
      <c r="Z70" s="152"/>
      <c r="AA70" s="152"/>
      <c r="AB70" s="152"/>
      <c r="AC70" s="152"/>
      <c r="AD70" s="152"/>
      <c r="AE70" s="152"/>
      <c r="AF70" s="152"/>
      <c r="AG70" s="152" t="s">
        <v>826</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ht="22.5" outlineLevel="1" x14ac:dyDescent="0.2">
      <c r="A71" s="180">
        <v>40</v>
      </c>
      <c r="B71" s="181" t="s">
        <v>920</v>
      </c>
      <c r="C71" s="193" t="s">
        <v>921</v>
      </c>
      <c r="D71" s="182" t="s">
        <v>253</v>
      </c>
      <c r="E71" s="183">
        <v>1</v>
      </c>
      <c r="F71" s="184"/>
      <c r="G71" s="185">
        <f t="shared" si="21"/>
        <v>0</v>
      </c>
      <c r="H71" s="184"/>
      <c r="I71" s="185">
        <f t="shared" si="22"/>
        <v>0</v>
      </c>
      <c r="J71" s="184"/>
      <c r="K71" s="185">
        <f t="shared" si="23"/>
        <v>0</v>
      </c>
      <c r="L71" s="185">
        <v>21</v>
      </c>
      <c r="M71" s="185">
        <f t="shared" si="24"/>
        <v>0</v>
      </c>
      <c r="N71" s="185">
        <v>3.0899999999999999E-3</v>
      </c>
      <c r="O71" s="185">
        <f t="shared" si="25"/>
        <v>0</v>
      </c>
      <c r="P71" s="185">
        <v>0</v>
      </c>
      <c r="Q71" s="185">
        <f t="shared" si="26"/>
        <v>0</v>
      </c>
      <c r="R71" s="185" t="s">
        <v>831</v>
      </c>
      <c r="S71" s="185" t="s">
        <v>198</v>
      </c>
      <c r="T71" s="186" t="s">
        <v>216</v>
      </c>
      <c r="U71" s="162">
        <v>1.25</v>
      </c>
      <c r="V71" s="162">
        <f t="shared" si="27"/>
        <v>1.25</v>
      </c>
      <c r="W71" s="162"/>
      <c r="X71" s="152"/>
      <c r="Y71" s="152"/>
      <c r="Z71" s="152"/>
      <c r="AA71" s="152"/>
      <c r="AB71" s="152"/>
      <c r="AC71" s="152"/>
      <c r="AD71" s="152"/>
      <c r="AE71" s="152"/>
      <c r="AF71" s="152"/>
      <c r="AG71" s="152" t="s">
        <v>826</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3">
        <v>41</v>
      </c>
      <c r="B72" s="174" t="s">
        <v>922</v>
      </c>
      <c r="C72" s="191" t="s">
        <v>923</v>
      </c>
      <c r="D72" s="175" t="s">
        <v>864</v>
      </c>
      <c r="E72" s="176">
        <v>1</v>
      </c>
      <c r="F72" s="177"/>
      <c r="G72" s="178">
        <f t="shared" si="21"/>
        <v>0</v>
      </c>
      <c r="H72" s="177"/>
      <c r="I72" s="178">
        <f t="shared" si="22"/>
        <v>0</v>
      </c>
      <c r="J72" s="177"/>
      <c r="K72" s="178">
        <f t="shared" si="23"/>
        <v>0</v>
      </c>
      <c r="L72" s="178">
        <v>21</v>
      </c>
      <c r="M72" s="178">
        <f t="shared" si="24"/>
        <v>0</v>
      </c>
      <c r="N72" s="178">
        <v>0</v>
      </c>
      <c r="O72" s="178">
        <f t="shared" si="25"/>
        <v>0</v>
      </c>
      <c r="P72" s="178">
        <v>3.4700000000000002E-2</v>
      </c>
      <c r="Q72" s="178">
        <f t="shared" si="26"/>
        <v>0.03</v>
      </c>
      <c r="R72" s="178" t="s">
        <v>831</v>
      </c>
      <c r="S72" s="178" t="s">
        <v>198</v>
      </c>
      <c r="T72" s="179" t="s">
        <v>216</v>
      </c>
      <c r="U72" s="162">
        <v>0.56899999999999995</v>
      </c>
      <c r="V72" s="162">
        <f t="shared" si="27"/>
        <v>0.56999999999999995</v>
      </c>
      <c r="W72" s="162"/>
      <c r="X72" s="152"/>
      <c r="Y72" s="152"/>
      <c r="Z72" s="152"/>
      <c r="AA72" s="152"/>
      <c r="AB72" s="152"/>
      <c r="AC72" s="152"/>
      <c r="AD72" s="152"/>
      <c r="AE72" s="152"/>
      <c r="AF72" s="152"/>
      <c r="AG72" s="152" t="s">
        <v>826</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75" t="s">
        <v>924</v>
      </c>
      <c r="D73" s="276"/>
      <c r="E73" s="276"/>
      <c r="F73" s="276"/>
      <c r="G73" s="276"/>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201</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42</v>
      </c>
      <c r="B74" s="174" t="s">
        <v>925</v>
      </c>
      <c r="C74" s="191" t="s">
        <v>926</v>
      </c>
      <c r="D74" s="175" t="s">
        <v>230</v>
      </c>
      <c r="E74" s="176">
        <v>0.27126</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t="s">
        <v>831</v>
      </c>
      <c r="S74" s="178" t="s">
        <v>198</v>
      </c>
      <c r="T74" s="179" t="s">
        <v>216</v>
      </c>
      <c r="U74" s="162">
        <v>3.169</v>
      </c>
      <c r="V74" s="162">
        <f>ROUND(E74*U74,2)</f>
        <v>0.86</v>
      </c>
      <c r="W74" s="162"/>
      <c r="X74" s="152"/>
      <c r="Y74" s="152"/>
      <c r="Z74" s="152"/>
      <c r="AA74" s="152"/>
      <c r="AB74" s="152"/>
      <c r="AC74" s="152"/>
      <c r="AD74" s="152"/>
      <c r="AE74" s="152"/>
      <c r="AF74" s="152"/>
      <c r="AG74" s="152" t="s">
        <v>826</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5" t="s">
        <v>927</v>
      </c>
      <c r="D75" s="276"/>
      <c r="E75" s="276"/>
      <c r="F75" s="276"/>
      <c r="G75" s="276"/>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201</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43</v>
      </c>
      <c r="B76" s="181" t="s">
        <v>928</v>
      </c>
      <c r="C76" s="193" t="s">
        <v>929</v>
      </c>
      <c r="D76" s="182" t="s">
        <v>864</v>
      </c>
      <c r="E76" s="183">
        <v>2</v>
      </c>
      <c r="F76" s="184"/>
      <c r="G76" s="185">
        <f t="shared" ref="G76:G96" si="28">ROUND(E76*F76,2)</f>
        <v>0</v>
      </c>
      <c r="H76" s="184"/>
      <c r="I76" s="185">
        <f t="shared" ref="I76:I96" si="29">ROUND(E76*H76,2)</f>
        <v>0</v>
      </c>
      <c r="J76" s="184"/>
      <c r="K76" s="185">
        <f t="shared" ref="K76:K96" si="30">ROUND(E76*J76,2)</f>
        <v>0</v>
      </c>
      <c r="L76" s="185">
        <v>21</v>
      </c>
      <c r="M76" s="185">
        <f t="shared" ref="M76:M96" si="31">G76*(1+L76/100)</f>
        <v>0</v>
      </c>
      <c r="N76" s="185">
        <v>8.0000000000000007E-5</v>
      </c>
      <c r="O76" s="185">
        <f t="shared" ref="O76:O96" si="32">ROUND(E76*N76,2)</f>
        <v>0</v>
      </c>
      <c r="P76" s="185">
        <v>0</v>
      </c>
      <c r="Q76" s="185">
        <f t="shared" ref="Q76:Q96" si="33">ROUND(E76*P76,2)</f>
        <v>0</v>
      </c>
      <c r="R76" s="185" t="s">
        <v>831</v>
      </c>
      <c r="S76" s="185" t="s">
        <v>198</v>
      </c>
      <c r="T76" s="186" t="s">
        <v>216</v>
      </c>
      <c r="U76" s="162">
        <v>0.17599999999999999</v>
      </c>
      <c r="V76" s="162">
        <f t="shared" ref="V76:V96" si="34">ROUND(E76*U76,2)</f>
        <v>0.35</v>
      </c>
      <c r="W76" s="162"/>
      <c r="X76" s="152"/>
      <c r="Y76" s="152"/>
      <c r="Z76" s="152"/>
      <c r="AA76" s="152"/>
      <c r="AB76" s="152"/>
      <c r="AC76" s="152"/>
      <c r="AD76" s="152"/>
      <c r="AE76" s="152"/>
      <c r="AF76" s="152"/>
      <c r="AG76" s="152" t="s">
        <v>826</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44</v>
      </c>
      <c r="B77" s="181" t="s">
        <v>930</v>
      </c>
      <c r="C77" s="193" t="s">
        <v>931</v>
      </c>
      <c r="D77" s="182" t="s">
        <v>864</v>
      </c>
      <c r="E77" s="183">
        <v>1</v>
      </c>
      <c r="F77" s="184"/>
      <c r="G77" s="185">
        <f t="shared" si="28"/>
        <v>0</v>
      </c>
      <c r="H77" s="184"/>
      <c r="I77" s="185">
        <f t="shared" si="29"/>
        <v>0</v>
      </c>
      <c r="J77" s="184"/>
      <c r="K77" s="185">
        <f t="shared" si="30"/>
        <v>0</v>
      </c>
      <c r="L77" s="185">
        <v>21</v>
      </c>
      <c r="M77" s="185">
        <f t="shared" si="31"/>
        <v>0</v>
      </c>
      <c r="N77" s="185">
        <v>8.0000000000000007E-5</v>
      </c>
      <c r="O77" s="185">
        <f t="shared" si="32"/>
        <v>0</v>
      </c>
      <c r="P77" s="185">
        <v>0</v>
      </c>
      <c r="Q77" s="185">
        <f t="shared" si="33"/>
        <v>0</v>
      </c>
      <c r="R77" s="185" t="s">
        <v>831</v>
      </c>
      <c r="S77" s="185" t="s">
        <v>198</v>
      </c>
      <c r="T77" s="186" t="s">
        <v>216</v>
      </c>
      <c r="U77" s="162">
        <v>0.22700000000000001</v>
      </c>
      <c r="V77" s="162">
        <f t="shared" si="34"/>
        <v>0.23</v>
      </c>
      <c r="W77" s="162"/>
      <c r="X77" s="152"/>
      <c r="Y77" s="152"/>
      <c r="Z77" s="152"/>
      <c r="AA77" s="152"/>
      <c r="AB77" s="152"/>
      <c r="AC77" s="152"/>
      <c r="AD77" s="152"/>
      <c r="AE77" s="152"/>
      <c r="AF77" s="152"/>
      <c r="AG77" s="152" t="s">
        <v>826</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45</v>
      </c>
      <c r="B78" s="181" t="s">
        <v>932</v>
      </c>
      <c r="C78" s="193" t="s">
        <v>933</v>
      </c>
      <c r="D78" s="182" t="s">
        <v>864</v>
      </c>
      <c r="E78" s="183">
        <v>20</v>
      </c>
      <c r="F78" s="184"/>
      <c r="G78" s="185">
        <f t="shared" si="28"/>
        <v>0</v>
      </c>
      <c r="H78" s="184"/>
      <c r="I78" s="185">
        <f t="shared" si="29"/>
        <v>0</v>
      </c>
      <c r="J78" s="184"/>
      <c r="K78" s="185">
        <f t="shared" si="30"/>
        <v>0</v>
      </c>
      <c r="L78" s="185">
        <v>21</v>
      </c>
      <c r="M78" s="185">
        <f t="shared" si="31"/>
        <v>0</v>
      </c>
      <c r="N78" s="185">
        <v>8.0000000000000007E-5</v>
      </c>
      <c r="O78" s="185">
        <f t="shared" si="32"/>
        <v>0</v>
      </c>
      <c r="P78" s="185">
        <v>0</v>
      </c>
      <c r="Q78" s="185">
        <f t="shared" si="33"/>
        <v>0</v>
      </c>
      <c r="R78" s="185" t="s">
        <v>831</v>
      </c>
      <c r="S78" s="185" t="s">
        <v>198</v>
      </c>
      <c r="T78" s="186" t="s">
        <v>216</v>
      </c>
      <c r="U78" s="162">
        <v>0.28999999999999998</v>
      </c>
      <c r="V78" s="162">
        <f t="shared" si="34"/>
        <v>5.8</v>
      </c>
      <c r="W78" s="162"/>
      <c r="X78" s="152"/>
      <c r="Y78" s="152"/>
      <c r="Z78" s="152"/>
      <c r="AA78" s="152"/>
      <c r="AB78" s="152"/>
      <c r="AC78" s="152"/>
      <c r="AD78" s="152"/>
      <c r="AE78" s="152"/>
      <c r="AF78" s="152"/>
      <c r="AG78" s="152" t="s">
        <v>826</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46</v>
      </c>
      <c r="B79" s="181" t="s">
        <v>934</v>
      </c>
      <c r="C79" s="193" t="s">
        <v>935</v>
      </c>
      <c r="D79" s="182" t="s">
        <v>864</v>
      </c>
      <c r="E79" s="183">
        <v>8</v>
      </c>
      <c r="F79" s="184"/>
      <c r="G79" s="185">
        <f t="shared" si="28"/>
        <v>0</v>
      </c>
      <c r="H79" s="184"/>
      <c r="I79" s="185">
        <f t="shared" si="29"/>
        <v>0</v>
      </c>
      <c r="J79" s="184"/>
      <c r="K79" s="185">
        <f t="shared" si="30"/>
        <v>0</v>
      </c>
      <c r="L79" s="185">
        <v>21</v>
      </c>
      <c r="M79" s="185">
        <f t="shared" si="31"/>
        <v>0</v>
      </c>
      <c r="N79" s="185">
        <v>0</v>
      </c>
      <c r="O79" s="185">
        <f t="shared" si="32"/>
        <v>0</v>
      </c>
      <c r="P79" s="185">
        <v>1.56E-3</v>
      </c>
      <c r="Q79" s="185">
        <f t="shared" si="33"/>
        <v>0.01</v>
      </c>
      <c r="R79" s="185" t="s">
        <v>831</v>
      </c>
      <c r="S79" s="185" t="s">
        <v>198</v>
      </c>
      <c r="T79" s="186" t="s">
        <v>216</v>
      </c>
      <c r="U79" s="162">
        <v>0.217</v>
      </c>
      <c r="V79" s="162">
        <f t="shared" si="34"/>
        <v>1.74</v>
      </c>
      <c r="W79" s="162"/>
      <c r="X79" s="152"/>
      <c r="Y79" s="152"/>
      <c r="Z79" s="152"/>
      <c r="AA79" s="152"/>
      <c r="AB79" s="152"/>
      <c r="AC79" s="152"/>
      <c r="AD79" s="152"/>
      <c r="AE79" s="152"/>
      <c r="AF79" s="152"/>
      <c r="AG79" s="152" t="s">
        <v>826</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47</v>
      </c>
      <c r="B80" s="181" t="s">
        <v>936</v>
      </c>
      <c r="C80" s="193" t="s">
        <v>937</v>
      </c>
      <c r="D80" s="182" t="s">
        <v>253</v>
      </c>
      <c r="E80" s="183">
        <v>1</v>
      </c>
      <c r="F80" s="184"/>
      <c r="G80" s="185">
        <f t="shared" si="28"/>
        <v>0</v>
      </c>
      <c r="H80" s="184"/>
      <c r="I80" s="185">
        <f t="shared" si="29"/>
        <v>0</v>
      </c>
      <c r="J80" s="184"/>
      <c r="K80" s="185">
        <f t="shared" si="30"/>
        <v>0</v>
      </c>
      <c r="L80" s="185">
        <v>21</v>
      </c>
      <c r="M80" s="185">
        <f t="shared" si="31"/>
        <v>0</v>
      </c>
      <c r="N80" s="185">
        <v>1.2E-4</v>
      </c>
      <c r="O80" s="185">
        <f t="shared" si="32"/>
        <v>0</v>
      </c>
      <c r="P80" s="185">
        <v>0</v>
      </c>
      <c r="Q80" s="185">
        <f t="shared" si="33"/>
        <v>0</v>
      </c>
      <c r="R80" s="185" t="s">
        <v>831</v>
      </c>
      <c r="S80" s="185" t="s">
        <v>198</v>
      </c>
      <c r="T80" s="186" t="s">
        <v>216</v>
      </c>
      <c r="U80" s="162">
        <v>0.47599999999999998</v>
      </c>
      <c r="V80" s="162">
        <f t="shared" si="34"/>
        <v>0.48</v>
      </c>
      <c r="W80" s="162"/>
      <c r="X80" s="152"/>
      <c r="Y80" s="152"/>
      <c r="Z80" s="152"/>
      <c r="AA80" s="152"/>
      <c r="AB80" s="152"/>
      <c r="AC80" s="152"/>
      <c r="AD80" s="152"/>
      <c r="AE80" s="152"/>
      <c r="AF80" s="152"/>
      <c r="AG80" s="152" t="s">
        <v>826</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48</v>
      </c>
      <c r="B81" s="181" t="s">
        <v>938</v>
      </c>
      <c r="C81" s="193" t="s">
        <v>939</v>
      </c>
      <c r="D81" s="182" t="s">
        <v>253</v>
      </c>
      <c r="E81" s="183">
        <v>10</v>
      </c>
      <c r="F81" s="184"/>
      <c r="G81" s="185">
        <f t="shared" si="28"/>
        <v>0</v>
      </c>
      <c r="H81" s="184"/>
      <c r="I81" s="185">
        <f t="shared" si="29"/>
        <v>0</v>
      </c>
      <c r="J81" s="184"/>
      <c r="K81" s="185">
        <f t="shared" si="30"/>
        <v>0</v>
      </c>
      <c r="L81" s="185">
        <v>21</v>
      </c>
      <c r="M81" s="185">
        <f t="shared" si="31"/>
        <v>0</v>
      </c>
      <c r="N81" s="185">
        <v>4.0000000000000003E-5</v>
      </c>
      <c r="O81" s="185">
        <f t="shared" si="32"/>
        <v>0</v>
      </c>
      <c r="P81" s="185">
        <v>0</v>
      </c>
      <c r="Q81" s="185">
        <f t="shared" si="33"/>
        <v>0</v>
      </c>
      <c r="R81" s="185" t="s">
        <v>831</v>
      </c>
      <c r="S81" s="185" t="s">
        <v>198</v>
      </c>
      <c r="T81" s="186" t="s">
        <v>216</v>
      </c>
      <c r="U81" s="162">
        <v>0.44500000000000001</v>
      </c>
      <c r="V81" s="162">
        <f t="shared" si="34"/>
        <v>4.45</v>
      </c>
      <c r="W81" s="162"/>
      <c r="X81" s="152"/>
      <c r="Y81" s="152"/>
      <c r="Z81" s="152"/>
      <c r="AA81" s="152"/>
      <c r="AB81" s="152"/>
      <c r="AC81" s="152"/>
      <c r="AD81" s="152"/>
      <c r="AE81" s="152"/>
      <c r="AF81" s="152"/>
      <c r="AG81" s="152" t="s">
        <v>826</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49</v>
      </c>
      <c r="B82" s="181" t="s">
        <v>940</v>
      </c>
      <c r="C82" s="193" t="s">
        <v>941</v>
      </c>
      <c r="D82" s="182" t="s">
        <v>253</v>
      </c>
      <c r="E82" s="183">
        <v>4</v>
      </c>
      <c r="F82" s="184"/>
      <c r="G82" s="185">
        <f t="shared" si="28"/>
        <v>0</v>
      </c>
      <c r="H82" s="184"/>
      <c r="I82" s="185">
        <f t="shared" si="29"/>
        <v>0</v>
      </c>
      <c r="J82" s="184"/>
      <c r="K82" s="185">
        <f t="shared" si="30"/>
        <v>0</v>
      </c>
      <c r="L82" s="185">
        <v>21</v>
      </c>
      <c r="M82" s="185">
        <f t="shared" si="31"/>
        <v>0</v>
      </c>
      <c r="N82" s="185">
        <v>1.3999999999999999E-4</v>
      </c>
      <c r="O82" s="185">
        <f t="shared" si="32"/>
        <v>0</v>
      </c>
      <c r="P82" s="185">
        <v>0</v>
      </c>
      <c r="Q82" s="185">
        <f t="shared" si="33"/>
        <v>0</v>
      </c>
      <c r="R82" s="185" t="s">
        <v>831</v>
      </c>
      <c r="S82" s="185" t="s">
        <v>198</v>
      </c>
      <c r="T82" s="186" t="s">
        <v>216</v>
      </c>
      <c r="U82" s="162">
        <v>0.23699999999999999</v>
      </c>
      <c r="V82" s="162">
        <f t="shared" si="34"/>
        <v>0.95</v>
      </c>
      <c r="W82" s="162"/>
      <c r="X82" s="152"/>
      <c r="Y82" s="152"/>
      <c r="Z82" s="152"/>
      <c r="AA82" s="152"/>
      <c r="AB82" s="152"/>
      <c r="AC82" s="152"/>
      <c r="AD82" s="152"/>
      <c r="AE82" s="152"/>
      <c r="AF82" s="152"/>
      <c r="AG82" s="152" t="s">
        <v>826</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80">
        <v>50</v>
      </c>
      <c r="B83" s="181" t="s">
        <v>942</v>
      </c>
      <c r="C83" s="193" t="s">
        <v>943</v>
      </c>
      <c r="D83" s="182" t="s">
        <v>253</v>
      </c>
      <c r="E83" s="183">
        <v>4</v>
      </c>
      <c r="F83" s="184"/>
      <c r="G83" s="185">
        <f t="shared" si="28"/>
        <v>0</v>
      </c>
      <c r="H83" s="184"/>
      <c r="I83" s="185">
        <f t="shared" si="29"/>
        <v>0</v>
      </c>
      <c r="J83" s="184"/>
      <c r="K83" s="185">
        <f t="shared" si="30"/>
        <v>0</v>
      </c>
      <c r="L83" s="185">
        <v>21</v>
      </c>
      <c r="M83" s="185">
        <f t="shared" si="31"/>
        <v>0</v>
      </c>
      <c r="N83" s="185">
        <v>2.3000000000000001E-4</v>
      </c>
      <c r="O83" s="185">
        <f t="shared" si="32"/>
        <v>0</v>
      </c>
      <c r="P83" s="185">
        <v>0</v>
      </c>
      <c r="Q83" s="185">
        <f t="shared" si="33"/>
        <v>0</v>
      </c>
      <c r="R83" s="185" t="s">
        <v>262</v>
      </c>
      <c r="S83" s="185" t="s">
        <v>198</v>
      </c>
      <c r="T83" s="186" t="s">
        <v>216</v>
      </c>
      <c r="U83" s="162">
        <v>0</v>
      </c>
      <c r="V83" s="162">
        <f t="shared" si="34"/>
        <v>0</v>
      </c>
      <c r="W83" s="162"/>
      <c r="X83" s="152"/>
      <c r="Y83" s="152"/>
      <c r="Z83" s="152"/>
      <c r="AA83" s="152"/>
      <c r="AB83" s="152"/>
      <c r="AC83" s="152"/>
      <c r="AD83" s="152"/>
      <c r="AE83" s="152"/>
      <c r="AF83" s="152"/>
      <c r="AG83" s="152" t="s">
        <v>602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51</v>
      </c>
      <c r="B84" s="181" t="s">
        <v>944</v>
      </c>
      <c r="C84" s="193" t="s">
        <v>945</v>
      </c>
      <c r="D84" s="182" t="s">
        <v>253</v>
      </c>
      <c r="E84" s="183">
        <v>2</v>
      </c>
      <c r="F84" s="184"/>
      <c r="G84" s="185">
        <f t="shared" si="28"/>
        <v>0</v>
      </c>
      <c r="H84" s="184"/>
      <c r="I84" s="185">
        <f t="shared" si="29"/>
        <v>0</v>
      </c>
      <c r="J84" s="184"/>
      <c r="K84" s="185">
        <f t="shared" si="30"/>
        <v>0</v>
      </c>
      <c r="L84" s="185">
        <v>21</v>
      </c>
      <c r="M84" s="185">
        <f t="shared" si="31"/>
        <v>0</v>
      </c>
      <c r="N84" s="185">
        <v>7.0099999999999997E-3</v>
      </c>
      <c r="O84" s="185">
        <f t="shared" si="32"/>
        <v>0.01</v>
      </c>
      <c r="P84" s="185">
        <v>0</v>
      </c>
      <c r="Q84" s="185">
        <f t="shared" si="33"/>
        <v>0</v>
      </c>
      <c r="R84" s="185" t="s">
        <v>262</v>
      </c>
      <c r="S84" s="185" t="s">
        <v>198</v>
      </c>
      <c r="T84" s="186" t="s">
        <v>216</v>
      </c>
      <c r="U84" s="162">
        <v>0</v>
      </c>
      <c r="V84" s="162">
        <f t="shared" si="34"/>
        <v>0</v>
      </c>
      <c r="W84" s="162"/>
      <c r="X84" s="152"/>
      <c r="Y84" s="152"/>
      <c r="Z84" s="152"/>
      <c r="AA84" s="152"/>
      <c r="AB84" s="152"/>
      <c r="AC84" s="152"/>
      <c r="AD84" s="152"/>
      <c r="AE84" s="152"/>
      <c r="AF84" s="152"/>
      <c r="AG84" s="152" t="s">
        <v>602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2.5" outlineLevel="1" x14ac:dyDescent="0.2">
      <c r="A85" s="180">
        <v>52</v>
      </c>
      <c r="B85" s="181" t="s">
        <v>946</v>
      </c>
      <c r="C85" s="193" t="s">
        <v>947</v>
      </c>
      <c r="D85" s="182" t="s">
        <v>253</v>
      </c>
      <c r="E85" s="183">
        <v>2</v>
      </c>
      <c r="F85" s="184"/>
      <c r="G85" s="185">
        <f t="shared" si="28"/>
        <v>0</v>
      </c>
      <c r="H85" s="184"/>
      <c r="I85" s="185">
        <f t="shared" si="29"/>
        <v>0</v>
      </c>
      <c r="J85" s="184"/>
      <c r="K85" s="185">
        <f t="shared" si="30"/>
        <v>0</v>
      </c>
      <c r="L85" s="185">
        <v>21</v>
      </c>
      <c r="M85" s="185">
        <f t="shared" si="31"/>
        <v>0</v>
      </c>
      <c r="N85" s="185">
        <v>3.2000000000000003E-4</v>
      </c>
      <c r="O85" s="185">
        <f t="shared" si="32"/>
        <v>0</v>
      </c>
      <c r="P85" s="185">
        <v>0</v>
      </c>
      <c r="Q85" s="185">
        <f t="shared" si="33"/>
        <v>0</v>
      </c>
      <c r="R85" s="185" t="s">
        <v>262</v>
      </c>
      <c r="S85" s="185" t="s">
        <v>198</v>
      </c>
      <c r="T85" s="186" t="s">
        <v>216</v>
      </c>
      <c r="U85" s="162">
        <v>0</v>
      </c>
      <c r="V85" s="162">
        <f t="shared" si="34"/>
        <v>0</v>
      </c>
      <c r="W85" s="162"/>
      <c r="X85" s="152"/>
      <c r="Y85" s="152"/>
      <c r="Z85" s="152"/>
      <c r="AA85" s="152"/>
      <c r="AB85" s="152"/>
      <c r="AC85" s="152"/>
      <c r="AD85" s="152"/>
      <c r="AE85" s="152"/>
      <c r="AF85" s="152"/>
      <c r="AG85" s="152" t="s">
        <v>602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53</v>
      </c>
      <c r="B86" s="181" t="s">
        <v>948</v>
      </c>
      <c r="C86" s="193" t="s">
        <v>949</v>
      </c>
      <c r="D86" s="182" t="s">
        <v>253</v>
      </c>
      <c r="E86" s="183">
        <v>1</v>
      </c>
      <c r="F86" s="184"/>
      <c r="G86" s="185">
        <f t="shared" si="28"/>
        <v>0</v>
      </c>
      <c r="H86" s="184"/>
      <c r="I86" s="185">
        <f t="shared" si="29"/>
        <v>0</v>
      </c>
      <c r="J86" s="184"/>
      <c r="K86" s="185">
        <f t="shared" si="30"/>
        <v>0</v>
      </c>
      <c r="L86" s="185">
        <v>21</v>
      </c>
      <c r="M86" s="185">
        <f t="shared" si="31"/>
        <v>0</v>
      </c>
      <c r="N86" s="185">
        <v>0</v>
      </c>
      <c r="O86" s="185">
        <f t="shared" si="32"/>
        <v>0</v>
      </c>
      <c r="P86" s="185">
        <v>0</v>
      </c>
      <c r="Q86" s="185">
        <f t="shared" si="33"/>
        <v>0</v>
      </c>
      <c r="R86" s="185" t="s">
        <v>262</v>
      </c>
      <c r="S86" s="185" t="s">
        <v>198</v>
      </c>
      <c r="T86" s="186" t="s">
        <v>216</v>
      </c>
      <c r="U86" s="162">
        <v>0</v>
      </c>
      <c r="V86" s="162">
        <f t="shared" si="34"/>
        <v>0</v>
      </c>
      <c r="W86" s="162"/>
      <c r="X86" s="152"/>
      <c r="Y86" s="152"/>
      <c r="Z86" s="152"/>
      <c r="AA86" s="152"/>
      <c r="AB86" s="152"/>
      <c r="AC86" s="152"/>
      <c r="AD86" s="152"/>
      <c r="AE86" s="152"/>
      <c r="AF86" s="152"/>
      <c r="AG86" s="152" t="s">
        <v>602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x14ac:dyDescent="0.2">
      <c r="A87" s="180">
        <v>54</v>
      </c>
      <c r="B87" s="181" t="s">
        <v>950</v>
      </c>
      <c r="C87" s="193" t="s">
        <v>951</v>
      </c>
      <c r="D87" s="182" t="s">
        <v>253</v>
      </c>
      <c r="E87" s="183">
        <v>21</v>
      </c>
      <c r="F87" s="184"/>
      <c r="G87" s="185">
        <f t="shared" si="28"/>
        <v>0</v>
      </c>
      <c r="H87" s="184"/>
      <c r="I87" s="185">
        <f t="shared" si="29"/>
        <v>0</v>
      </c>
      <c r="J87" s="184"/>
      <c r="K87" s="185">
        <f t="shared" si="30"/>
        <v>0</v>
      </c>
      <c r="L87" s="185">
        <v>21</v>
      </c>
      <c r="M87" s="185">
        <f t="shared" si="31"/>
        <v>0</v>
      </c>
      <c r="N87" s="185">
        <v>2.0000000000000001E-4</v>
      </c>
      <c r="O87" s="185">
        <f t="shared" si="32"/>
        <v>0</v>
      </c>
      <c r="P87" s="185">
        <v>0</v>
      </c>
      <c r="Q87" s="185">
        <f t="shared" si="33"/>
        <v>0</v>
      </c>
      <c r="R87" s="185" t="s">
        <v>262</v>
      </c>
      <c r="S87" s="185" t="s">
        <v>198</v>
      </c>
      <c r="T87" s="186" t="s">
        <v>216</v>
      </c>
      <c r="U87" s="162">
        <v>0</v>
      </c>
      <c r="V87" s="162">
        <f t="shared" si="34"/>
        <v>0</v>
      </c>
      <c r="W87" s="162"/>
      <c r="X87" s="152"/>
      <c r="Y87" s="152"/>
      <c r="Z87" s="152"/>
      <c r="AA87" s="152"/>
      <c r="AB87" s="152"/>
      <c r="AC87" s="152"/>
      <c r="AD87" s="152"/>
      <c r="AE87" s="152"/>
      <c r="AF87" s="152"/>
      <c r="AG87" s="152" t="s">
        <v>602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80">
        <v>55</v>
      </c>
      <c r="B88" s="181" t="s">
        <v>952</v>
      </c>
      <c r="C88" s="193" t="s">
        <v>953</v>
      </c>
      <c r="D88" s="182" t="s">
        <v>253</v>
      </c>
      <c r="E88" s="183">
        <v>2</v>
      </c>
      <c r="F88" s="184"/>
      <c r="G88" s="185">
        <f t="shared" si="28"/>
        <v>0</v>
      </c>
      <c r="H88" s="184"/>
      <c r="I88" s="185">
        <f t="shared" si="29"/>
        <v>0</v>
      </c>
      <c r="J88" s="184"/>
      <c r="K88" s="185">
        <f t="shared" si="30"/>
        <v>0</v>
      </c>
      <c r="L88" s="185">
        <v>21</v>
      </c>
      <c r="M88" s="185">
        <f t="shared" si="31"/>
        <v>0</v>
      </c>
      <c r="N88" s="185">
        <v>2.0000000000000001E-4</v>
      </c>
      <c r="O88" s="185">
        <f t="shared" si="32"/>
        <v>0</v>
      </c>
      <c r="P88" s="185">
        <v>0</v>
      </c>
      <c r="Q88" s="185">
        <f t="shared" si="33"/>
        <v>0</v>
      </c>
      <c r="R88" s="185" t="s">
        <v>262</v>
      </c>
      <c r="S88" s="185" t="s">
        <v>198</v>
      </c>
      <c r="T88" s="186" t="s">
        <v>216</v>
      </c>
      <c r="U88" s="162">
        <v>0</v>
      </c>
      <c r="V88" s="162">
        <f t="shared" si="34"/>
        <v>0</v>
      </c>
      <c r="W88" s="162"/>
      <c r="X88" s="152"/>
      <c r="Y88" s="152"/>
      <c r="Z88" s="152"/>
      <c r="AA88" s="152"/>
      <c r="AB88" s="152"/>
      <c r="AC88" s="152"/>
      <c r="AD88" s="152"/>
      <c r="AE88" s="152"/>
      <c r="AF88" s="152"/>
      <c r="AG88" s="152" t="s">
        <v>602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22.5" outlineLevel="1" x14ac:dyDescent="0.2">
      <c r="A89" s="180">
        <v>56</v>
      </c>
      <c r="B89" s="181" t="s">
        <v>954</v>
      </c>
      <c r="C89" s="193" t="s">
        <v>955</v>
      </c>
      <c r="D89" s="182" t="s">
        <v>253</v>
      </c>
      <c r="E89" s="183">
        <v>2</v>
      </c>
      <c r="F89" s="184"/>
      <c r="G89" s="185">
        <f t="shared" si="28"/>
        <v>0</v>
      </c>
      <c r="H89" s="184"/>
      <c r="I89" s="185">
        <f t="shared" si="29"/>
        <v>0</v>
      </c>
      <c r="J89" s="184"/>
      <c r="K89" s="185">
        <f t="shared" si="30"/>
        <v>0</v>
      </c>
      <c r="L89" s="185">
        <v>21</v>
      </c>
      <c r="M89" s="185">
        <f t="shared" si="31"/>
        <v>0</v>
      </c>
      <c r="N89" s="185">
        <v>1E-3</v>
      </c>
      <c r="O89" s="185">
        <f t="shared" si="32"/>
        <v>0</v>
      </c>
      <c r="P89" s="185">
        <v>0</v>
      </c>
      <c r="Q89" s="185">
        <f t="shared" si="33"/>
        <v>0</v>
      </c>
      <c r="R89" s="185" t="s">
        <v>262</v>
      </c>
      <c r="S89" s="185" t="s">
        <v>198</v>
      </c>
      <c r="T89" s="186" t="s">
        <v>216</v>
      </c>
      <c r="U89" s="162">
        <v>0</v>
      </c>
      <c r="V89" s="162">
        <f t="shared" si="34"/>
        <v>0</v>
      </c>
      <c r="W89" s="162"/>
      <c r="X89" s="152"/>
      <c r="Y89" s="152"/>
      <c r="Z89" s="152"/>
      <c r="AA89" s="152"/>
      <c r="AB89" s="152"/>
      <c r="AC89" s="152"/>
      <c r="AD89" s="152"/>
      <c r="AE89" s="152"/>
      <c r="AF89" s="152"/>
      <c r="AG89" s="152" t="s">
        <v>602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22.5" outlineLevel="1" x14ac:dyDescent="0.2">
      <c r="A90" s="180">
        <v>57</v>
      </c>
      <c r="B90" s="181" t="s">
        <v>956</v>
      </c>
      <c r="C90" s="193" t="s">
        <v>957</v>
      </c>
      <c r="D90" s="182" t="s">
        <v>253</v>
      </c>
      <c r="E90" s="183">
        <v>1</v>
      </c>
      <c r="F90" s="184"/>
      <c r="G90" s="185">
        <f t="shared" si="28"/>
        <v>0</v>
      </c>
      <c r="H90" s="184"/>
      <c r="I90" s="185">
        <f t="shared" si="29"/>
        <v>0</v>
      </c>
      <c r="J90" s="184"/>
      <c r="K90" s="185">
        <f t="shared" si="30"/>
        <v>0</v>
      </c>
      <c r="L90" s="185">
        <v>21</v>
      </c>
      <c r="M90" s="185">
        <f t="shared" si="31"/>
        <v>0</v>
      </c>
      <c r="N90" s="185">
        <v>1.1000000000000001E-3</v>
      </c>
      <c r="O90" s="185">
        <f t="shared" si="32"/>
        <v>0</v>
      </c>
      <c r="P90" s="185">
        <v>0</v>
      </c>
      <c r="Q90" s="185">
        <f t="shared" si="33"/>
        <v>0</v>
      </c>
      <c r="R90" s="185" t="s">
        <v>262</v>
      </c>
      <c r="S90" s="185" t="s">
        <v>198</v>
      </c>
      <c r="T90" s="186" t="s">
        <v>216</v>
      </c>
      <c r="U90" s="162">
        <v>0</v>
      </c>
      <c r="V90" s="162">
        <f t="shared" si="34"/>
        <v>0</v>
      </c>
      <c r="W90" s="162"/>
      <c r="X90" s="152"/>
      <c r="Y90" s="152"/>
      <c r="Z90" s="152"/>
      <c r="AA90" s="152"/>
      <c r="AB90" s="152"/>
      <c r="AC90" s="152"/>
      <c r="AD90" s="152"/>
      <c r="AE90" s="152"/>
      <c r="AF90" s="152"/>
      <c r="AG90" s="152" t="s">
        <v>602</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0">
        <v>58</v>
      </c>
      <c r="B91" s="181" t="s">
        <v>958</v>
      </c>
      <c r="C91" s="193" t="s">
        <v>959</v>
      </c>
      <c r="D91" s="182" t="s">
        <v>253</v>
      </c>
      <c r="E91" s="183">
        <v>8</v>
      </c>
      <c r="F91" s="184"/>
      <c r="G91" s="185">
        <f t="shared" si="28"/>
        <v>0</v>
      </c>
      <c r="H91" s="184"/>
      <c r="I91" s="185">
        <f t="shared" si="29"/>
        <v>0</v>
      </c>
      <c r="J91" s="184"/>
      <c r="K91" s="185">
        <f t="shared" si="30"/>
        <v>0</v>
      </c>
      <c r="L91" s="185">
        <v>21</v>
      </c>
      <c r="M91" s="185">
        <f t="shared" si="31"/>
        <v>0</v>
      </c>
      <c r="N91" s="185">
        <v>1.64E-3</v>
      </c>
      <c r="O91" s="185">
        <f t="shared" si="32"/>
        <v>0.01</v>
      </c>
      <c r="P91" s="185">
        <v>0</v>
      </c>
      <c r="Q91" s="185">
        <f t="shared" si="33"/>
        <v>0</v>
      </c>
      <c r="R91" s="185" t="s">
        <v>262</v>
      </c>
      <c r="S91" s="185" t="s">
        <v>198</v>
      </c>
      <c r="T91" s="186" t="s">
        <v>216</v>
      </c>
      <c r="U91" s="162">
        <v>0</v>
      </c>
      <c r="V91" s="162">
        <f t="shared" si="34"/>
        <v>0</v>
      </c>
      <c r="W91" s="162"/>
      <c r="X91" s="152"/>
      <c r="Y91" s="152"/>
      <c r="Z91" s="152"/>
      <c r="AA91" s="152"/>
      <c r="AB91" s="152"/>
      <c r="AC91" s="152"/>
      <c r="AD91" s="152"/>
      <c r="AE91" s="152"/>
      <c r="AF91" s="152"/>
      <c r="AG91" s="152" t="s">
        <v>602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22.5" outlineLevel="1" x14ac:dyDescent="0.2">
      <c r="A92" s="180">
        <v>59</v>
      </c>
      <c r="B92" s="181" t="s">
        <v>960</v>
      </c>
      <c r="C92" s="193" t="s">
        <v>961</v>
      </c>
      <c r="D92" s="182" t="s">
        <v>253</v>
      </c>
      <c r="E92" s="183">
        <v>1</v>
      </c>
      <c r="F92" s="184"/>
      <c r="G92" s="185">
        <f t="shared" si="28"/>
        <v>0</v>
      </c>
      <c r="H92" s="184"/>
      <c r="I92" s="185">
        <f t="shared" si="29"/>
        <v>0</v>
      </c>
      <c r="J92" s="184"/>
      <c r="K92" s="185">
        <f t="shared" si="30"/>
        <v>0</v>
      </c>
      <c r="L92" s="185">
        <v>21</v>
      </c>
      <c r="M92" s="185">
        <f t="shared" si="31"/>
        <v>0</v>
      </c>
      <c r="N92" s="185">
        <v>2.7000000000000001E-3</v>
      </c>
      <c r="O92" s="185">
        <f t="shared" si="32"/>
        <v>0</v>
      </c>
      <c r="P92" s="185">
        <v>0</v>
      </c>
      <c r="Q92" s="185">
        <f t="shared" si="33"/>
        <v>0</v>
      </c>
      <c r="R92" s="185" t="s">
        <v>262</v>
      </c>
      <c r="S92" s="185" t="s">
        <v>198</v>
      </c>
      <c r="T92" s="186" t="s">
        <v>216</v>
      </c>
      <c r="U92" s="162">
        <v>0</v>
      </c>
      <c r="V92" s="162">
        <f t="shared" si="34"/>
        <v>0</v>
      </c>
      <c r="W92" s="162"/>
      <c r="X92" s="152"/>
      <c r="Y92" s="152"/>
      <c r="Z92" s="152"/>
      <c r="AA92" s="152"/>
      <c r="AB92" s="152"/>
      <c r="AC92" s="152"/>
      <c r="AD92" s="152"/>
      <c r="AE92" s="152"/>
      <c r="AF92" s="152"/>
      <c r="AG92" s="152" t="s">
        <v>602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60</v>
      </c>
      <c r="B93" s="181" t="s">
        <v>962</v>
      </c>
      <c r="C93" s="193" t="s">
        <v>963</v>
      </c>
      <c r="D93" s="182" t="s">
        <v>253</v>
      </c>
      <c r="E93" s="183">
        <v>2</v>
      </c>
      <c r="F93" s="184"/>
      <c r="G93" s="185">
        <f t="shared" si="28"/>
        <v>0</v>
      </c>
      <c r="H93" s="184"/>
      <c r="I93" s="185">
        <f t="shared" si="29"/>
        <v>0</v>
      </c>
      <c r="J93" s="184"/>
      <c r="K93" s="185">
        <f t="shared" si="30"/>
        <v>0</v>
      </c>
      <c r="L93" s="185">
        <v>21</v>
      </c>
      <c r="M93" s="185">
        <f t="shared" si="31"/>
        <v>0</v>
      </c>
      <c r="N93" s="185">
        <v>8.0000000000000002E-3</v>
      </c>
      <c r="O93" s="185">
        <f t="shared" si="32"/>
        <v>0.02</v>
      </c>
      <c r="P93" s="185">
        <v>0</v>
      </c>
      <c r="Q93" s="185">
        <f t="shared" si="33"/>
        <v>0</v>
      </c>
      <c r="R93" s="185" t="s">
        <v>262</v>
      </c>
      <c r="S93" s="185" t="s">
        <v>198</v>
      </c>
      <c r="T93" s="186" t="s">
        <v>216</v>
      </c>
      <c r="U93" s="162">
        <v>0</v>
      </c>
      <c r="V93" s="162">
        <f t="shared" si="34"/>
        <v>0</v>
      </c>
      <c r="W93" s="162"/>
      <c r="X93" s="152"/>
      <c r="Y93" s="152"/>
      <c r="Z93" s="152"/>
      <c r="AA93" s="152"/>
      <c r="AB93" s="152"/>
      <c r="AC93" s="152"/>
      <c r="AD93" s="152"/>
      <c r="AE93" s="152"/>
      <c r="AF93" s="152"/>
      <c r="AG93" s="152" t="s">
        <v>602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22.5" outlineLevel="1" x14ac:dyDescent="0.2">
      <c r="A94" s="180">
        <v>61</v>
      </c>
      <c r="B94" s="181" t="s">
        <v>964</v>
      </c>
      <c r="C94" s="193" t="s">
        <v>965</v>
      </c>
      <c r="D94" s="182" t="s">
        <v>253</v>
      </c>
      <c r="E94" s="183">
        <v>2</v>
      </c>
      <c r="F94" s="184"/>
      <c r="G94" s="185">
        <f t="shared" si="28"/>
        <v>0</v>
      </c>
      <c r="H94" s="184"/>
      <c r="I94" s="185">
        <f t="shared" si="29"/>
        <v>0</v>
      </c>
      <c r="J94" s="184"/>
      <c r="K94" s="185">
        <f t="shared" si="30"/>
        <v>0</v>
      </c>
      <c r="L94" s="185">
        <v>21</v>
      </c>
      <c r="M94" s="185">
        <f t="shared" si="31"/>
        <v>0</v>
      </c>
      <c r="N94" s="185">
        <v>1.55E-2</v>
      </c>
      <c r="O94" s="185">
        <f t="shared" si="32"/>
        <v>0.03</v>
      </c>
      <c r="P94" s="185">
        <v>0</v>
      </c>
      <c r="Q94" s="185">
        <f t="shared" si="33"/>
        <v>0</v>
      </c>
      <c r="R94" s="185" t="s">
        <v>262</v>
      </c>
      <c r="S94" s="185" t="s">
        <v>198</v>
      </c>
      <c r="T94" s="186" t="s">
        <v>216</v>
      </c>
      <c r="U94" s="162">
        <v>0</v>
      </c>
      <c r="V94" s="162">
        <f t="shared" si="34"/>
        <v>0</v>
      </c>
      <c r="W94" s="162"/>
      <c r="X94" s="152"/>
      <c r="Y94" s="152"/>
      <c r="Z94" s="152"/>
      <c r="AA94" s="152"/>
      <c r="AB94" s="152"/>
      <c r="AC94" s="152"/>
      <c r="AD94" s="152"/>
      <c r="AE94" s="152"/>
      <c r="AF94" s="152"/>
      <c r="AG94" s="152" t="s">
        <v>602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2.5" outlineLevel="1" x14ac:dyDescent="0.2">
      <c r="A95" s="180">
        <v>62</v>
      </c>
      <c r="B95" s="181" t="s">
        <v>966</v>
      </c>
      <c r="C95" s="193" t="s">
        <v>967</v>
      </c>
      <c r="D95" s="182" t="s">
        <v>253</v>
      </c>
      <c r="E95" s="183">
        <v>1</v>
      </c>
      <c r="F95" s="184"/>
      <c r="G95" s="185">
        <f t="shared" si="28"/>
        <v>0</v>
      </c>
      <c r="H95" s="184"/>
      <c r="I95" s="185">
        <f t="shared" si="29"/>
        <v>0</v>
      </c>
      <c r="J95" s="184"/>
      <c r="K95" s="185">
        <f t="shared" si="30"/>
        <v>0</v>
      </c>
      <c r="L95" s="185">
        <v>21</v>
      </c>
      <c r="M95" s="185">
        <f t="shared" si="31"/>
        <v>0</v>
      </c>
      <c r="N95" s="185">
        <v>1.4E-2</v>
      </c>
      <c r="O95" s="185">
        <f t="shared" si="32"/>
        <v>0.01</v>
      </c>
      <c r="P95" s="185">
        <v>0</v>
      </c>
      <c r="Q95" s="185">
        <f t="shared" si="33"/>
        <v>0</v>
      </c>
      <c r="R95" s="185" t="s">
        <v>262</v>
      </c>
      <c r="S95" s="185" t="s">
        <v>198</v>
      </c>
      <c r="T95" s="186" t="s">
        <v>216</v>
      </c>
      <c r="U95" s="162">
        <v>0</v>
      </c>
      <c r="V95" s="162">
        <f t="shared" si="34"/>
        <v>0</v>
      </c>
      <c r="W95" s="162"/>
      <c r="X95" s="152"/>
      <c r="Y95" s="152"/>
      <c r="Z95" s="152"/>
      <c r="AA95" s="152"/>
      <c r="AB95" s="152"/>
      <c r="AC95" s="152"/>
      <c r="AD95" s="152"/>
      <c r="AE95" s="152"/>
      <c r="AF95" s="152"/>
      <c r="AG95" s="152" t="s">
        <v>602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63</v>
      </c>
      <c r="B96" s="174" t="s">
        <v>968</v>
      </c>
      <c r="C96" s="191" t="s">
        <v>969</v>
      </c>
      <c r="D96" s="175" t="s">
        <v>230</v>
      </c>
      <c r="E96" s="176">
        <v>0.11359</v>
      </c>
      <c r="F96" s="177"/>
      <c r="G96" s="178">
        <f t="shared" si="28"/>
        <v>0</v>
      </c>
      <c r="H96" s="177"/>
      <c r="I96" s="178">
        <f t="shared" si="29"/>
        <v>0</v>
      </c>
      <c r="J96" s="177"/>
      <c r="K96" s="178">
        <f t="shared" si="30"/>
        <v>0</v>
      </c>
      <c r="L96" s="178">
        <v>21</v>
      </c>
      <c r="M96" s="178">
        <f t="shared" si="31"/>
        <v>0</v>
      </c>
      <c r="N96" s="178">
        <v>0</v>
      </c>
      <c r="O96" s="178">
        <f t="shared" si="32"/>
        <v>0</v>
      </c>
      <c r="P96" s="178">
        <v>0</v>
      </c>
      <c r="Q96" s="178">
        <f t="shared" si="33"/>
        <v>0</v>
      </c>
      <c r="R96" s="178" t="s">
        <v>831</v>
      </c>
      <c r="S96" s="178" t="s">
        <v>198</v>
      </c>
      <c r="T96" s="179" t="s">
        <v>216</v>
      </c>
      <c r="U96" s="162">
        <v>1.5169999999999999</v>
      </c>
      <c r="V96" s="162">
        <f t="shared" si="34"/>
        <v>0.17</v>
      </c>
      <c r="W96" s="162"/>
      <c r="X96" s="152"/>
      <c r="Y96" s="152"/>
      <c r="Z96" s="152"/>
      <c r="AA96" s="152"/>
      <c r="AB96" s="152"/>
      <c r="AC96" s="152"/>
      <c r="AD96" s="152"/>
      <c r="AE96" s="152"/>
      <c r="AF96" s="152"/>
      <c r="AG96" s="152" t="s">
        <v>606</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5" t="s">
        <v>738</v>
      </c>
      <c r="D97" s="276"/>
      <c r="E97" s="276"/>
      <c r="F97" s="276"/>
      <c r="G97" s="276"/>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201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7" t="s">
        <v>192</v>
      </c>
      <c r="B98" s="168" t="s">
        <v>160</v>
      </c>
      <c r="C98" s="190" t="s">
        <v>161</v>
      </c>
      <c r="D98" s="169"/>
      <c r="E98" s="170"/>
      <c r="F98" s="171"/>
      <c r="G98" s="171">
        <f>SUMIF(AG99:AG105,"&lt;&gt;NOR",G99:G105)</f>
        <v>0</v>
      </c>
      <c r="H98" s="171"/>
      <c r="I98" s="171">
        <f>SUM(I99:I105)</f>
        <v>0</v>
      </c>
      <c r="J98" s="171"/>
      <c r="K98" s="171">
        <f>SUM(K99:K105)</f>
        <v>0</v>
      </c>
      <c r="L98" s="171"/>
      <c r="M98" s="171">
        <f>SUM(M99:M105)</f>
        <v>0</v>
      </c>
      <c r="N98" s="171"/>
      <c r="O98" s="171">
        <f>SUM(O99:O105)</f>
        <v>0</v>
      </c>
      <c r="P98" s="171"/>
      <c r="Q98" s="171">
        <f>SUM(Q99:Q105)</f>
        <v>0</v>
      </c>
      <c r="R98" s="171"/>
      <c r="S98" s="171"/>
      <c r="T98" s="172"/>
      <c r="U98" s="166"/>
      <c r="V98" s="166">
        <f>SUM(V99:V105)</f>
        <v>1.7</v>
      </c>
      <c r="W98" s="166"/>
      <c r="AG98" t="s">
        <v>193</v>
      </c>
    </row>
    <row r="99" spans="1:60" outlineLevel="1" x14ac:dyDescent="0.2">
      <c r="A99" s="180">
        <v>64</v>
      </c>
      <c r="B99" s="181" t="s">
        <v>970</v>
      </c>
      <c r="C99" s="193" t="s">
        <v>971</v>
      </c>
      <c r="D99" s="182" t="s">
        <v>230</v>
      </c>
      <c r="E99" s="183">
        <v>0.37925999999999999</v>
      </c>
      <c r="F99" s="184"/>
      <c r="G99" s="185">
        <f t="shared" ref="G99:G105" si="35">ROUND(E99*F99,2)</f>
        <v>0</v>
      </c>
      <c r="H99" s="184"/>
      <c r="I99" s="185">
        <f t="shared" ref="I99:I105" si="36">ROUND(E99*H99,2)</f>
        <v>0</v>
      </c>
      <c r="J99" s="184"/>
      <c r="K99" s="185">
        <f t="shared" ref="K99:K105" si="37">ROUND(E99*J99,2)</f>
        <v>0</v>
      </c>
      <c r="L99" s="185">
        <v>21</v>
      </c>
      <c r="M99" s="185">
        <f t="shared" ref="M99:M105" si="38">G99*(1+L99/100)</f>
        <v>0</v>
      </c>
      <c r="N99" s="185">
        <v>0</v>
      </c>
      <c r="O99" s="185">
        <f t="shared" ref="O99:O105" si="39">ROUND(E99*N99,2)</f>
        <v>0</v>
      </c>
      <c r="P99" s="185">
        <v>0</v>
      </c>
      <c r="Q99" s="185">
        <f t="shared" ref="Q99:Q105" si="40">ROUND(E99*P99,2)</f>
        <v>0</v>
      </c>
      <c r="R99" s="185"/>
      <c r="S99" s="185" t="s">
        <v>198</v>
      </c>
      <c r="T99" s="186" t="s">
        <v>216</v>
      </c>
      <c r="U99" s="162">
        <v>2.6120000000000001</v>
      </c>
      <c r="V99" s="162">
        <f t="shared" ref="V99:V105" si="41">ROUND(E99*U99,2)</f>
        <v>0.99</v>
      </c>
      <c r="W99" s="162"/>
      <c r="X99" s="152"/>
      <c r="Y99" s="152"/>
      <c r="Z99" s="152"/>
      <c r="AA99" s="152"/>
      <c r="AB99" s="152"/>
      <c r="AC99" s="152"/>
      <c r="AD99" s="152"/>
      <c r="AE99" s="152"/>
      <c r="AF99" s="152"/>
      <c r="AG99" s="152" t="s">
        <v>972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80">
        <v>65</v>
      </c>
      <c r="B100" s="181" t="s">
        <v>809</v>
      </c>
      <c r="C100" s="193" t="s">
        <v>810</v>
      </c>
      <c r="D100" s="182" t="s">
        <v>230</v>
      </c>
      <c r="E100" s="183">
        <v>0.37925999999999999</v>
      </c>
      <c r="F100" s="184"/>
      <c r="G100" s="185">
        <f t="shared" si="35"/>
        <v>0</v>
      </c>
      <c r="H100" s="184"/>
      <c r="I100" s="185">
        <f t="shared" si="36"/>
        <v>0</v>
      </c>
      <c r="J100" s="184"/>
      <c r="K100" s="185">
        <f t="shared" si="37"/>
        <v>0</v>
      </c>
      <c r="L100" s="185">
        <v>21</v>
      </c>
      <c r="M100" s="185">
        <f t="shared" si="38"/>
        <v>0</v>
      </c>
      <c r="N100" s="185">
        <v>0</v>
      </c>
      <c r="O100" s="185">
        <f t="shared" si="39"/>
        <v>0</v>
      </c>
      <c r="P100" s="185">
        <v>0</v>
      </c>
      <c r="Q100" s="185">
        <f t="shared" si="40"/>
        <v>0</v>
      </c>
      <c r="R100" s="185" t="s">
        <v>444</v>
      </c>
      <c r="S100" s="185" t="s">
        <v>198</v>
      </c>
      <c r="T100" s="186" t="s">
        <v>216</v>
      </c>
      <c r="U100" s="162">
        <v>0.49</v>
      </c>
      <c r="V100" s="162">
        <f t="shared" si="41"/>
        <v>0.19</v>
      </c>
      <c r="W100" s="162"/>
      <c r="X100" s="152"/>
      <c r="Y100" s="152"/>
      <c r="Z100" s="152"/>
      <c r="AA100" s="152"/>
      <c r="AB100" s="152"/>
      <c r="AC100" s="152"/>
      <c r="AD100" s="152"/>
      <c r="AE100" s="152"/>
      <c r="AF100" s="152"/>
      <c r="AG100" s="152" t="s">
        <v>972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80">
        <v>66</v>
      </c>
      <c r="B101" s="181" t="s">
        <v>811</v>
      </c>
      <c r="C101" s="193" t="s">
        <v>812</v>
      </c>
      <c r="D101" s="182" t="s">
        <v>230</v>
      </c>
      <c r="E101" s="183">
        <v>5.3096399999999999</v>
      </c>
      <c r="F101" s="184"/>
      <c r="G101" s="185">
        <f t="shared" si="35"/>
        <v>0</v>
      </c>
      <c r="H101" s="184"/>
      <c r="I101" s="185">
        <f t="shared" si="36"/>
        <v>0</v>
      </c>
      <c r="J101" s="184"/>
      <c r="K101" s="185">
        <f t="shared" si="37"/>
        <v>0</v>
      </c>
      <c r="L101" s="185">
        <v>21</v>
      </c>
      <c r="M101" s="185">
        <f t="shared" si="38"/>
        <v>0</v>
      </c>
      <c r="N101" s="185">
        <v>0</v>
      </c>
      <c r="O101" s="185">
        <f t="shared" si="39"/>
        <v>0</v>
      </c>
      <c r="P101" s="185">
        <v>0</v>
      </c>
      <c r="Q101" s="185">
        <f t="shared" si="40"/>
        <v>0</v>
      </c>
      <c r="R101" s="185" t="s">
        <v>444</v>
      </c>
      <c r="S101" s="185" t="s">
        <v>198</v>
      </c>
      <c r="T101" s="186" t="s">
        <v>216</v>
      </c>
      <c r="U101" s="162">
        <v>0</v>
      </c>
      <c r="V101" s="162">
        <f t="shared" si="41"/>
        <v>0</v>
      </c>
      <c r="W101" s="162"/>
      <c r="X101" s="152"/>
      <c r="Y101" s="152"/>
      <c r="Z101" s="152"/>
      <c r="AA101" s="152"/>
      <c r="AB101" s="152"/>
      <c r="AC101" s="152"/>
      <c r="AD101" s="152"/>
      <c r="AE101" s="152"/>
      <c r="AF101" s="152"/>
      <c r="AG101" s="152" t="s">
        <v>972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80">
        <v>67</v>
      </c>
      <c r="B102" s="181" t="s">
        <v>813</v>
      </c>
      <c r="C102" s="193" t="s">
        <v>814</v>
      </c>
      <c r="D102" s="182" t="s">
        <v>230</v>
      </c>
      <c r="E102" s="183">
        <v>0.37925999999999999</v>
      </c>
      <c r="F102" s="184"/>
      <c r="G102" s="185">
        <f t="shared" si="35"/>
        <v>0</v>
      </c>
      <c r="H102" s="184"/>
      <c r="I102" s="185">
        <f t="shared" si="36"/>
        <v>0</v>
      </c>
      <c r="J102" s="184"/>
      <c r="K102" s="185">
        <f t="shared" si="37"/>
        <v>0</v>
      </c>
      <c r="L102" s="185">
        <v>21</v>
      </c>
      <c r="M102" s="185">
        <f t="shared" si="38"/>
        <v>0</v>
      </c>
      <c r="N102" s="185">
        <v>0</v>
      </c>
      <c r="O102" s="185">
        <f t="shared" si="39"/>
        <v>0</v>
      </c>
      <c r="P102" s="185">
        <v>0</v>
      </c>
      <c r="Q102" s="185">
        <f t="shared" si="40"/>
        <v>0</v>
      </c>
      <c r="R102" s="185" t="s">
        <v>444</v>
      </c>
      <c r="S102" s="185" t="s">
        <v>198</v>
      </c>
      <c r="T102" s="186" t="s">
        <v>216</v>
      </c>
      <c r="U102" s="162">
        <v>0.94199999999999995</v>
      </c>
      <c r="V102" s="162">
        <f t="shared" si="41"/>
        <v>0.36</v>
      </c>
      <c r="W102" s="162"/>
      <c r="X102" s="152"/>
      <c r="Y102" s="152"/>
      <c r="Z102" s="152"/>
      <c r="AA102" s="152"/>
      <c r="AB102" s="152"/>
      <c r="AC102" s="152"/>
      <c r="AD102" s="152"/>
      <c r="AE102" s="152"/>
      <c r="AF102" s="152"/>
      <c r="AG102" s="152" t="s">
        <v>972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x14ac:dyDescent="0.2">
      <c r="A103" s="180">
        <v>68</v>
      </c>
      <c r="B103" s="181" t="s">
        <v>815</v>
      </c>
      <c r="C103" s="193" t="s">
        <v>816</v>
      </c>
      <c r="D103" s="182" t="s">
        <v>230</v>
      </c>
      <c r="E103" s="183">
        <v>1.5170399999999999</v>
      </c>
      <c r="F103" s="184"/>
      <c r="G103" s="185">
        <f t="shared" si="35"/>
        <v>0</v>
      </c>
      <c r="H103" s="184"/>
      <c r="I103" s="185">
        <f t="shared" si="36"/>
        <v>0</v>
      </c>
      <c r="J103" s="184"/>
      <c r="K103" s="185">
        <f t="shared" si="37"/>
        <v>0</v>
      </c>
      <c r="L103" s="185">
        <v>21</v>
      </c>
      <c r="M103" s="185">
        <f t="shared" si="38"/>
        <v>0</v>
      </c>
      <c r="N103" s="185">
        <v>0</v>
      </c>
      <c r="O103" s="185">
        <f t="shared" si="39"/>
        <v>0</v>
      </c>
      <c r="P103" s="185">
        <v>0</v>
      </c>
      <c r="Q103" s="185">
        <f t="shared" si="40"/>
        <v>0</v>
      </c>
      <c r="R103" s="185" t="s">
        <v>444</v>
      </c>
      <c r="S103" s="185" t="s">
        <v>198</v>
      </c>
      <c r="T103" s="186" t="s">
        <v>216</v>
      </c>
      <c r="U103" s="162">
        <v>0.105</v>
      </c>
      <c r="V103" s="162">
        <f t="shared" si="41"/>
        <v>0.16</v>
      </c>
      <c r="W103" s="162"/>
      <c r="X103" s="152"/>
      <c r="Y103" s="152"/>
      <c r="Z103" s="152"/>
      <c r="AA103" s="152"/>
      <c r="AB103" s="152"/>
      <c r="AC103" s="152"/>
      <c r="AD103" s="152"/>
      <c r="AE103" s="152"/>
      <c r="AF103" s="152"/>
      <c r="AG103" s="152" t="s">
        <v>972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69</v>
      </c>
      <c r="B104" s="181" t="s">
        <v>973</v>
      </c>
      <c r="C104" s="193" t="s">
        <v>974</v>
      </c>
      <c r="D104" s="182" t="s">
        <v>230</v>
      </c>
      <c r="E104" s="183">
        <v>0.37925999999999999</v>
      </c>
      <c r="F104" s="184"/>
      <c r="G104" s="185">
        <f t="shared" si="35"/>
        <v>0</v>
      </c>
      <c r="H104" s="184"/>
      <c r="I104" s="185">
        <f t="shared" si="36"/>
        <v>0</v>
      </c>
      <c r="J104" s="184"/>
      <c r="K104" s="185">
        <f t="shared" si="37"/>
        <v>0</v>
      </c>
      <c r="L104" s="185">
        <v>21</v>
      </c>
      <c r="M104" s="185">
        <f t="shared" si="38"/>
        <v>0</v>
      </c>
      <c r="N104" s="185">
        <v>0</v>
      </c>
      <c r="O104" s="185">
        <f t="shared" si="39"/>
        <v>0</v>
      </c>
      <c r="P104" s="185">
        <v>0</v>
      </c>
      <c r="Q104" s="185">
        <f t="shared" si="40"/>
        <v>0</v>
      </c>
      <c r="R104" s="185" t="s">
        <v>444</v>
      </c>
      <c r="S104" s="185" t="s">
        <v>198</v>
      </c>
      <c r="T104" s="186" t="s">
        <v>975</v>
      </c>
      <c r="U104" s="162">
        <v>0</v>
      </c>
      <c r="V104" s="162">
        <f t="shared" si="41"/>
        <v>0</v>
      </c>
      <c r="W104" s="162"/>
      <c r="X104" s="152"/>
      <c r="Y104" s="152"/>
      <c r="Z104" s="152"/>
      <c r="AA104" s="152"/>
      <c r="AB104" s="152"/>
      <c r="AC104" s="152"/>
      <c r="AD104" s="152"/>
      <c r="AE104" s="152"/>
      <c r="AF104" s="152"/>
      <c r="AG104" s="152" t="s">
        <v>972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73">
        <v>70</v>
      </c>
      <c r="B105" s="174" t="s">
        <v>976</v>
      </c>
      <c r="C105" s="191" t="s">
        <v>977</v>
      </c>
      <c r="D105" s="175" t="s">
        <v>230</v>
      </c>
      <c r="E105" s="176">
        <v>0.37925999999999999</v>
      </c>
      <c r="F105" s="177"/>
      <c r="G105" s="178">
        <f t="shared" si="35"/>
        <v>0</v>
      </c>
      <c r="H105" s="177"/>
      <c r="I105" s="178">
        <f t="shared" si="36"/>
        <v>0</v>
      </c>
      <c r="J105" s="177"/>
      <c r="K105" s="178">
        <f t="shared" si="37"/>
        <v>0</v>
      </c>
      <c r="L105" s="178">
        <v>21</v>
      </c>
      <c r="M105" s="178">
        <f t="shared" si="38"/>
        <v>0</v>
      </c>
      <c r="N105" s="178">
        <v>0</v>
      </c>
      <c r="O105" s="178">
        <f t="shared" si="39"/>
        <v>0</v>
      </c>
      <c r="P105" s="178">
        <v>0</v>
      </c>
      <c r="Q105" s="178">
        <f t="shared" si="40"/>
        <v>0</v>
      </c>
      <c r="R105" s="178"/>
      <c r="S105" s="178" t="s">
        <v>198</v>
      </c>
      <c r="T105" s="179" t="s">
        <v>216</v>
      </c>
      <c r="U105" s="162">
        <v>6.0000000000000001E-3</v>
      </c>
      <c r="V105" s="162">
        <f t="shared" si="41"/>
        <v>0</v>
      </c>
      <c r="W105" s="162"/>
      <c r="X105" s="152"/>
      <c r="Y105" s="152"/>
      <c r="Z105" s="152"/>
      <c r="AA105" s="152"/>
      <c r="AB105" s="152"/>
      <c r="AC105" s="152"/>
      <c r="AD105" s="152"/>
      <c r="AE105" s="152"/>
      <c r="AF105" s="152"/>
      <c r="AG105" s="152" t="s">
        <v>972</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x14ac:dyDescent="0.2">
      <c r="A106" s="5"/>
      <c r="B106" s="6"/>
      <c r="C106" s="195"/>
      <c r="D106" s="8"/>
      <c r="E106" s="5"/>
      <c r="F106" s="5"/>
      <c r="G106" s="5"/>
      <c r="H106" s="5"/>
      <c r="I106" s="5"/>
      <c r="J106" s="5"/>
      <c r="K106" s="5"/>
      <c r="L106" s="5"/>
      <c r="M106" s="5"/>
      <c r="N106" s="5"/>
      <c r="O106" s="5"/>
      <c r="P106" s="5"/>
      <c r="Q106" s="5"/>
      <c r="R106" s="5"/>
      <c r="S106" s="5"/>
      <c r="T106" s="5"/>
      <c r="U106" s="5"/>
      <c r="V106" s="5"/>
      <c r="W106" s="5"/>
      <c r="AE106">
        <v>15</v>
      </c>
      <c r="AF106">
        <v>21</v>
      </c>
    </row>
    <row r="107" spans="1:60" x14ac:dyDescent="0.2">
      <c r="A107" s="155"/>
      <c r="B107" s="156" t="s">
        <v>29</v>
      </c>
      <c r="C107" s="196"/>
      <c r="D107" s="157"/>
      <c r="E107" s="158"/>
      <c r="F107" s="158"/>
      <c r="G107" s="189">
        <f>G8+G11+G13+G35+G62+G98</f>
        <v>0</v>
      </c>
      <c r="H107" s="5"/>
      <c r="I107" s="5"/>
      <c r="J107" s="5"/>
      <c r="K107" s="5"/>
      <c r="L107" s="5"/>
      <c r="M107" s="5"/>
      <c r="N107" s="5"/>
      <c r="O107" s="5"/>
      <c r="P107" s="5"/>
      <c r="Q107" s="5"/>
      <c r="R107" s="5"/>
      <c r="S107" s="5"/>
      <c r="T107" s="5"/>
      <c r="U107" s="5"/>
      <c r="V107" s="5"/>
      <c r="W107" s="5"/>
      <c r="AE107">
        <f>SUMIF(L7:L105,AE106,G7:G105)</f>
        <v>0</v>
      </c>
      <c r="AF107">
        <f>SUMIF(L7:L105,AF106,G7:G105)</f>
        <v>0</v>
      </c>
      <c r="AG107" t="s">
        <v>822</v>
      </c>
    </row>
    <row r="108" spans="1:60" x14ac:dyDescent="0.2">
      <c r="C108" s="197"/>
      <c r="D108" s="143"/>
      <c r="AG108" t="s">
        <v>823</v>
      </c>
    </row>
    <row r="109" spans="1:60" x14ac:dyDescent="0.2">
      <c r="D109" s="143"/>
    </row>
    <row r="110" spans="1:60" x14ac:dyDescent="0.2">
      <c r="D110" s="143"/>
    </row>
    <row r="111" spans="1:60" x14ac:dyDescent="0.2">
      <c r="D111" s="143"/>
    </row>
    <row r="112" spans="1:60"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wvQKmuLFB1LMCRGaJ2x1sl4Z7iDirV1DE+yFfTPJegVzl6hxTaNvQ6xn8PlKjCg+KO14Y+R1GcT3ElrlNZO+dA==" saltValue="ww1wO0Q5/fV3GtcSBcAqqg==" spinCount="100000" sheet="1" objects="1" scenarios="1"/>
  <mergeCells count="14">
    <mergeCell ref="C21:G21"/>
    <mergeCell ref="A1:G1"/>
    <mergeCell ref="C2:G2"/>
    <mergeCell ref="C3:G3"/>
    <mergeCell ref="C4:G4"/>
    <mergeCell ref="C10:G10"/>
    <mergeCell ref="C75:G75"/>
    <mergeCell ref="C97:G97"/>
    <mergeCell ref="C25:G25"/>
    <mergeCell ref="C28:G28"/>
    <mergeCell ref="C34:G34"/>
    <mergeCell ref="C52:G52"/>
    <mergeCell ref="C61:G61"/>
    <mergeCell ref="C73:G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63.28515625" style="9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77" t="s">
        <v>167</v>
      </c>
      <c r="B1" s="277"/>
      <c r="C1" s="277"/>
      <c r="D1" s="277"/>
      <c r="E1" s="277"/>
      <c r="F1" s="277"/>
      <c r="G1" s="277"/>
      <c r="AG1" t="s">
        <v>168</v>
      </c>
    </row>
    <row r="2" spans="1:60" ht="24.95" customHeight="1" x14ac:dyDescent="0.2">
      <c r="A2" s="144" t="s">
        <v>7</v>
      </c>
      <c r="B2" s="76" t="s">
        <v>43</v>
      </c>
      <c r="C2" s="278" t="s">
        <v>44</v>
      </c>
      <c r="D2" s="279"/>
      <c r="E2" s="279"/>
      <c r="F2" s="279"/>
      <c r="G2" s="280"/>
      <c r="AG2" t="s">
        <v>169</v>
      </c>
    </row>
    <row r="3" spans="1:60" ht="24.95" customHeight="1" x14ac:dyDescent="0.2">
      <c r="A3" s="144" t="s">
        <v>8</v>
      </c>
      <c r="B3" s="76" t="s">
        <v>52</v>
      </c>
      <c r="C3" s="278" t="s">
        <v>53</v>
      </c>
      <c r="D3" s="279"/>
      <c r="E3" s="279"/>
      <c r="F3" s="279"/>
      <c r="G3" s="280"/>
      <c r="AC3" s="91" t="s">
        <v>169</v>
      </c>
      <c r="AG3" t="s">
        <v>170</v>
      </c>
    </row>
    <row r="4" spans="1:60" ht="24.95" customHeight="1" x14ac:dyDescent="0.2">
      <c r="A4" s="145" t="s">
        <v>9</v>
      </c>
      <c r="B4" s="146" t="s">
        <v>58</v>
      </c>
      <c r="C4" s="281" t="s">
        <v>59</v>
      </c>
      <c r="D4" s="282"/>
      <c r="E4" s="282"/>
      <c r="F4" s="282"/>
      <c r="G4" s="283"/>
      <c r="AG4" t="s">
        <v>171</v>
      </c>
    </row>
    <row r="5" spans="1:60" x14ac:dyDescent="0.2">
      <c r="D5" s="143"/>
    </row>
    <row r="6" spans="1:60" ht="38.25" x14ac:dyDescent="0.2">
      <c r="A6" s="148" t="s">
        <v>172</v>
      </c>
      <c r="B6" s="150" t="s">
        <v>173</v>
      </c>
      <c r="C6" s="150" t="s">
        <v>174</v>
      </c>
      <c r="D6" s="149" t="s">
        <v>175</v>
      </c>
      <c r="E6" s="148" t="s">
        <v>176</v>
      </c>
      <c r="F6" s="147" t="s">
        <v>177</v>
      </c>
      <c r="G6" s="148" t="s">
        <v>29</v>
      </c>
      <c r="H6" s="151" t="s">
        <v>30</v>
      </c>
      <c r="I6" s="151" t="s">
        <v>178</v>
      </c>
      <c r="J6" s="151" t="s">
        <v>31</v>
      </c>
      <c r="K6" s="151" t="s">
        <v>179</v>
      </c>
      <c r="L6" s="151" t="s">
        <v>180</v>
      </c>
      <c r="M6" s="151" t="s">
        <v>181</v>
      </c>
      <c r="N6" s="151" t="s">
        <v>182</v>
      </c>
      <c r="O6" s="151" t="s">
        <v>183</v>
      </c>
      <c r="P6" s="151" t="s">
        <v>184</v>
      </c>
      <c r="Q6" s="151" t="s">
        <v>185</v>
      </c>
      <c r="R6" s="151" t="s">
        <v>186</v>
      </c>
      <c r="S6" s="151" t="s">
        <v>187</v>
      </c>
      <c r="T6" s="151" t="s">
        <v>188</v>
      </c>
      <c r="U6" s="151" t="s">
        <v>189</v>
      </c>
      <c r="V6" s="151" t="s">
        <v>190</v>
      </c>
      <c r="W6" s="151" t="s">
        <v>191</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192</v>
      </c>
      <c r="B8" s="168" t="s">
        <v>102</v>
      </c>
      <c r="C8" s="190" t="s">
        <v>103</v>
      </c>
      <c r="D8" s="169"/>
      <c r="E8" s="170"/>
      <c r="F8" s="171"/>
      <c r="G8" s="171">
        <f>SUMIF(AG9:AG12,"&lt;&gt;NOR",G9:G12)</f>
        <v>0</v>
      </c>
      <c r="H8" s="171"/>
      <c r="I8" s="171">
        <f>SUM(I9:I12)</f>
        <v>0</v>
      </c>
      <c r="J8" s="171"/>
      <c r="K8" s="171">
        <f>SUM(K9:K12)</f>
        <v>0</v>
      </c>
      <c r="L8" s="171"/>
      <c r="M8" s="171">
        <f>SUM(M9:M12)</f>
        <v>0</v>
      </c>
      <c r="N8" s="171"/>
      <c r="O8" s="171">
        <f>SUM(O9:O12)</f>
        <v>0</v>
      </c>
      <c r="P8" s="171"/>
      <c r="Q8" s="171">
        <f>SUM(Q9:Q12)</f>
        <v>0</v>
      </c>
      <c r="R8" s="171"/>
      <c r="S8" s="171"/>
      <c r="T8" s="172"/>
      <c r="U8" s="166"/>
      <c r="V8" s="166">
        <f>SUM(V9:V12)</f>
        <v>0</v>
      </c>
      <c r="W8" s="166"/>
      <c r="AG8" t="s">
        <v>193</v>
      </c>
    </row>
    <row r="9" spans="1:60" outlineLevel="1" x14ac:dyDescent="0.2">
      <c r="A9" s="180">
        <v>1</v>
      </c>
      <c r="B9" s="181" t="s">
        <v>978</v>
      </c>
      <c r="C9" s="193" t="s">
        <v>979</v>
      </c>
      <c r="D9" s="182" t="s">
        <v>288</v>
      </c>
      <c r="E9" s="183">
        <v>66</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237</v>
      </c>
      <c r="T9" s="186" t="s">
        <v>238</v>
      </c>
      <c r="U9" s="162">
        <v>0</v>
      </c>
      <c r="V9" s="162">
        <f>ROUND(E9*U9,2)</f>
        <v>0</v>
      </c>
      <c r="W9" s="162"/>
      <c r="X9" s="152"/>
      <c r="Y9" s="152"/>
      <c r="Z9" s="152"/>
      <c r="AA9" s="152"/>
      <c r="AB9" s="152"/>
      <c r="AC9" s="152"/>
      <c r="AD9" s="152"/>
      <c r="AE9" s="152"/>
      <c r="AF9" s="152"/>
      <c r="AG9" s="152" t="s">
        <v>980</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981</v>
      </c>
      <c r="C10" s="193" t="s">
        <v>982</v>
      </c>
      <c r="D10" s="182" t="s">
        <v>288</v>
      </c>
      <c r="E10" s="183">
        <v>44</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237</v>
      </c>
      <c r="T10" s="186" t="s">
        <v>238</v>
      </c>
      <c r="U10" s="162">
        <v>0</v>
      </c>
      <c r="V10" s="162">
        <f>ROUND(E10*U10,2)</f>
        <v>0</v>
      </c>
      <c r="W10" s="162"/>
      <c r="X10" s="152"/>
      <c r="Y10" s="152"/>
      <c r="Z10" s="152"/>
      <c r="AA10" s="152"/>
      <c r="AB10" s="152"/>
      <c r="AC10" s="152"/>
      <c r="AD10" s="152"/>
      <c r="AE10" s="152"/>
      <c r="AF10" s="152"/>
      <c r="AG10" s="152" t="s">
        <v>199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983</v>
      </c>
      <c r="C11" s="193" t="s">
        <v>984</v>
      </c>
      <c r="D11" s="182" t="s">
        <v>288</v>
      </c>
      <c r="E11" s="183">
        <v>14</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237</v>
      </c>
      <c r="T11" s="186" t="s">
        <v>238</v>
      </c>
      <c r="U11" s="162">
        <v>0</v>
      </c>
      <c r="V11" s="162">
        <f>ROUND(E11*U11,2)</f>
        <v>0</v>
      </c>
      <c r="W11" s="162"/>
      <c r="X11" s="152"/>
      <c r="Y11" s="152"/>
      <c r="Z11" s="152"/>
      <c r="AA11" s="152"/>
      <c r="AB11" s="152"/>
      <c r="AC11" s="152"/>
      <c r="AD11" s="152"/>
      <c r="AE11" s="152"/>
      <c r="AF11" s="152"/>
      <c r="AG11" s="152" t="s">
        <v>199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985</v>
      </c>
      <c r="C12" s="193" t="s">
        <v>986</v>
      </c>
      <c r="D12" s="182" t="s">
        <v>288</v>
      </c>
      <c r="E12" s="183">
        <v>8</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237</v>
      </c>
      <c r="T12" s="186" t="s">
        <v>238</v>
      </c>
      <c r="U12" s="162">
        <v>0</v>
      </c>
      <c r="V12" s="162">
        <f>ROUND(E12*U12,2)</f>
        <v>0</v>
      </c>
      <c r="W12" s="162"/>
      <c r="X12" s="152"/>
      <c r="Y12" s="152"/>
      <c r="Z12" s="152"/>
      <c r="AA12" s="152"/>
      <c r="AB12" s="152"/>
      <c r="AC12" s="152"/>
      <c r="AD12" s="152"/>
      <c r="AE12" s="152"/>
      <c r="AF12" s="152"/>
      <c r="AG12" s="152" t="s">
        <v>199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167" t="s">
        <v>192</v>
      </c>
      <c r="B13" s="168" t="s">
        <v>110</v>
      </c>
      <c r="C13" s="190" t="s">
        <v>111</v>
      </c>
      <c r="D13" s="169"/>
      <c r="E13" s="170"/>
      <c r="F13" s="171"/>
      <c r="G13" s="171">
        <f>SUMIF(AG14:AG27,"&lt;&gt;NOR",G14:G27)</f>
        <v>0</v>
      </c>
      <c r="H13" s="171"/>
      <c r="I13" s="171">
        <f>SUM(I14:I27)</f>
        <v>0</v>
      </c>
      <c r="J13" s="171"/>
      <c r="K13" s="171">
        <f>SUM(K14:K27)</f>
        <v>0</v>
      </c>
      <c r="L13" s="171"/>
      <c r="M13" s="171">
        <f>SUM(M14:M27)</f>
        <v>0</v>
      </c>
      <c r="N13" s="171"/>
      <c r="O13" s="171">
        <f>SUM(O14:O27)</f>
        <v>9.9999999999999992E-2</v>
      </c>
      <c r="P13" s="171"/>
      <c r="Q13" s="171">
        <f>SUM(Q14:Q27)</f>
        <v>0.28999999999999998</v>
      </c>
      <c r="R13" s="171"/>
      <c r="S13" s="171"/>
      <c r="T13" s="172"/>
      <c r="U13" s="166"/>
      <c r="V13" s="166">
        <f>SUM(V14:V27)</f>
        <v>59.98</v>
      </c>
      <c r="W13" s="166"/>
      <c r="AG13" t="s">
        <v>193</v>
      </c>
    </row>
    <row r="14" spans="1:60" ht="22.5" outlineLevel="1" x14ac:dyDescent="0.2">
      <c r="A14" s="173">
        <v>5</v>
      </c>
      <c r="B14" s="174" t="s">
        <v>987</v>
      </c>
      <c r="C14" s="191" t="s">
        <v>988</v>
      </c>
      <c r="D14" s="175" t="s">
        <v>288</v>
      </c>
      <c r="E14" s="176">
        <v>85</v>
      </c>
      <c r="F14" s="177"/>
      <c r="G14" s="178">
        <f>ROUND(E14*F14,2)</f>
        <v>0</v>
      </c>
      <c r="H14" s="177"/>
      <c r="I14" s="178">
        <f>ROUND(E14*H14,2)</f>
        <v>0</v>
      </c>
      <c r="J14" s="177"/>
      <c r="K14" s="178">
        <f>ROUND(E14*J14,2)</f>
        <v>0</v>
      </c>
      <c r="L14" s="178">
        <v>21</v>
      </c>
      <c r="M14" s="178">
        <f>G14*(1+L14/100)</f>
        <v>0</v>
      </c>
      <c r="N14" s="178">
        <v>7.6000000000000004E-4</v>
      </c>
      <c r="O14" s="178">
        <f>ROUND(E14*N14,2)</f>
        <v>0.06</v>
      </c>
      <c r="P14" s="178">
        <v>0</v>
      </c>
      <c r="Q14" s="178">
        <f>ROUND(E14*P14,2)</f>
        <v>0</v>
      </c>
      <c r="R14" s="178" t="s">
        <v>989</v>
      </c>
      <c r="S14" s="178" t="s">
        <v>198</v>
      </c>
      <c r="T14" s="179" t="s">
        <v>216</v>
      </c>
      <c r="U14" s="162">
        <v>0.29737999999999998</v>
      </c>
      <c r="V14" s="162">
        <f>ROUND(E14*U14,2)</f>
        <v>25.28</v>
      </c>
      <c r="W14" s="162"/>
      <c r="X14" s="152"/>
      <c r="Y14" s="152"/>
      <c r="Z14" s="152"/>
      <c r="AA14" s="152"/>
      <c r="AB14" s="152"/>
      <c r="AC14" s="152"/>
      <c r="AD14" s="152"/>
      <c r="AE14" s="152"/>
      <c r="AF14" s="152"/>
      <c r="AG14" s="152" t="s">
        <v>591</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275" t="s">
        <v>990</v>
      </c>
      <c r="D15" s="276"/>
      <c r="E15" s="276"/>
      <c r="F15" s="276"/>
      <c r="G15" s="276"/>
      <c r="H15" s="162"/>
      <c r="I15" s="162"/>
      <c r="J15" s="162"/>
      <c r="K15" s="162"/>
      <c r="L15" s="162"/>
      <c r="M15" s="162"/>
      <c r="N15" s="162"/>
      <c r="O15" s="162"/>
      <c r="P15" s="162"/>
      <c r="Q15" s="162"/>
      <c r="R15" s="162"/>
      <c r="S15" s="162"/>
      <c r="T15" s="162"/>
      <c r="U15" s="162"/>
      <c r="V15" s="162"/>
      <c r="W15" s="162"/>
      <c r="X15" s="152"/>
      <c r="Y15" s="152"/>
      <c r="Z15" s="152"/>
      <c r="AA15" s="152"/>
      <c r="AB15" s="152"/>
      <c r="AC15" s="152"/>
      <c r="AD15" s="152"/>
      <c r="AE15" s="152"/>
      <c r="AF15" s="152"/>
      <c r="AG15" s="152" t="s">
        <v>201</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73">
        <v>6</v>
      </c>
      <c r="B16" s="174" t="s">
        <v>991</v>
      </c>
      <c r="C16" s="191" t="s">
        <v>992</v>
      </c>
      <c r="D16" s="175" t="s">
        <v>288</v>
      </c>
      <c r="E16" s="176">
        <v>30</v>
      </c>
      <c r="F16" s="177"/>
      <c r="G16" s="178">
        <f>ROUND(E16*F16,2)</f>
        <v>0</v>
      </c>
      <c r="H16" s="177"/>
      <c r="I16" s="178">
        <f>ROUND(E16*H16,2)</f>
        <v>0</v>
      </c>
      <c r="J16" s="177"/>
      <c r="K16" s="178">
        <f>ROUND(E16*J16,2)</f>
        <v>0</v>
      </c>
      <c r="L16" s="178">
        <v>21</v>
      </c>
      <c r="M16" s="178">
        <f>G16*(1+L16/100)</f>
        <v>0</v>
      </c>
      <c r="N16" s="178">
        <v>1.01E-3</v>
      </c>
      <c r="O16" s="178">
        <f>ROUND(E16*N16,2)</f>
        <v>0.03</v>
      </c>
      <c r="P16" s="178">
        <v>0</v>
      </c>
      <c r="Q16" s="178">
        <f>ROUND(E16*P16,2)</f>
        <v>0</v>
      </c>
      <c r="R16" s="178" t="s">
        <v>989</v>
      </c>
      <c r="S16" s="178" t="s">
        <v>198</v>
      </c>
      <c r="T16" s="179" t="s">
        <v>216</v>
      </c>
      <c r="U16" s="162">
        <v>0.31738</v>
      </c>
      <c r="V16" s="162">
        <f>ROUND(E16*U16,2)</f>
        <v>9.52</v>
      </c>
      <c r="W16" s="162"/>
      <c r="X16" s="152"/>
      <c r="Y16" s="152"/>
      <c r="Z16" s="152"/>
      <c r="AA16" s="152"/>
      <c r="AB16" s="152"/>
      <c r="AC16" s="152"/>
      <c r="AD16" s="152"/>
      <c r="AE16" s="152"/>
      <c r="AF16" s="152"/>
      <c r="AG16" s="152" t="s">
        <v>591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5" t="s">
        <v>990</v>
      </c>
      <c r="D17" s="276"/>
      <c r="E17" s="276"/>
      <c r="F17" s="276"/>
      <c r="G17" s="276"/>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201</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73">
        <v>7</v>
      </c>
      <c r="B18" s="174" t="s">
        <v>991</v>
      </c>
      <c r="C18" s="191" t="s">
        <v>992</v>
      </c>
      <c r="D18" s="175" t="s">
        <v>288</v>
      </c>
      <c r="E18" s="176">
        <v>11</v>
      </c>
      <c r="F18" s="177"/>
      <c r="G18" s="178">
        <f>ROUND(E18*F18,2)</f>
        <v>0</v>
      </c>
      <c r="H18" s="177"/>
      <c r="I18" s="178">
        <f>ROUND(E18*H18,2)</f>
        <v>0</v>
      </c>
      <c r="J18" s="177"/>
      <c r="K18" s="178">
        <f>ROUND(E18*J18,2)</f>
        <v>0</v>
      </c>
      <c r="L18" s="178">
        <v>21</v>
      </c>
      <c r="M18" s="178">
        <f>G18*(1+L18/100)</f>
        <v>0</v>
      </c>
      <c r="N18" s="178">
        <v>1.01E-3</v>
      </c>
      <c r="O18" s="178">
        <f>ROUND(E18*N18,2)</f>
        <v>0.01</v>
      </c>
      <c r="P18" s="178">
        <v>0</v>
      </c>
      <c r="Q18" s="178">
        <f>ROUND(E18*P18,2)</f>
        <v>0</v>
      </c>
      <c r="R18" s="178" t="s">
        <v>989</v>
      </c>
      <c r="S18" s="178" t="s">
        <v>198</v>
      </c>
      <c r="T18" s="179" t="s">
        <v>216</v>
      </c>
      <c r="U18" s="162">
        <v>0.31738</v>
      </c>
      <c r="V18" s="162">
        <f>ROUND(E18*U18,2)</f>
        <v>3.49</v>
      </c>
      <c r="W18" s="162"/>
      <c r="X18" s="152"/>
      <c r="Y18" s="152"/>
      <c r="Z18" s="152"/>
      <c r="AA18" s="152"/>
      <c r="AB18" s="152"/>
      <c r="AC18" s="152"/>
      <c r="AD18" s="152"/>
      <c r="AE18" s="152"/>
      <c r="AF18" s="152"/>
      <c r="AG18" s="152" t="s">
        <v>591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75" t="s">
        <v>990</v>
      </c>
      <c r="D19" s="276"/>
      <c r="E19" s="276"/>
      <c r="F19" s="276"/>
      <c r="G19" s="276"/>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201</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x14ac:dyDescent="0.2">
      <c r="A20" s="180">
        <v>8</v>
      </c>
      <c r="B20" s="181" t="s">
        <v>993</v>
      </c>
      <c r="C20" s="193" t="s">
        <v>994</v>
      </c>
      <c r="D20" s="182" t="s">
        <v>253</v>
      </c>
      <c r="E20" s="183">
        <v>40</v>
      </c>
      <c r="F20" s="184"/>
      <c r="G20" s="185">
        <f t="shared" ref="G20:G27" si="0">ROUND(E20*F20,2)</f>
        <v>0</v>
      </c>
      <c r="H20" s="184"/>
      <c r="I20" s="185">
        <f t="shared" ref="I20:I27" si="1">ROUND(E20*H20,2)</f>
        <v>0</v>
      </c>
      <c r="J20" s="184"/>
      <c r="K20" s="185">
        <f t="shared" ref="K20:K27" si="2">ROUND(E20*J20,2)</f>
        <v>0</v>
      </c>
      <c r="L20" s="185">
        <v>21</v>
      </c>
      <c r="M20" s="185">
        <f t="shared" ref="M20:M27" si="3">G20*(1+L20/100)</f>
        <v>0</v>
      </c>
      <c r="N20" s="185">
        <v>0</v>
      </c>
      <c r="O20" s="185">
        <f t="shared" ref="O20:O27" si="4">ROUND(E20*N20,2)</f>
        <v>0</v>
      </c>
      <c r="P20" s="185">
        <v>0</v>
      </c>
      <c r="Q20" s="185">
        <f t="shared" ref="Q20:Q27" si="5">ROUND(E20*P20,2)</f>
        <v>0</v>
      </c>
      <c r="R20" s="185" t="s">
        <v>989</v>
      </c>
      <c r="S20" s="185" t="s">
        <v>198</v>
      </c>
      <c r="T20" s="186" t="s">
        <v>216</v>
      </c>
      <c r="U20" s="162">
        <v>0.23699999999999999</v>
      </c>
      <c r="V20" s="162">
        <f t="shared" ref="V20:V27" si="6">ROUND(E20*U20,2)</f>
        <v>9.48</v>
      </c>
      <c r="W20" s="162"/>
      <c r="X20" s="152"/>
      <c r="Y20" s="152"/>
      <c r="Z20" s="152"/>
      <c r="AA20" s="152"/>
      <c r="AB20" s="152"/>
      <c r="AC20" s="152"/>
      <c r="AD20" s="152"/>
      <c r="AE20" s="152"/>
      <c r="AF20" s="152"/>
      <c r="AG20" s="152" t="s">
        <v>591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x14ac:dyDescent="0.2">
      <c r="A21" s="180">
        <v>9</v>
      </c>
      <c r="B21" s="181" t="s">
        <v>995</v>
      </c>
      <c r="C21" s="193" t="s">
        <v>996</v>
      </c>
      <c r="D21" s="182" t="s">
        <v>288</v>
      </c>
      <c r="E21" s="183">
        <v>126</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t="s">
        <v>989</v>
      </c>
      <c r="S21" s="185" t="s">
        <v>198</v>
      </c>
      <c r="T21" s="186" t="s">
        <v>216</v>
      </c>
      <c r="U21" s="162">
        <v>2.1000000000000001E-2</v>
      </c>
      <c r="V21" s="162">
        <f t="shared" si="6"/>
        <v>2.65</v>
      </c>
      <c r="W21" s="162"/>
      <c r="X21" s="152"/>
      <c r="Y21" s="152"/>
      <c r="Z21" s="152"/>
      <c r="AA21" s="152"/>
      <c r="AB21" s="152"/>
      <c r="AC21" s="152"/>
      <c r="AD21" s="152"/>
      <c r="AE21" s="152"/>
      <c r="AF21" s="152"/>
      <c r="AG21" s="152" t="s">
        <v>591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10</v>
      </c>
      <c r="B22" s="181" t="s">
        <v>997</v>
      </c>
      <c r="C22" s="193" t="s">
        <v>998</v>
      </c>
      <c r="D22" s="182" t="s">
        <v>288</v>
      </c>
      <c r="E22" s="183">
        <v>25</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c r="S22" s="185" t="s">
        <v>237</v>
      </c>
      <c r="T22" s="186" t="s">
        <v>238</v>
      </c>
      <c r="U22" s="162">
        <v>0</v>
      </c>
      <c r="V22" s="162">
        <f t="shared" si="6"/>
        <v>0</v>
      </c>
      <c r="W22" s="162"/>
      <c r="X22" s="152"/>
      <c r="Y22" s="152"/>
      <c r="Z22" s="152"/>
      <c r="AA22" s="152"/>
      <c r="AB22" s="152"/>
      <c r="AC22" s="152"/>
      <c r="AD22" s="152"/>
      <c r="AE22" s="152"/>
      <c r="AF22" s="152"/>
      <c r="AG22" s="152" t="s">
        <v>199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11</v>
      </c>
      <c r="B23" s="181" t="s">
        <v>999</v>
      </c>
      <c r="C23" s="193" t="s">
        <v>1000</v>
      </c>
      <c r="D23" s="182" t="s">
        <v>288</v>
      </c>
      <c r="E23" s="183">
        <v>90</v>
      </c>
      <c r="F23" s="184"/>
      <c r="G23" s="185">
        <f t="shared" si="0"/>
        <v>0</v>
      </c>
      <c r="H23" s="184"/>
      <c r="I23" s="185">
        <f t="shared" si="1"/>
        <v>0</v>
      </c>
      <c r="J23" s="184"/>
      <c r="K23" s="185">
        <f t="shared" si="2"/>
        <v>0</v>
      </c>
      <c r="L23" s="185">
        <v>21</v>
      </c>
      <c r="M23" s="185">
        <f t="shared" si="3"/>
        <v>0</v>
      </c>
      <c r="N23" s="185">
        <v>2.0000000000000002E-5</v>
      </c>
      <c r="O23" s="185">
        <f t="shared" si="4"/>
        <v>0</v>
      </c>
      <c r="P23" s="185">
        <v>3.2000000000000002E-3</v>
      </c>
      <c r="Q23" s="185">
        <f t="shared" si="5"/>
        <v>0.28999999999999998</v>
      </c>
      <c r="R23" s="185" t="s">
        <v>989</v>
      </c>
      <c r="S23" s="185" t="s">
        <v>198</v>
      </c>
      <c r="T23" s="186" t="s">
        <v>216</v>
      </c>
      <c r="U23" s="162">
        <v>5.2999999999999999E-2</v>
      </c>
      <c r="V23" s="162">
        <f t="shared" si="6"/>
        <v>4.7699999999999996</v>
      </c>
      <c r="W23" s="162"/>
      <c r="X23" s="152"/>
      <c r="Y23" s="152"/>
      <c r="Z23" s="152"/>
      <c r="AA23" s="152"/>
      <c r="AB23" s="152"/>
      <c r="AC23" s="152"/>
      <c r="AD23" s="152"/>
      <c r="AE23" s="152"/>
      <c r="AF23" s="152"/>
      <c r="AG23" s="152" t="s">
        <v>591</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x14ac:dyDescent="0.2">
      <c r="A24" s="180">
        <v>12</v>
      </c>
      <c r="B24" s="181" t="s">
        <v>1001</v>
      </c>
      <c r="C24" s="193" t="s">
        <v>1002</v>
      </c>
      <c r="D24" s="182" t="s">
        <v>253</v>
      </c>
      <c r="E24" s="183">
        <v>2</v>
      </c>
      <c r="F24" s="184"/>
      <c r="G24" s="185">
        <f t="shared" si="0"/>
        <v>0</v>
      </c>
      <c r="H24" s="184"/>
      <c r="I24" s="185">
        <f t="shared" si="1"/>
        <v>0</v>
      </c>
      <c r="J24" s="184"/>
      <c r="K24" s="185">
        <f t="shared" si="2"/>
        <v>0</v>
      </c>
      <c r="L24" s="185">
        <v>21</v>
      </c>
      <c r="M24" s="185">
        <f t="shared" si="3"/>
        <v>0</v>
      </c>
      <c r="N24" s="185">
        <v>2.9999999999999997E-4</v>
      </c>
      <c r="O24" s="185">
        <f t="shared" si="4"/>
        <v>0</v>
      </c>
      <c r="P24" s="185">
        <v>0</v>
      </c>
      <c r="Q24" s="185">
        <f t="shared" si="5"/>
        <v>0</v>
      </c>
      <c r="R24" s="185" t="s">
        <v>989</v>
      </c>
      <c r="S24" s="185" t="s">
        <v>198</v>
      </c>
      <c r="T24" s="186" t="s">
        <v>216</v>
      </c>
      <c r="U24" s="162">
        <v>0.13400000000000001</v>
      </c>
      <c r="V24" s="162">
        <f t="shared" si="6"/>
        <v>0.27</v>
      </c>
      <c r="W24" s="162"/>
      <c r="X24" s="152"/>
      <c r="Y24" s="152"/>
      <c r="Z24" s="152"/>
      <c r="AA24" s="152"/>
      <c r="AB24" s="152"/>
      <c r="AC24" s="152"/>
      <c r="AD24" s="152"/>
      <c r="AE24" s="152"/>
      <c r="AF24" s="152"/>
      <c r="AG24" s="152" t="s">
        <v>591</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22.5" outlineLevel="1" x14ac:dyDescent="0.2">
      <c r="A25" s="180">
        <v>13</v>
      </c>
      <c r="B25" s="181" t="s">
        <v>1003</v>
      </c>
      <c r="C25" s="193" t="s">
        <v>1004</v>
      </c>
      <c r="D25" s="182" t="s">
        <v>253</v>
      </c>
      <c r="E25" s="183">
        <v>8</v>
      </c>
      <c r="F25" s="184"/>
      <c r="G25" s="185">
        <f t="shared" si="0"/>
        <v>0</v>
      </c>
      <c r="H25" s="184"/>
      <c r="I25" s="185">
        <f t="shared" si="1"/>
        <v>0</v>
      </c>
      <c r="J25" s="184"/>
      <c r="K25" s="185">
        <f t="shared" si="2"/>
        <v>0</v>
      </c>
      <c r="L25" s="185">
        <v>21</v>
      </c>
      <c r="M25" s="185">
        <f t="shared" si="3"/>
        <v>0</v>
      </c>
      <c r="N25" s="185">
        <v>3.2000000000000003E-4</v>
      </c>
      <c r="O25" s="185">
        <f t="shared" si="4"/>
        <v>0</v>
      </c>
      <c r="P25" s="185">
        <v>0</v>
      </c>
      <c r="Q25" s="185">
        <f t="shared" si="5"/>
        <v>0</v>
      </c>
      <c r="R25" s="185" t="s">
        <v>989</v>
      </c>
      <c r="S25" s="185" t="s">
        <v>198</v>
      </c>
      <c r="T25" s="186" t="s">
        <v>216</v>
      </c>
      <c r="U25" s="162">
        <v>0.14399999999999999</v>
      </c>
      <c r="V25" s="162">
        <f t="shared" si="6"/>
        <v>1.1499999999999999</v>
      </c>
      <c r="W25" s="162"/>
      <c r="X25" s="152"/>
      <c r="Y25" s="152"/>
      <c r="Z25" s="152"/>
      <c r="AA25" s="152"/>
      <c r="AB25" s="152"/>
      <c r="AC25" s="152"/>
      <c r="AD25" s="152"/>
      <c r="AE25" s="152"/>
      <c r="AF25" s="152"/>
      <c r="AG25" s="152" t="s">
        <v>591</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14</v>
      </c>
      <c r="B26" s="181" t="s">
        <v>1005</v>
      </c>
      <c r="C26" s="193" t="s">
        <v>1006</v>
      </c>
      <c r="D26" s="182" t="s">
        <v>253</v>
      </c>
      <c r="E26" s="183">
        <v>4</v>
      </c>
      <c r="F26" s="184"/>
      <c r="G26" s="185">
        <f t="shared" si="0"/>
        <v>0</v>
      </c>
      <c r="H26" s="184"/>
      <c r="I26" s="185">
        <f t="shared" si="1"/>
        <v>0</v>
      </c>
      <c r="J26" s="184"/>
      <c r="K26" s="185">
        <f t="shared" si="2"/>
        <v>0</v>
      </c>
      <c r="L26" s="185">
        <v>21</v>
      </c>
      <c r="M26" s="185">
        <f t="shared" si="3"/>
        <v>0</v>
      </c>
      <c r="N26" s="185">
        <v>2.4000000000000001E-4</v>
      </c>
      <c r="O26" s="185">
        <f t="shared" si="4"/>
        <v>0</v>
      </c>
      <c r="P26" s="185">
        <v>0</v>
      </c>
      <c r="Q26" s="185">
        <f t="shared" si="5"/>
        <v>0</v>
      </c>
      <c r="R26" s="185" t="s">
        <v>989</v>
      </c>
      <c r="S26" s="185" t="s">
        <v>198</v>
      </c>
      <c r="T26" s="186" t="s">
        <v>216</v>
      </c>
      <c r="U26" s="162">
        <v>0.12089999999999999</v>
      </c>
      <c r="V26" s="162">
        <f t="shared" si="6"/>
        <v>0.48</v>
      </c>
      <c r="W26" s="162"/>
      <c r="X26" s="152"/>
      <c r="Y26" s="152"/>
      <c r="Z26" s="152"/>
      <c r="AA26" s="152"/>
      <c r="AB26" s="152"/>
      <c r="AC26" s="152"/>
      <c r="AD26" s="152"/>
      <c r="AE26" s="152"/>
      <c r="AF26" s="152"/>
      <c r="AG26" s="152" t="s">
        <v>591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33.75" outlineLevel="1" x14ac:dyDescent="0.2">
      <c r="A27" s="180">
        <v>15</v>
      </c>
      <c r="B27" s="181" t="s">
        <v>1007</v>
      </c>
      <c r="C27" s="193" t="s">
        <v>1008</v>
      </c>
      <c r="D27" s="182" t="s">
        <v>253</v>
      </c>
      <c r="E27" s="183">
        <v>8</v>
      </c>
      <c r="F27" s="184"/>
      <c r="G27" s="185">
        <f t="shared" si="0"/>
        <v>0</v>
      </c>
      <c r="H27" s="184"/>
      <c r="I27" s="185">
        <f t="shared" si="1"/>
        <v>0</v>
      </c>
      <c r="J27" s="184"/>
      <c r="K27" s="185">
        <f t="shared" si="2"/>
        <v>0</v>
      </c>
      <c r="L27" s="185">
        <v>21</v>
      </c>
      <c r="M27" s="185">
        <f t="shared" si="3"/>
        <v>0</v>
      </c>
      <c r="N27" s="185">
        <v>1.9000000000000001E-4</v>
      </c>
      <c r="O27" s="185">
        <f t="shared" si="4"/>
        <v>0</v>
      </c>
      <c r="P27" s="185">
        <v>0</v>
      </c>
      <c r="Q27" s="185">
        <f t="shared" si="5"/>
        <v>0</v>
      </c>
      <c r="R27" s="185" t="s">
        <v>989</v>
      </c>
      <c r="S27" s="185" t="s">
        <v>198</v>
      </c>
      <c r="T27" s="186" t="s">
        <v>216</v>
      </c>
      <c r="U27" s="162">
        <v>0.36099999999999999</v>
      </c>
      <c r="V27" s="162">
        <f t="shared" si="6"/>
        <v>2.89</v>
      </c>
      <c r="W27" s="162"/>
      <c r="X27" s="152"/>
      <c r="Y27" s="152"/>
      <c r="Z27" s="152"/>
      <c r="AA27" s="152"/>
      <c r="AB27" s="152"/>
      <c r="AC27" s="152"/>
      <c r="AD27" s="152"/>
      <c r="AE27" s="152"/>
      <c r="AF27" s="152"/>
      <c r="AG27" s="152" t="s">
        <v>591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192</v>
      </c>
      <c r="B28" s="168" t="s">
        <v>112</v>
      </c>
      <c r="C28" s="190" t="s">
        <v>113</v>
      </c>
      <c r="D28" s="169"/>
      <c r="E28" s="170"/>
      <c r="F28" s="171"/>
      <c r="G28" s="171">
        <f>SUMIF(AG29:AG33,"&lt;&gt;NOR",G29:G33)</f>
        <v>0</v>
      </c>
      <c r="H28" s="171"/>
      <c r="I28" s="171">
        <f>SUM(I29:I33)</f>
        <v>0</v>
      </c>
      <c r="J28" s="171"/>
      <c r="K28" s="171">
        <f>SUM(K29:K33)</f>
        <v>0</v>
      </c>
      <c r="L28" s="171"/>
      <c r="M28" s="171">
        <f>SUM(M29:M33)</f>
        <v>0</v>
      </c>
      <c r="N28" s="171"/>
      <c r="O28" s="171">
        <f>SUM(O29:O33)</f>
        <v>0.03</v>
      </c>
      <c r="P28" s="171"/>
      <c r="Q28" s="171">
        <f>SUM(Q29:Q33)</f>
        <v>0.02</v>
      </c>
      <c r="R28" s="171"/>
      <c r="S28" s="171"/>
      <c r="T28" s="172"/>
      <c r="U28" s="166"/>
      <c r="V28" s="166">
        <f>SUM(V29:V33)</f>
        <v>11.55</v>
      </c>
      <c r="W28" s="166"/>
      <c r="AG28" t="s">
        <v>193</v>
      </c>
    </row>
    <row r="29" spans="1:60" outlineLevel="1" x14ac:dyDescent="0.2">
      <c r="A29" s="180">
        <v>16</v>
      </c>
      <c r="B29" s="181" t="s">
        <v>1009</v>
      </c>
      <c r="C29" s="193" t="s">
        <v>1010</v>
      </c>
      <c r="D29" s="182" t="s">
        <v>253</v>
      </c>
      <c r="E29" s="183">
        <v>12</v>
      </c>
      <c r="F29" s="184"/>
      <c r="G29" s="185">
        <f>ROUND(E29*F29,2)</f>
        <v>0</v>
      </c>
      <c r="H29" s="184"/>
      <c r="I29" s="185">
        <f>ROUND(E29*H29,2)</f>
        <v>0</v>
      </c>
      <c r="J29" s="184"/>
      <c r="K29" s="185">
        <f>ROUND(E29*J29,2)</f>
        <v>0</v>
      </c>
      <c r="L29" s="185">
        <v>21</v>
      </c>
      <c r="M29" s="185">
        <f>G29*(1+L29/100)</f>
        <v>0</v>
      </c>
      <c r="N29" s="185">
        <v>0</v>
      </c>
      <c r="O29" s="185">
        <f>ROUND(E29*N29,2)</f>
        <v>0</v>
      </c>
      <c r="P29" s="185">
        <v>0</v>
      </c>
      <c r="Q29" s="185">
        <f>ROUND(E29*P29,2)</f>
        <v>0</v>
      </c>
      <c r="R29" s="185" t="s">
        <v>989</v>
      </c>
      <c r="S29" s="185" t="s">
        <v>198</v>
      </c>
      <c r="T29" s="186" t="s">
        <v>216</v>
      </c>
      <c r="U29" s="162">
        <v>0.20599999999999999</v>
      </c>
      <c r="V29" s="162">
        <f>ROUND(E29*U29,2)</f>
        <v>2.4700000000000002</v>
      </c>
      <c r="W29" s="162"/>
      <c r="X29" s="152"/>
      <c r="Y29" s="152"/>
      <c r="Z29" s="152"/>
      <c r="AA29" s="152"/>
      <c r="AB29" s="152"/>
      <c r="AC29" s="152"/>
      <c r="AD29" s="152"/>
      <c r="AE29" s="152"/>
      <c r="AF29" s="152"/>
      <c r="AG29" s="152" t="s">
        <v>591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17</v>
      </c>
      <c r="B30" s="181" t="s">
        <v>1011</v>
      </c>
      <c r="C30" s="193" t="s">
        <v>1012</v>
      </c>
      <c r="D30" s="182" t="s">
        <v>1013</v>
      </c>
      <c r="E30" s="183">
        <v>12</v>
      </c>
      <c r="F30" s="184"/>
      <c r="G30" s="185">
        <f>ROUND(E30*F30,2)</f>
        <v>0</v>
      </c>
      <c r="H30" s="184"/>
      <c r="I30" s="185">
        <f>ROUND(E30*H30,2)</f>
        <v>0</v>
      </c>
      <c r="J30" s="184"/>
      <c r="K30" s="185">
        <f>ROUND(E30*J30,2)</f>
        <v>0</v>
      </c>
      <c r="L30" s="185">
        <v>21</v>
      </c>
      <c r="M30" s="185">
        <f>G30*(1+L30/100)</f>
        <v>0</v>
      </c>
      <c r="N30" s="185">
        <v>4.4999999999999999E-4</v>
      </c>
      <c r="O30" s="185">
        <f>ROUND(E30*N30,2)</f>
        <v>0.01</v>
      </c>
      <c r="P30" s="185">
        <v>0</v>
      </c>
      <c r="Q30" s="185">
        <f>ROUND(E30*P30,2)</f>
        <v>0</v>
      </c>
      <c r="R30" s="185"/>
      <c r="S30" s="185" t="s">
        <v>237</v>
      </c>
      <c r="T30" s="186" t="s">
        <v>238</v>
      </c>
      <c r="U30" s="162">
        <v>0</v>
      </c>
      <c r="V30" s="162">
        <f>ROUND(E30*U30,2)</f>
        <v>0</v>
      </c>
      <c r="W30" s="162"/>
      <c r="X30" s="152"/>
      <c r="Y30" s="152"/>
      <c r="Z30" s="152"/>
      <c r="AA30" s="152"/>
      <c r="AB30" s="152"/>
      <c r="AC30" s="152"/>
      <c r="AD30" s="152"/>
      <c r="AE30" s="152"/>
      <c r="AF30" s="152"/>
      <c r="AG30" s="152" t="s">
        <v>199</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18</v>
      </c>
      <c r="B31" s="181" t="s">
        <v>1014</v>
      </c>
      <c r="C31" s="193" t="s">
        <v>1015</v>
      </c>
      <c r="D31" s="182" t="s">
        <v>253</v>
      </c>
      <c r="E31" s="183">
        <v>20</v>
      </c>
      <c r="F31" s="184"/>
      <c r="G31" s="185">
        <f>ROUND(E31*F31,2)</f>
        <v>0</v>
      </c>
      <c r="H31" s="184"/>
      <c r="I31" s="185">
        <f>ROUND(E31*H31,2)</f>
        <v>0</v>
      </c>
      <c r="J31" s="184"/>
      <c r="K31" s="185">
        <f>ROUND(E31*J31,2)</f>
        <v>0</v>
      </c>
      <c r="L31" s="185">
        <v>21</v>
      </c>
      <c r="M31" s="185">
        <f>G31*(1+L31/100)</f>
        <v>0</v>
      </c>
      <c r="N31" s="185">
        <v>3.2000000000000003E-4</v>
      </c>
      <c r="O31" s="185">
        <f>ROUND(E31*N31,2)</f>
        <v>0.01</v>
      </c>
      <c r="P31" s="185">
        <v>0</v>
      </c>
      <c r="Q31" s="185">
        <f>ROUND(E31*P31,2)</f>
        <v>0</v>
      </c>
      <c r="R31" s="185"/>
      <c r="S31" s="185" t="s">
        <v>237</v>
      </c>
      <c r="T31" s="186" t="s">
        <v>238</v>
      </c>
      <c r="U31" s="162">
        <v>0</v>
      </c>
      <c r="V31" s="162">
        <f>ROUND(E31*U31,2)</f>
        <v>0</v>
      </c>
      <c r="W31" s="162"/>
      <c r="X31" s="152"/>
      <c r="Y31" s="152"/>
      <c r="Z31" s="152"/>
      <c r="AA31" s="152"/>
      <c r="AB31" s="152"/>
      <c r="AC31" s="152"/>
      <c r="AD31" s="152"/>
      <c r="AE31" s="152"/>
      <c r="AF31" s="152"/>
      <c r="AG31" s="152" t="s">
        <v>199</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x14ac:dyDescent="0.2">
      <c r="A32" s="180">
        <v>19</v>
      </c>
      <c r="B32" s="181" t="s">
        <v>1016</v>
      </c>
      <c r="C32" s="193" t="s">
        <v>1017</v>
      </c>
      <c r="D32" s="182" t="s">
        <v>253</v>
      </c>
      <c r="E32" s="183">
        <v>20</v>
      </c>
      <c r="F32" s="184"/>
      <c r="G32" s="185">
        <f>ROUND(E32*F32,2)</f>
        <v>0</v>
      </c>
      <c r="H32" s="184"/>
      <c r="I32" s="185">
        <f>ROUND(E32*H32,2)</f>
        <v>0</v>
      </c>
      <c r="J32" s="184"/>
      <c r="K32" s="185">
        <f>ROUND(E32*J32,2)</f>
        <v>0</v>
      </c>
      <c r="L32" s="185">
        <v>21</v>
      </c>
      <c r="M32" s="185">
        <f>G32*(1+L32/100)</f>
        <v>0</v>
      </c>
      <c r="N32" s="185">
        <v>2.5999999999999998E-4</v>
      </c>
      <c r="O32" s="185">
        <f>ROUND(E32*N32,2)</f>
        <v>0.01</v>
      </c>
      <c r="P32" s="185">
        <v>0</v>
      </c>
      <c r="Q32" s="185">
        <f>ROUND(E32*P32,2)</f>
        <v>0</v>
      </c>
      <c r="R32" s="185" t="s">
        <v>989</v>
      </c>
      <c r="S32" s="185" t="s">
        <v>198</v>
      </c>
      <c r="T32" s="186" t="s">
        <v>216</v>
      </c>
      <c r="U32" s="162">
        <v>7.1999999999999995E-2</v>
      </c>
      <c r="V32" s="162">
        <f>ROUND(E32*U32,2)</f>
        <v>1.44</v>
      </c>
      <c r="W32" s="162"/>
      <c r="X32" s="152"/>
      <c r="Y32" s="152"/>
      <c r="Z32" s="152"/>
      <c r="AA32" s="152"/>
      <c r="AB32" s="152"/>
      <c r="AC32" s="152"/>
      <c r="AD32" s="152"/>
      <c r="AE32" s="152"/>
      <c r="AF32" s="152"/>
      <c r="AG32" s="152" t="s">
        <v>591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20</v>
      </c>
      <c r="B33" s="181" t="s">
        <v>1018</v>
      </c>
      <c r="C33" s="193" t="s">
        <v>1019</v>
      </c>
      <c r="D33" s="182" t="s">
        <v>253</v>
      </c>
      <c r="E33" s="183">
        <v>46</v>
      </c>
      <c r="F33" s="184"/>
      <c r="G33" s="185">
        <f>ROUND(E33*F33,2)</f>
        <v>0</v>
      </c>
      <c r="H33" s="184"/>
      <c r="I33" s="185">
        <f>ROUND(E33*H33,2)</f>
        <v>0</v>
      </c>
      <c r="J33" s="184"/>
      <c r="K33" s="185">
        <f>ROUND(E33*J33,2)</f>
        <v>0</v>
      </c>
      <c r="L33" s="185">
        <v>21</v>
      </c>
      <c r="M33" s="185">
        <f>G33*(1+L33/100)</f>
        <v>0</v>
      </c>
      <c r="N33" s="185">
        <v>9.0000000000000006E-5</v>
      </c>
      <c r="O33" s="185">
        <f>ROUND(E33*N33,2)</f>
        <v>0</v>
      </c>
      <c r="P33" s="185">
        <v>4.4999999999999999E-4</v>
      </c>
      <c r="Q33" s="185">
        <f>ROUND(E33*P33,2)</f>
        <v>0.02</v>
      </c>
      <c r="R33" s="185" t="s">
        <v>989</v>
      </c>
      <c r="S33" s="185" t="s">
        <v>198</v>
      </c>
      <c r="T33" s="186" t="s">
        <v>216</v>
      </c>
      <c r="U33" s="162">
        <v>0.16600000000000001</v>
      </c>
      <c r="V33" s="162">
        <f>ROUND(E33*U33,2)</f>
        <v>7.64</v>
      </c>
      <c r="W33" s="162"/>
      <c r="X33" s="152"/>
      <c r="Y33" s="152"/>
      <c r="Z33" s="152"/>
      <c r="AA33" s="152"/>
      <c r="AB33" s="152"/>
      <c r="AC33" s="152"/>
      <c r="AD33" s="152"/>
      <c r="AE33" s="152"/>
      <c r="AF33" s="152"/>
      <c r="AG33" s="152" t="s">
        <v>591</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167" t="s">
        <v>192</v>
      </c>
      <c r="B34" s="168" t="s">
        <v>114</v>
      </c>
      <c r="C34" s="190" t="s">
        <v>115</v>
      </c>
      <c r="D34" s="169"/>
      <c r="E34" s="170"/>
      <c r="F34" s="171"/>
      <c r="G34" s="171">
        <f>SUMIF(AG35:AG47,"&lt;&gt;NOR",G35:G47)</f>
        <v>0</v>
      </c>
      <c r="H34" s="171"/>
      <c r="I34" s="171">
        <f>SUM(I35:I47)</f>
        <v>0</v>
      </c>
      <c r="J34" s="171"/>
      <c r="K34" s="171">
        <f>SUM(K35:K47)</f>
        <v>0</v>
      </c>
      <c r="L34" s="171"/>
      <c r="M34" s="171">
        <f>SUM(M35:M47)</f>
        <v>0</v>
      </c>
      <c r="N34" s="171"/>
      <c r="O34" s="171">
        <f>SUM(O35:O47)</f>
        <v>0</v>
      </c>
      <c r="P34" s="171"/>
      <c r="Q34" s="171">
        <f>SUM(Q35:Q47)</f>
        <v>1.32</v>
      </c>
      <c r="R34" s="171"/>
      <c r="S34" s="171"/>
      <c r="T34" s="172"/>
      <c r="U34" s="166"/>
      <c r="V34" s="166">
        <f>SUM(V35:V47)</f>
        <v>6.8599999999999994</v>
      </c>
      <c r="W34" s="166"/>
      <c r="AG34" t="s">
        <v>193</v>
      </c>
    </row>
    <row r="35" spans="1:60" outlineLevel="1" x14ac:dyDescent="0.2">
      <c r="A35" s="180">
        <v>21</v>
      </c>
      <c r="B35" s="181" t="s">
        <v>1020</v>
      </c>
      <c r="C35" s="193" t="s">
        <v>1021</v>
      </c>
      <c r="D35" s="182" t="s">
        <v>253</v>
      </c>
      <c r="E35" s="183">
        <v>20</v>
      </c>
      <c r="F35" s="184"/>
      <c r="G35" s="185">
        <f t="shared" ref="G35:G47" si="7">ROUND(E35*F35,2)</f>
        <v>0</v>
      </c>
      <c r="H35" s="184"/>
      <c r="I35" s="185">
        <f t="shared" ref="I35:I47" si="8">ROUND(E35*H35,2)</f>
        <v>0</v>
      </c>
      <c r="J35" s="184"/>
      <c r="K35" s="185">
        <f t="shared" ref="K35:K47" si="9">ROUND(E35*J35,2)</f>
        <v>0</v>
      </c>
      <c r="L35" s="185">
        <v>21</v>
      </c>
      <c r="M35" s="185">
        <f t="shared" ref="M35:M47" si="10">G35*(1+L35/100)</f>
        <v>0</v>
      </c>
      <c r="N35" s="185">
        <v>0</v>
      </c>
      <c r="O35" s="185">
        <f t="shared" ref="O35:O47" si="11">ROUND(E35*N35,2)</f>
        <v>0</v>
      </c>
      <c r="P35" s="185">
        <v>0</v>
      </c>
      <c r="Q35" s="185">
        <f t="shared" ref="Q35:Q47" si="12">ROUND(E35*P35,2)</f>
        <v>0</v>
      </c>
      <c r="R35" s="185"/>
      <c r="S35" s="185" t="s">
        <v>237</v>
      </c>
      <c r="T35" s="186" t="s">
        <v>238</v>
      </c>
      <c r="U35" s="162">
        <v>0</v>
      </c>
      <c r="V35" s="162">
        <f t="shared" ref="V35:V47" si="13">ROUND(E35*U35,2)</f>
        <v>0</v>
      </c>
      <c r="W35" s="162"/>
      <c r="X35" s="152"/>
      <c r="Y35" s="152"/>
      <c r="Z35" s="152"/>
      <c r="AA35" s="152"/>
      <c r="AB35" s="152"/>
      <c r="AC35" s="152"/>
      <c r="AD35" s="152"/>
      <c r="AE35" s="152"/>
      <c r="AF35" s="152"/>
      <c r="AG35" s="152" t="s">
        <v>199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22</v>
      </c>
      <c r="B36" s="181" t="s">
        <v>1022</v>
      </c>
      <c r="C36" s="193" t="s">
        <v>1023</v>
      </c>
      <c r="D36" s="182" t="s">
        <v>386</v>
      </c>
      <c r="E36" s="183">
        <v>1</v>
      </c>
      <c r="F36" s="184"/>
      <c r="G36" s="185">
        <f t="shared" si="7"/>
        <v>0</v>
      </c>
      <c r="H36" s="184"/>
      <c r="I36" s="185">
        <f t="shared" si="8"/>
        <v>0</v>
      </c>
      <c r="J36" s="184"/>
      <c r="K36" s="185">
        <f t="shared" si="9"/>
        <v>0</v>
      </c>
      <c r="L36" s="185">
        <v>21</v>
      </c>
      <c r="M36" s="185">
        <f t="shared" si="10"/>
        <v>0</v>
      </c>
      <c r="N36" s="185">
        <v>0</v>
      </c>
      <c r="O36" s="185">
        <f t="shared" si="11"/>
        <v>0</v>
      </c>
      <c r="P36" s="185">
        <v>0</v>
      </c>
      <c r="Q36" s="185">
        <f t="shared" si="12"/>
        <v>0</v>
      </c>
      <c r="R36" s="185"/>
      <c r="S36" s="185" t="s">
        <v>237</v>
      </c>
      <c r="T36" s="186" t="s">
        <v>238</v>
      </c>
      <c r="U36" s="162">
        <v>0</v>
      </c>
      <c r="V36" s="162">
        <f t="shared" si="13"/>
        <v>0</v>
      </c>
      <c r="W36" s="162"/>
      <c r="X36" s="152"/>
      <c r="Y36" s="152"/>
      <c r="Z36" s="152"/>
      <c r="AA36" s="152"/>
      <c r="AB36" s="152"/>
      <c r="AC36" s="152"/>
      <c r="AD36" s="152"/>
      <c r="AE36" s="152"/>
      <c r="AF36" s="152"/>
      <c r="AG36" s="152" t="s">
        <v>199</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23</v>
      </c>
      <c r="B37" s="181" t="s">
        <v>1024</v>
      </c>
      <c r="C37" s="193" t="s">
        <v>1025</v>
      </c>
      <c r="D37" s="182" t="s">
        <v>386</v>
      </c>
      <c r="E37" s="183">
        <v>2</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1026</v>
      </c>
      <c r="T37" s="186" t="s">
        <v>238</v>
      </c>
      <c r="U37" s="162">
        <v>0</v>
      </c>
      <c r="V37" s="162">
        <f t="shared" si="13"/>
        <v>0</v>
      </c>
      <c r="W37" s="162"/>
      <c r="X37" s="152"/>
      <c r="Y37" s="152"/>
      <c r="Z37" s="152"/>
      <c r="AA37" s="152"/>
      <c r="AB37" s="152"/>
      <c r="AC37" s="152"/>
      <c r="AD37" s="152"/>
      <c r="AE37" s="152"/>
      <c r="AF37" s="152"/>
      <c r="AG37" s="152" t="s">
        <v>1027</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24</v>
      </c>
      <c r="B38" s="181" t="s">
        <v>82</v>
      </c>
      <c r="C38" s="193" t="s">
        <v>1028</v>
      </c>
      <c r="D38" s="182" t="s">
        <v>386</v>
      </c>
      <c r="E38" s="183">
        <v>4</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237</v>
      </c>
      <c r="T38" s="186" t="s">
        <v>238</v>
      </c>
      <c r="U38" s="162">
        <v>0</v>
      </c>
      <c r="V38" s="162">
        <f t="shared" si="13"/>
        <v>0</v>
      </c>
      <c r="W38" s="162"/>
      <c r="X38" s="152"/>
      <c r="Y38" s="152"/>
      <c r="Z38" s="152"/>
      <c r="AA38" s="152"/>
      <c r="AB38" s="152"/>
      <c r="AC38" s="152"/>
      <c r="AD38" s="152"/>
      <c r="AE38" s="152"/>
      <c r="AF38" s="152"/>
      <c r="AG38" s="152" t="s">
        <v>199</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25</v>
      </c>
      <c r="B39" s="181" t="s">
        <v>84</v>
      </c>
      <c r="C39" s="193" t="s">
        <v>1029</v>
      </c>
      <c r="D39" s="182" t="s">
        <v>386</v>
      </c>
      <c r="E39" s="183">
        <v>3</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237</v>
      </c>
      <c r="T39" s="186" t="s">
        <v>238</v>
      </c>
      <c r="U39" s="162">
        <v>0</v>
      </c>
      <c r="V39" s="162">
        <f t="shared" si="13"/>
        <v>0</v>
      </c>
      <c r="W39" s="162"/>
      <c r="X39" s="152"/>
      <c r="Y39" s="152"/>
      <c r="Z39" s="152"/>
      <c r="AA39" s="152"/>
      <c r="AB39" s="152"/>
      <c r="AC39" s="152"/>
      <c r="AD39" s="152"/>
      <c r="AE39" s="152"/>
      <c r="AF39" s="152"/>
      <c r="AG39" s="152" t="s">
        <v>199</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26</v>
      </c>
      <c r="B40" s="181" t="s">
        <v>1030</v>
      </c>
      <c r="C40" s="193" t="s">
        <v>1031</v>
      </c>
      <c r="D40" s="182" t="s">
        <v>386</v>
      </c>
      <c r="E40" s="183">
        <v>3</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237</v>
      </c>
      <c r="T40" s="186" t="s">
        <v>238</v>
      </c>
      <c r="U40" s="162">
        <v>0</v>
      </c>
      <c r="V40" s="162">
        <f t="shared" si="13"/>
        <v>0</v>
      </c>
      <c r="W40" s="162"/>
      <c r="X40" s="152"/>
      <c r="Y40" s="152"/>
      <c r="Z40" s="152"/>
      <c r="AA40" s="152"/>
      <c r="AB40" s="152"/>
      <c r="AC40" s="152"/>
      <c r="AD40" s="152"/>
      <c r="AE40" s="152"/>
      <c r="AF40" s="152"/>
      <c r="AG40" s="152" t="s">
        <v>199</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27</v>
      </c>
      <c r="B41" s="181" t="s">
        <v>86</v>
      </c>
      <c r="C41" s="193" t="s">
        <v>1032</v>
      </c>
      <c r="D41" s="182" t="s">
        <v>386</v>
      </c>
      <c r="E41" s="183">
        <v>2</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237</v>
      </c>
      <c r="T41" s="186" t="s">
        <v>238</v>
      </c>
      <c r="U41" s="162">
        <v>0</v>
      </c>
      <c r="V41" s="162">
        <f t="shared" si="13"/>
        <v>0</v>
      </c>
      <c r="W41" s="162"/>
      <c r="X41" s="152"/>
      <c r="Y41" s="152"/>
      <c r="Z41" s="152"/>
      <c r="AA41" s="152"/>
      <c r="AB41" s="152"/>
      <c r="AC41" s="152"/>
      <c r="AD41" s="152"/>
      <c r="AE41" s="152"/>
      <c r="AF41" s="152"/>
      <c r="AG41" s="152" t="s">
        <v>199</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28</v>
      </c>
      <c r="B42" s="181" t="s">
        <v>1033</v>
      </c>
      <c r="C42" s="193" t="s">
        <v>1034</v>
      </c>
      <c r="D42" s="182" t="s">
        <v>386</v>
      </c>
      <c r="E42" s="183">
        <v>5</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237</v>
      </c>
      <c r="T42" s="186" t="s">
        <v>238</v>
      </c>
      <c r="U42" s="162">
        <v>0</v>
      </c>
      <c r="V42" s="162">
        <f t="shared" si="13"/>
        <v>0</v>
      </c>
      <c r="W42" s="162"/>
      <c r="X42" s="152"/>
      <c r="Y42" s="152"/>
      <c r="Z42" s="152"/>
      <c r="AA42" s="152"/>
      <c r="AB42" s="152"/>
      <c r="AC42" s="152"/>
      <c r="AD42" s="152"/>
      <c r="AE42" s="152"/>
      <c r="AF42" s="152"/>
      <c r="AG42" s="152" t="s">
        <v>199</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29</v>
      </c>
      <c r="B43" s="181" t="s">
        <v>1035</v>
      </c>
      <c r="C43" s="193" t="s">
        <v>1036</v>
      </c>
      <c r="D43" s="182" t="s">
        <v>386</v>
      </c>
      <c r="E43" s="183">
        <v>24</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237</v>
      </c>
      <c r="T43" s="186" t="s">
        <v>238</v>
      </c>
      <c r="U43" s="162">
        <v>0</v>
      </c>
      <c r="V43" s="162">
        <f t="shared" si="13"/>
        <v>0</v>
      </c>
      <c r="W43" s="162"/>
      <c r="X43" s="152"/>
      <c r="Y43" s="152"/>
      <c r="Z43" s="152"/>
      <c r="AA43" s="152"/>
      <c r="AB43" s="152"/>
      <c r="AC43" s="152"/>
      <c r="AD43" s="152"/>
      <c r="AE43" s="152"/>
      <c r="AF43" s="152"/>
      <c r="AG43" s="152" t="s">
        <v>199</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30</v>
      </c>
      <c r="B44" s="181" t="s">
        <v>1037</v>
      </c>
      <c r="C44" s="193" t="s">
        <v>1038</v>
      </c>
      <c r="D44" s="182" t="s">
        <v>206</v>
      </c>
      <c r="E44" s="183">
        <v>38.700000000000003</v>
      </c>
      <c r="F44" s="184"/>
      <c r="G44" s="185">
        <f t="shared" si="7"/>
        <v>0</v>
      </c>
      <c r="H44" s="184"/>
      <c r="I44" s="185">
        <f t="shared" si="8"/>
        <v>0</v>
      </c>
      <c r="J44" s="184"/>
      <c r="K44" s="185">
        <f t="shared" si="9"/>
        <v>0</v>
      </c>
      <c r="L44" s="185">
        <v>21</v>
      </c>
      <c r="M44" s="185">
        <f t="shared" si="10"/>
        <v>0</v>
      </c>
      <c r="N44" s="185">
        <v>0</v>
      </c>
      <c r="O44" s="185">
        <f t="shared" si="11"/>
        <v>0</v>
      </c>
      <c r="P44" s="185">
        <v>2.3800000000000002E-2</v>
      </c>
      <c r="Q44" s="185">
        <f t="shared" si="12"/>
        <v>0.92</v>
      </c>
      <c r="R44" s="185" t="s">
        <v>989</v>
      </c>
      <c r="S44" s="185" t="s">
        <v>198</v>
      </c>
      <c r="T44" s="186" t="s">
        <v>216</v>
      </c>
      <c r="U44" s="162">
        <v>8.2000000000000003E-2</v>
      </c>
      <c r="V44" s="162">
        <f t="shared" si="13"/>
        <v>3.17</v>
      </c>
      <c r="W44" s="162"/>
      <c r="X44" s="152"/>
      <c r="Y44" s="152"/>
      <c r="Z44" s="152"/>
      <c r="AA44" s="152"/>
      <c r="AB44" s="152"/>
      <c r="AC44" s="152"/>
      <c r="AD44" s="152"/>
      <c r="AE44" s="152"/>
      <c r="AF44" s="152"/>
      <c r="AG44" s="152" t="s">
        <v>591</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31</v>
      </c>
      <c r="B45" s="181" t="s">
        <v>1039</v>
      </c>
      <c r="C45" s="193" t="s">
        <v>1040</v>
      </c>
      <c r="D45" s="182" t="s">
        <v>253</v>
      </c>
      <c r="E45" s="183">
        <v>7</v>
      </c>
      <c r="F45" s="184"/>
      <c r="G45" s="185">
        <f t="shared" si="7"/>
        <v>0</v>
      </c>
      <c r="H45" s="184"/>
      <c r="I45" s="185">
        <f t="shared" si="8"/>
        <v>0</v>
      </c>
      <c r="J45" s="184"/>
      <c r="K45" s="185">
        <f t="shared" si="9"/>
        <v>0</v>
      </c>
      <c r="L45" s="185">
        <v>21</v>
      </c>
      <c r="M45" s="185">
        <f t="shared" si="10"/>
        <v>0</v>
      </c>
      <c r="N45" s="185">
        <v>8.0000000000000007E-5</v>
      </c>
      <c r="O45" s="185">
        <f t="shared" si="11"/>
        <v>0</v>
      </c>
      <c r="P45" s="185">
        <v>2.4930000000000001E-2</v>
      </c>
      <c r="Q45" s="185">
        <f t="shared" si="12"/>
        <v>0.17</v>
      </c>
      <c r="R45" s="185" t="s">
        <v>989</v>
      </c>
      <c r="S45" s="185" t="s">
        <v>198</v>
      </c>
      <c r="T45" s="186" t="s">
        <v>216</v>
      </c>
      <c r="U45" s="162">
        <v>0.26800000000000002</v>
      </c>
      <c r="V45" s="162">
        <f t="shared" si="13"/>
        <v>1.88</v>
      </c>
      <c r="W45" s="162"/>
      <c r="X45" s="152"/>
      <c r="Y45" s="152"/>
      <c r="Z45" s="152"/>
      <c r="AA45" s="152"/>
      <c r="AB45" s="152"/>
      <c r="AC45" s="152"/>
      <c r="AD45" s="152"/>
      <c r="AE45" s="152"/>
      <c r="AF45" s="152"/>
      <c r="AG45" s="152" t="s">
        <v>591</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x14ac:dyDescent="0.2">
      <c r="A46" s="180">
        <v>32</v>
      </c>
      <c r="B46" s="181" t="s">
        <v>1041</v>
      </c>
      <c r="C46" s="193" t="s">
        <v>1042</v>
      </c>
      <c r="D46" s="182" t="s">
        <v>253</v>
      </c>
      <c r="E46" s="183">
        <v>5</v>
      </c>
      <c r="F46" s="184"/>
      <c r="G46" s="185">
        <f t="shared" si="7"/>
        <v>0</v>
      </c>
      <c r="H46" s="184"/>
      <c r="I46" s="185">
        <f t="shared" si="8"/>
        <v>0</v>
      </c>
      <c r="J46" s="184"/>
      <c r="K46" s="185">
        <f t="shared" si="9"/>
        <v>0</v>
      </c>
      <c r="L46" s="185">
        <v>21</v>
      </c>
      <c r="M46" s="185">
        <f t="shared" si="10"/>
        <v>0</v>
      </c>
      <c r="N46" s="185">
        <v>8.0000000000000007E-5</v>
      </c>
      <c r="O46" s="185">
        <f t="shared" si="11"/>
        <v>0</v>
      </c>
      <c r="P46" s="185">
        <v>4.675E-2</v>
      </c>
      <c r="Q46" s="185">
        <f t="shared" si="12"/>
        <v>0.23</v>
      </c>
      <c r="R46" s="185" t="s">
        <v>989</v>
      </c>
      <c r="S46" s="185" t="s">
        <v>198</v>
      </c>
      <c r="T46" s="186" t="s">
        <v>216</v>
      </c>
      <c r="U46" s="162">
        <v>0.36099999999999999</v>
      </c>
      <c r="V46" s="162">
        <f t="shared" si="13"/>
        <v>1.81</v>
      </c>
      <c r="W46" s="162"/>
      <c r="X46" s="152"/>
      <c r="Y46" s="152"/>
      <c r="Z46" s="152"/>
      <c r="AA46" s="152"/>
      <c r="AB46" s="152"/>
      <c r="AC46" s="152"/>
      <c r="AD46" s="152"/>
      <c r="AE46" s="152"/>
      <c r="AF46" s="152"/>
      <c r="AG46" s="152" t="s">
        <v>591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73">
        <v>33</v>
      </c>
      <c r="B47" s="174" t="s">
        <v>1043</v>
      </c>
      <c r="C47" s="191" t="s">
        <v>1044</v>
      </c>
      <c r="D47" s="175" t="s">
        <v>1045</v>
      </c>
      <c r="E47" s="176">
        <v>1</v>
      </c>
      <c r="F47" s="177"/>
      <c r="G47" s="178">
        <f t="shared" si="7"/>
        <v>0</v>
      </c>
      <c r="H47" s="177"/>
      <c r="I47" s="178">
        <f t="shared" si="8"/>
        <v>0</v>
      </c>
      <c r="J47" s="177"/>
      <c r="K47" s="178">
        <f t="shared" si="9"/>
        <v>0</v>
      </c>
      <c r="L47" s="178">
        <v>21</v>
      </c>
      <c r="M47" s="178">
        <f t="shared" si="10"/>
        <v>0</v>
      </c>
      <c r="N47" s="178">
        <v>0</v>
      </c>
      <c r="O47" s="178">
        <f t="shared" si="11"/>
        <v>0</v>
      </c>
      <c r="P47" s="178">
        <v>0</v>
      </c>
      <c r="Q47" s="178">
        <f t="shared" si="12"/>
        <v>0</v>
      </c>
      <c r="R47" s="178"/>
      <c r="S47" s="178" t="s">
        <v>237</v>
      </c>
      <c r="T47" s="179" t="s">
        <v>238</v>
      </c>
      <c r="U47" s="162">
        <v>0</v>
      </c>
      <c r="V47" s="162">
        <f t="shared" si="13"/>
        <v>0</v>
      </c>
      <c r="W47" s="162"/>
      <c r="X47" s="152"/>
      <c r="Y47" s="152"/>
      <c r="Z47" s="152"/>
      <c r="AA47" s="152"/>
      <c r="AB47" s="152"/>
      <c r="AC47" s="152"/>
      <c r="AD47" s="152"/>
      <c r="AE47" s="152"/>
      <c r="AF47" s="152"/>
      <c r="AG47" s="152" t="s">
        <v>199</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x14ac:dyDescent="0.2">
      <c r="A48" s="5"/>
      <c r="B48" s="6"/>
      <c r="C48" s="195"/>
      <c r="D48" s="8"/>
      <c r="E48" s="5"/>
      <c r="F48" s="5"/>
      <c r="G48" s="5"/>
      <c r="H48" s="5"/>
      <c r="I48" s="5"/>
      <c r="J48" s="5"/>
      <c r="K48" s="5"/>
      <c r="L48" s="5"/>
      <c r="M48" s="5"/>
      <c r="N48" s="5"/>
      <c r="O48" s="5"/>
      <c r="P48" s="5"/>
      <c r="Q48" s="5"/>
      <c r="R48" s="5"/>
      <c r="S48" s="5"/>
      <c r="T48" s="5"/>
      <c r="U48" s="5"/>
      <c r="V48" s="5"/>
      <c r="W48" s="5"/>
      <c r="AE48">
        <v>15</v>
      </c>
      <c r="AF48">
        <v>21</v>
      </c>
    </row>
    <row r="49" spans="1:33" x14ac:dyDescent="0.2">
      <c r="A49" s="155"/>
      <c r="B49" s="156" t="s">
        <v>29</v>
      </c>
      <c r="C49" s="196"/>
      <c r="D49" s="157"/>
      <c r="E49" s="158"/>
      <c r="F49" s="158"/>
      <c r="G49" s="189">
        <f>G8+G13+G28+G34</f>
        <v>0</v>
      </c>
      <c r="H49" s="5"/>
      <c r="I49" s="5"/>
      <c r="J49" s="5"/>
      <c r="K49" s="5"/>
      <c r="L49" s="5"/>
      <c r="M49" s="5"/>
      <c r="N49" s="5"/>
      <c r="O49" s="5"/>
      <c r="P49" s="5"/>
      <c r="Q49" s="5"/>
      <c r="R49" s="5"/>
      <c r="S49" s="5"/>
      <c r="T49" s="5"/>
      <c r="U49" s="5"/>
      <c r="V49" s="5"/>
      <c r="W49" s="5"/>
      <c r="AE49">
        <f>SUMIF(L7:L47,AE48,G7:G47)</f>
        <v>0</v>
      </c>
      <c r="AF49">
        <f>SUMIF(L7:L47,AF48,G7:G47)</f>
        <v>0</v>
      </c>
      <c r="AG49" t="s">
        <v>822</v>
      </c>
    </row>
    <row r="50" spans="1:33" x14ac:dyDescent="0.2">
      <c r="C50" s="197"/>
      <c r="D50" s="143"/>
      <c r="AG50" t="s">
        <v>823</v>
      </c>
    </row>
    <row r="51" spans="1:33" x14ac:dyDescent="0.2">
      <c r="D51" s="143"/>
    </row>
    <row r="52" spans="1:33" x14ac:dyDescent="0.2">
      <c r="D52" s="143"/>
    </row>
    <row r="53" spans="1:33" x14ac:dyDescent="0.2">
      <c r="D53" s="143"/>
    </row>
    <row r="54" spans="1:33" x14ac:dyDescent="0.2">
      <c r="D54" s="143"/>
    </row>
    <row r="55" spans="1:33" x14ac:dyDescent="0.2">
      <c r="D55" s="143"/>
    </row>
    <row r="56" spans="1:33" x14ac:dyDescent="0.2">
      <c r="D56" s="143"/>
    </row>
    <row r="57" spans="1:33" x14ac:dyDescent="0.2">
      <c r="D57" s="143"/>
    </row>
    <row r="58" spans="1:33" x14ac:dyDescent="0.2">
      <c r="D58" s="143"/>
    </row>
    <row r="59" spans="1:33" x14ac:dyDescent="0.2">
      <c r="D59" s="143"/>
    </row>
    <row r="60" spans="1:33" x14ac:dyDescent="0.2">
      <c r="D60" s="143"/>
    </row>
    <row r="61" spans="1:33" x14ac:dyDescent="0.2">
      <c r="D61" s="143"/>
    </row>
    <row r="62" spans="1:33" x14ac:dyDescent="0.2">
      <c r="D62" s="143"/>
    </row>
    <row r="63" spans="1:33" x14ac:dyDescent="0.2">
      <c r="D63" s="143"/>
    </row>
    <row r="64" spans="1:33"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6wLNmBcIye0QS5eSWJJPUpbInqu7aNjo7P2cCMKLOi4R/hHGMXMKhT0ep6y8S+U8YK7mpGMFybUcoDl7vN33Qw==" saltValue="pBBTRTukV18hcfqABFtHKA==" spinCount="100000" sheet="1" objects="1" scenarios="1"/>
  <mergeCells count="7">
    <mergeCell ref="C19:G19"/>
    <mergeCell ref="A1:G1"/>
    <mergeCell ref="C2:G2"/>
    <mergeCell ref="C3:G3"/>
    <mergeCell ref="C4:G4"/>
    <mergeCell ref="C15:G15"/>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63.28515625" style="9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77" t="s">
        <v>167</v>
      </c>
      <c r="B1" s="277"/>
      <c r="C1" s="277"/>
      <c r="D1" s="277"/>
      <c r="E1" s="277"/>
      <c r="F1" s="277"/>
      <c r="G1" s="277"/>
      <c r="AG1" t="s">
        <v>168</v>
      </c>
    </row>
    <row r="2" spans="1:60" ht="24.95" customHeight="1" x14ac:dyDescent="0.2">
      <c r="A2" s="144" t="s">
        <v>7</v>
      </c>
      <c r="B2" s="76" t="s">
        <v>43</v>
      </c>
      <c r="C2" s="278" t="s">
        <v>44</v>
      </c>
      <c r="D2" s="279"/>
      <c r="E2" s="279"/>
      <c r="F2" s="279"/>
      <c r="G2" s="280"/>
      <c r="AG2" t="s">
        <v>169</v>
      </c>
    </row>
    <row r="3" spans="1:60" ht="24.95" customHeight="1" x14ac:dyDescent="0.2">
      <c r="A3" s="144" t="s">
        <v>8</v>
      </c>
      <c r="B3" s="76" t="s">
        <v>52</v>
      </c>
      <c r="C3" s="278" t="s">
        <v>53</v>
      </c>
      <c r="D3" s="279"/>
      <c r="E3" s="279"/>
      <c r="F3" s="279"/>
      <c r="G3" s="280"/>
      <c r="AC3" s="91" t="s">
        <v>169</v>
      </c>
      <c r="AG3" t="s">
        <v>170</v>
      </c>
    </row>
    <row r="4" spans="1:60" ht="24.95" customHeight="1" x14ac:dyDescent="0.2">
      <c r="A4" s="145" t="s">
        <v>9</v>
      </c>
      <c r="B4" s="146" t="s">
        <v>60</v>
      </c>
      <c r="C4" s="281" t="s">
        <v>61</v>
      </c>
      <c r="D4" s="282"/>
      <c r="E4" s="282"/>
      <c r="F4" s="282"/>
      <c r="G4" s="283"/>
      <c r="AG4" t="s">
        <v>171</v>
      </c>
    </row>
    <row r="5" spans="1:60" x14ac:dyDescent="0.2">
      <c r="D5" s="143"/>
    </row>
    <row r="6" spans="1:60" ht="38.25" x14ac:dyDescent="0.2">
      <c r="A6" s="148" t="s">
        <v>172</v>
      </c>
      <c r="B6" s="150" t="s">
        <v>173</v>
      </c>
      <c r="C6" s="150" t="s">
        <v>174</v>
      </c>
      <c r="D6" s="149" t="s">
        <v>175</v>
      </c>
      <c r="E6" s="148" t="s">
        <v>176</v>
      </c>
      <c r="F6" s="147" t="s">
        <v>177</v>
      </c>
      <c r="G6" s="148" t="s">
        <v>29</v>
      </c>
      <c r="H6" s="151" t="s">
        <v>30</v>
      </c>
      <c r="I6" s="151" t="s">
        <v>178</v>
      </c>
      <c r="J6" s="151" t="s">
        <v>31</v>
      </c>
      <c r="K6" s="151" t="s">
        <v>179</v>
      </c>
      <c r="L6" s="151" t="s">
        <v>180</v>
      </c>
      <c r="M6" s="151" t="s">
        <v>181</v>
      </c>
      <c r="N6" s="151" t="s">
        <v>182</v>
      </c>
      <c r="O6" s="151" t="s">
        <v>183</v>
      </c>
      <c r="P6" s="151" t="s">
        <v>184</v>
      </c>
      <c r="Q6" s="151" t="s">
        <v>185</v>
      </c>
      <c r="R6" s="151" t="s">
        <v>186</v>
      </c>
      <c r="S6" s="151" t="s">
        <v>187</v>
      </c>
      <c r="T6" s="151" t="s">
        <v>188</v>
      </c>
      <c r="U6" s="151" t="s">
        <v>189</v>
      </c>
      <c r="V6" s="151" t="s">
        <v>190</v>
      </c>
      <c r="W6" s="151" t="s">
        <v>191</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192</v>
      </c>
      <c r="B8" s="168" t="s">
        <v>136</v>
      </c>
      <c r="C8" s="190" t="s">
        <v>137</v>
      </c>
      <c r="D8" s="169"/>
      <c r="E8" s="170"/>
      <c r="F8" s="171"/>
      <c r="G8" s="171">
        <f>SUMIF(AG9:AG92,"&lt;&gt;NOR",G9:G92)</f>
        <v>0</v>
      </c>
      <c r="H8" s="171"/>
      <c r="I8" s="171">
        <f>SUM(I9:I92)</f>
        <v>0</v>
      </c>
      <c r="J8" s="171"/>
      <c r="K8" s="171">
        <f>SUM(K9:K92)</f>
        <v>0</v>
      </c>
      <c r="L8" s="171"/>
      <c r="M8" s="171">
        <f>SUM(M9:M92)</f>
        <v>0</v>
      </c>
      <c r="N8" s="171"/>
      <c r="O8" s="171">
        <f>SUM(O9:O92)</f>
        <v>0</v>
      </c>
      <c r="P8" s="171"/>
      <c r="Q8" s="171">
        <f>SUM(Q9:Q92)</f>
        <v>0</v>
      </c>
      <c r="R8" s="171"/>
      <c r="S8" s="171"/>
      <c r="T8" s="172"/>
      <c r="U8" s="166"/>
      <c r="V8" s="166">
        <f>SUM(V9:V92)</f>
        <v>0</v>
      </c>
      <c r="W8" s="166"/>
      <c r="AG8" t="s">
        <v>193</v>
      </c>
    </row>
    <row r="9" spans="1:60" outlineLevel="1" x14ac:dyDescent="0.2">
      <c r="A9" s="180">
        <v>1</v>
      </c>
      <c r="B9" s="181" t="s">
        <v>1046</v>
      </c>
      <c r="C9" s="193" t="s">
        <v>1047</v>
      </c>
      <c r="D9" s="182" t="s">
        <v>288</v>
      </c>
      <c r="E9" s="183">
        <v>92</v>
      </c>
      <c r="F9" s="184"/>
      <c r="G9" s="185">
        <f t="shared" ref="G9:G40" si="0">ROUND(E9*F9,2)</f>
        <v>0</v>
      </c>
      <c r="H9" s="184"/>
      <c r="I9" s="185">
        <f t="shared" ref="I9:I40" si="1">ROUND(E9*H9,2)</f>
        <v>0</v>
      </c>
      <c r="J9" s="184"/>
      <c r="K9" s="185">
        <f t="shared" ref="K9:K40" si="2">ROUND(E9*J9,2)</f>
        <v>0</v>
      </c>
      <c r="L9" s="185">
        <v>21</v>
      </c>
      <c r="M9" s="185">
        <f t="shared" ref="M9:M40" si="3">G9*(1+L9/100)</f>
        <v>0</v>
      </c>
      <c r="N9" s="185">
        <v>0</v>
      </c>
      <c r="O9" s="185">
        <f t="shared" ref="O9:O40" si="4">ROUND(E9*N9,2)</f>
        <v>0</v>
      </c>
      <c r="P9" s="185">
        <v>0</v>
      </c>
      <c r="Q9" s="185">
        <f t="shared" ref="Q9:Q40" si="5">ROUND(E9*P9,2)</f>
        <v>0</v>
      </c>
      <c r="R9" s="185"/>
      <c r="S9" s="185" t="s">
        <v>1048</v>
      </c>
      <c r="T9" s="186" t="s">
        <v>1049</v>
      </c>
      <c r="U9" s="162">
        <v>0</v>
      </c>
      <c r="V9" s="162">
        <f t="shared" ref="V9:V40" si="6">ROUND(E9*U9,2)</f>
        <v>0</v>
      </c>
      <c r="W9" s="162"/>
      <c r="X9" s="152"/>
      <c r="Y9" s="152"/>
      <c r="Z9" s="152"/>
      <c r="AA9" s="152"/>
      <c r="AB9" s="152"/>
      <c r="AC9" s="152"/>
      <c r="AD9" s="152"/>
      <c r="AE9" s="152"/>
      <c r="AF9" s="152"/>
      <c r="AG9" s="152" t="s">
        <v>199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1050</v>
      </c>
      <c r="C10" s="193" t="s">
        <v>1051</v>
      </c>
      <c r="D10" s="182" t="s">
        <v>288</v>
      </c>
      <c r="E10" s="183">
        <v>92</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1048</v>
      </c>
      <c r="T10" s="186" t="s">
        <v>1049</v>
      </c>
      <c r="U10" s="162">
        <v>0</v>
      </c>
      <c r="V10" s="162">
        <f t="shared" si="6"/>
        <v>0</v>
      </c>
      <c r="W10" s="162"/>
      <c r="X10" s="152"/>
      <c r="Y10" s="152"/>
      <c r="Z10" s="152"/>
      <c r="AA10" s="152"/>
      <c r="AB10" s="152"/>
      <c r="AC10" s="152"/>
      <c r="AD10" s="152"/>
      <c r="AE10" s="152"/>
      <c r="AF10" s="152"/>
      <c r="AG10" s="152" t="s">
        <v>265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1052</v>
      </c>
      <c r="C11" s="193" t="s">
        <v>1053</v>
      </c>
      <c r="D11" s="182" t="s">
        <v>288</v>
      </c>
      <c r="E11" s="183">
        <v>412</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1048</v>
      </c>
      <c r="T11" s="186" t="s">
        <v>1049</v>
      </c>
      <c r="U11" s="162">
        <v>0</v>
      </c>
      <c r="V11" s="162">
        <f t="shared" si="6"/>
        <v>0</v>
      </c>
      <c r="W11" s="162"/>
      <c r="X11" s="152"/>
      <c r="Y11" s="152"/>
      <c r="Z11" s="152"/>
      <c r="AA11" s="152"/>
      <c r="AB11" s="152"/>
      <c r="AC11" s="152"/>
      <c r="AD11" s="152"/>
      <c r="AE11" s="152"/>
      <c r="AF11" s="152"/>
      <c r="AG11" s="152" t="s">
        <v>199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1050</v>
      </c>
      <c r="C12" s="193" t="s">
        <v>1054</v>
      </c>
      <c r="D12" s="182" t="s">
        <v>288</v>
      </c>
      <c r="E12" s="183">
        <v>412</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1048</v>
      </c>
      <c r="T12" s="186" t="s">
        <v>1049</v>
      </c>
      <c r="U12" s="162">
        <v>0</v>
      </c>
      <c r="V12" s="162">
        <f t="shared" si="6"/>
        <v>0</v>
      </c>
      <c r="W12" s="162"/>
      <c r="X12" s="152"/>
      <c r="Y12" s="152"/>
      <c r="Z12" s="152"/>
      <c r="AA12" s="152"/>
      <c r="AB12" s="152"/>
      <c r="AC12" s="152"/>
      <c r="AD12" s="152"/>
      <c r="AE12" s="152"/>
      <c r="AF12" s="152"/>
      <c r="AG12" s="152" t="s">
        <v>1055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1056</v>
      </c>
      <c r="C13" s="193" t="s">
        <v>1057</v>
      </c>
      <c r="D13" s="182" t="s">
        <v>288</v>
      </c>
      <c r="E13" s="183">
        <v>40</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1048</v>
      </c>
      <c r="T13" s="186" t="s">
        <v>1049</v>
      </c>
      <c r="U13" s="162">
        <v>0</v>
      </c>
      <c r="V13" s="162">
        <f t="shared" si="6"/>
        <v>0</v>
      </c>
      <c r="W13" s="162"/>
      <c r="X13" s="152"/>
      <c r="Y13" s="152"/>
      <c r="Z13" s="152"/>
      <c r="AA13" s="152"/>
      <c r="AB13" s="152"/>
      <c r="AC13" s="152"/>
      <c r="AD13" s="152"/>
      <c r="AE13" s="152"/>
      <c r="AF13" s="152"/>
      <c r="AG13" s="152" t="s">
        <v>199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1050</v>
      </c>
      <c r="C14" s="193" t="s">
        <v>1058</v>
      </c>
      <c r="D14" s="182" t="s">
        <v>288</v>
      </c>
      <c r="E14" s="183">
        <v>40</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1048</v>
      </c>
      <c r="T14" s="186" t="s">
        <v>1049</v>
      </c>
      <c r="U14" s="162">
        <v>0</v>
      </c>
      <c r="V14" s="162">
        <f t="shared" si="6"/>
        <v>0</v>
      </c>
      <c r="W14" s="162"/>
      <c r="X14" s="152"/>
      <c r="Y14" s="152"/>
      <c r="Z14" s="152"/>
      <c r="AA14" s="152"/>
      <c r="AB14" s="152"/>
      <c r="AC14" s="152"/>
      <c r="AD14" s="152"/>
      <c r="AE14" s="152"/>
      <c r="AF14" s="152"/>
      <c r="AG14" s="152" t="s">
        <v>1055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3.75" outlineLevel="1" x14ac:dyDescent="0.2">
      <c r="A15" s="180">
        <v>7</v>
      </c>
      <c r="B15" s="181" t="s">
        <v>1059</v>
      </c>
      <c r="C15" s="193" t="s">
        <v>1060</v>
      </c>
      <c r="D15" s="182" t="s">
        <v>253</v>
      </c>
      <c r="E15" s="183">
        <v>149</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1048</v>
      </c>
      <c r="T15" s="186" t="s">
        <v>1049</v>
      </c>
      <c r="U15" s="162">
        <v>0</v>
      </c>
      <c r="V15" s="162">
        <f t="shared" si="6"/>
        <v>0</v>
      </c>
      <c r="W15" s="162"/>
      <c r="X15" s="152"/>
      <c r="Y15" s="152"/>
      <c r="Z15" s="152"/>
      <c r="AA15" s="152"/>
      <c r="AB15" s="152"/>
      <c r="AC15" s="152"/>
      <c r="AD15" s="152"/>
      <c r="AE15" s="152"/>
      <c r="AF15" s="152"/>
      <c r="AG15" s="152" t="s">
        <v>199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80">
        <v>8</v>
      </c>
      <c r="B16" s="181" t="s">
        <v>1061</v>
      </c>
      <c r="C16" s="193" t="s">
        <v>1062</v>
      </c>
      <c r="D16" s="182" t="s">
        <v>253</v>
      </c>
      <c r="E16" s="183">
        <v>149</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1048</v>
      </c>
      <c r="T16" s="186" t="s">
        <v>1049</v>
      </c>
      <c r="U16" s="162">
        <v>0</v>
      </c>
      <c r="V16" s="162">
        <f t="shared" si="6"/>
        <v>0</v>
      </c>
      <c r="W16" s="162"/>
      <c r="X16" s="152"/>
      <c r="Y16" s="152"/>
      <c r="Z16" s="152"/>
      <c r="AA16" s="152"/>
      <c r="AB16" s="152"/>
      <c r="AC16" s="152"/>
      <c r="AD16" s="152"/>
      <c r="AE16" s="152"/>
      <c r="AF16" s="152"/>
      <c r="AG16" s="152" t="s">
        <v>265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x14ac:dyDescent="0.2">
      <c r="A17" s="180">
        <v>9</v>
      </c>
      <c r="B17" s="181" t="s">
        <v>1063</v>
      </c>
      <c r="C17" s="193" t="s">
        <v>1064</v>
      </c>
      <c r="D17" s="182" t="s">
        <v>253</v>
      </c>
      <c r="E17" s="183">
        <v>45</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1048</v>
      </c>
      <c r="T17" s="186" t="s">
        <v>1049</v>
      </c>
      <c r="U17" s="162">
        <v>0</v>
      </c>
      <c r="V17" s="162">
        <f t="shared" si="6"/>
        <v>0</v>
      </c>
      <c r="W17" s="162"/>
      <c r="X17" s="152"/>
      <c r="Y17" s="152"/>
      <c r="Z17" s="152"/>
      <c r="AA17" s="152"/>
      <c r="AB17" s="152"/>
      <c r="AC17" s="152"/>
      <c r="AD17" s="152"/>
      <c r="AE17" s="152"/>
      <c r="AF17" s="152"/>
      <c r="AG17" s="152" t="s">
        <v>199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80">
        <v>10</v>
      </c>
      <c r="B18" s="181" t="s">
        <v>1061</v>
      </c>
      <c r="C18" s="193" t="s">
        <v>1065</v>
      </c>
      <c r="D18" s="182" t="s">
        <v>253</v>
      </c>
      <c r="E18" s="183">
        <v>45</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1048</v>
      </c>
      <c r="T18" s="186" t="s">
        <v>1049</v>
      </c>
      <c r="U18" s="162">
        <v>0</v>
      </c>
      <c r="V18" s="162">
        <f t="shared" si="6"/>
        <v>0</v>
      </c>
      <c r="W18" s="162"/>
      <c r="X18" s="152"/>
      <c r="Y18" s="152"/>
      <c r="Z18" s="152"/>
      <c r="AA18" s="152"/>
      <c r="AB18" s="152"/>
      <c r="AC18" s="152"/>
      <c r="AD18" s="152"/>
      <c r="AE18" s="152"/>
      <c r="AF18" s="152"/>
      <c r="AG18" s="152" t="s">
        <v>1055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1066</v>
      </c>
      <c r="C19" s="193" t="s">
        <v>1067</v>
      </c>
      <c r="D19" s="182" t="s">
        <v>253</v>
      </c>
      <c r="E19" s="183">
        <v>4</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1048</v>
      </c>
      <c r="T19" s="186" t="s">
        <v>1049</v>
      </c>
      <c r="U19" s="162">
        <v>0</v>
      </c>
      <c r="V19" s="162">
        <f t="shared" si="6"/>
        <v>0</v>
      </c>
      <c r="W19" s="162"/>
      <c r="X19" s="152"/>
      <c r="Y19" s="152"/>
      <c r="Z19" s="152"/>
      <c r="AA19" s="152"/>
      <c r="AB19" s="152"/>
      <c r="AC19" s="152"/>
      <c r="AD19" s="152"/>
      <c r="AE19" s="152"/>
      <c r="AF19" s="152"/>
      <c r="AG19" s="152" t="s">
        <v>199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33.75" outlineLevel="1" x14ac:dyDescent="0.2">
      <c r="A20" s="180">
        <v>12</v>
      </c>
      <c r="B20" s="181" t="s">
        <v>1068</v>
      </c>
      <c r="C20" s="193" t="s">
        <v>1069</v>
      </c>
      <c r="D20" s="182" t="s">
        <v>253</v>
      </c>
      <c r="E20" s="183">
        <v>4</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1048</v>
      </c>
      <c r="T20" s="186" t="s">
        <v>1049</v>
      </c>
      <c r="U20" s="162">
        <v>0</v>
      </c>
      <c r="V20" s="162">
        <f t="shared" si="6"/>
        <v>0</v>
      </c>
      <c r="W20" s="162"/>
      <c r="X20" s="152"/>
      <c r="Y20" s="152"/>
      <c r="Z20" s="152"/>
      <c r="AA20" s="152"/>
      <c r="AB20" s="152"/>
      <c r="AC20" s="152"/>
      <c r="AD20" s="152"/>
      <c r="AE20" s="152"/>
      <c r="AF20" s="152"/>
      <c r="AG20" s="152" t="s">
        <v>265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1070</v>
      </c>
      <c r="C21" s="193" t="s">
        <v>1071</v>
      </c>
      <c r="D21" s="182" t="s">
        <v>253</v>
      </c>
      <c r="E21" s="183">
        <v>9</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1048</v>
      </c>
      <c r="T21" s="186" t="s">
        <v>1049</v>
      </c>
      <c r="U21" s="162">
        <v>0</v>
      </c>
      <c r="V21" s="162">
        <f t="shared" si="6"/>
        <v>0</v>
      </c>
      <c r="W21" s="162"/>
      <c r="X21" s="152"/>
      <c r="Y21" s="152"/>
      <c r="Z21" s="152"/>
      <c r="AA21" s="152"/>
      <c r="AB21" s="152"/>
      <c r="AC21" s="152"/>
      <c r="AD21" s="152"/>
      <c r="AE21" s="152"/>
      <c r="AF21" s="152"/>
      <c r="AG21" s="152" t="s">
        <v>199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14</v>
      </c>
      <c r="B22" s="181" t="s">
        <v>1068</v>
      </c>
      <c r="C22" s="193" t="s">
        <v>1072</v>
      </c>
      <c r="D22" s="182" t="s">
        <v>253</v>
      </c>
      <c r="E22" s="183">
        <v>9</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c r="S22" s="185" t="s">
        <v>1048</v>
      </c>
      <c r="T22" s="186" t="s">
        <v>1049</v>
      </c>
      <c r="U22" s="162">
        <v>0</v>
      </c>
      <c r="V22" s="162">
        <f t="shared" si="6"/>
        <v>0</v>
      </c>
      <c r="W22" s="162"/>
      <c r="X22" s="152"/>
      <c r="Y22" s="152"/>
      <c r="Z22" s="152"/>
      <c r="AA22" s="152"/>
      <c r="AB22" s="152"/>
      <c r="AC22" s="152"/>
      <c r="AD22" s="152"/>
      <c r="AE22" s="152"/>
      <c r="AF22" s="152"/>
      <c r="AG22" s="152" t="s">
        <v>199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15</v>
      </c>
      <c r="B23" s="181" t="s">
        <v>1073</v>
      </c>
      <c r="C23" s="193" t="s">
        <v>1074</v>
      </c>
      <c r="D23" s="182" t="s">
        <v>288</v>
      </c>
      <c r="E23" s="183">
        <v>27</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1048</v>
      </c>
      <c r="T23" s="186" t="s">
        <v>1049</v>
      </c>
      <c r="U23" s="162">
        <v>0</v>
      </c>
      <c r="V23" s="162">
        <f t="shared" si="6"/>
        <v>0</v>
      </c>
      <c r="W23" s="162"/>
      <c r="X23" s="152"/>
      <c r="Y23" s="152"/>
      <c r="Z23" s="152"/>
      <c r="AA23" s="152"/>
      <c r="AB23" s="152"/>
      <c r="AC23" s="152"/>
      <c r="AD23" s="152"/>
      <c r="AE23" s="152"/>
      <c r="AF23" s="152"/>
      <c r="AG23" s="152" t="s">
        <v>199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x14ac:dyDescent="0.2">
      <c r="A24" s="180">
        <v>16</v>
      </c>
      <c r="B24" s="181" t="s">
        <v>1075</v>
      </c>
      <c r="C24" s="193" t="s">
        <v>1076</v>
      </c>
      <c r="D24" s="182" t="s">
        <v>253</v>
      </c>
      <c r="E24" s="183">
        <v>27</v>
      </c>
      <c r="F24" s="184"/>
      <c r="G24" s="185">
        <f t="shared" si="0"/>
        <v>0</v>
      </c>
      <c r="H24" s="184"/>
      <c r="I24" s="185">
        <f t="shared" si="1"/>
        <v>0</v>
      </c>
      <c r="J24" s="184"/>
      <c r="K24" s="185">
        <f t="shared" si="2"/>
        <v>0</v>
      </c>
      <c r="L24" s="185">
        <v>21</v>
      </c>
      <c r="M24" s="185">
        <f t="shared" si="3"/>
        <v>0</v>
      </c>
      <c r="N24" s="185">
        <v>0</v>
      </c>
      <c r="O24" s="185">
        <f t="shared" si="4"/>
        <v>0</v>
      </c>
      <c r="P24" s="185">
        <v>0</v>
      </c>
      <c r="Q24" s="185">
        <f t="shared" si="5"/>
        <v>0</v>
      </c>
      <c r="R24" s="185"/>
      <c r="S24" s="185" t="s">
        <v>1048</v>
      </c>
      <c r="T24" s="186" t="s">
        <v>1049</v>
      </c>
      <c r="U24" s="162">
        <v>0</v>
      </c>
      <c r="V24" s="162">
        <f t="shared" si="6"/>
        <v>0</v>
      </c>
      <c r="W24" s="162"/>
      <c r="X24" s="152"/>
      <c r="Y24" s="152"/>
      <c r="Z24" s="152"/>
      <c r="AA24" s="152"/>
      <c r="AB24" s="152"/>
      <c r="AC24" s="152"/>
      <c r="AD24" s="152"/>
      <c r="AE24" s="152"/>
      <c r="AF24" s="152"/>
      <c r="AG24" s="152" t="s">
        <v>265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17</v>
      </c>
      <c r="B25" s="181" t="s">
        <v>1073</v>
      </c>
      <c r="C25" s="193" t="s">
        <v>1077</v>
      </c>
      <c r="D25" s="182" t="s">
        <v>288</v>
      </c>
      <c r="E25" s="183">
        <v>20</v>
      </c>
      <c r="F25" s="184"/>
      <c r="G25" s="185">
        <f t="shared" si="0"/>
        <v>0</v>
      </c>
      <c r="H25" s="184"/>
      <c r="I25" s="185">
        <f t="shared" si="1"/>
        <v>0</v>
      </c>
      <c r="J25" s="184"/>
      <c r="K25" s="185">
        <f t="shared" si="2"/>
        <v>0</v>
      </c>
      <c r="L25" s="185">
        <v>21</v>
      </c>
      <c r="M25" s="185">
        <f t="shared" si="3"/>
        <v>0</v>
      </c>
      <c r="N25" s="185">
        <v>0</v>
      </c>
      <c r="O25" s="185">
        <f t="shared" si="4"/>
        <v>0</v>
      </c>
      <c r="P25" s="185">
        <v>0</v>
      </c>
      <c r="Q25" s="185">
        <f t="shared" si="5"/>
        <v>0</v>
      </c>
      <c r="R25" s="185"/>
      <c r="S25" s="185" t="s">
        <v>1048</v>
      </c>
      <c r="T25" s="186" t="s">
        <v>1049</v>
      </c>
      <c r="U25" s="162">
        <v>0</v>
      </c>
      <c r="V25" s="162">
        <f t="shared" si="6"/>
        <v>0</v>
      </c>
      <c r="W25" s="162"/>
      <c r="X25" s="152"/>
      <c r="Y25" s="152"/>
      <c r="Z25" s="152"/>
      <c r="AA25" s="152"/>
      <c r="AB25" s="152"/>
      <c r="AC25" s="152"/>
      <c r="AD25" s="152"/>
      <c r="AE25" s="152"/>
      <c r="AF25" s="152"/>
      <c r="AG25" s="152" t="s">
        <v>1078</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80">
        <v>18</v>
      </c>
      <c r="B26" s="181" t="s">
        <v>1079</v>
      </c>
      <c r="C26" s="193" t="s">
        <v>1080</v>
      </c>
      <c r="D26" s="182" t="s">
        <v>253</v>
      </c>
      <c r="E26" s="183">
        <v>20</v>
      </c>
      <c r="F26" s="184"/>
      <c r="G26" s="185">
        <f t="shared" si="0"/>
        <v>0</v>
      </c>
      <c r="H26" s="184"/>
      <c r="I26" s="185">
        <f t="shared" si="1"/>
        <v>0</v>
      </c>
      <c r="J26" s="184"/>
      <c r="K26" s="185">
        <f t="shared" si="2"/>
        <v>0</v>
      </c>
      <c r="L26" s="185">
        <v>21</v>
      </c>
      <c r="M26" s="185">
        <f t="shared" si="3"/>
        <v>0</v>
      </c>
      <c r="N26" s="185">
        <v>0</v>
      </c>
      <c r="O26" s="185">
        <f t="shared" si="4"/>
        <v>0</v>
      </c>
      <c r="P26" s="185">
        <v>0</v>
      </c>
      <c r="Q26" s="185">
        <f t="shared" si="5"/>
        <v>0</v>
      </c>
      <c r="R26" s="185"/>
      <c r="S26" s="185" t="s">
        <v>1048</v>
      </c>
      <c r="T26" s="186" t="s">
        <v>1049</v>
      </c>
      <c r="U26" s="162">
        <v>0</v>
      </c>
      <c r="V26" s="162">
        <f t="shared" si="6"/>
        <v>0</v>
      </c>
      <c r="W26" s="162"/>
      <c r="X26" s="152"/>
      <c r="Y26" s="152"/>
      <c r="Z26" s="152"/>
      <c r="AA26" s="152"/>
      <c r="AB26" s="152"/>
      <c r="AC26" s="152"/>
      <c r="AD26" s="152"/>
      <c r="AE26" s="152"/>
      <c r="AF26" s="152"/>
      <c r="AG26" s="152" t="s">
        <v>265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1" x14ac:dyDescent="0.2">
      <c r="A27" s="180">
        <v>19</v>
      </c>
      <c r="B27" s="181" t="s">
        <v>1081</v>
      </c>
      <c r="C27" s="193" t="s">
        <v>1082</v>
      </c>
      <c r="D27" s="182" t="s">
        <v>253</v>
      </c>
      <c r="E27" s="183">
        <v>29</v>
      </c>
      <c r="F27" s="184"/>
      <c r="G27" s="185">
        <f t="shared" si="0"/>
        <v>0</v>
      </c>
      <c r="H27" s="184"/>
      <c r="I27" s="185">
        <f t="shared" si="1"/>
        <v>0</v>
      </c>
      <c r="J27" s="184"/>
      <c r="K27" s="185">
        <f t="shared" si="2"/>
        <v>0</v>
      </c>
      <c r="L27" s="185">
        <v>21</v>
      </c>
      <c r="M27" s="185">
        <f t="shared" si="3"/>
        <v>0</v>
      </c>
      <c r="N27" s="185">
        <v>0</v>
      </c>
      <c r="O27" s="185">
        <f t="shared" si="4"/>
        <v>0</v>
      </c>
      <c r="P27" s="185">
        <v>0</v>
      </c>
      <c r="Q27" s="185">
        <f t="shared" si="5"/>
        <v>0</v>
      </c>
      <c r="R27" s="185"/>
      <c r="S27" s="185" t="s">
        <v>1048</v>
      </c>
      <c r="T27" s="186" t="s">
        <v>1049</v>
      </c>
      <c r="U27" s="162">
        <v>0</v>
      </c>
      <c r="V27" s="162">
        <f t="shared" si="6"/>
        <v>0</v>
      </c>
      <c r="W27" s="162"/>
      <c r="X27" s="152"/>
      <c r="Y27" s="152"/>
      <c r="Z27" s="152"/>
      <c r="AA27" s="152"/>
      <c r="AB27" s="152"/>
      <c r="AC27" s="152"/>
      <c r="AD27" s="152"/>
      <c r="AE27" s="152"/>
      <c r="AF27" s="152"/>
      <c r="AG27" s="152" t="s">
        <v>199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33.75" outlineLevel="1" x14ac:dyDescent="0.2">
      <c r="A28" s="180">
        <v>20</v>
      </c>
      <c r="B28" s="181" t="s">
        <v>1083</v>
      </c>
      <c r="C28" s="193" t="s">
        <v>1084</v>
      </c>
      <c r="D28" s="182" t="s">
        <v>230</v>
      </c>
      <c r="E28" s="183">
        <v>0.1</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1048</v>
      </c>
      <c r="T28" s="186" t="s">
        <v>1049</v>
      </c>
      <c r="U28" s="162">
        <v>0</v>
      </c>
      <c r="V28" s="162">
        <f t="shared" si="6"/>
        <v>0</v>
      </c>
      <c r="W28" s="162"/>
      <c r="X28" s="152"/>
      <c r="Y28" s="152"/>
      <c r="Z28" s="152"/>
      <c r="AA28" s="152"/>
      <c r="AB28" s="152"/>
      <c r="AC28" s="152"/>
      <c r="AD28" s="152"/>
      <c r="AE28" s="152"/>
      <c r="AF28" s="152"/>
      <c r="AG28" s="152" t="s">
        <v>265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ht="22.5" outlineLevel="1" x14ac:dyDescent="0.2">
      <c r="A29" s="180">
        <v>21</v>
      </c>
      <c r="B29" s="181" t="s">
        <v>1085</v>
      </c>
      <c r="C29" s="193" t="s">
        <v>1086</v>
      </c>
      <c r="D29" s="182" t="s">
        <v>253</v>
      </c>
      <c r="E29" s="183">
        <v>360</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1048</v>
      </c>
      <c r="T29" s="186" t="s">
        <v>1049</v>
      </c>
      <c r="U29" s="162">
        <v>0</v>
      </c>
      <c r="V29" s="162">
        <f t="shared" si="6"/>
        <v>0</v>
      </c>
      <c r="W29" s="162"/>
      <c r="X29" s="152"/>
      <c r="Y29" s="152"/>
      <c r="Z29" s="152"/>
      <c r="AA29" s="152"/>
      <c r="AB29" s="152"/>
      <c r="AC29" s="152"/>
      <c r="AD29" s="152"/>
      <c r="AE29" s="152"/>
      <c r="AF29" s="152"/>
      <c r="AG29" s="152" t="s">
        <v>199</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x14ac:dyDescent="0.2">
      <c r="A30" s="180">
        <v>22</v>
      </c>
      <c r="B30" s="181" t="s">
        <v>1087</v>
      </c>
      <c r="C30" s="193" t="s">
        <v>1088</v>
      </c>
      <c r="D30" s="182" t="s">
        <v>253</v>
      </c>
      <c r="E30" s="183">
        <v>16</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1048</v>
      </c>
      <c r="T30" s="186" t="s">
        <v>1049</v>
      </c>
      <c r="U30" s="162">
        <v>0</v>
      </c>
      <c r="V30" s="162">
        <f t="shared" si="6"/>
        <v>0</v>
      </c>
      <c r="W30" s="162"/>
      <c r="X30" s="152"/>
      <c r="Y30" s="152"/>
      <c r="Z30" s="152"/>
      <c r="AA30" s="152"/>
      <c r="AB30" s="152"/>
      <c r="AC30" s="152"/>
      <c r="AD30" s="152"/>
      <c r="AE30" s="152"/>
      <c r="AF30" s="152"/>
      <c r="AG30" s="152" t="s">
        <v>199</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22.5" outlineLevel="1" x14ac:dyDescent="0.2">
      <c r="A31" s="180">
        <v>23</v>
      </c>
      <c r="B31" s="181" t="s">
        <v>1089</v>
      </c>
      <c r="C31" s="193" t="s">
        <v>1090</v>
      </c>
      <c r="D31" s="182" t="s">
        <v>253</v>
      </c>
      <c r="E31" s="183">
        <v>12</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1048</v>
      </c>
      <c r="T31" s="186" t="s">
        <v>1049</v>
      </c>
      <c r="U31" s="162">
        <v>0</v>
      </c>
      <c r="V31" s="162">
        <f t="shared" si="6"/>
        <v>0</v>
      </c>
      <c r="W31" s="162"/>
      <c r="X31" s="152"/>
      <c r="Y31" s="152"/>
      <c r="Z31" s="152"/>
      <c r="AA31" s="152"/>
      <c r="AB31" s="152"/>
      <c r="AC31" s="152"/>
      <c r="AD31" s="152"/>
      <c r="AE31" s="152"/>
      <c r="AF31" s="152"/>
      <c r="AG31" s="152" t="s">
        <v>199</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33.75" outlineLevel="1" x14ac:dyDescent="0.2">
      <c r="A32" s="180">
        <v>24</v>
      </c>
      <c r="B32" s="181" t="s">
        <v>1091</v>
      </c>
      <c r="C32" s="193" t="s">
        <v>1092</v>
      </c>
      <c r="D32" s="182" t="s">
        <v>253</v>
      </c>
      <c r="E32" s="183">
        <v>1</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1048</v>
      </c>
      <c r="T32" s="186" t="s">
        <v>1049</v>
      </c>
      <c r="U32" s="162">
        <v>0</v>
      </c>
      <c r="V32" s="162">
        <f t="shared" si="6"/>
        <v>0</v>
      </c>
      <c r="W32" s="162"/>
      <c r="X32" s="152"/>
      <c r="Y32" s="152"/>
      <c r="Z32" s="152"/>
      <c r="AA32" s="152"/>
      <c r="AB32" s="152"/>
      <c r="AC32" s="152"/>
      <c r="AD32" s="152"/>
      <c r="AE32" s="152"/>
      <c r="AF32" s="152"/>
      <c r="AG32" s="152" t="s">
        <v>199</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33.75" outlineLevel="1" x14ac:dyDescent="0.2">
      <c r="A33" s="180">
        <v>25</v>
      </c>
      <c r="B33" s="181" t="s">
        <v>1093</v>
      </c>
      <c r="C33" s="193" t="s">
        <v>1094</v>
      </c>
      <c r="D33" s="182" t="s">
        <v>253</v>
      </c>
      <c r="E33" s="183">
        <v>1</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1048</v>
      </c>
      <c r="T33" s="186" t="s">
        <v>1049</v>
      </c>
      <c r="U33" s="162">
        <v>0</v>
      </c>
      <c r="V33" s="162">
        <f t="shared" si="6"/>
        <v>0</v>
      </c>
      <c r="W33" s="162"/>
      <c r="X33" s="152"/>
      <c r="Y33" s="152"/>
      <c r="Z33" s="152"/>
      <c r="AA33" s="152"/>
      <c r="AB33" s="152"/>
      <c r="AC33" s="152"/>
      <c r="AD33" s="152"/>
      <c r="AE33" s="152"/>
      <c r="AF33" s="152"/>
      <c r="AG33" s="152" t="s">
        <v>199</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2.5" outlineLevel="1" x14ac:dyDescent="0.2">
      <c r="A34" s="180">
        <v>26</v>
      </c>
      <c r="B34" s="181" t="s">
        <v>1095</v>
      </c>
      <c r="C34" s="193" t="s">
        <v>1096</v>
      </c>
      <c r="D34" s="182" t="s">
        <v>253</v>
      </c>
      <c r="E34" s="183">
        <v>9</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1048</v>
      </c>
      <c r="T34" s="186" t="s">
        <v>1049</v>
      </c>
      <c r="U34" s="162">
        <v>0</v>
      </c>
      <c r="V34" s="162">
        <f t="shared" si="6"/>
        <v>0</v>
      </c>
      <c r="W34" s="162"/>
      <c r="X34" s="152"/>
      <c r="Y34" s="152"/>
      <c r="Z34" s="152"/>
      <c r="AA34" s="152"/>
      <c r="AB34" s="152"/>
      <c r="AC34" s="152"/>
      <c r="AD34" s="152"/>
      <c r="AE34" s="152"/>
      <c r="AF34" s="152"/>
      <c r="AG34" s="152" t="s">
        <v>199</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27</v>
      </c>
      <c r="B35" s="181" t="s">
        <v>1097</v>
      </c>
      <c r="C35" s="193" t="s">
        <v>1098</v>
      </c>
      <c r="D35" s="182" t="s">
        <v>253</v>
      </c>
      <c r="E35" s="183">
        <v>9</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1048</v>
      </c>
      <c r="T35" s="186" t="s">
        <v>1049</v>
      </c>
      <c r="U35" s="162">
        <v>0</v>
      </c>
      <c r="V35" s="162">
        <f t="shared" si="6"/>
        <v>0</v>
      </c>
      <c r="W35" s="162"/>
      <c r="X35" s="152"/>
      <c r="Y35" s="152"/>
      <c r="Z35" s="152"/>
      <c r="AA35" s="152"/>
      <c r="AB35" s="152"/>
      <c r="AC35" s="152"/>
      <c r="AD35" s="152"/>
      <c r="AE35" s="152"/>
      <c r="AF35" s="152"/>
      <c r="AG35" s="152" t="s">
        <v>199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x14ac:dyDescent="0.2">
      <c r="A36" s="180">
        <v>28</v>
      </c>
      <c r="B36" s="181" t="s">
        <v>1099</v>
      </c>
      <c r="C36" s="193" t="s">
        <v>1100</v>
      </c>
      <c r="D36" s="182" t="s">
        <v>253</v>
      </c>
      <c r="E36" s="183">
        <v>8</v>
      </c>
      <c r="F36" s="184"/>
      <c r="G36" s="185">
        <f t="shared" si="0"/>
        <v>0</v>
      </c>
      <c r="H36" s="184"/>
      <c r="I36" s="185">
        <f t="shared" si="1"/>
        <v>0</v>
      </c>
      <c r="J36" s="184"/>
      <c r="K36" s="185">
        <f t="shared" si="2"/>
        <v>0</v>
      </c>
      <c r="L36" s="185">
        <v>21</v>
      </c>
      <c r="M36" s="185">
        <f t="shared" si="3"/>
        <v>0</v>
      </c>
      <c r="N36" s="185">
        <v>0</v>
      </c>
      <c r="O36" s="185">
        <f t="shared" si="4"/>
        <v>0</v>
      </c>
      <c r="P36" s="185">
        <v>0</v>
      </c>
      <c r="Q36" s="185">
        <f t="shared" si="5"/>
        <v>0</v>
      </c>
      <c r="R36" s="185"/>
      <c r="S36" s="185" t="s">
        <v>1048</v>
      </c>
      <c r="T36" s="186" t="s">
        <v>1049</v>
      </c>
      <c r="U36" s="162">
        <v>0</v>
      </c>
      <c r="V36" s="162">
        <f t="shared" si="6"/>
        <v>0</v>
      </c>
      <c r="W36" s="162"/>
      <c r="X36" s="152"/>
      <c r="Y36" s="152"/>
      <c r="Z36" s="152"/>
      <c r="AA36" s="152"/>
      <c r="AB36" s="152"/>
      <c r="AC36" s="152"/>
      <c r="AD36" s="152"/>
      <c r="AE36" s="152"/>
      <c r="AF36" s="152"/>
      <c r="AG36" s="152" t="s">
        <v>199</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29</v>
      </c>
      <c r="B37" s="181" t="s">
        <v>1101</v>
      </c>
      <c r="C37" s="193" t="s">
        <v>1102</v>
      </c>
      <c r="D37" s="182" t="s">
        <v>253</v>
      </c>
      <c r="E37" s="183">
        <v>8</v>
      </c>
      <c r="F37" s="184"/>
      <c r="G37" s="185">
        <f t="shared" si="0"/>
        <v>0</v>
      </c>
      <c r="H37" s="184"/>
      <c r="I37" s="185">
        <f t="shared" si="1"/>
        <v>0</v>
      </c>
      <c r="J37" s="184"/>
      <c r="K37" s="185">
        <f t="shared" si="2"/>
        <v>0</v>
      </c>
      <c r="L37" s="185">
        <v>21</v>
      </c>
      <c r="M37" s="185">
        <f t="shared" si="3"/>
        <v>0</v>
      </c>
      <c r="N37" s="185">
        <v>0</v>
      </c>
      <c r="O37" s="185">
        <f t="shared" si="4"/>
        <v>0</v>
      </c>
      <c r="P37" s="185">
        <v>0</v>
      </c>
      <c r="Q37" s="185">
        <f t="shared" si="5"/>
        <v>0</v>
      </c>
      <c r="R37" s="185"/>
      <c r="S37" s="185" t="s">
        <v>1048</v>
      </c>
      <c r="T37" s="186" t="s">
        <v>1049</v>
      </c>
      <c r="U37" s="162">
        <v>0</v>
      </c>
      <c r="V37" s="162">
        <f t="shared" si="6"/>
        <v>0</v>
      </c>
      <c r="W37" s="162"/>
      <c r="X37" s="152"/>
      <c r="Y37" s="152"/>
      <c r="Z37" s="152"/>
      <c r="AA37" s="152"/>
      <c r="AB37" s="152"/>
      <c r="AC37" s="152"/>
      <c r="AD37" s="152"/>
      <c r="AE37" s="152"/>
      <c r="AF37" s="152"/>
      <c r="AG37" s="152" t="s">
        <v>199</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1" x14ac:dyDescent="0.2">
      <c r="A38" s="180">
        <v>30</v>
      </c>
      <c r="B38" s="181" t="s">
        <v>1103</v>
      </c>
      <c r="C38" s="193" t="s">
        <v>1104</v>
      </c>
      <c r="D38" s="182" t="s">
        <v>253</v>
      </c>
      <c r="E38" s="183">
        <v>9</v>
      </c>
      <c r="F38" s="184"/>
      <c r="G38" s="185">
        <f t="shared" si="0"/>
        <v>0</v>
      </c>
      <c r="H38" s="184"/>
      <c r="I38" s="185">
        <f t="shared" si="1"/>
        <v>0</v>
      </c>
      <c r="J38" s="184"/>
      <c r="K38" s="185">
        <f t="shared" si="2"/>
        <v>0</v>
      </c>
      <c r="L38" s="185">
        <v>21</v>
      </c>
      <c r="M38" s="185">
        <f t="shared" si="3"/>
        <v>0</v>
      </c>
      <c r="N38" s="185">
        <v>0</v>
      </c>
      <c r="O38" s="185">
        <f t="shared" si="4"/>
        <v>0</v>
      </c>
      <c r="P38" s="185">
        <v>0</v>
      </c>
      <c r="Q38" s="185">
        <f t="shared" si="5"/>
        <v>0</v>
      </c>
      <c r="R38" s="185"/>
      <c r="S38" s="185" t="s">
        <v>1048</v>
      </c>
      <c r="T38" s="186" t="s">
        <v>1049</v>
      </c>
      <c r="U38" s="162">
        <v>0</v>
      </c>
      <c r="V38" s="162">
        <f t="shared" si="6"/>
        <v>0</v>
      </c>
      <c r="W38" s="162"/>
      <c r="X38" s="152"/>
      <c r="Y38" s="152"/>
      <c r="Z38" s="152"/>
      <c r="AA38" s="152"/>
      <c r="AB38" s="152"/>
      <c r="AC38" s="152"/>
      <c r="AD38" s="152"/>
      <c r="AE38" s="152"/>
      <c r="AF38" s="152"/>
      <c r="AG38" s="152" t="s">
        <v>199</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31</v>
      </c>
      <c r="B39" s="181" t="s">
        <v>1105</v>
      </c>
      <c r="C39" s="193" t="s">
        <v>1106</v>
      </c>
      <c r="D39" s="182" t="s">
        <v>253</v>
      </c>
      <c r="E39" s="183">
        <v>9</v>
      </c>
      <c r="F39" s="184"/>
      <c r="G39" s="185">
        <f t="shared" si="0"/>
        <v>0</v>
      </c>
      <c r="H39" s="184"/>
      <c r="I39" s="185">
        <f t="shared" si="1"/>
        <v>0</v>
      </c>
      <c r="J39" s="184"/>
      <c r="K39" s="185">
        <f t="shared" si="2"/>
        <v>0</v>
      </c>
      <c r="L39" s="185">
        <v>21</v>
      </c>
      <c r="M39" s="185">
        <f t="shared" si="3"/>
        <v>0</v>
      </c>
      <c r="N39" s="185">
        <v>0</v>
      </c>
      <c r="O39" s="185">
        <f t="shared" si="4"/>
        <v>0</v>
      </c>
      <c r="P39" s="185">
        <v>0</v>
      </c>
      <c r="Q39" s="185">
        <f t="shared" si="5"/>
        <v>0</v>
      </c>
      <c r="R39" s="185"/>
      <c r="S39" s="185" t="s">
        <v>1048</v>
      </c>
      <c r="T39" s="186" t="s">
        <v>1049</v>
      </c>
      <c r="U39" s="162">
        <v>0</v>
      </c>
      <c r="V39" s="162">
        <f t="shared" si="6"/>
        <v>0</v>
      </c>
      <c r="W39" s="162"/>
      <c r="X39" s="152"/>
      <c r="Y39" s="152"/>
      <c r="Z39" s="152"/>
      <c r="AA39" s="152"/>
      <c r="AB39" s="152"/>
      <c r="AC39" s="152"/>
      <c r="AD39" s="152"/>
      <c r="AE39" s="152"/>
      <c r="AF39" s="152"/>
      <c r="AG39" s="152" t="s">
        <v>199</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80">
        <v>32</v>
      </c>
      <c r="B40" s="181" t="s">
        <v>1107</v>
      </c>
      <c r="C40" s="193" t="s">
        <v>1108</v>
      </c>
      <c r="D40" s="182" t="s">
        <v>253</v>
      </c>
      <c r="E40" s="183">
        <v>4</v>
      </c>
      <c r="F40" s="184"/>
      <c r="G40" s="185">
        <f t="shared" si="0"/>
        <v>0</v>
      </c>
      <c r="H40" s="184"/>
      <c r="I40" s="185">
        <f t="shared" si="1"/>
        <v>0</v>
      </c>
      <c r="J40" s="184"/>
      <c r="K40" s="185">
        <f t="shared" si="2"/>
        <v>0</v>
      </c>
      <c r="L40" s="185">
        <v>21</v>
      </c>
      <c r="M40" s="185">
        <f t="shared" si="3"/>
        <v>0</v>
      </c>
      <c r="N40" s="185">
        <v>0</v>
      </c>
      <c r="O40" s="185">
        <f t="shared" si="4"/>
        <v>0</v>
      </c>
      <c r="P40" s="185">
        <v>0</v>
      </c>
      <c r="Q40" s="185">
        <f t="shared" si="5"/>
        <v>0</v>
      </c>
      <c r="R40" s="185"/>
      <c r="S40" s="185" t="s">
        <v>1048</v>
      </c>
      <c r="T40" s="186" t="s">
        <v>1049</v>
      </c>
      <c r="U40" s="162">
        <v>0</v>
      </c>
      <c r="V40" s="162">
        <f t="shared" si="6"/>
        <v>0</v>
      </c>
      <c r="W40" s="162"/>
      <c r="X40" s="152"/>
      <c r="Y40" s="152"/>
      <c r="Z40" s="152"/>
      <c r="AA40" s="152"/>
      <c r="AB40" s="152"/>
      <c r="AC40" s="152"/>
      <c r="AD40" s="152"/>
      <c r="AE40" s="152"/>
      <c r="AF40" s="152"/>
      <c r="AG40" s="152" t="s">
        <v>199</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33</v>
      </c>
      <c r="B41" s="181" t="s">
        <v>1109</v>
      </c>
      <c r="C41" s="193" t="s">
        <v>1110</v>
      </c>
      <c r="D41" s="182" t="s">
        <v>253</v>
      </c>
      <c r="E41" s="183">
        <v>4</v>
      </c>
      <c r="F41" s="184"/>
      <c r="G41" s="185">
        <f t="shared" ref="G41:G72" si="7">ROUND(E41*F41,2)</f>
        <v>0</v>
      </c>
      <c r="H41" s="184"/>
      <c r="I41" s="185">
        <f t="shared" ref="I41:I72" si="8">ROUND(E41*H41,2)</f>
        <v>0</v>
      </c>
      <c r="J41" s="184"/>
      <c r="K41" s="185">
        <f t="shared" ref="K41:K72" si="9">ROUND(E41*J41,2)</f>
        <v>0</v>
      </c>
      <c r="L41" s="185">
        <v>21</v>
      </c>
      <c r="M41" s="185">
        <f t="shared" ref="M41:M72" si="10">G41*(1+L41/100)</f>
        <v>0</v>
      </c>
      <c r="N41" s="185">
        <v>0</v>
      </c>
      <c r="O41" s="185">
        <f t="shared" ref="O41:O72" si="11">ROUND(E41*N41,2)</f>
        <v>0</v>
      </c>
      <c r="P41" s="185">
        <v>0</v>
      </c>
      <c r="Q41" s="185">
        <f t="shared" ref="Q41:Q72" si="12">ROUND(E41*P41,2)</f>
        <v>0</v>
      </c>
      <c r="R41" s="185"/>
      <c r="S41" s="185" t="s">
        <v>1048</v>
      </c>
      <c r="T41" s="186" t="s">
        <v>1049</v>
      </c>
      <c r="U41" s="162">
        <v>0</v>
      </c>
      <c r="V41" s="162">
        <f t="shared" ref="V41:V72" si="13">ROUND(E41*U41,2)</f>
        <v>0</v>
      </c>
      <c r="W41" s="162"/>
      <c r="X41" s="152"/>
      <c r="Y41" s="152"/>
      <c r="Z41" s="152"/>
      <c r="AA41" s="152"/>
      <c r="AB41" s="152"/>
      <c r="AC41" s="152"/>
      <c r="AD41" s="152"/>
      <c r="AE41" s="152"/>
      <c r="AF41" s="152"/>
      <c r="AG41" s="152" t="s">
        <v>199</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x14ac:dyDescent="0.2">
      <c r="A42" s="180">
        <v>34</v>
      </c>
      <c r="B42" s="181" t="s">
        <v>1111</v>
      </c>
      <c r="C42" s="193" t="s">
        <v>1112</v>
      </c>
      <c r="D42" s="182" t="s">
        <v>253</v>
      </c>
      <c r="E42" s="183">
        <v>6</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1048</v>
      </c>
      <c r="T42" s="186" t="s">
        <v>1049</v>
      </c>
      <c r="U42" s="162">
        <v>0</v>
      </c>
      <c r="V42" s="162">
        <f t="shared" si="13"/>
        <v>0</v>
      </c>
      <c r="W42" s="162"/>
      <c r="X42" s="152"/>
      <c r="Y42" s="152"/>
      <c r="Z42" s="152"/>
      <c r="AA42" s="152"/>
      <c r="AB42" s="152"/>
      <c r="AC42" s="152"/>
      <c r="AD42" s="152"/>
      <c r="AE42" s="152"/>
      <c r="AF42" s="152"/>
      <c r="AG42" s="152" t="s">
        <v>199</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35</v>
      </c>
      <c r="B43" s="181" t="s">
        <v>1113</v>
      </c>
      <c r="C43" s="193" t="s">
        <v>1114</v>
      </c>
      <c r="D43" s="182" t="s">
        <v>253</v>
      </c>
      <c r="E43" s="183">
        <v>6</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1048</v>
      </c>
      <c r="T43" s="186" t="s">
        <v>1049</v>
      </c>
      <c r="U43" s="162">
        <v>0</v>
      </c>
      <c r="V43" s="162">
        <f t="shared" si="13"/>
        <v>0</v>
      </c>
      <c r="W43" s="162"/>
      <c r="X43" s="152"/>
      <c r="Y43" s="152"/>
      <c r="Z43" s="152"/>
      <c r="AA43" s="152"/>
      <c r="AB43" s="152"/>
      <c r="AC43" s="152"/>
      <c r="AD43" s="152"/>
      <c r="AE43" s="152"/>
      <c r="AF43" s="152"/>
      <c r="AG43" s="152" t="s">
        <v>199</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80">
        <v>36</v>
      </c>
      <c r="B44" s="181" t="s">
        <v>1115</v>
      </c>
      <c r="C44" s="193" t="s">
        <v>1116</v>
      </c>
      <c r="D44" s="182" t="s">
        <v>253</v>
      </c>
      <c r="E44" s="183">
        <v>9</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1048</v>
      </c>
      <c r="T44" s="186" t="s">
        <v>1049</v>
      </c>
      <c r="U44" s="162">
        <v>0</v>
      </c>
      <c r="V44" s="162">
        <f t="shared" si="13"/>
        <v>0</v>
      </c>
      <c r="W44" s="162"/>
      <c r="X44" s="152"/>
      <c r="Y44" s="152"/>
      <c r="Z44" s="152"/>
      <c r="AA44" s="152"/>
      <c r="AB44" s="152"/>
      <c r="AC44" s="152"/>
      <c r="AD44" s="152"/>
      <c r="AE44" s="152"/>
      <c r="AF44" s="152"/>
      <c r="AG44" s="152" t="s">
        <v>199</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37</v>
      </c>
      <c r="B45" s="181" t="s">
        <v>1117</v>
      </c>
      <c r="C45" s="193" t="s">
        <v>1118</v>
      </c>
      <c r="D45" s="182" t="s">
        <v>253</v>
      </c>
      <c r="E45" s="183">
        <v>9</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1048</v>
      </c>
      <c r="T45" s="186" t="s">
        <v>1049</v>
      </c>
      <c r="U45" s="162">
        <v>0</v>
      </c>
      <c r="V45" s="162">
        <f t="shared" si="13"/>
        <v>0</v>
      </c>
      <c r="W45" s="162"/>
      <c r="X45" s="152"/>
      <c r="Y45" s="152"/>
      <c r="Z45" s="152"/>
      <c r="AA45" s="152"/>
      <c r="AB45" s="152"/>
      <c r="AC45" s="152"/>
      <c r="AD45" s="152"/>
      <c r="AE45" s="152"/>
      <c r="AF45" s="152"/>
      <c r="AG45" s="152" t="s">
        <v>199</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38</v>
      </c>
      <c r="B46" s="181" t="s">
        <v>1119</v>
      </c>
      <c r="C46" s="193" t="s">
        <v>1120</v>
      </c>
      <c r="D46" s="182" t="s">
        <v>253</v>
      </c>
      <c r="E46" s="183">
        <v>1</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1048</v>
      </c>
      <c r="T46" s="186" t="s">
        <v>1049</v>
      </c>
      <c r="U46" s="162">
        <v>0</v>
      </c>
      <c r="V46" s="162">
        <f t="shared" si="13"/>
        <v>0</v>
      </c>
      <c r="W46" s="162"/>
      <c r="X46" s="152"/>
      <c r="Y46" s="152"/>
      <c r="Z46" s="152"/>
      <c r="AA46" s="152"/>
      <c r="AB46" s="152"/>
      <c r="AC46" s="152"/>
      <c r="AD46" s="152"/>
      <c r="AE46" s="152"/>
      <c r="AF46" s="152"/>
      <c r="AG46" s="152" t="s">
        <v>199</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39</v>
      </c>
      <c r="B47" s="181" t="s">
        <v>1121</v>
      </c>
      <c r="C47" s="193" t="s">
        <v>1122</v>
      </c>
      <c r="D47" s="182" t="s">
        <v>253</v>
      </c>
      <c r="E47" s="183">
        <v>1</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1048</v>
      </c>
      <c r="T47" s="186" t="s">
        <v>1049</v>
      </c>
      <c r="U47" s="162">
        <v>0</v>
      </c>
      <c r="V47" s="162">
        <f t="shared" si="13"/>
        <v>0</v>
      </c>
      <c r="W47" s="162"/>
      <c r="X47" s="152"/>
      <c r="Y47" s="152"/>
      <c r="Z47" s="152"/>
      <c r="AA47" s="152"/>
      <c r="AB47" s="152"/>
      <c r="AC47" s="152"/>
      <c r="AD47" s="152"/>
      <c r="AE47" s="152"/>
      <c r="AF47" s="152"/>
      <c r="AG47" s="152" t="s">
        <v>199</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40</v>
      </c>
      <c r="B48" s="181" t="s">
        <v>1123</v>
      </c>
      <c r="C48" s="193" t="s">
        <v>1124</v>
      </c>
      <c r="D48" s="182" t="s">
        <v>253</v>
      </c>
      <c r="E48" s="183">
        <v>99</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1048</v>
      </c>
      <c r="T48" s="186" t="s">
        <v>1049</v>
      </c>
      <c r="U48" s="162">
        <v>0</v>
      </c>
      <c r="V48" s="162">
        <f t="shared" si="13"/>
        <v>0</v>
      </c>
      <c r="W48" s="162"/>
      <c r="X48" s="152"/>
      <c r="Y48" s="152"/>
      <c r="Z48" s="152"/>
      <c r="AA48" s="152"/>
      <c r="AB48" s="152"/>
      <c r="AC48" s="152"/>
      <c r="AD48" s="152"/>
      <c r="AE48" s="152"/>
      <c r="AF48" s="152"/>
      <c r="AG48" s="152" t="s">
        <v>265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41</v>
      </c>
      <c r="B49" s="181" t="s">
        <v>1125</v>
      </c>
      <c r="C49" s="193" t="s">
        <v>1126</v>
      </c>
      <c r="D49" s="182" t="s">
        <v>253</v>
      </c>
      <c r="E49" s="183">
        <v>3</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1048</v>
      </c>
      <c r="T49" s="186" t="s">
        <v>1049</v>
      </c>
      <c r="U49" s="162">
        <v>0</v>
      </c>
      <c r="V49" s="162">
        <f t="shared" si="13"/>
        <v>0</v>
      </c>
      <c r="W49" s="162"/>
      <c r="X49" s="152"/>
      <c r="Y49" s="152"/>
      <c r="Z49" s="152"/>
      <c r="AA49" s="152"/>
      <c r="AB49" s="152"/>
      <c r="AC49" s="152"/>
      <c r="AD49" s="152"/>
      <c r="AE49" s="152"/>
      <c r="AF49" s="152"/>
      <c r="AG49" s="152" t="s">
        <v>265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42</v>
      </c>
      <c r="B50" s="181" t="s">
        <v>1127</v>
      </c>
      <c r="C50" s="193" t="s">
        <v>1128</v>
      </c>
      <c r="D50" s="182" t="s">
        <v>253</v>
      </c>
      <c r="E50" s="183">
        <v>10</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1048</v>
      </c>
      <c r="T50" s="186" t="s">
        <v>1049</v>
      </c>
      <c r="U50" s="162">
        <v>0</v>
      </c>
      <c r="V50" s="162">
        <f t="shared" si="13"/>
        <v>0</v>
      </c>
      <c r="W50" s="162"/>
      <c r="X50" s="152"/>
      <c r="Y50" s="152"/>
      <c r="Z50" s="152"/>
      <c r="AA50" s="152"/>
      <c r="AB50" s="152"/>
      <c r="AC50" s="152"/>
      <c r="AD50" s="152"/>
      <c r="AE50" s="152"/>
      <c r="AF50" s="152"/>
      <c r="AG50" s="152" t="s">
        <v>265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33.75" outlineLevel="1" x14ac:dyDescent="0.2">
      <c r="A51" s="180">
        <v>43</v>
      </c>
      <c r="B51" s="181" t="s">
        <v>1129</v>
      </c>
      <c r="C51" s="193" t="s">
        <v>1130</v>
      </c>
      <c r="D51" s="182" t="s">
        <v>253</v>
      </c>
      <c r="E51" s="183">
        <v>91</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1048</v>
      </c>
      <c r="T51" s="186" t="s">
        <v>1049</v>
      </c>
      <c r="U51" s="162">
        <v>0</v>
      </c>
      <c r="V51" s="162">
        <f t="shared" si="13"/>
        <v>0</v>
      </c>
      <c r="W51" s="162"/>
      <c r="X51" s="152"/>
      <c r="Y51" s="152"/>
      <c r="Z51" s="152"/>
      <c r="AA51" s="152"/>
      <c r="AB51" s="152"/>
      <c r="AC51" s="152"/>
      <c r="AD51" s="152"/>
      <c r="AE51" s="152"/>
      <c r="AF51" s="152"/>
      <c r="AG51" s="152" t="s">
        <v>199</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0">
        <v>44</v>
      </c>
      <c r="B52" s="181" t="s">
        <v>1131</v>
      </c>
      <c r="C52" s="193" t="s">
        <v>1132</v>
      </c>
      <c r="D52" s="182" t="s">
        <v>253</v>
      </c>
      <c r="E52" s="183">
        <v>75</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1048</v>
      </c>
      <c r="T52" s="186" t="s">
        <v>1049</v>
      </c>
      <c r="U52" s="162">
        <v>0</v>
      </c>
      <c r="V52" s="162">
        <f t="shared" si="13"/>
        <v>0</v>
      </c>
      <c r="W52" s="162"/>
      <c r="X52" s="152"/>
      <c r="Y52" s="152"/>
      <c r="Z52" s="152"/>
      <c r="AA52" s="152"/>
      <c r="AB52" s="152"/>
      <c r="AC52" s="152"/>
      <c r="AD52" s="152"/>
      <c r="AE52" s="152"/>
      <c r="AF52" s="152"/>
      <c r="AG52" s="152" t="s">
        <v>199</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45</v>
      </c>
      <c r="B53" s="181" t="s">
        <v>1133</v>
      </c>
      <c r="C53" s="193" t="s">
        <v>1134</v>
      </c>
      <c r="D53" s="182" t="s">
        <v>253</v>
      </c>
      <c r="E53" s="183">
        <v>16</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1048</v>
      </c>
      <c r="T53" s="186" t="s">
        <v>1049</v>
      </c>
      <c r="U53" s="162">
        <v>0</v>
      </c>
      <c r="V53" s="162">
        <f t="shared" si="13"/>
        <v>0</v>
      </c>
      <c r="W53" s="162"/>
      <c r="X53" s="152"/>
      <c r="Y53" s="152"/>
      <c r="Z53" s="152"/>
      <c r="AA53" s="152"/>
      <c r="AB53" s="152"/>
      <c r="AC53" s="152"/>
      <c r="AD53" s="152"/>
      <c r="AE53" s="152"/>
      <c r="AF53" s="152"/>
      <c r="AG53" s="152" t="s">
        <v>199</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2.5" outlineLevel="1" x14ac:dyDescent="0.2">
      <c r="A54" s="180">
        <v>46</v>
      </c>
      <c r="B54" s="181" t="s">
        <v>1135</v>
      </c>
      <c r="C54" s="193" t="s">
        <v>1136</v>
      </c>
      <c r="D54" s="182" t="s">
        <v>253</v>
      </c>
      <c r="E54" s="183">
        <v>1</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1048</v>
      </c>
      <c r="T54" s="186" t="s">
        <v>1049</v>
      </c>
      <c r="U54" s="162">
        <v>0</v>
      </c>
      <c r="V54" s="162">
        <f t="shared" si="13"/>
        <v>0</v>
      </c>
      <c r="W54" s="162"/>
      <c r="X54" s="152"/>
      <c r="Y54" s="152"/>
      <c r="Z54" s="152"/>
      <c r="AA54" s="152"/>
      <c r="AB54" s="152"/>
      <c r="AC54" s="152"/>
      <c r="AD54" s="152"/>
      <c r="AE54" s="152"/>
      <c r="AF54" s="152"/>
      <c r="AG54" s="152" t="s">
        <v>199</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47</v>
      </c>
      <c r="B55" s="181" t="s">
        <v>1137</v>
      </c>
      <c r="C55" s="193" t="s">
        <v>1138</v>
      </c>
      <c r="D55" s="182" t="s">
        <v>253</v>
      </c>
      <c r="E55" s="183">
        <v>1</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237</v>
      </c>
      <c r="T55" s="186" t="s">
        <v>238</v>
      </c>
      <c r="U55" s="162">
        <v>0</v>
      </c>
      <c r="V55" s="162">
        <f t="shared" si="13"/>
        <v>0</v>
      </c>
      <c r="W55" s="162"/>
      <c r="X55" s="152"/>
      <c r="Y55" s="152"/>
      <c r="Z55" s="152"/>
      <c r="AA55" s="152"/>
      <c r="AB55" s="152"/>
      <c r="AC55" s="152"/>
      <c r="AD55" s="152"/>
      <c r="AE55" s="152"/>
      <c r="AF55" s="152"/>
      <c r="AG55" s="152" t="s">
        <v>265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22.5" outlineLevel="1" x14ac:dyDescent="0.2">
      <c r="A56" s="180">
        <v>48</v>
      </c>
      <c r="B56" s="181" t="s">
        <v>1139</v>
      </c>
      <c r="C56" s="193" t="s">
        <v>1140</v>
      </c>
      <c r="D56" s="182" t="s">
        <v>253</v>
      </c>
      <c r="E56" s="183">
        <v>1</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1048</v>
      </c>
      <c r="T56" s="186" t="s">
        <v>1049</v>
      </c>
      <c r="U56" s="162">
        <v>0</v>
      </c>
      <c r="V56" s="162">
        <f t="shared" si="13"/>
        <v>0</v>
      </c>
      <c r="W56" s="162"/>
      <c r="X56" s="152"/>
      <c r="Y56" s="152"/>
      <c r="Z56" s="152"/>
      <c r="AA56" s="152"/>
      <c r="AB56" s="152"/>
      <c r="AC56" s="152"/>
      <c r="AD56" s="152"/>
      <c r="AE56" s="152"/>
      <c r="AF56" s="152"/>
      <c r="AG56" s="152" t="s">
        <v>199</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49</v>
      </c>
      <c r="B57" s="181" t="s">
        <v>1141</v>
      </c>
      <c r="C57" s="193" t="s">
        <v>1142</v>
      </c>
      <c r="D57" s="182" t="s">
        <v>253</v>
      </c>
      <c r="E57" s="183">
        <v>1</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237</v>
      </c>
      <c r="T57" s="186" t="s">
        <v>238</v>
      </c>
      <c r="U57" s="162">
        <v>0</v>
      </c>
      <c r="V57" s="162">
        <f t="shared" si="13"/>
        <v>0</v>
      </c>
      <c r="W57" s="162"/>
      <c r="X57" s="152"/>
      <c r="Y57" s="152"/>
      <c r="Z57" s="152"/>
      <c r="AA57" s="152"/>
      <c r="AB57" s="152"/>
      <c r="AC57" s="152"/>
      <c r="AD57" s="152"/>
      <c r="AE57" s="152"/>
      <c r="AF57" s="152"/>
      <c r="AG57" s="152" t="s">
        <v>265</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80">
        <v>50</v>
      </c>
      <c r="B58" s="181" t="s">
        <v>1143</v>
      </c>
      <c r="C58" s="193" t="s">
        <v>1144</v>
      </c>
      <c r="D58" s="182" t="s">
        <v>253</v>
      </c>
      <c r="E58" s="183">
        <v>1</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1048</v>
      </c>
      <c r="T58" s="186" t="s">
        <v>1049</v>
      </c>
      <c r="U58" s="162">
        <v>0</v>
      </c>
      <c r="V58" s="162">
        <f t="shared" si="13"/>
        <v>0</v>
      </c>
      <c r="W58" s="162"/>
      <c r="X58" s="152"/>
      <c r="Y58" s="152"/>
      <c r="Z58" s="152"/>
      <c r="AA58" s="152"/>
      <c r="AB58" s="152"/>
      <c r="AC58" s="152"/>
      <c r="AD58" s="152"/>
      <c r="AE58" s="152"/>
      <c r="AF58" s="152"/>
      <c r="AG58" s="152" t="s">
        <v>199</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80">
        <v>51</v>
      </c>
      <c r="B59" s="181" t="s">
        <v>1141</v>
      </c>
      <c r="C59" s="193" t="s">
        <v>1145</v>
      </c>
      <c r="D59" s="182" t="s">
        <v>253</v>
      </c>
      <c r="E59" s="183">
        <v>1</v>
      </c>
      <c r="F59" s="184"/>
      <c r="G59" s="185">
        <f t="shared" si="7"/>
        <v>0</v>
      </c>
      <c r="H59" s="184"/>
      <c r="I59" s="185">
        <f t="shared" si="8"/>
        <v>0</v>
      </c>
      <c r="J59" s="184"/>
      <c r="K59" s="185">
        <f t="shared" si="9"/>
        <v>0</v>
      </c>
      <c r="L59" s="185">
        <v>21</v>
      </c>
      <c r="M59" s="185">
        <f t="shared" si="10"/>
        <v>0</v>
      </c>
      <c r="N59" s="185">
        <v>0</v>
      </c>
      <c r="O59" s="185">
        <f t="shared" si="11"/>
        <v>0</v>
      </c>
      <c r="P59" s="185">
        <v>0</v>
      </c>
      <c r="Q59" s="185">
        <f t="shared" si="12"/>
        <v>0</v>
      </c>
      <c r="R59" s="185"/>
      <c r="S59" s="185" t="s">
        <v>237</v>
      </c>
      <c r="T59" s="186" t="s">
        <v>238</v>
      </c>
      <c r="U59" s="162">
        <v>0</v>
      </c>
      <c r="V59" s="162">
        <f t="shared" si="13"/>
        <v>0</v>
      </c>
      <c r="W59" s="162"/>
      <c r="X59" s="152"/>
      <c r="Y59" s="152"/>
      <c r="Z59" s="152"/>
      <c r="AA59" s="152"/>
      <c r="AB59" s="152"/>
      <c r="AC59" s="152"/>
      <c r="AD59" s="152"/>
      <c r="AE59" s="152"/>
      <c r="AF59" s="152"/>
      <c r="AG59" s="152" t="s">
        <v>1055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52</v>
      </c>
      <c r="B60" s="181" t="s">
        <v>1141</v>
      </c>
      <c r="C60" s="193" t="s">
        <v>1146</v>
      </c>
      <c r="D60" s="182" t="s">
        <v>253</v>
      </c>
      <c r="E60" s="183">
        <v>1</v>
      </c>
      <c r="F60" s="184"/>
      <c r="G60" s="185">
        <f t="shared" si="7"/>
        <v>0</v>
      </c>
      <c r="H60" s="184"/>
      <c r="I60" s="185">
        <f t="shared" si="8"/>
        <v>0</v>
      </c>
      <c r="J60" s="184"/>
      <c r="K60" s="185">
        <f t="shared" si="9"/>
        <v>0</v>
      </c>
      <c r="L60" s="185">
        <v>21</v>
      </c>
      <c r="M60" s="185">
        <f t="shared" si="10"/>
        <v>0</v>
      </c>
      <c r="N60" s="185">
        <v>0</v>
      </c>
      <c r="O60" s="185">
        <f t="shared" si="11"/>
        <v>0</v>
      </c>
      <c r="P60" s="185">
        <v>0</v>
      </c>
      <c r="Q60" s="185">
        <f t="shared" si="12"/>
        <v>0</v>
      </c>
      <c r="R60" s="185"/>
      <c r="S60" s="185" t="s">
        <v>237</v>
      </c>
      <c r="T60" s="186" t="s">
        <v>238</v>
      </c>
      <c r="U60" s="162">
        <v>0</v>
      </c>
      <c r="V60" s="162">
        <f t="shared" si="13"/>
        <v>0</v>
      </c>
      <c r="W60" s="162"/>
      <c r="X60" s="152"/>
      <c r="Y60" s="152"/>
      <c r="Z60" s="152"/>
      <c r="AA60" s="152"/>
      <c r="AB60" s="152"/>
      <c r="AC60" s="152"/>
      <c r="AD60" s="152"/>
      <c r="AE60" s="152"/>
      <c r="AF60" s="152"/>
      <c r="AG60" s="152" t="s">
        <v>1055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x14ac:dyDescent="0.2">
      <c r="A61" s="180">
        <v>53</v>
      </c>
      <c r="B61" s="181" t="s">
        <v>1147</v>
      </c>
      <c r="C61" s="193" t="s">
        <v>1148</v>
      </c>
      <c r="D61" s="182" t="s">
        <v>253</v>
      </c>
      <c r="E61" s="183">
        <v>61</v>
      </c>
      <c r="F61" s="184"/>
      <c r="G61" s="185">
        <f t="shared" si="7"/>
        <v>0</v>
      </c>
      <c r="H61" s="184"/>
      <c r="I61" s="185">
        <f t="shared" si="8"/>
        <v>0</v>
      </c>
      <c r="J61" s="184"/>
      <c r="K61" s="185">
        <f t="shared" si="9"/>
        <v>0</v>
      </c>
      <c r="L61" s="185">
        <v>21</v>
      </c>
      <c r="M61" s="185">
        <f t="shared" si="10"/>
        <v>0</v>
      </c>
      <c r="N61" s="185">
        <v>0</v>
      </c>
      <c r="O61" s="185">
        <f t="shared" si="11"/>
        <v>0</v>
      </c>
      <c r="P61" s="185">
        <v>0</v>
      </c>
      <c r="Q61" s="185">
        <f t="shared" si="12"/>
        <v>0</v>
      </c>
      <c r="R61" s="185"/>
      <c r="S61" s="185" t="s">
        <v>1048</v>
      </c>
      <c r="T61" s="186" t="s">
        <v>1049</v>
      </c>
      <c r="U61" s="162">
        <v>0</v>
      </c>
      <c r="V61" s="162">
        <f t="shared" si="13"/>
        <v>0</v>
      </c>
      <c r="W61" s="162"/>
      <c r="X61" s="152"/>
      <c r="Y61" s="152"/>
      <c r="Z61" s="152"/>
      <c r="AA61" s="152"/>
      <c r="AB61" s="152"/>
      <c r="AC61" s="152"/>
      <c r="AD61" s="152"/>
      <c r="AE61" s="152"/>
      <c r="AF61" s="152"/>
      <c r="AG61" s="152" t="s">
        <v>199</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54</v>
      </c>
      <c r="B62" s="181" t="s">
        <v>1141</v>
      </c>
      <c r="C62" s="193" t="s">
        <v>1149</v>
      </c>
      <c r="D62" s="182" t="s">
        <v>253</v>
      </c>
      <c r="E62" s="183">
        <v>2</v>
      </c>
      <c r="F62" s="184"/>
      <c r="G62" s="185">
        <f t="shared" si="7"/>
        <v>0</v>
      </c>
      <c r="H62" s="184"/>
      <c r="I62" s="185">
        <f t="shared" si="8"/>
        <v>0</v>
      </c>
      <c r="J62" s="184"/>
      <c r="K62" s="185">
        <f t="shared" si="9"/>
        <v>0</v>
      </c>
      <c r="L62" s="185">
        <v>21</v>
      </c>
      <c r="M62" s="185">
        <f t="shared" si="10"/>
        <v>0</v>
      </c>
      <c r="N62" s="185">
        <v>0</v>
      </c>
      <c r="O62" s="185">
        <f t="shared" si="11"/>
        <v>0</v>
      </c>
      <c r="P62" s="185">
        <v>0</v>
      </c>
      <c r="Q62" s="185">
        <f t="shared" si="12"/>
        <v>0</v>
      </c>
      <c r="R62" s="185"/>
      <c r="S62" s="185" t="s">
        <v>237</v>
      </c>
      <c r="T62" s="186" t="s">
        <v>238</v>
      </c>
      <c r="U62" s="162">
        <v>0</v>
      </c>
      <c r="V62" s="162">
        <f t="shared" si="13"/>
        <v>0</v>
      </c>
      <c r="W62" s="162"/>
      <c r="X62" s="152"/>
      <c r="Y62" s="152"/>
      <c r="Z62" s="152"/>
      <c r="AA62" s="152"/>
      <c r="AB62" s="152"/>
      <c r="AC62" s="152"/>
      <c r="AD62" s="152"/>
      <c r="AE62" s="152"/>
      <c r="AF62" s="152"/>
      <c r="AG62" s="152" t="s">
        <v>1055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55</v>
      </c>
      <c r="B63" s="181" t="s">
        <v>1141</v>
      </c>
      <c r="C63" s="193" t="s">
        <v>1150</v>
      </c>
      <c r="D63" s="182" t="s">
        <v>253</v>
      </c>
      <c r="E63" s="183">
        <v>3</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237</v>
      </c>
      <c r="T63" s="186" t="s">
        <v>238</v>
      </c>
      <c r="U63" s="162">
        <v>0</v>
      </c>
      <c r="V63" s="162">
        <f t="shared" si="13"/>
        <v>0</v>
      </c>
      <c r="W63" s="162"/>
      <c r="X63" s="152"/>
      <c r="Y63" s="152"/>
      <c r="Z63" s="152"/>
      <c r="AA63" s="152"/>
      <c r="AB63" s="152"/>
      <c r="AC63" s="152"/>
      <c r="AD63" s="152"/>
      <c r="AE63" s="152"/>
      <c r="AF63" s="152"/>
      <c r="AG63" s="152" t="s">
        <v>1055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56</v>
      </c>
      <c r="B64" s="181" t="s">
        <v>1141</v>
      </c>
      <c r="C64" s="193" t="s">
        <v>1151</v>
      </c>
      <c r="D64" s="182" t="s">
        <v>253</v>
      </c>
      <c r="E64" s="183">
        <v>9</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237</v>
      </c>
      <c r="T64" s="186" t="s">
        <v>238</v>
      </c>
      <c r="U64" s="162">
        <v>0</v>
      </c>
      <c r="V64" s="162">
        <f t="shared" si="13"/>
        <v>0</v>
      </c>
      <c r="W64" s="162"/>
      <c r="X64" s="152"/>
      <c r="Y64" s="152"/>
      <c r="Z64" s="152"/>
      <c r="AA64" s="152"/>
      <c r="AB64" s="152"/>
      <c r="AC64" s="152"/>
      <c r="AD64" s="152"/>
      <c r="AE64" s="152"/>
      <c r="AF64" s="152"/>
      <c r="AG64" s="152" t="s">
        <v>1055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57</v>
      </c>
      <c r="B65" s="181" t="s">
        <v>1141</v>
      </c>
      <c r="C65" s="193" t="s">
        <v>1152</v>
      </c>
      <c r="D65" s="182" t="s">
        <v>253</v>
      </c>
      <c r="E65" s="183">
        <v>13</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237</v>
      </c>
      <c r="T65" s="186" t="s">
        <v>238</v>
      </c>
      <c r="U65" s="162">
        <v>0</v>
      </c>
      <c r="V65" s="162">
        <f t="shared" si="13"/>
        <v>0</v>
      </c>
      <c r="W65" s="162"/>
      <c r="X65" s="152"/>
      <c r="Y65" s="152"/>
      <c r="Z65" s="152"/>
      <c r="AA65" s="152"/>
      <c r="AB65" s="152"/>
      <c r="AC65" s="152"/>
      <c r="AD65" s="152"/>
      <c r="AE65" s="152"/>
      <c r="AF65" s="152"/>
      <c r="AG65" s="152" t="s">
        <v>1055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58</v>
      </c>
      <c r="B66" s="181" t="s">
        <v>1141</v>
      </c>
      <c r="C66" s="193" t="s">
        <v>1153</v>
      </c>
      <c r="D66" s="182" t="s">
        <v>253</v>
      </c>
      <c r="E66" s="183">
        <v>5</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237</v>
      </c>
      <c r="T66" s="186" t="s">
        <v>238</v>
      </c>
      <c r="U66" s="162">
        <v>0</v>
      </c>
      <c r="V66" s="162">
        <f t="shared" si="13"/>
        <v>0</v>
      </c>
      <c r="W66" s="162"/>
      <c r="X66" s="152"/>
      <c r="Y66" s="152"/>
      <c r="Z66" s="152"/>
      <c r="AA66" s="152"/>
      <c r="AB66" s="152"/>
      <c r="AC66" s="152"/>
      <c r="AD66" s="152"/>
      <c r="AE66" s="152"/>
      <c r="AF66" s="152"/>
      <c r="AG66" s="152" t="s">
        <v>1055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59</v>
      </c>
      <c r="B67" s="181" t="s">
        <v>1141</v>
      </c>
      <c r="C67" s="193" t="s">
        <v>1154</v>
      </c>
      <c r="D67" s="182" t="s">
        <v>253</v>
      </c>
      <c r="E67" s="183">
        <v>24</v>
      </c>
      <c r="F67" s="184"/>
      <c r="G67" s="185">
        <f t="shared" si="7"/>
        <v>0</v>
      </c>
      <c r="H67" s="184"/>
      <c r="I67" s="185">
        <f t="shared" si="8"/>
        <v>0</v>
      </c>
      <c r="J67" s="184"/>
      <c r="K67" s="185">
        <f t="shared" si="9"/>
        <v>0</v>
      </c>
      <c r="L67" s="185">
        <v>21</v>
      </c>
      <c r="M67" s="185">
        <f t="shared" si="10"/>
        <v>0</v>
      </c>
      <c r="N67" s="185">
        <v>0</v>
      </c>
      <c r="O67" s="185">
        <f t="shared" si="11"/>
        <v>0</v>
      </c>
      <c r="P67" s="185">
        <v>0</v>
      </c>
      <c r="Q67" s="185">
        <f t="shared" si="12"/>
        <v>0</v>
      </c>
      <c r="R67" s="185"/>
      <c r="S67" s="185" t="s">
        <v>237</v>
      </c>
      <c r="T67" s="186" t="s">
        <v>238</v>
      </c>
      <c r="U67" s="162">
        <v>0</v>
      </c>
      <c r="V67" s="162">
        <f t="shared" si="13"/>
        <v>0</v>
      </c>
      <c r="W67" s="162"/>
      <c r="X67" s="152"/>
      <c r="Y67" s="152"/>
      <c r="Z67" s="152"/>
      <c r="AA67" s="152"/>
      <c r="AB67" s="152"/>
      <c r="AC67" s="152"/>
      <c r="AD67" s="152"/>
      <c r="AE67" s="152"/>
      <c r="AF67" s="152"/>
      <c r="AG67" s="152" t="s">
        <v>1055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60</v>
      </c>
      <c r="B68" s="181" t="s">
        <v>1141</v>
      </c>
      <c r="C68" s="193" t="s">
        <v>1155</v>
      </c>
      <c r="D68" s="182" t="s">
        <v>253</v>
      </c>
      <c r="E68" s="183">
        <v>3</v>
      </c>
      <c r="F68" s="184"/>
      <c r="G68" s="185">
        <f t="shared" si="7"/>
        <v>0</v>
      </c>
      <c r="H68" s="184"/>
      <c r="I68" s="185">
        <f t="shared" si="8"/>
        <v>0</v>
      </c>
      <c r="J68" s="184"/>
      <c r="K68" s="185">
        <f t="shared" si="9"/>
        <v>0</v>
      </c>
      <c r="L68" s="185">
        <v>21</v>
      </c>
      <c r="M68" s="185">
        <f t="shared" si="10"/>
        <v>0</v>
      </c>
      <c r="N68" s="185">
        <v>0</v>
      </c>
      <c r="O68" s="185">
        <f t="shared" si="11"/>
        <v>0</v>
      </c>
      <c r="P68" s="185">
        <v>0</v>
      </c>
      <c r="Q68" s="185">
        <f t="shared" si="12"/>
        <v>0</v>
      </c>
      <c r="R68" s="185"/>
      <c r="S68" s="185" t="s">
        <v>237</v>
      </c>
      <c r="T68" s="186" t="s">
        <v>238</v>
      </c>
      <c r="U68" s="162">
        <v>0</v>
      </c>
      <c r="V68" s="162">
        <f t="shared" si="13"/>
        <v>0</v>
      </c>
      <c r="W68" s="162"/>
      <c r="X68" s="152"/>
      <c r="Y68" s="152"/>
      <c r="Z68" s="152"/>
      <c r="AA68" s="152"/>
      <c r="AB68" s="152"/>
      <c r="AC68" s="152"/>
      <c r="AD68" s="152"/>
      <c r="AE68" s="152"/>
      <c r="AF68" s="152"/>
      <c r="AG68" s="152" t="s">
        <v>1055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61</v>
      </c>
      <c r="B69" s="181" t="s">
        <v>1141</v>
      </c>
      <c r="C69" s="193" t="s">
        <v>1156</v>
      </c>
      <c r="D69" s="182" t="s">
        <v>253</v>
      </c>
      <c r="E69" s="183">
        <v>2</v>
      </c>
      <c r="F69" s="184"/>
      <c r="G69" s="185">
        <f t="shared" si="7"/>
        <v>0</v>
      </c>
      <c r="H69" s="184"/>
      <c r="I69" s="185">
        <f t="shared" si="8"/>
        <v>0</v>
      </c>
      <c r="J69" s="184"/>
      <c r="K69" s="185">
        <f t="shared" si="9"/>
        <v>0</v>
      </c>
      <c r="L69" s="185">
        <v>21</v>
      </c>
      <c r="M69" s="185">
        <f t="shared" si="10"/>
        <v>0</v>
      </c>
      <c r="N69" s="185">
        <v>0</v>
      </c>
      <c r="O69" s="185">
        <f t="shared" si="11"/>
        <v>0</v>
      </c>
      <c r="P69" s="185">
        <v>0</v>
      </c>
      <c r="Q69" s="185">
        <f t="shared" si="12"/>
        <v>0</v>
      </c>
      <c r="R69" s="185"/>
      <c r="S69" s="185" t="s">
        <v>237</v>
      </c>
      <c r="T69" s="186" t="s">
        <v>238</v>
      </c>
      <c r="U69" s="162">
        <v>0</v>
      </c>
      <c r="V69" s="162">
        <f t="shared" si="13"/>
        <v>0</v>
      </c>
      <c r="W69" s="162"/>
      <c r="X69" s="152"/>
      <c r="Y69" s="152"/>
      <c r="Z69" s="152"/>
      <c r="AA69" s="152"/>
      <c r="AB69" s="152"/>
      <c r="AC69" s="152"/>
      <c r="AD69" s="152"/>
      <c r="AE69" s="152"/>
      <c r="AF69" s="152"/>
      <c r="AG69" s="152" t="s">
        <v>1055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x14ac:dyDescent="0.2">
      <c r="A70" s="180">
        <v>62</v>
      </c>
      <c r="B70" s="181" t="s">
        <v>1157</v>
      </c>
      <c r="C70" s="193" t="s">
        <v>1158</v>
      </c>
      <c r="D70" s="182" t="s">
        <v>253</v>
      </c>
      <c r="E70" s="183">
        <v>42</v>
      </c>
      <c r="F70" s="184"/>
      <c r="G70" s="185">
        <f t="shared" si="7"/>
        <v>0</v>
      </c>
      <c r="H70" s="184"/>
      <c r="I70" s="185">
        <f t="shared" si="8"/>
        <v>0</v>
      </c>
      <c r="J70" s="184"/>
      <c r="K70" s="185">
        <f t="shared" si="9"/>
        <v>0</v>
      </c>
      <c r="L70" s="185">
        <v>21</v>
      </c>
      <c r="M70" s="185">
        <f t="shared" si="10"/>
        <v>0</v>
      </c>
      <c r="N70" s="185">
        <v>0</v>
      </c>
      <c r="O70" s="185">
        <f t="shared" si="11"/>
        <v>0</v>
      </c>
      <c r="P70" s="185">
        <v>0</v>
      </c>
      <c r="Q70" s="185">
        <f t="shared" si="12"/>
        <v>0</v>
      </c>
      <c r="R70" s="185"/>
      <c r="S70" s="185" t="s">
        <v>1048</v>
      </c>
      <c r="T70" s="186" t="s">
        <v>1049</v>
      </c>
      <c r="U70" s="162">
        <v>0</v>
      </c>
      <c r="V70" s="162">
        <f t="shared" si="13"/>
        <v>0</v>
      </c>
      <c r="W70" s="162"/>
      <c r="X70" s="152"/>
      <c r="Y70" s="152"/>
      <c r="Z70" s="152"/>
      <c r="AA70" s="152"/>
      <c r="AB70" s="152"/>
      <c r="AC70" s="152"/>
      <c r="AD70" s="152"/>
      <c r="AE70" s="152"/>
      <c r="AF70" s="152"/>
      <c r="AG70" s="152" t="s">
        <v>199</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0">
        <v>63</v>
      </c>
      <c r="B71" s="181" t="s">
        <v>1141</v>
      </c>
      <c r="C71" s="193" t="s">
        <v>1159</v>
      </c>
      <c r="D71" s="182" t="s">
        <v>253</v>
      </c>
      <c r="E71" s="183">
        <v>30</v>
      </c>
      <c r="F71" s="184"/>
      <c r="G71" s="185">
        <f t="shared" si="7"/>
        <v>0</v>
      </c>
      <c r="H71" s="184"/>
      <c r="I71" s="185">
        <f t="shared" si="8"/>
        <v>0</v>
      </c>
      <c r="J71" s="184"/>
      <c r="K71" s="185">
        <f t="shared" si="9"/>
        <v>0</v>
      </c>
      <c r="L71" s="185">
        <v>21</v>
      </c>
      <c r="M71" s="185">
        <f t="shared" si="10"/>
        <v>0</v>
      </c>
      <c r="N71" s="185">
        <v>0</v>
      </c>
      <c r="O71" s="185">
        <f t="shared" si="11"/>
        <v>0</v>
      </c>
      <c r="P71" s="185">
        <v>0</v>
      </c>
      <c r="Q71" s="185">
        <f t="shared" si="12"/>
        <v>0</v>
      </c>
      <c r="R71" s="185"/>
      <c r="S71" s="185" t="s">
        <v>237</v>
      </c>
      <c r="T71" s="186" t="s">
        <v>238</v>
      </c>
      <c r="U71" s="162">
        <v>0</v>
      </c>
      <c r="V71" s="162">
        <f t="shared" si="13"/>
        <v>0</v>
      </c>
      <c r="W71" s="162"/>
      <c r="X71" s="152"/>
      <c r="Y71" s="152"/>
      <c r="Z71" s="152"/>
      <c r="AA71" s="152"/>
      <c r="AB71" s="152"/>
      <c r="AC71" s="152"/>
      <c r="AD71" s="152"/>
      <c r="AE71" s="152"/>
      <c r="AF71" s="152"/>
      <c r="AG71" s="152" t="s">
        <v>1055</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2.5" outlineLevel="1" x14ac:dyDescent="0.2">
      <c r="A72" s="180">
        <v>64</v>
      </c>
      <c r="B72" s="181" t="s">
        <v>1141</v>
      </c>
      <c r="C72" s="193" t="s">
        <v>1160</v>
      </c>
      <c r="D72" s="182" t="s">
        <v>253</v>
      </c>
      <c r="E72" s="183">
        <v>12</v>
      </c>
      <c r="F72" s="184"/>
      <c r="G72" s="185">
        <f t="shared" si="7"/>
        <v>0</v>
      </c>
      <c r="H72" s="184"/>
      <c r="I72" s="185">
        <f t="shared" si="8"/>
        <v>0</v>
      </c>
      <c r="J72" s="184"/>
      <c r="K72" s="185">
        <f t="shared" si="9"/>
        <v>0</v>
      </c>
      <c r="L72" s="185">
        <v>21</v>
      </c>
      <c r="M72" s="185">
        <f t="shared" si="10"/>
        <v>0</v>
      </c>
      <c r="N72" s="185">
        <v>0</v>
      </c>
      <c r="O72" s="185">
        <f t="shared" si="11"/>
        <v>0</v>
      </c>
      <c r="P72" s="185">
        <v>0</v>
      </c>
      <c r="Q72" s="185">
        <f t="shared" si="12"/>
        <v>0</v>
      </c>
      <c r="R72" s="185"/>
      <c r="S72" s="185" t="s">
        <v>237</v>
      </c>
      <c r="T72" s="186" t="s">
        <v>238</v>
      </c>
      <c r="U72" s="162">
        <v>0</v>
      </c>
      <c r="V72" s="162">
        <f t="shared" si="13"/>
        <v>0</v>
      </c>
      <c r="W72" s="162"/>
      <c r="X72" s="152"/>
      <c r="Y72" s="152"/>
      <c r="Z72" s="152"/>
      <c r="AA72" s="152"/>
      <c r="AB72" s="152"/>
      <c r="AC72" s="152"/>
      <c r="AD72" s="152"/>
      <c r="AE72" s="152"/>
      <c r="AF72" s="152"/>
      <c r="AG72" s="152" t="s">
        <v>1055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65</v>
      </c>
      <c r="B73" s="181" t="s">
        <v>1141</v>
      </c>
      <c r="C73" s="193" t="s">
        <v>1161</v>
      </c>
      <c r="D73" s="182" t="s">
        <v>253</v>
      </c>
      <c r="E73" s="183">
        <v>103</v>
      </c>
      <c r="F73" s="184"/>
      <c r="G73" s="185">
        <f t="shared" ref="G73:G92" si="14">ROUND(E73*F73,2)</f>
        <v>0</v>
      </c>
      <c r="H73" s="184"/>
      <c r="I73" s="185">
        <f t="shared" ref="I73:I92" si="15">ROUND(E73*H73,2)</f>
        <v>0</v>
      </c>
      <c r="J73" s="184"/>
      <c r="K73" s="185">
        <f t="shared" ref="K73:K92" si="16">ROUND(E73*J73,2)</f>
        <v>0</v>
      </c>
      <c r="L73" s="185">
        <v>21</v>
      </c>
      <c r="M73" s="185">
        <f t="shared" ref="M73:M92" si="17">G73*(1+L73/100)</f>
        <v>0</v>
      </c>
      <c r="N73" s="185">
        <v>0</v>
      </c>
      <c r="O73" s="185">
        <f t="shared" ref="O73:O92" si="18">ROUND(E73*N73,2)</f>
        <v>0</v>
      </c>
      <c r="P73" s="185">
        <v>0</v>
      </c>
      <c r="Q73" s="185">
        <f t="shared" ref="Q73:Q92" si="19">ROUND(E73*P73,2)</f>
        <v>0</v>
      </c>
      <c r="R73" s="185"/>
      <c r="S73" s="185" t="s">
        <v>237</v>
      </c>
      <c r="T73" s="186" t="s">
        <v>238</v>
      </c>
      <c r="U73" s="162">
        <v>0</v>
      </c>
      <c r="V73" s="162">
        <f t="shared" ref="V73:V92" si="20">ROUND(E73*U73,2)</f>
        <v>0</v>
      </c>
      <c r="W73" s="162"/>
      <c r="X73" s="152"/>
      <c r="Y73" s="152"/>
      <c r="Z73" s="152"/>
      <c r="AA73" s="152"/>
      <c r="AB73" s="152"/>
      <c r="AC73" s="152"/>
      <c r="AD73" s="152"/>
      <c r="AE73" s="152"/>
      <c r="AF73" s="152"/>
      <c r="AG73" s="152" t="s">
        <v>1055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22.5" outlineLevel="1" x14ac:dyDescent="0.2">
      <c r="A74" s="180">
        <v>66</v>
      </c>
      <c r="B74" s="181" t="s">
        <v>1162</v>
      </c>
      <c r="C74" s="193" t="s">
        <v>1163</v>
      </c>
      <c r="D74" s="182" t="s">
        <v>288</v>
      </c>
      <c r="E74" s="183">
        <v>20</v>
      </c>
      <c r="F74" s="184"/>
      <c r="G74" s="185">
        <f t="shared" si="14"/>
        <v>0</v>
      </c>
      <c r="H74" s="184"/>
      <c r="I74" s="185">
        <f t="shared" si="15"/>
        <v>0</v>
      </c>
      <c r="J74" s="184"/>
      <c r="K74" s="185">
        <f t="shared" si="16"/>
        <v>0</v>
      </c>
      <c r="L74" s="185">
        <v>21</v>
      </c>
      <c r="M74" s="185">
        <f t="shared" si="17"/>
        <v>0</v>
      </c>
      <c r="N74" s="185">
        <v>0</v>
      </c>
      <c r="O74" s="185">
        <f t="shared" si="18"/>
        <v>0</v>
      </c>
      <c r="P74" s="185">
        <v>0</v>
      </c>
      <c r="Q74" s="185">
        <f t="shared" si="19"/>
        <v>0</v>
      </c>
      <c r="R74" s="185"/>
      <c r="S74" s="185" t="s">
        <v>1048</v>
      </c>
      <c r="T74" s="186" t="s">
        <v>1049</v>
      </c>
      <c r="U74" s="162">
        <v>0</v>
      </c>
      <c r="V74" s="162">
        <f t="shared" si="20"/>
        <v>0</v>
      </c>
      <c r="W74" s="162"/>
      <c r="X74" s="152"/>
      <c r="Y74" s="152"/>
      <c r="Z74" s="152"/>
      <c r="AA74" s="152"/>
      <c r="AB74" s="152"/>
      <c r="AC74" s="152"/>
      <c r="AD74" s="152"/>
      <c r="AE74" s="152"/>
      <c r="AF74" s="152"/>
      <c r="AG74" s="152" t="s">
        <v>199</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22.5" outlineLevel="1" x14ac:dyDescent="0.2">
      <c r="A75" s="180">
        <v>67</v>
      </c>
      <c r="B75" s="181" t="s">
        <v>1164</v>
      </c>
      <c r="C75" s="193" t="s">
        <v>1165</v>
      </c>
      <c r="D75" s="182" t="s">
        <v>288</v>
      </c>
      <c r="E75" s="183">
        <v>20</v>
      </c>
      <c r="F75" s="184"/>
      <c r="G75" s="185">
        <f t="shared" si="14"/>
        <v>0</v>
      </c>
      <c r="H75" s="184"/>
      <c r="I75" s="185">
        <f t="shared" si="15"/>
        <v>0</v>
      </c>
      <c r="J75" s="184"/>
      <c r="K75" s="185">
        <f t="shared" si="16"/>
        <v>0</v>
      </c>
      <c r="L75" s="185">
        <v>21</v>
      </c>
      <c r="M75" s="185">
        <f t="shared" si="17"/>
        <v>0</v>
      </c>
      <c r="N75" s="185">
        <v>0</v>
      </c>
      <c r="O75" s="185">
        <f t="shared" si="18"/>
        <v>0</v>
      </c>
      <c r="P75" s="185">
        <v>0</v>
      </c>
      <c r="Q75" s="185">
        <f t="shared" si="19"/>
        <v>0</v>
      </c>
      <c r="R75" s="185"/>
      <c r="S75" s="185" t="s">
        <v>237</v>
      </c>
      <c r="T75" s="186" t="s">
        <v>238</v>
      </c>
      <c r="U75" s="162">
        <v>0</v>
      </c>
      <c r="V75" s="162">
        <f t="shared" si="20"/>
        <v>0</v>
      </c>
      <c r="W75" s="162"/>
      <c r="X75" s="152"/>
      <c r="Y75" s="152"/>
      <c r="Z75" s="152"/>
      <c r="AA75" s="152"/>
      <c r="AB75" s="152"/>
      <c r="AC75" s="152"/>
      <c r="AD75" s="152"/>
      <c r="AE75" s="152"/>
      <c r="AF75" s="152"/>
      <c r="AG75" s="152" t="s">
        <v>199</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22.5" outlineLevel="1" x14ac:dyDescent="0.2">
      <c r="A76" s="180">
        <v>68</v>
      </c>
      <c r="B76" s="181" t="s">
        <v>1166</v>
      </c>
      <c r="C76" s="193" t="s">
        <v>1167</v>
      </c>
      <c r="D76" s="182" t="s">
        <v>253</v>
      </c>
      <c r="E76" s="183">
        <v>1</v>
      </c>
      <c r="F76" s="184"/>
      <c r="G76" s="185">
        <f t="shared" si="14"/>
        <v>0</v>
      </c>
      <c r="H76" s="184"/>
      <c r="I76" s="185">
        <f t="shared" si="15"/>
        <v>0</v>
      </c>
      <c r="J76" s="184"/>
      <c r="K76" s="185">
        <f t="shared" si="16"/>
        <v>0</v>
      </c>
      <c r="L76" s="185">
        <v>21</v>
      </c>
      <c r="M76" s="185">
        <f t="shared" si="17"/>
        <v>0</v>
      </c>
      <c r="N76" s="185">
        <v>0</v>
      </c>
      <c r="O76" s="185">
        <f t="shared" si="18"/>
        <v>0</v>
      </c>
      <c r="P76" s="185">
        <v>0</v>
      </c>
      <c r="Q76" s="185">
        <f t="shared" si="19"/>
        <v>0</v>
      </c>
      <c r="R76" s="185"/>
      <c r="S76" s="185" t="s">
        <v>1048</v>
      </c>
      <c r="T76" s="186" t="s">
        <v>1049</v>
      </c>
      <c r="U76" s="162">
        <v>0</v>
      </c>
      <c r="V76" s="162">
        <f t="shared" si="20"/>
        <v>0</v>
      </c>
      <c r="W76" s="162"/>
      <c r="X76" s="152"/>
      <c r="Y76" s="152"/>
      <c r="Z76" s="152"/>
      <c r="AA76" s="152"/>
      <c r="AB76" s="152"/>
      <c r="AC76" s="152"/>
      <c r="AD76" s="152"/>
      <c r="AE76" s="152"/>
      <c r="AF76" s="152"/>
      <c r="AG76" s="152" t="s">
        <v>199</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ht="22.5" outlineLevel="1" x14ac:dyDescent="0.2">
      <c r="A77" s="180">
        <v>69</v>
      </c>
      <c r="B77" s="181" t="s">
        <v>1168</v>
      </c>
      <c r="C77" s="193" t="s">
        <v>1169</v>
      </c>
      <c r="D77" s="182" t="s">
        <v>253</v>
      </c>
      <c r="E77" s="183">
        <v>1</v>
      </c>
      <c r="F77" s="184"/>
      <c r="G77" s="185">
        <f t="shared" si="14"/>
        <v>0</v>
      </c>
      <c r="H77" s="184"/>
      <c r="I77" s="185">
        <f t="shared" si="15"/>
        <v>0</v>
      </c>
      <c r="J77" s="184"/>
      <c r="K77" s="185">
        <f t="shared" si="16"/>
        <v>0</v>
      </c>
      <c r="L77" s="185">
        <v>21</v>
      </c>
      <c r="M77" s="185">
        <f t="shared" si="17"/>
        <v>0</v>
      </c>
      <c r="N77" s="185">
        <v>0</v>
      </c>
      <c r="O77" s="185">
        <f t="shared" si="18"/>
        <v>0</v>
      </c>
      <c r="P77" s="185">
        <v>0</v>
      </c>
      <c r="Q77" s="185">
        <f t="shared" si="19"/>
        <v>0</v>
      </c>
      <c r="R77" s="185"/>
      <c r="S77" s="185" t="s">
        <v>1048</v>
      </c>
      <c r="T77" s="186" t="s">
        <v>1049</v>
      </c>
      <c r="U77" s="162">
        <v>0</v>
      </c>
      <c r="V77" s="162">
        <f t="shared" si="20"/>
        <v>0</v>
      </c>
      <c r="W77" s="162"/>
      <c r="X77" s="152"/>
      <c r="Y77" s="152"/>
      <c r="Z77" s="152"/>
      <c r="AA77" s="152"/>
      <c r="AB77" s="152"/>
      <c r="AC77" s="152"/>
      <c r="AD77" s="152"/>
      <c r="AE77" s="152"/>
      <c r="AF77" s="152"/>
      <c r="AG77" s="152" t="s">
        <v>199</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22.5" outlineLevel="1" x14ac:dyDescent="0.2">
      <c r="A78" s="180">
        <v>70</v>
      </c>
      <c r="B78" s="181" t="s">
        <v>1170</v>
      </c>
      <c r="C78" s="193" t="s">
        <v>1171</v>
      </c>
      <c r="D78" s="182" t="s">
        <v>253</v>
      </c>
      <c r="E78" s="183">
        <v>63</v>
      </c>
      <c r="F78" s="184"/>
      <c r="G78" s="185">
        <f t="shared" si="14"/>
        <v>0</v>
      </c>
      <c r="H78" s="184"/>
      <c r="I78" s="185">
        <f t="shared" si="15"/>
        <v>0</v>
      </c>
      <c r="J78" s="184"/>
      <c r="K78" s="185">
        <f t="shared" si="16"/>
        <v>0</v>
      </c>
      <c r="L78" s="185">
        <v>21</v>
      </c>
      <c r="M78" s="185">
        <f t="shared" si="17"/>
        <v>0</v>
      </c>
      <c r="N78" s="185">
        <v>0</v>
      </c>
      <c r="O78" s="185">
        <f t="shared" si="18"/>
        <v>0</v>
      </c>
      <c r="P78" s="185">
        <v>0</v>
      </c>
      <c r="Q78" s="185">
        <f t="shared" si="19"/>
        <v>0</v>
      </c>
      <c r="R78" s="185"/>
      <c r="S78" s="185" t="s">
        <v>1048</v>
      </c>
      <c r="T78" s="186" t="s">
        <v>1049</v>
      </c>
      <c r="U78" s="162">
        <v>0</v>
      </c>
      <c r="V78" s="162">
        <f t="shared" si="20"/>
        <v>0</v>
      </c>
      <c r="W78" s="162"/>
      <c r="X78" s="152"/>
      <c r="Y78" s="152"/>
      <c r="Z78" s="152"/>
      <c r="AA78" s="152"/>
      <c r="AB78" s="152"/>
      <c r="AC78" s="152"/>
      <c r="AD78" s="152"/>
      <c r="AE78" s="152"/>
      <c r="AF78" s="152"/>
      <c r="AG78" s="152" t="s">
        <v>199</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71</v>
      </c>
      <c r="B79" s="181" t="s">
        <v>1172</v>
      </c>
      <c r="C79" s="193" t="s">
        <v>1173</v>
      </c>
      <c r="D79" s="182" t="s">
        <v>253</v>
      </c>
      <c r="E79" s="183">
        <v>61</v>
      </c>
      <c r="F79" s="184"/>
      <c r="G79" s="185">
        <f t="shared" si="14"/>
        <v>0</v>
      </c>
      <c r="H79" s="184"/>
      <c r="I79" s="185">
        <f t="shared" si="15"/>
        <v>0</v>
      </c>
      <c r="J79" s="184"/>
      <c r="K79" s="185">
        <f t="shared" si="16"/>
        <v>0</v>
      </c>
      <c r="L79" s="185">
        <v>21</v>
      </c>
      <c r="M79" s="185">
        <f t="shared" si="17"/>
        <v>0</v>
      </c>
      <c r="N79" s="185">
        <v>0</v>
      </c>
      <c r="O79" s="185">
        <f t="shared" si="18"/>
        <v>0</v>
      </c>
      <c r="P79" s="185">
        <v>0</v>
      </c>
      <c r="Q79" s="185">
        <f t="shared" si="19"/>
        <v>0</v>
      </c>
      <c r="R79" s="185"/>
      <c r="S79" s="185" t="s">
        <v>1048</v>
      </c>
      <c r="T79" s="186" t="s">
        <v>1049</v>
      </c>
      <c r="U79" s="162">
        <v>0</v>
      </c>
      <c r="V79" s="162">
        <f t="shared" si="20"/>
        <v>0</v>
      </c>
      <c r="W79" s="162"/>
      <c r="X79" s="152"/>
      <c r="Y79" s="152"/>
      <c r="Z79" s="152"/>
      <c r="AA79" s="152"/>
      <c r="AB79" s="152"/>
      <c r="AC79" s="152"/>
      <c r="AD79" s="152"/>
      <c r="AE79" s="152"/>
      <c r="AF79" s="152"/>
      <c r="AG79" s="152" t="s">
        <v>199</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72</v>
      </c>
      <c r="B80" s="181" t="s">
        <v>1174</v>
      </c>
      <c r="C80" s="193" t="s">
        <v>1175</v>
      </c>
      <c r="D80" s="182" t="s">
        <v>253</v>
      </c>
      <c r="E80" s="183">
        <v>2</v>
      </c>
      <c r="F80" s="184"/>
      <c r="G80" s="185">
        <f t="shared" si="14"/>
        <v>0</v>
      </c>
      <c r="H80" s="184"/>
      <c r="I80" s="185">
        <f t="shared" si="15"/>
        <v>0</v>
      </c>
      <c r="J80" s="184"/>
      <c r="K80" s="185">
        <f t="shared" si="16"/>
        <v>0</v>
      </c>
      <c r="L80" s="185">
        <v>21</v>
      </c>
      <c r="M80" s="185">
        <f t="shared" si="17"/>
        <v>0</v>
      </c>
      <c r="N80" s="185">
        <v>0</v>
      </c>
      <c r="O80" s="185">
        <f t="shared" si="18"/>
        <v>0</v>
      </c>
      <c r="P80" s="185">
        <v>0</v>
      </c>
      <c r="Q80" s="185">
        <f t="shared" si="19"/>
        <v>0</v>
      </c>
      <c r="R80" s="185"/>
      <c r="S80" s="185" t="s">
        <v>1048</v>
      </c>
      <c r="T80" s="186" t="s">
        <v>1049</v>
      </c>
      <c r="U80" s="162">
        <v>0</v>
      </c>
      <c r="V80" s="162">
        <f t="shared" si="20"/>
        <v>0</v>
      </c>
      <c r="W80" s="162"/>
      <c r="X80" s="152"/>
      <c r="Y80" s="152"/>
      <c r="Z80" s="152"/>
      <c r="AA80" s="152"/>
      <c r="AB80" s="152"/>
      <c r="AC80" s="152"/>
      <c r="AD80" s="152"/>
      <c r="AE80" s="152"/>
      <c r="AF80" s="152"/>
      <c r="AG80" s="152" t="s">
        <v>199</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73</v>
      </c>
      <c r="B81" s="181" t="s">
        <v>1176</v>
      </c>
      <c r="C81" s="193" t="s">
        <v>1177</v>
      </c>
      <c r="D81" s="182" t="s">
        <v>864</v>
      </c>
      <c r="E81" s="183">
        <v>1</v>
      </c>
      <c r="F81" s="184"/>
      <c r="G81" s="185">
        <f t="shared" si="14"/>
        <v>0</v>
      </c>
      <c r="H81" s="184"/>
      <c r="I81" s="185">
        <f t="shared" si="15"/>
        <v>0</v>
      </c>
      <c r="J81" s="184"/>
      <c r="K81" s="185">
        <f t="shared" si="16"/>
        <v>0</v>
      </c>
      <c r="L81" s="185">
        <v>21</v>
      </c>
      <c r="M81" s="185">
        <f t="shared" si="17"/>
        <v>0</v>
      </c>
      <c r="N81" s="185">
        <v>0</v>
      </c>
      <c r="O81" s="185">
        <f t="shared" si="18"/>
        <v>0</v>
      </c>
      <c r="P81" s="185">
        <v>0</v>
      </c>
      <c r="Q81" s="185">
        <f t="shared" si="19"/>
        <v>0</v>
      </c>
      <c r="R81" s="185"/>
      <c r="S81" s="185" t="s">
        <v>1048</v>
      </c>
      <c r="T81" s="186" t="s">
        <v>1049</v>
      </c>
      <c r="U81" s="162">
        <v>0</v>
      </c>
      <c r="V81" s="162">
        <f t="shared" si="20"/>
        <v>0</v>
      </c>
      <c r="W81" s="162"/>
      <c r="X81" s="152"/>
      <c r="Y81" s="152"/>
      <c r="Z81" s="152"/>
      <c r="AA81" s="152"/>
      <c r="AB81" s="152"/>
      <c r="AC81" s="152"/>
      <c r="AD81" s="152"/>
      <c r="AE81" s="152"/>
      <c r="AF81" s="152"/>
      <c r="AG81" s="152" t="s">
        <v>199</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74</v>
      </c>
      <c r="B82" s="181" t="s">
        <v>1178</v>
      </c>
      <c r="C82" s="193" t="s">
        <v>1179</v>
      </c>
      <c r="D82" s="182" t="s">
        <v>206</v>
      </c>
      <c r="E82" s="183">
        <v>1</v>
      </c>
      <c r="F82" s="184"/>
      <c r="G82" s="185">
        <f t="shared" si="14"/>
        <v>0</v>
      </c>
      <c r="H82" s="184"/>
      <c r="I82" s="185">
        <f t="shared" si="15"/>
        <v>0</v>
      </c>
      <c r="J82" s="184"/>
      <c r="K82" s="185">
        <f t="shared" si="16"/>
        <v>0</v>
      </c>
      <c r="L82" s="185">
        <v>21</v>
      </c>
      <c r="M82" s="185">
        <f t="shared" si="17"/>
        <v>0</v>
      </c>
      <c r="N82" s="185">
        <v>0</v>
      </c>
      <c r="O82" s="185">
        <f t="shared" si="18"/>
        <v>0</v>
      </c>
      <c r="P82" s="185">
        <v>0</v>
      </c>
      <c r="Q82" s="185">
        <f t="shared" si="19"/>
        <v>0</v>
      </c>
      <c r="R82" s="185"/>
      <c r="S82" s="185" t="s">
        <v>1048</v>
      </c>
      <c r="T82" s="186" t="s">
        <v>1049</v>
      </c>
      <c r="U82" s="162">
        <v>0</v>
      </c>
      <c r="V82" s="162">
        <f t="shared" si="20"/>
        <v>0</v>
      </c>
      <c r="W82" s="162"/>
      <c r="X82" s="152"/>
      <c r="Y82" s="152"/>
      <c r="Z82" s="152"/>
      <c r="AA82" s="152"/>
      <c r="AB82" s="152"/>
      <c r="AC82" s="152"/>
      <c r="AD82" s="152"/>
      <c r="AE82" s="152"/>
      <c r="AF82" s="152"/>
      <c r="AG82" s="152" t="s">
        <v>199</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80">
        <v>75</v>
      </c>
      <c r="B83" s="181" t="s">
        <v>1141</v>
      </c>
      <c r="C83" s="193" t="s">
        <v>1180</v>
      </c>
      <c r="D83" s="182" t="s">
        <v>206</v>
      </c>
      <c r="E83" s="183">
        <v>1</v>
      </c>
      <c r="F83" s="184"/>
      <c r="G83" s="185">
        <f t="shared" si="14"/>
        <v>0</v>
      </c>
      <c r="H83" s="184"/>
      <c r="I83" s="185">
        <f t="shared" si="15"/>
        <v>0</v>
      </c>
      <c r="J83" s="184"/>
      <c r="K83" s="185">
        <f t="shared" si="16"/>
        <v>0</v>
      </c>
      <c r="L83" s="185">
        <v>21</v>
      </c>
      <c r="M83" s="185">
        <f t="shared" si="17"/>
        <v>0</v>
      </c>
      <c r="N83" s="185">
        <v>0</v>
      </c>
      <c r="O83" s="185">
        <f t="shared" si="18"/>
        <v>0</v>
      </c>
      <c r="P83" s="185">
        <v>0</v>
      </c>
      <c r="Q83" s="185">
        <f t="shared" si="19"/>
        <v>0</v>
      </c>
      <c r="R83" s="185"/>
      <c r="S83" s="185" t="s">
        <v>237</v>
      </c>
      <c r="T83" s="186" t="s">
        <v>238</v>
      </c>
      <c r="U83" s="162">
        <v>0</v>
      </c>
      <c r="V83" s="162">
        <f t="shared" si="20"/>
        <v>0</v>
      </c>
      <c r="W83" s="162"/>
      <c r="X83" s="152"/>
      <c r="Y83" s="152"/>
      <c r="Z83" s="152"/>
      <c r="AA83" s="152"/>
      <c r="AB83" s="152"/>
      <c r="AC83" s="152"/>
      <c r="AD83" s="152"/>
      <c r="AE83" s="152"/>
      <c r="AF83" s="152"/>
      <c r="AG83" s="152" t="s">
        <v>199</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22.5" outlineLevel="1" x14ac:dyDescent="0.2">
      <c r="A84" s="180">
        <v>76</v>
      </c>
      <c r="B84" s="181" t="s">
        <v>1181</v>
      </c>
      <c r="C84" s="193" t="s">
        <v>1182</v>
      </c>
      <c r="D84" s="182" t="s">
        <v>288</v>
      </c>
      <c r="E84" s="183">
        <v>1940</v>
      </c>
      <c r="F84" s="184"/>
      <c r="G84" s="185">
        <f t="shared" si="14"/>
        <v>0</v>
      </c>
      <c r="H84" s="184"/>
      <c r="I84" s="185">
        <f t="shared" si="15"/>
        <v>0</v>
      </c>
      <c r="J84" s="184"/>
      <c r="K84" s="185">
        <f t="shared" si="16"/>
        <v>0</v>
      </c>
      <c r="L84" s="185">
        <v>21</v>
      </c>
      <c r="M84" s="185">
        <f t="shared" si="17"/>
        <v>0</v>
      </c>
      <c r="N84" s="185">
        <v>0</v>
      </c>
      <c r="O84" s="185">
        <f t="shared" si="18"/>
        <v>0</v>
      </c>
      <c r="P84" s="185">
        <v>0</v>
      </c>
      <c r="Q84" s="185">
        <f t="shared" si="19"/>
        <v>0</v>
      </c>
      <c r="R84" s="185"/>
      <c r="S84" s="185" t="s">
        <v>1048</v>
      </c>
      <c r="T84" s="186" t="s">
        <v>1049</v>
      </c>
      <c r="U84" s="162">
        <v>0</v>
      </c>
      <c r="V84" s="162">
        <f t="shared" si="20"/>
        <v>0</v>
      </c>
      <c r="W84" s="162"/>
      <c r="X84" s="152"/>
      <c r="Y84" s="152"/>
      <c r="Z84" s="152"/>
      <c r="AA84" s="152"/>
      <c r="AB84" s="152"/>
      <c r="AC84" s="152"/>
      <c r="AD84" s="152"/>
      <c r="AE84" s="152"/>
      <c r="AF84" s="152"/>
      <c r="AG84" s="152" t="s">
        <v>199</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2.5" outlineLevel="1" x14ac:dyDescent="0.2">
      <c r="A85" s="180">
        <v>77</v>
      </c>
      <c r="B85" s="181" t="s">
        <v>1183</v>
      </c>
      <c r="C85" s="193" t="s">
        <v>1184</v>
      </c>
      <c r="D85" s="182" t="s">
        <v>288</v>
      </c>
      <c r="E85" s="183">
        <v>200</v>
      </c>
      <c r="F85" s="184"/>
      <c r="G85" s="185">
        <f t="shared" si="14"/>
        <v>0</v>
      </c>
      <c r="H85" s="184"/>
      <c r="I85" s="185">
        <f t="shared" si="15"/>
        <v>0</v>
      </c>
      <c r="J85" s="184"/>
      <c r="K85" s="185">
        <f t="shared" si="16"/>
        <v>0</v>
      </c>
      <c r="L85" s="185">
        <v>21</v>
      </c>
      <c r="M85" s="185">
        <f t="shared" si="17"/>
        <v>0</v>
      </c>
      <c r="N85" s="185">
        <v>0</v>
      </c>
      <c r="O85" s="185">
        <f t="shared" si="18"/>
        <v>0</v>
      </c>
      <c r="P85" s="185">
        <v>0</v>
      </c>
      <c r="Q85" s="185">
        <f t="shared" si="19"/>
        <v>0</v>
      </c>
      <c r="R85" s="185"/>
      <c r="S85" s="185" t="s">
        <v>1048</v>
      </c>
      <c r="T85" s="186" t="s">
        <v>1049</v>
      </c>
      <c r="U85" s="162">
        <v>0</v>
      </c>
      <c r="V85" s="162">
        <f t="shared" si="20"/>
        <v>0</v>
      </c>
      <c r="W85" s="162"/>
      <c r="X85" s="152"/>
      <c r="Y85" s="152"/>
      <c r="Z85" s="152"/>
      <c r="AA85" s="152"/>
      <c r="AB85" s="152"/>
      <c r="AC85" s="152"/>
      <c r="AD85" s="152"/>
      <c r="AE85" s="152"/>
      <c r="AF85" s="152"/>
      <c r="AG85" s="152" t="s">
        <v>265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22.5" outlineLevel="1" x14ac:dyDescent="0.2">
      <c r="A86" s="180">
        <v>78</v>
      </c>
      <c r="B86" s="181" t="s">
        <v>1183</v>
      </c>
      <c r="C86" s="193" t="s">
        <v>1185</v>
      </c>
      <c r="D86" s="182" t="s">
        <v>288</v>
      </c>
      <c r="E86" s="183">
        <v>735</v>
      </c>
      <c r="F86" s="184"/>
      <c r="G86" s="185">
        <f t="shared" si="14"/>
        <v>0</v>
      </c>
      <c r="H86" s="184"/>
      <c r="I86" s="185">
        <f t="shared" si="15"/>
        <v>0</v>
      </c>
      <c r="J86" s="184"/>
      <c r="K86" s="185">
        <f t="shared" si="16"/>
        <v>0</v>
      </c>
      <c r="L86" s="185">
        <v>21</v>
      </c>
      <c r="M86" s="185">
        <f t="shared" si="17"/>
        <v>0</v>
      </c>
      <c r="N86" s="185">
        <v>0</v>
      </c>
      <c r="O86" s="185">
        <f t="shared" si="18"/>
        <v>0</v>
      </c>
      <c r="P86" s="185">
        <v>0</v>
      </c>
      <c r="Q86" s="185">
        <f t="shared" si="19"/>
        <v>0</v>
      </c>
      <c r="R86" s="185"/>
      <c r="S86" s="185" t="s">
        <v>1048</v>
      </c>
      <c r="T86" s="186" t="s">
        <v>1049</v>
      </c>
      <c r="U86" s="162">
        <v>0</v>
      </c>
      <c r="V86" s="162">
        <f t="shared" si="20"/>
        <v>0</v>
      </c>
      <c r="W86" s="162"/>
      <c r="X86" s="152"/>
      <c r="Y86" s="152"/>
      <c r="Z86" s="152"/>
      <c r="AA86" s="152"/>
      <c r="AB86" s="152"/>
      <c r="AC86" s="152"/>
      <c r="AD86" s="152"/>
      <c r="AE86" s="152"/>
      <c r="AF86" s="152"/>
      <c r="AG86" s="152" t="s">
        <v>1055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x14ac:dyDescent="0.2">
      <c r="A87" s="180">
        <v>79</v>
      </c>
      <c r="B87" s="181" t="s">
        <v>1186</v>
      </c>
      <c r="C87" s="193" t="s">
        <v>1187</v>
      </c>
      <c r="D87" s="182" t="s">
        <v>288</v>
      </c>
      <c r="E87" s="183">
        <v>915</v>
      </c>
      <c r="F87" s="184"/>
      <c r="G87" s="185">
        <f t="shared" si="14"/>
        <v>0</v>
      </c>
      <c r="H87" s="184"/>
      <c r="I87" s="185">
        <f t="shared" si="15"/>
        <v>0</v>
      </c>
      <c r="J87" s="184"/>
      <c r="K87" s="185">
        <f t="shared" si="16"/>
        <v>0</v>
      </c>
      <c r="L87" s="185">
        <v>21</v>
      </c>
      <c r="M87" s="185">
        <f t="shared" si="17"/>
        <v>0</v>
      </c>
      <c r="N87" s="185">
        <v>0</v>
      </c>
      <c r="O87" s="185">
        <f t="shared" si="18"/>
        <v>0</v>
      </c>
      <c r="P87" s="185">
        <v>0</v>
      </c>
      <c r="Q87" s="185">
        <f t="shared" si="19"/>
        <v>0</v>
      </c>
      <c r="R87" s="185"/>
      <c r="S87" s="185" t="s">
        <v>1048</v>
      </c>
      <c r="T87" s="186" t="s">
        <v>1049</v>
      </c>
      <c r="U87" s="162">
        <v>0</v>
      </c>
      <c r="V87" s="162">
        <f t="shared" si="20"/>
        <v>0</v>
      </c>
      <c r="W87" s="162"/>
      <c r="X87" s="152"/>
      <c r="Y87" s="152"/>
      <c r="Z87" s="152"/>
      <c r="AA87" s="152"/>
      <c r="AB87" s="152"/>
      <c r="AC87" s="152"/>
      <c r="AD87" s="152"/>
      <c r="AE87" s="152"/>
      <c r="AF87" s="152"/>
      <c r="AG87" s="152" t="s">
        <v>265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80">
        <v>80</v>
      </c>
      <c r="B88" s="181" t="s">
        <v>1188</v>
      </c>
      <c r="C88" s="193" t="s">
        <v>1189</v>
      </c>
      <c r="D88" s="182" t="s">
        <v>288</v>
      </c>
      <c r="E88" s="183">
        <v>20</v>
      </c>
      <c r="F88" s="184"/>
      <c r="G88" s="185">
        <f t="shared" si="14"/>
        <v>0</v>
      </c>
      <c r="H88" s="184"/>
      <c r="I88" s="185">
        <f t="shared" si="15"/>
        <v>0</v>
      </c>
      <c r="J88" s="184"/>
      <c r="K88" s="185">
        <f t="shared" si="16"/>
        <v>0</v>
      </c>
      <c r="L88" s="185">
        <v>21</v>
      </c>
      <c r="M88" s="185">
        <f t="shared" si="17"/>
        <v>0</v>
      </c>
      <c r="N88" s="185">
        <v>0</v>
      </c>
      <c r="O88" s="185">
        <f t="shared" si="18"/>
        <v>0</v>
      </c>
      <c r="P88" s="185">
        <v>0</v>
      </c>
      <c r="Q88" s="185">
        <f t="shared" si="19"/>
        <v>0</v>
      </c>
      <c r="R88" s="185"/>
      <c r="S88" s="185" t="s">
        <v>1048</v>
      </c>
      <c r="T88" s="186" t="s">
        <v>1049</v>
      </c>
      <c r="U88" s="162">
        <v>0</v>
      </c>
      <c r="V88" s="162">
        <f t="shared" si="20"/>
        <v>0</v>
      </c>
      <c r="W88" s="162"/>
      <c r="X88" s="152"/>
      <c r="Y88" s="152"/>
      <c r="Z88" s="152"/>
      <c r="AA88" s="152"/>
      <c r="AB88" s="152"/>
      <c r="AC88" s="152"/>
      <c r="AD88" s="152"/>
      <c r="AE88" s="152"/>
      <c r="AF88" s="152"/>
      <c r="AG88" s="152" t="s">
        <v>265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22.5" outlineLevel="1" x14ac:dyDescent="0.2">
      <c r="A89" s="180">
        <v>81</v>
      </c>
      <c r="B89" s="181" t="s">
        <v>1190</v>
      </c>
      <c r="C89" s="193" t="s">
        <v>1191</v>
      </c>
      <c r="D89" s="182" t="s">
        <v>288</v>
      </c>
      <c r="E89" s="183">
        <v>20</v>
      </c>
      <c r="F89" s="184"/>
      <c r="G89" s="185">
        <f t="shared" si="14"/>
        <v>0</v>
      </c>
      <c r="H89" s="184"/>
      <c r="I89" s="185">
        <f t="shared" si="15"/>
        <v>0</v>
      </c>
      <c r="J89" s="184"/>
      <c r="K89" s="185">
        <f t="shared" si="16"/>
        <v>0</v>
      </c>
      <c r="L89" s="185">
        <v>21</v>
      </c>
      <c r="M89" s="185">
        <f t="shared" si="17"/>
        <v>0</v>
      </c>
      <c r="N89" s="185">
        <v>0</v>
      </c>
      <c r="O89" s="185">
        <f t="shared" si="18"/>
        <v>0</v>
      </c>
      <c r="P89" s="185">
        <v>0</v>
      </c>
      <c r="Q89" s="185">
        <f t="shared" si="19"/>
        <v>0</v>
      </c>
      <c r="R89" s="185"/>
      <c r="S89" s="185" t="s">
        <v>1048</v>
      </c>
      <c r="T89" s="186" t="s">
        <v>1049</v>
      </c>
      <c r="U89" s="162">
        <v>0</v>
      </c>
      <c r="V89" s="162">
        <f t="shared" si="20"/>
        <v>0</v>
      </c>
      <c r="W89" s="162"/>
      <c r="X89" s="152"/>
      <c r="Y89" s="152"/>
      <c r="Z89" s="152"/>
      <c r="AA89" s="152"/>
      <c r="AB89" s="152"/>
      <c r="AC89" s="152"/>
      <c r="AD89" s="152"/>
      <c r="AE89" s="152"/>
      <c r="AF89" s="152"/>
      <c r="AG89" s="152" t="s">
        <v>265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22.5" outlineLevel="1" x14ac:dyDescent="0.2">
      <c r="A90" s="180">
        <v>82</v>
      </c>
      <c r="B90" s="181" t="s">
        <v>1192</v>
      </c>
      <c r="C90" s="193" t="s">
        <v>1193</v>
      </c>
      <c r="D90" s="182" t="s">
        <v>288</v>
      </c>
      <c r="E90" s="183">
        <v>30</v>
      </c>
      <c r="F90" s="184"/>
      <c r="G90" s="185">
        <f t="shared" si="14"/>
        <v>0</v>
      </c>
      <c r="H90" s="184"/>
      <c r="I90" s="185">
        <f t="shared" si="15"/>
        <v>0</v>
      </c>
      <c r="J90" s="184"/>
      <c r="K90" s="185">
        <f t="shared" si="16"/>
        <v>0</v>
      </c>
      <c r="L90" s="185">
        <v>21</v>
      </c>
      <c r="M90" s="185">
        <f t="shared" si="17"/>
        <v>0</v>
      </c>
      <c r="N90" s="185">
        <v>0</v>
      </c>
      <c r="O90" s="185">
        <f t="shared" si="18"/>
        <v>0</v>
      </c>
      <c r="P90" s="185">
        <v>0</v>
      </c>
      <c r="Q90" s="185">
        <f t="shared" si="19"/>
        <v>0</v>
      </c>
      <c r="R90" s="185"/>
      <c r="S90" s="185" t="s">
        <v>1048</v>
      </c>
      <c r="T90" s="186" t="s">
        <v>1049</v>
      </c>
      <c r="U90" s="162">
        <v>0</v>
      </c>
      <c r="V90" s="162">
        <f t="shared" si="20"/>
        <v>0</v>
      </c>
      <c r="W90" s="162"/>
      <c r="X90" s="152"/>
      <c r="Y90" s="152"/>
      <c r="Z90" s="152"/>
      <c r="AA90" s="152"/>
      <c r="AB90" s="152"/>
      <c r="AC90" s="152"/>
      <c r="AD90" s="152"/>
      <c r="AE90" s="152"/>
      <c r="AF90" s="152"/>
      <c r="AG90" s="152" t="s">
        <v>265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2.5" outlineLevel="1" x14ac:dyDescent="0.2">
      <c r="A91" s="180">
        <v>83</v>
      </c>
      <c r="B91" s="181" t="s">
        <v>1194</v>
      </c>
      <c r="C91" s="193" t="s">
        <v>1195</v>
      </c>
      <c r="D91" s="182" t="s">
        <v>288</v>
      </c>
      <c r="E91" s="183">
        <v>20</v>
      </c>
      <c r="F91" s="184"/>
      <c r="G91" s="185">
        <f t="shared" si="14"/>
        <v>0</v>
      </c>
      <c r="H91" s="184"/>
      <c r="I91" s="185">
        <f t="shared" si="15"/>
        <v>0</v>
      </c>
      <c r="J91" s="184"/>
      <c r="K91" s="185">
        <f t="shared" si="16"/>
        <v>0</v>
      </c>
      <c r="L91" s="185">
        <v>21</v>
      </c>
      <c r="M91" s="185">
        <f t="shared" si="17"/>
        <v>0</v>
      </c>
      <c r="N91" s="185">
        <v>0</v>
      </c>
      <c r="O91" s="185">
        <f t="shared" si="18"/>
        <v>0</v>
      </c>
      <c r="P91" s="185">
        <v>0</v>
      </c>
      <c r="Q91" s="185">
        <f t="shared" si="19"/>
        <v>0</v>
      </c>
      <c r="R91" s="185"/>
      <c r="S91" s="185" t="s">
        <v>1048</v>
      </c>
      <c r="T91" s="186" t="s">
        <v>1049</v>
      </c>
      <c r="U91" s="162">
        <v>0</v>
      </c>
      <c r="V91" s="162">
        <f t="shared" si="20"/>
        <v>0</v>
      </c>
      <c r="W91" s="162"/>
      <c r="X91" s="152"/>
      <c r="Y91" s="152"/>
      <c r="Z91" s="152"/>
      <c r="AA91" s="152"/>
      <c r="AB91" s="152"/>
      <c r="AC91" s="152"/>
      <c r="AD91" s="152"/>
      <c r="AE91" s="152"/>
      <c r="AF91" s="152"/>
      <c r="AG91" s="152" t="s">
        <v>265</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0">
        <v>84</v>
      </c>
      <c r="B92" s="181" t="s">
        <v>1196</v>
      </c>
      <c r="C92" s="193" t="s">
        <v>1197</v>
      </c>
      <c r="D92" s="182" t="s">
        <v>386</v>
      </c>
      <c r="E92" s="183">
        <v>1</v>
      </c>
      <c r="F92" s="184"/>
      <c r="G92" s="185">
        <f t="shared" si="14"/>
        <v>0</v>
      </c>
      <c r="H92" s="184"/>
      <c r="I92" s="185">
        <f t="shared" si="15"/>
        <v>0</v>
      </c>
      <c r="J92" s="184"/>
      <c r="K92" s="185">
        <f t="shared" si="16"/>
        <v>0</v>
      </c>
      <c r="L92" s="185">
        <v>21</v>
      </c>
      <c r="M92" s="185">
        <f t="shared" si="17"/>
        <v>0</v>
      </c>
      <c r="N92" s="185">
        <v>0</v>
      </c>
      <c r="O92" s="185">
        <f t="shared" si="18"/>
        <v>0</v>
      </c>
      <c r="P92" s="185">
        <v>0</v>
      </c>
      <c r="Q92" s="185">
        <f t="shared" si="19"/>
        <v>0</v>
      </c>
      <c r="R92" s="185"/>
      <c r="S92" s="185" t="s">
        <v>237</v>
      </c>
      <c r="T92" s="186" t="s">
        <v>238</v>
      </c>
      <c r="U92" s="162">
        <v>0</v>
      </c>
      <c r="V92" s="162">
        <f t="shared" si="20"/>
        <v>0</v>
      </c>
      <c r="W92" s="162"/>
      <c r="X92" s="152"/>
      <c r="Y92" s="152"/>
      <c r="Z92" s="152"/>
      <c r="AA92" s="152"/>
      <c r="AB92" s="152"/>
      <c r="AC92" s="152"/>
      <c r="AD92" s="152"/>
      <c r="AE92" s="152"/>
      <c r="AF92" s="152"/>
      <c r="AG92" s="152" t="s">
        <v>199</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x14ac:dyDescent="0.2">
      <c r="A93" s="167" t="s">
        <v>192</v>
      </c>
      <c r="B93" s="168" t="s">
        <v>158</v>
      </c>
      <c r="C93" s="190" t="s">
        <v>159</v>
      </c>
      <c r="D93" s="169"/>
      <c r="E93" s="170"/>
      <c r="F93" s="171"/>
      <c r="G93" s="171">
        <f>SUMIF(AG94:AG97,"&lt;&gt;NOR",G94:G97)</f>
        <v>0</v>
      </c>
      <c r="H93" s="171"/>
      <c r="I93" s="171">
        <f>SUM(I94:I97)</f>
        <v>0</v>
      </c>
      <c r="J93" s="171"/>
      <c r="K93" s="171">
        <f>SUM(K94:K97)</f>
        <v>0</v>
      </c>
      <c r="L93" s="171"/>
      <c r="M93" s="171">
        <f>SUM(M94:M97)</f>
        <v>0</v>
      </c>
      <c r="N93" s="171"/>
      <c r="O93" s="171">
        <f>SUM(O94:O97)</f>
        <v>0</v>
      </c>
      <c r="P93" s="171"/>
      <c r="Q93" s="171">
        <f>SUM(Q94:Q97)</f>
        <v>0</v>
      </c>
      <c r="R93" s="171"/>
      <c r="S93" s="171"/>
      <c r="T93" s="172"/>
      <c r="U93" s="166"/>
      <c r="V93" s="166">
        <f>SUM(V94:V97)</f>
        <v>0</v>
      </c>
      <c r="W93" s="166"/>
      <c r="AG93" t="s">
        <v>193</v>
      </c>
    </row>
    <row r="94" spans="1:60" outlineLevel="1" x14ac:dyDescent="0.2">
      <c r="A94" s="180">
        <v>85</v>
      </c>
      <c r="B94" s="181" t="s">
        <v>1198</v>
      </c>
      <c r="C94" s="193" t="s">
        <v>1199</v>
      </c>
      <c r="D94" s="182" t="s">
        <v>386</v>
      </c>
      <c r="E94" s="183">
        <v>194</v>
      </c>
      <c r="F94" s="184"/>
      <c r="G94" s="185">
        <f>ROUND(E94*F94,2)</f>
        <v>0</v>
      </c>
      <c r="H94" s="184"/>
      <c r="I94" s="185">
        <f>ROUND(E94*H94,2)</f>
        <v>0</v>
      </c>
      <c r="J94" s="184"/>
      <c r="K94" s="185">
        <f>ROUND(E94*J94,2)</f>
        <v>0</v>
      </c>
      <c r="L94" s="185">
        <v>21</v>
      </c>
      <c r="M94" s="185">
        <f>G94*(1+L94/100)</f>
        <v>0</v>
      </c>
      <c r="N94" s="185">
        <v>0</v>
      </c>
      <c r="O94" s="185">
        <f>ROUND(E94*N94,2)</f>
        <v>0</v>
      </c>
      <c r="P94" s="185">
        <v>0</v>
      </c>
      <c r="Q94" s="185">
        <f>ROUND(E94*P94,2)</f>
        <v>0</v>
      </c>
      <c r="R94" s="185"/>
      <c r="S94" s="185" t="s">
        <v>1048</v>
      </c>
      <c r="T94" s="186" t="s">
        <v>1049</v>
      </c>
      <c r="U94" s="162">
        <v>0</v>
      </c>
      <c r="V94" s="162">
        <f>ROUND(E94*U94,2)</f>
        <v>0</v>
      </c>
      <c r="W94" s="162"/>
      <c r="X94" s="152"/>
      <c r="Y94" s="152"/>
      <c r="Z94" s="152"/>
      <c r="AA94" s="152"/>
      <c r="AB94" s="152"/>
      <c r="AC94" s="152"/>
      <c r="AD94" s="152"/>
      <c r="AE94" s="152"/>
      <c r="AF94" s="152"/>
      <c r="AG94" s="152" t="s">
        <v>199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ht="22.5" outlineLevel="1" x14ac:dyDescent="0.2">
      <c r="A95" s="180">
        <v>86</v>
      </c>
      <c r="B95" s="181" t="s">
        <v>1200</v>
      </c>
      <c r="C95" s="193" t="s">
        <v>1201</v>
      </c>
      <c r="D95" s="182" t="s">
        <v>288</v>
      </c>
      <c r="E95" s="183">
        <v>592</v>
      </c>
      <c r="F95" s="184"/>
      <c r="G95" s="185">
        <f>ROUND(E95*F95,2)</f>
        <v>0</v>
      </c>
      <c r="H95" s="184"/>
      <c r="I95" s="185">
        <f>ROUND(E95*H95,2)</f>
        <v>0</v>
      </c>
      <c r="J95" s="184"/>
      <c r="K95" s="185">
        <f>ROUND(E95*J95,2)</f>
        <v>0</v>
      </c>
      <c r="L95" s="185">
        <v>21</v>
      </c>
      <c r="M95" s="185">
        <f>G95*(1+L95/100)</f>
        <v>0</v>
      </c>
      <c r="N95" s="185">
        <v>0</v>
      </c>
      <c r="O95" s="185">
        <f>ROUND(E95*N95,2)</f>
        <v>0</v>
      </c>
      <c r="P95" s="185">
        <v>0</v>
      </c>
      <c r="Q95" s="185">
        <f>ROUND(E95*P95,2)</f>
        <v>0</v>
      </c>
      <c r="R95" s="185"/>
      <c r="S95" s="185" t="s">
        <v>1048</v>
      </c>
      <c r="T95" s="186" t="s">
        <v>1049</v>
      </c>
      <c r="U95" s="162">
        <v>0</v>
      </c>
      <c r="V95" s="162">
        <f>ROUND(E95*U95,2)</f>
        <v>0</v>
      </c>
      <c r="W95" s="162"/>
      <c r="X95" s="152"/>
      <c r="Y95" s="152"/>
      <c r="Z95" s="152"/>
      <c r="AA95" s="152"/>
      <c r="AB95" s="152"/>
      <c r="AC95" s="152"/>
      <c r="AD95" s="152"/>
      <c r="AE95" s="152"/>
      <c r="AF95" s="152"/>
      <c r="AG95" s="152" t="s">
        <v>199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2.5" outlineLevel="1" x14ac:dyDescent="0.2">
      <c r="A96" s="180">
        <v>87</v>
      </c>
      <c r="B96" s="181" t="s">
        <v>1202</v>
      </c>
      <c r="C96" s="193" t="s">
        <v>1203</v>
      </c>
      <c r="D96" s="182" t="s">
        <v>206</v>
      </c>
      <c r="E96" s="183">
        <v>2</v>
      </c>
      <c r="F96" s="184"/>
      <c r="G96" s="185">
        <f>ROUND(E96*F96,2)</f>
        <v>0</v>
      </c>
      <c r="H96" s="184"/>
      <c r="I96" s="185">
        <f>ROUND(E96*H96,2)</f>
        <v>0</v>
      </c>
      <c r="J96" s="184"/>
      <c r="K96" s="185">
        <f>ROUND(E96*J96,2)</f>
        <v>0</v>
      </c>
      <c r="L96" s="185">
        <v>21</v>
      </c>
      <c r="M96" s="185">
        <f>G96*(1+L96/100)</f>
        <v>0</v>
      </c>
      <c r="N96" s="185">
        <v>0</v>
      </c>
      <c r="O96" s="185">
        <f>ROUND(E96*N96,2)</f>
        <v>0</v>
      </c>
      <c r="P96" s="185">
        <v>0</v>
      </c>
      <c r="Q96" s="185">
        <f>ROUND(E96*P96,2)</f>
        <v>0</v>
      </c>
      <c r="R96" s="185"/>
      <c r="S96" s="185" t="s">
        <v>1048</v>
      </c>
      <c r="T96" s="186" t="s">
        <v>1049</v>
      </c>
      <c r="U96" s="162">
        <v>0</v>
      </c>
      <c r="V96" s="162">
        <f>ROUND(E96*U96,2)</f>
        <v>0</v>
      </c>
      <c r="W96" s="162"/>
      <c r="X96" s="152"/>
      <c r="Y96" s="152"/>
      <c r="Z96" s="152"/>
      <c r="AA96" s="152"/>
      <c r="AB96" s="152"/>
      <c r="AC96" s="152"/>
      <c r="AD96" s="152"/>
      <c r="AE96" s="152"/>
      <c r="AF96" s="152"/>
      <c r="AG96" s="152" t="s">
        <v>199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x14ac:dyDescent="0.2">
      <c r="A97" s="180">
        <v>88</v>
      </c>
      <c r="B97" s="181" t="s">
        <v>1204</v>
      </c>
      <c r="C97" s="193" t="s">
        <v>1205</v>
      </c>
      <c r="D97" s="182" t="s">
        <v>288</v>
      </c>
      <c r="E97" s="183">
        <v>592</v>
      </c>
      <c r="F97" s="184"/>
      <c r="G97" s="185">
        <f>ROUND(E97*F97,2)</f>
        <v>0</v>
      </c>
      <c r="H97" s="184"/>
      <c r="I97" s="185">
        <f>ROUND(E97*H97,2)</f>
        <v>0</v>
      </c>
      <c r="J97" s="184"/>
      <c r="K97" s="185">
        <f>ROUND(E97*J97,2)</f>
        <v>0</v>
      </c>
      <c r="L97" s="185">
        <v>21</v>
      </c>
      <c r="M97" s="185">
        <f>G97*(1+L97/100)</f>
        <v>0</v>
      </c>
      <c r="N97" s="185">
        <v>0</v>
      </c>
      <c r="O97" s="185">
        <f>ROUND(E97*N97,2)</f>
        <v>0</v>
      </c>
      <c r="P97" s="185">
        <v>0</v>
      </c>
      <c r="Q97" s="185">
        <f>ROUND(E97*P97,2)</f>
        <v>0</v>
      </c>
      <c r="R97" s="185"/>
      <c r="S97" s="185" t="s">
        <v>1048</v>
      </c>
      <c r="T97" s="186" t="s">
        <v>1049</v>
      </c>
      <c r="U97" s="162">
        <v>0</v>
      </c>
      <c r="V97" s="162">
        <f>ROUND(E97*U97,2)</f>
        <v>0</v>
      </c>
      <c r="W97" s="162"/>
      <c r="X97" s="152"/>
      <c r="Y97" s="152"/>
      <c r="Z97" s="152"/>
      <c r="AA97" s="152"/>
      <c r="AB97" s="152"/>
      <c r="AC97" s="152"/>
      <c r="AD97" s="152"/>
      <c r="AE97" s="152"/>
      <c r="AF97" s="152"/>
      <c r="AG97" s="152" t="s">
        <v>199</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7" t="s">
        <v>192</v>
      </c>
      <c r="B98" s="168" t="s">
        <v>166</v>
      </c>
      <c r="C98" s="190" t="s">
        <v>28</v>
      </c>
      <c r="D98" s="169"/>
      <c r="E98" s="170"/>
      <c r="F98" s="171"/>
      <c r="G98" s="171">
        <f>SUMIF(AG99:AG101,"&lt;&gt;NOR",G99:G101)</f>
        <v>0</v>
      </c>
      <c r="H98" s="171"/>
      <c r="I98" s="171">
        <f>SUM(I99:I101)</f>
        <v>0</v>
      </c>
      <c r="J98" s="171"/>
      <c r="K98" s="171">
        <f>SUM(K99:K101)</f>
        <v>0</v>
      </c>
      <c r="L98" s="171"/>
      <c r="M98" s="171">
        <f>SUM(M99:M101)</f>
        <v>0</v>
      </c>
      <c r="N98" s="171"/>
      <c r="O98" s="171">
        <f>SUM(O99:O101)</f>
        <v>0</v>
      </c>
      <c r="P98" s="171"/>
      <c r="Q98" s="171">
        <f>SUM(Q99:Q101)</f>
        <v>0</v>
      </c>
      <c r="R98" s="171"/>
      <c r="S98" s="171"/>
      <c r="T98" s="172"/>
      <c r="U98" s="166"/>
      <c r="V98" s="166">
        <f>SUM(V99:V101)</f>
        <v>0</v>
      </c>
      <c r="W98" s="166"/>
      <c r="AG98" t="s">
        <v>193</v>
      </c>
    </row>
    <row r="99" spans="1:60" outlineLevel="1" x14ac:dyDescent="0.2">
      <c r="A99" s="180">
        <v>89</v>
      </c>
      <c r="B99" s="181" t="s">
        <v>1206</v>
      </c>
      <c r="C99" s="193" t="s">
        <v>1207</v>
      </c>
      <c r="D99" s="182" t="s">
        <v>386</v>
      </c>
      <c r="E99" s="183">
        <v>1</v>
      </c>
      <c r="F99" s="184"/>
      <c r="G99" s="185">
        <f>ROUND(E99*F99,2)</f>
        <v>0</v>
      </c>
      <c r="H99" s="184"/>
      <c r="I99" s="185">
        <f>ROUND(E99*H99,2)</f>
        <v>0</v>
      </c>
      <c r="J99" s="184"/>
      <c r="K99" s="185">
        <f>ROUND(E99*J99,2)</f>
        <v>0</v>
      </c>
      <c r="L99" s="185">
        <v>21</v>
      </c>
      <c r="M99" s="185">
        <f>G99*(1+L99/100)</f>
        <v>0</v>
      </c>
      <c r="N99" s="185">
        <v>0</v>
      </c>
      <c r="O99" s="185">
        <f>ROUND(E99*N99,2)</f>
        <v>0</v>
      </c>
      <c r="P99" s="185">
        <v>0</v>
      </c>
      <c r="Q99" s="185">
        <f>ROUND(E99*P99,2)</f>
        <v>0</v>
      </c>
      <c r="R99" s="185"/>
      <c r="S99" s="185" t="s">
        <v>237</v>
      </c>
      <c r="T99" s="186" t="s">
        <v>238</v>
      </c>
      <c r="U99" s="162">
        <v>0</v>
      </c>
      <c r="V99" s="162">
        <f>ROUND(E99*U99,2)</f>
        <v>0</v>
      </c>
      <c r="W99" s="162"/>
      <c r="X99" s="152"/>
      <c r="Y99" s="152"/>
      <c r="Z99" s="152"/>
      <c r="AA99" s="152"/>
      <c r="AB99" s="152"/>
      <c r="AC99" s="152"/>
      <c r="AD99" s="152"/>
      <c r="AE99" s="152"/>
      <c r="AF99" s="152"/>
      <c r="AG99" s="152" t="s">
        <v>199</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80">
        <v>90</v>
      </c>
      <c r="B100" s="181" t="s">
        <v>1208</v>
      </c>
      <c r="C100" s="193" t="s">
        <v>1209</v>
      </c>
      <c r="D100" s="182" t="s">
        <v>386</v>
      </c>
      <c r="E100" s="183">
        <v>1</v>
      </c>
      <c r="F100" s="184"/>
      <c r="G100" s="185">
        <f>ROUND(E100*F100,2)</f>
        <v>0</v>
      </c>
      <c r="H100" s="184"/>
      <c r="I100" s="185">
        <f>ROUND(E100*H100,2)</f>
        <v>0</v>
      </c>
      <c r="J100" s="184"/>
      <c r="K100" s="185">
        <f>ROUND(E100*J100,2)</f>
        <v>0</v>
      </c>
      <c r="L100" s="185">
        <v>21</v>
      </c>
      <c r="M100" s="185">
        <f>G100*(1+L100/100)</f>
        <v>0</v>
      </c>
      <c r="N100" s="185">
        <v>0</v>
      </c>
      <c r="O100" s="185">
        <f>ROUND(E100*N100,2)</f>
        <v>0</v>
      </c>
      <c r="P100" s="185">
        <v>0</v>
      </c>
      <c r="Q100" s="185">
        <f>ROUND(E100*P100,2)</f>
        <v>0</v>
      </c>
      <c r="R100" s="185"/>
      <c r="S100" s="185" t="s">
        <v>237</v>
      </c>
      <c r="T100" s="186" t="s">
        <v>238</v>
      </c>
      <c r="U100" s="162">
        <v>0</v>
      </c>
      <c r="V100" s="162">
        <f>ROUND(E100*U100,2)</f>
        <v>0</v>
      </c>
      <c r="W100" s="162"/>
      <c r="X100" s="152"/>
      <c r="Y100" s="152"/>
      <c r="Z100" s="152"/>
      <c r="AA100" s="152"/>
      <c r="AB100" s="152"/>
      <c r="AC100" s="152"/>
      <c r="AD100" s="152"/>
      <c r="AE100" s="152"/>
      <c r="AF100" s="152"/>
      <c r="AG100" s="152" t="s">
        <v>265</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80">
        <v>91</v>
      </c>
      <c r="B101" s="181" t="s">
        <v>1210</v>
      </c>
      <c r="C101" s="193" t="s">
        <v>1211</v>
      </c>
      <c r="D101" s="182" t="s">
        <v>386</v>
      </c>
      <c r="E101" s="183">
        <v>1</v>
      </c>
      <c r="F101" s="184"/>
      <c r="G101" s="185">
        <f>ROUND(E101*F101,2)</f>
        <v>0</v>
      </c>
      <c r="H101" s="184"/>
      <c r="I101" s="185">
        <f>ROUND(E101*H101,2)</f>
        <v>0</v>
      </c>
      <c r="J101" s="184"/>
      <c r="K101" s="185">
        <f>ROUND(E101*J101,2)</f>
        <v>0</v>
      </c>
      <c r="L101" s="185">
        <v>21</v>
      </c>
      <c r="M101" s="185">
        <f>G101*(1+L101/100)</f>
        <v>0</v>
      </c>
      <c r="N101" s="185">
        <v>0</v>
      </c>
      <c r="O101" s="185">
        <f>ROUND(E101*N101,2)</f>
        <v>0</v>
      </c>
      <c r="P101" s="185">
        <v>0</v>
      </c>
      <c r="Q101" s="185">
        <f>ROUND(E101*P101,2)</f>
        <v>0</v>
      </c>
      <c r="R101" s="185"/>
      <c r="S101" s="185" t="s">
        <v>237</v>
      </c>
      <c r="T101" s="186" t="s">
        <v>238</v>
      </c>
      <c r="U101" s="162">
        <v>0</v>
      </c>
      <c r="V101" s="162">
        <f>ROUND(E101*U101,2)</f>
        <v>0</v>
      </c>
      <c r="W101" s="162"/>
      <c r="X101" s="152"/>
      <c r="Y101" s="152"/>
      <c r="Z101" s="152"/>
      <c r="AA101" s="152"/>
      <c r="AB101" s="152"/>
      <c r="AC101" s="152"/>
      <c r="AD101" s="152"/>
      <c r="AE101" s="152"/>
      <c r="AF101" s="152"/>
      <c r="AG101" s="152" t="s">
        <v>199</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x14ac:dyDescent="0.2">
      <c r="A102" s="167" t="s">
        <v>192</v>
      </c>
      <c r="B102" s="168" t="s">
        <v>138</v>
      </c>
      <c r="C102" s="190" t="s">
        <v>139</v>
      </c>
      <c r="D102" s="169"/>
      <c r="E102" s="170"/>
      <c r="F102" s="171"/>
      <c r="G102" s="171">
        <f>SUMIF(AG103:AG106,"&lt;&gt;NOR",G103:G106)</f>
        <v>0</v>
      </c>
      <c r="H102" s="171"/>
      <c r="I102" s="171">
        <f>SUM(I103:I106)</f>
        <v>0</v>
      </c>
      <c r="J102" s="171"/>
      <c r="K102" s="171">
        <f>SUM(K103:K106)</f>
        <v>0</v>
      </c>
      <c r="L102" s="171"/>
      <c r="M102" s="171">
        <f>SUM(M103:M106)</f>
        <v>0</v>
      </c>
      <c r="N102" s="171"/>
      <c r="O102" s="171">
        <f>SUM(O103:O106)</f>
        <v>0</v>
      </c>
      <c r="P102" s="171"/>
      <c r="Q102" s="171">
        <f>SUM(Q103:Q106)</f>
        <v>0</v>
      </c>
      <c r="R102" s="171"/>
      <c r="S102" s="171"/>
      <c r="T102" s="172"/>
      <c r="U102" s="166"/>
      <c r="V102" s="166">
        <f>SUM(V103:V106)</f>
        <v>0</v>
      </c>
      <c r="W102" s="166"/>
      <c r="AG102" t="s">
        <v>193</v>
      </c>
    </row>
    <row r="103" spans="1:60" outlineLevel="1" x14ac:dyDescent="0.2">
      <c r="A103" s="180">
        <v>92</v>
      </c>
      <c r="B103" s="181" t="s">
        <v>1212</v>
      </c>
      <c r="C103" s="193" t="s">
        <v>1213</v>
      </c>
      <c r="D103" s="182" t="s">
        <v>1214</v>
      </c>
      <c r="E103" s="183">
        <v>8</v>
      </c>
      <c r="F103" s="184"/>
      <c r="G103" s="185">
        <f>ROUND(E103*F103,2)</f>
        <v>0</v>
      </c>
      <c r="H103" s="184"/>
      <c r="I103" s="185">
        <f>ROUND(E103*H103,2)</f>
        <v>0</v>
      </c>
      <c r="J103" s="184"/>
      <c r="K103" s="185">
        <f>ROUND(E103*J103,2)</f>
        <v>0</v>
      </c>
      <c r="L103" s="185">
        <v>21</v>
      </c>
      <c r="M103" s="185">
        <f>G103*(1+L103/100)</f>
        <v>0</v>
      </c>
      <c r="N103" s="185">
        <v>0</v>
      </c>
      <c r="O103" s="185">
        <f>ROUND(E103*N103,2)</f>
        <v>0</v>
      </c>
      <c r="P103" s="185">
        <v>0</v>
      </c>
      <c r="Q103" s="185">
        <f>ROUND(E103*P103,2)</f>
        <v>0</v>
      </c>
      <c r="R103" s="185"/>
      <c r="S103" s="185" t="s">
        <v>237</v>
      </c>
      <c r="T103" s="186" t="s">
        <v>238</v>
      </c>
      <c r="U103" s="162">
        <v>0</v>
      </c>
      <c r="V103" s="162">
        <f>ROUND(E103*U103,2)</f>
        <v>0</v>
      </c>
      <c r="W103" s="162"/>
      <c r="X103" s="152"/>
      <c r="Y103" s="152"/>
      <c r="Z103" s="152"/>
      <c r="AA103" s="152"/>
      <c r="AB103" s="152"/>
      <c r="AC103" s="152"/>
      <c r="AD103" s="152"/>
      <c r="AE103" s="152"/>
      <c r="AF103" s="152"/>
      <c r="AG103" s="152" t="s">
        <v>265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93</v>
      </c>
      <c r="B104" s="181" t="s">
        <v>1212</v>
      </c>
      <c r="C104" s="193" t="s">
        <v>1215</v>
      </c>
      <c r="D104" s="182" t="s">
        <v>1214</v>
      </c>
      <c r="E104" s="183">
        <v>4</v>
      </c>
      <c r="F104" s="184"/>
      <c r="G104" s="185">
        <f>ROUND(E104*F104,2)</f>
        <v>0</v>
      </c>
      <c r="H104" s="184"/>
      <c r="I104" s="185">
        <f>ROUND(E104*H104,2)</f>
        <v>0</v>
      </c>
      <c r="J104" s="184"/>
      <c r="K104" s="185">
        <f>ROUND(E104*J104,2)</f>
        <v>0</v>
      </c>
      <c r="L104" s="185">
        <v>21</v>
      </c>
      <c r="M104" s="185">
        <f>G104*(1+L104/100)</f>
        <v>0</v>
      </c>
      <c r="N104" s="185">
        <v>0</v>
      </c>
      <c r="O104" s="185">
        <f>ROUND(E104*N104,2)</f>
        <v>0</v>
      </c>
      <c r="P104" s="185">
        <v>0</v>
      </c>
      <c r="Q104" s="185">
        <f>ROUND(E104*P104,2)</f>
        <v>0</v>
      </c>
      <c r="R104" s="185"/>
      <c r="S104" s="185" t="s">
        <v>237</v>
      </c>
      <c r="T104" s="186" t="s">
        <v>238</v>
      </c>
      <c r="U104" s="162">
        <v>0</v>
      </c>
      <c r="V104" s="162">
        <f>ROUND(E104*U104,2)</f>
        <v>0</v>
      </c>
      <c r="W104" s="162"/>
      <c r="X104" s="152"/>
      <c r="Y104" s="152"/>
      <c r="Z104" s="152"/>
      <c r="AA104" s="152"/>
      <c r="AB104" s="152"/>
      <c r="AC104" s="152"/>
      <c r="AD104" s="152"/>
      <c r="AE104" s="152"/>
      <c r="AF104" s="152"/>
      <c r="AG104" s="152" t="s">
        <v>199</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22.5" outlineLevel="1" x14ac:dyDescent="0.2">
      <c r="A105" s="180">
        <v>94</v>
      </c>
      <c r="B105" s="181" t="s">
        <v>1212</v>
      </c>
      <c r="C105" s="193" t="s">
        <v>1216</v>
      </c>
      <c r="D105" s="182" t="s">
        <v>1214</v>
      </c>
      <c r="E105" s="183">
        <v>14</v>
      </c>
      <c r="F105" s="184"/>
      <c r="G105" s="185">
        <f>ROUND(E105*F105,2)</f>
        <v>0</v>
      </c>
      <c r="H105" s="184"/>
      <c r="I105" s="185">
        <f>ROUND(E105*H105,2)</f>
        <v>0</v>
      </c>
      <c r="J105" s="184"/>
      <c r="K105" s="185">
        <f>ROUND(E105*J105,2)</f>
        <v>0</v>
      </c>
      <c r="L105" s="185">
        <v>21</v>
      </c>
      <c r="M105" s="185">
        <f>G105*(1+L105/100)</f>
        <v>0</v>
      </c>
      <c r="N105" s="185">
        <v>0</v>
      </c>
      <c r="O105" s="185">
        <f>ROUND(E105*N105,2)</f>
        <v>0</v>
      </c>
      <c r="P105" s="185">
        <v>0</v>
      </c>
      <c r="Q105" s="185">
        <f>ROUND(E105*P105,2)</f>
        <v>0</v>
      </c>
      <c r="R105" s="185"/>
      <c r="S105" s="185" t="s">
        <v>237</v>
      </c>
      <c r="T105" s="186" t="s">
        <v>238</v>
      </c>
      <c r="U105" s="162">
        <v>0</v>
      </c>
      <c r="V105" s="162">
        <f>ROUND(E105*U105,2)</f>
        <v>0</v>
      </c>
      <c r="W105" s="162"/>
      <c r="X105" s="152"/>
      <c r="Y105" s="152"/>
      <c r="Z105" s="152"/>
      <c r="AA105" s="152"/>
      <c r="AB105" s="152"/>
      <c r="AC105" s="152"/>
      <c r="AD105" s="152"/>
      <c r="AE105" s="152"/>
      <c r="AF105" s="152"/>
      <c r="AG105" s="152" t="s">
        <v>1078</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3">
        <v>95</v>
      </c>
      <c r="B106" s="174" t="s">
        <v>1212</v>
      </c>
      <c r="C106" s="191" t="s">
        <v>1217</v>
      </c>
      <c r="D106" s="175" t="s">
        <v>1214</v>
      </c>
      <c r="E106" s="176">
        <v>70</v>
      </c>
      <c r="F106" s="177"/>
      <c r="G106" s="178">
        <f>ROUND(E106*F106,2)</f>
        <v>0</v>
      </c>
      <c r="H106" s="177"/>
      <c r="I106" s="178">
        <f>ROUND(E106*H106,2)</f>
        <v>0</v>
      </c>
      <c r="J106" s="177"/>
      <c r="K106" s="178">
        <f>ROUND(E106*J106,2)</f>
        <v>0</v>
      </c>
      <c r="L106" s="178">
        <v>21</v>
      </c>
      <c r="M106" s="178">
        <f>G106*(1+L106/100)</f>
        <v>0</v>
      </c>
      <c r="N106" s="178">
        <v>0</v>
      </c>
      <c r="O106" s="178">
        <f>ROUND(E106*N106,2)</f>
        <v>0</v>
      </c>
      <c r="P106" s="178">
        <v>0</v>
      </c>
      <c r="Q106" s="178">
        <f>ROUND(E106*P106,2)</f>
        <v>0</v>
      </c>
      <c r="R106" s="178"/>
      <c r="S106" s="178" t="s">
        <v>237</v>
      </c>
      <c r="T106" s="179" t="s">
        <v>238</v>
      </c>
      <c r="U106" s="162">
        <v>0</v>
      </c>
      <c r="V106" s="162">
        <f>ROUND(E106*U106,2)</f>
        <v>0</v>
      </c>
      <c r="W106" s="162"/>
      <c r="X106" s="152"/>
      <c r="Y106" s="152"/>
      <c r="Z106" s="152"/>
      <c r="AA106" s="152"/>
      <c r="AB106" s="152"/>
      <c r="AC106" s="152"/>
      <c r="AD106" s="152"/>
      <c r="AE106" s="152"/>
      <c r="AF106" s="152"/>
      <c r="AG106" s="152" t="s">
        <v>1055</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x14ac:dyDescent="0.2">
      <c r="A107" s="5"/>
      <c r="B107" s="6"/>
      <c r="C107" s="195"/>
      <c r="D107" s="8"/>
      <c r="E107" s="5"/>
      <c r="F107" s="5"/>
      <c r="G107" s="5"/>
      <c r="H107" s="5"/>
      <c r="I107" s="5"/>
      <c r="J107" s="5"/>
      <c r="K107" s="5"/>
      <c r="L107" s="5"/>
      <c r="M107" s="5"/>
      <c r="N107" s="5"/>
      <c r="O107" s="5"/>
      <c r="P107" s="5"/>
      <c r="Q107" s="5"/>
      <c r="R107" s="5"/>
      <c r="S107" s="5"/>
      <c r="T107" s="5"/>
      <c r="U107" s="5"/>
      <c r="V107" s="5"/>
      <c r="W107" s="5"/>
      <c r="AE107">
        <v>15</v>
      </c>
      <c r="AF107">
        <v>21</v>
      </c>
    </row>
    <row r="108" spans="1:60" x14ac:dyDescent="0.2">
      <c r="A108" s="155"/>
      <c r="B108" s="156" t="s">
        <v>29</v>
      </c>
      <c r="C108" s="196"/>
      <c r="D108" s="157"/>
      <c r="E108" s="158"/>
      <c r="F108" s="158"/>
      <c r="G108" s="189">
        <f>G8+G93+G98+G102</f>
        <v>0</v>
      </c>
      <c r="H108" s="5"/>
      <c r="I108" s="5"/>
      <c r="J108" s="5"/>
      <c r="K108" s="5"/>
      <c r="L108" s="5"/>
      <c r="M108" s="5"/>
      <c r="N108" s="5"/>
      <c r="O108" s="5"/>
      <c r="P108" s="5"/>
      <c r="Q108" s="5"/>
      <c r="R108" s="5"/>
      <c r="S108" s="5"/>
      <c r="T108" s="5"/>
      <c r="U108" s="5"/>
      <c r="V108" s="5"/>
      <c r="W108" s="5"/>
      <c r="AE108">
        <f>SUMIF(L7:L106,AE107,G7:G106)</f>
        <v>0</v>
      </c>
      <c r="AF108">
        <f>SUMIF(L7:L106,AF107,G7:G106)</f>
        <v>0</v>
      </c>
      <c r="AG108" t="s">
        <v>822</v>
      </c>
    </row>
    <row r="109" spans="1:60" x14ac:dyDescent="0.2">
      <c r="C109" s="197"/>
      <c r="D109" s="143"/>
      <c r="AG109" t="s">
        <v>823</v>
      </c>
    </row>
    <row r="110" spans="1:60" x14ac:dyDescent="0.2">
      <c r="D110" s="143"/>
    </row>
    <row r="111" spans="1:60" x14ac:dyDescent="0.2">
      <c r="D111" s="143"/>
    </row>
    <row r="112" spans="1:60"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nGYrpzW/yJS3V3RPJ41bN4lIBtXkpdfvU9r1w9088nX6mxEvIuKMQnrjA5McMhKsrlkUOyaVWFVca/gk7vGcAg==" saltValue="mo8dOlAe7QPqz8jsF0zwIw=="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63.28515625" style="9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77" t="s">
        <v>167</v>
      </c>
      <c r="B1" s="277"/>
      <c r="C1" s="277"/>
      <c r="D1" s="277"/>
      <c r="E1" s="277"/>
      <c r="F1" s="277"/>
      <c r="G1" s="277"/>
      <c r="AG1" t="s">
        <v>168</v>
      </c>
    </row>
    <row r="2" spans="1:60" ht="24.95" customHeight="1" x14ac:dyDescent="0.2">
      <c r="A2" s="144" t="s">
        <v>7</v>
      </c>
      <c r="B2" s="76" t="s">
        <v>43</v>
      </c>
      <c r="C2" s="278" t="s">
        <v>44</v>
      </c>
      <c r="D2" s="279"/>
      <c r="E2" s="279"/>
      <c r="F2" s="279"/>
      <c r="G2" s="280"/>
      <c r="AG2" t="s">
        <v>169</v>
      </c>
    </row>
    <row r="3" spans="1:60" ht="24.95" customHeight="1" x14ac:dyDescent="0.2">
      <c r="A3" s="144" t="s">
        <v>8</v>
      </c>
      <c r="B3" s="76" t="s">
        <v>52</v>
      </c>
      <c r="C3" s="278" t="s">
        <v>53</v>
      </c>
      <c r="D3" s="279"/>
      <c r="E3" s="279"/>
      <c r="F3" s="279"/>
      <c r="G3" s="280"/>
      <c r="AC3" s="91" t="s">
        <v>169</v>
      </c>
      <c r="AG3" t="s">
        <v>170</v>
      </c>
    </row>
    <row r="4" spans="1:60" ht="24.95" customHeight="1" x14ac:dyDescent="0.2">
      <c r="A4" s="145" t="s">
        <v>9</v>
      </c>
      <c r="B4" s="146" t="s">
        <v>62</v>
      </c>
      <c r="C4" s="281" t="s">
        <v>63</v>
      </c>
      <c r="D4" s="282"/>
      <c r="E4" s="282"/>
      <c r="F4" s="282"/>
      <c r="G4" s="283"/>
      <c r="AG4" t="s">
        <v>171</v>
      </c>
    </row>
    <row r="5" spans="1:60" x14ac:dyDescent="0.2">
      <c r="C5" s="225" t="s">
        <v>1524</v>
      </c>
      <c r="D5" s="143"/>
    </row>
    <row r="6" spans="1:60" ht="38.25" x14ac:dyDescent="0.2">
      <c r="A6" s="148" t="s">
        <v>172</v>
      </c>
      <c r="B6" s="150" t="s">
        <v>173</v>
      </c>
      <c r="C6" s="150" t="s">
        <v>174</v>
      </c>
      <c r="D6" s="149" t="s">
        <v>175</v>
      </c>
      <c r="E6" s="148" t="s">
        <v>176</v>
      </c>
      <c r="F6" s="147" t="s">
        <v>177</v>
      </c>
      <c r="G6" s="148" t="s">
        <v>29</v>
      </c>
      <c r="H6" s="151" t="s">
        <v>30</v>
      </c>
      <c r="I6" s="151" t="s">
        <v>178</v>
      </c>
      <c r="J6" s="151" t="s">
        <v>31</v>
      </c>
      <c r="K6" s="151" t="s">
        <v>179</v>
      </c>
      <c r="L6" s="151" t="s">
        <v>180</v>
      </c>
      <c r="M6" s="151" t="s">
        <v>181</v>
      </c>
      <c r="N6" s="151" t="s">
        <v>182</v>
      </c>
      <c r="O6" s="151" t="s">
        <v>183</v>
      </c>
      <c r="P6" s="151" t="s">
        <v>184</v>
      </c>
      <c r="Q6" s="151" t="s">
        <v>185</v>
      </c>
      <c r="R6" s="151" t="s">
        <v>186</v>
      </c>
      <c r="S6" s="151" t="s">
        <v>187</v>
      </c>
      <c r="T6" s="151" t="s">
        <v>188</v>
      </c>
      <c r="U6" s="151" t="s">
        <v>189</v>
      </c>
      <c r="V6" s="151" t="s">
        <v>190</v>
      </c>
      <c r="W6" s="151" t="s">
        <v>191</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192</v>
      </c>
      <c r="B8" s="168" t="s">
        <v>140</v>
      </c>
      <c r="C8" s="190" t="s">
        <v>141</v>
      </c>
      <c r="D8" s="169"/>
      <c r="E8" s="170"/>
      <c r="F8" s="171"/>
      <c r="G8" s="171">
        <f>SUMIF(AG9:AG48,"&lt;&gt;NOR",G9:G48)</f>
        <v>0</v>
      </c>
      <c r="H8" s="171"/>
      <c r="I8" s="171">
        <f>SUM(I9:I48)</f>
        <v>0</v>
      </c>
      <c r="J8" s="171"/>
      <c r="K8" s="171">
        <f>SUM(K9:K48)</f>
        <v>0</v>
      </c>
      <c r="L8" s="171"/>
      <c r="M8" s="171">
        <f>SUM(M9:M48)</f>
        <v>0</v>
      </c>
      <c r="N8" s="171"/>
      <c r="O8" s="171">
        <f>SUM(O9:O48)</f>
        <v>0</v>
      </c>
      <c r="P8" s="171"/>
      <c r="Q8" s="171">
        <f>SUM(Q9:Q48)</f>
        <v>0</v>
      </c>
      <c r="R8" s="171"/>
      <c r="S8" s="171"/>
      <c r="T8" s="172"/>
      <c r="U8" s="166"/>
      <c r="V8" s="166">
        <f>SUM(V9:V48)</f>
        <v>0</v>
      </c>
      <c r="W8" s="166"/>
      <c r="AG8" t="s">
        <v>193</v>
      </c>
    </row>
    <row r="9" spans="1:60" outlineLevel="1" x14ac:dyDescent="0.2">
      <c r="A9" s="173">
        <v>1</v>
      </c>
      <c r="B9" s="174" t="s">
        <v>1218</v>
      </c>
      <c r="C9" s="191" t="s">
        <v>1219</v>
      </c>
      <c r="D9" s="175" t="s">
        <v>386</v>
      </c>
      <c r="E9" s="176">
        <v>66</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237</v>
      </c>
      <c r="T9" s="179" t="s">
        <v>238</v>
      </c>
      <c r="U9" s="162">
        <v>0</v>
      </c>
      <c r="V9" s="162">
        <f>ROUND(E9*U9,2)</f>
        <v>0</v>
      </c>
      <c r="W9" s="162"/>
      <c r="X9" s="152"/>
      <c r="Y9" s="152"/>
      <c r="Z9" s="152"/>
      <c r="AA9" s="152"/>
      <c r="AB9" s="152"/>
      <c r="AC9" s="152"/>
      <c r="AD9" s="152"/>
      <c r="AE9" s="152"/>
      <c r="AF9" s="152"/>
      <c r="AG9" s="152" t="s">
        <v>265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84" t="s">
        <v>1220</v>
      </c>
      <c r="D10" s="285"/>
      <c r="E10" s="285"/>
      <c r="F10" s="285"/>
      <c r="G10" s="28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1221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3">
        <v>2</v>
      </c>
      <c r="B11" s="174" t="s">
        <v>1222</v>
      </c>
      <c r="C11" s="191" t="s">
        <v>1223</v>
      </c>
      <c r="D11" s="175" t="s">
        <v>386</v>
      </c>
      <c r="E11" s="176">
        <v>66</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237</v>
      </c>
      <c r="T11" s="179" t="s">
        <v>238</v>
      </c>
      <c r="U11" s="162">
        <v>0</v>
      </c>
      <c r="V11" s="162">
        <f>ROUND(E11*U11,2)</f>
        <v>0</v>
      </c>
      <c r="W11" s="162"/>
      <c r="X11" s="152"/>
      <c r="Y11" s="152"/>
      <c r="Z11" s="152"/>
      <c r="AA11" s="152"/>
      <c r="AB11" s="152"/>
      <c r="AC11" s="152"/>
      <c r="AD11" s="152"/>
      <c r="AE11" s="152"/>
      <c r="AF11" s="152"/>
      <c r="AG11" s="152" t="s">
        <v>199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84" t="s">
        <v>1220</v>
      </c>
      <c r="D12" s="285"/>
      <c r="E12" s="285"/>
      <c r="F12" s="285"/>
      <c r="G12" s="285"/>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1221</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3</v>
      </c>
      <c r="B13" s="174" t="s">
        <v>1224</v>
      </c>
      <c r="C13" s="191" t="s">
        <v>1225</v>
      </c>
      <c r="D13" s="175" t="s">
        <v>386</v>
      </c>
      <c r="E13" s="176">
        <v>132</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237</v>
      </c>
      <c r="T13" s="179" t="s">
        <v>238</v>
      </c>
      <c r="U13" s="162">
        <v>0</v>
      </c>
      <c r="V13" s="162">
        <f>ROUND(E13*U13,2)</f>
        <v>0</v>
      </c>
      <c r="W13" s="162"/>
      <c r="X13" s="152"/>
      <c r="Y13" s="152"/>
      <c r="Z13" s="152"/>
      <c r="AA13" s="152"/>
      <c r="AB13" s="152"/>
      <c r="AC13" s="152"/>
      <c r="AD13" s="152"/>
      <c r="AE13" s="152"/>
      <c r="AF13" s="152"/>
      <c r="AG13" s="152" t="s">
        <v>199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84" t="s">
        <v>1226</v>
      </c>
      <c r="D14" s="285"/>
      <c r="E14" s="285"/>
      <c r="F14" s="285"/>
      <c r="G14" s="285"/>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1221</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4</v>
      </c>
      <c r="B15" s="174" t="s">
        <v>1227</v>
      </c>
      <c r="C15" s="191" t="s">
        <v>1228</v>
      </c>
      <c r="D15" s="175" t="s">
        <v>386</v>
      </c>
      <c r="E15" s="176">
        <v>164</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237</v>
      </c>
      <c r="T15" s="179" t="s">
        <v>238</v>
      </c>
      <c r="U15" s="162">
        <v>0</v>
      </c>
      <c r="V15" s="162">
        <f>ROUND(E15*U15,2)</f>
        <v>0</v>
      </c>
      <c r="W15" s="162"/>
      <c r="X15" s="152"/>
      <c r="Y15" s="152"/>
      <c r="Z15" s="152"/>
      <c r="AA15" s="152"/>
      <c r="AB15" s="152"/>
      <c r="AC15" s="152"/>
      <c r="AD15" s="152"/>
      <c r="AE15" s="152"/>
      <c r="AF15" s="152"/>
      <c r="AG15" s="152" t="s">
        <v>199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84" t="s">
        <v>1229</v>
      </c>
      <c r="D16" s="285"/>
      <c r="E16" s="285"/>
      <c r="F16" s="285"/>
      <c r="G16" s="28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1221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3">
        <v>5</v>
      </c>
      <c r="B17" s="174" t="s">
        <v>1230</v>
      </c>
      <c r="C17" s="191" t="s">
        <v>1231</v>
      </c>
      <c r="D17" s="175" t="s">
        <v>288</v>
      </c>
      <c r="E17" s="176">
        <v>10500</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237</v>
      </c>
      <c r="T17" s="179" t="s">
        <v>238</v>
      </c>
      <c r="U17" s="162">
        <v>0</v>
      </c>
      <c r="V17" s="162">
        <f>ROUND(E17*U17,2)</f>
        <v>0</v>
      </c>
      <c r="W17" s="162"/>
      <c r="X17" s="152"/>
      <c r="Y17" s="152"/>
      <c r="Z17" s="152"/>
      <c r="AA17" s="152"/>
      <c r="AB17" s="152"/>
      <c r="AC17" s="152"/>
      <c r="AD17" s="152"/>
      <c r="AE17" s="152"/>
      <c r="AF17" s="152"/>
      <c r="AG17" s="152" t="s">
        <v>265</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84" t="s">
        <v>1232</v>
      </c>
      <c r="D18" s="285"/>
      <c r="E18" s="285"/>
      <c r="F18" s="285"/>
      <c r="G18" s="285"/>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1221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6</v>
      </c>
      <c r="B19" s="174" t="s">
        <v>1233</v>
      </c>
      <c r="C19" s="191" t="s">
        <v>1234</v>
      </c>
      <c r="D19" s="175" t="s">
        <v>288</v>
      </c>
      <c r="E19" s="176">
        <v>10500</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237</v>
      </c>
      <c r="T19" s="179" t="s">
        <v>238</v>
      </c>
      <c r="U19" s="162">
        <v>0</v>
      </c>
      <c r="V19" s="162">
        <f>ROUND(E19*U19,2)</f>
        <v>0</v>
      </c>
      <c r="W19" s="162"/>
      <c r="X19" s="152"/>
      <c r="Y19" s="152"/>
      <c r="Z19" s="152"/>
      <c r="AA19" s="152"/>
      <c r="AB19" s="152"/>
      <c r="AC19" s="152"/>
      <c r="AD19" s="152"/>
      <c r="AE19" s="152"/>
      <c r="AF19" s="152"/>
      <c r="AG19" s="152" t="s">
        <v>199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84" t="s">
        <v>1232</v>
      </c>
      <c r="D20" s="285"/>
      <c r="E20" s="285"/>
      <c r="F20" s="285"/>
      <c r="G20" s="285"/>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1221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3">
        <v>7</v>
      </c>
      <c r="B21" s="174" t="s">
        <v>1235</v>
      </c>
      <c r="C21" s="191" t="s">
        <v>1236</v>
      </c>
      <c r="D21" s="175" t="s">
        <v>386</v>
      </c>
      <c r="E21" s="176">
        <v>3</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237</v>
      </c>
      <c r="T21" s="179" t="s">
        <v>238</v>
      </c>
      <c r="U21" s="162">
        <v>0</v>
      </c>
      <c r="V21" s="162">
        <f>ROUND(E21*U21,2)</f>
        <v>0</v>
      </c>
      <c r="W21" s="162"/>
      <c r="X21" s="152"/>
      <c r="Y21" s="152"/>
      <c r="Z21" s="152"/>
      <c r="AA21" s="152"/>
      <c r="AB21" s="152"/>
      <c r="AC21" s="152"/>
      <c r="AD21" s="152"/>
      <c r="AE21" s="152"/>
      <c r="AF21" s="152"/>
      <c r="AG21" s="152" t="s">
        <v>199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84" t="s">
        <v>1237</v>
      </c>
      <c r="D22" s="285"/>
      <c r="E22" s="285"/>
      <c r="F22" s="285"/>
      <c r="G22" s="285"/>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1221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3">
        <v>8</v>
      </c>
      <c r="B23" s="174" t="s">
        <v>1238</v>
      </c>
      <c r="C23" s="191" t="s">
        <v>1239</v>
      </c>
      <c r="D23" s="175" t="s">
        <v>386</v>
      </c>
      <c r="E23" s="176">
        <v>3</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237</v>
      </c>
      <c r="T23" s="179" t="s">
        <v>238</v>
      </c>
      <c r="U23" s="162">
        <v>0</v>
      </c>
      <c r="V23" s="162">
        <f>ROUND(E23*U23,2)</f>
        <v>0</v>
      </c>
      <c r="W23" s="162"/>
      <c r="X23" s="152"/>
      <c r="Y23" s="152"/>
      <c r="Z23" s="152"/>
      <c r="AA23" s="152"/>
      <c r="AB23" s="152"/>
      <c r="AC23" s="152"/>
      <c r="AD23" s="152"/>
      <c r="AE23" s="152"/>
      <c r="AF23" s="152"/>
      <c r="AG23" s="152" t="s">
        <v>265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84" t="s">
        <v>1240</v>
      </c>
      <c r="D24" s="285"/>
      <c r="E24" s="285"/>
      <c r="F24" s="285"/>
      <c r="G24" s="285"/>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1221</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3">
        <v>9</v>
      </c>
      <c r="B25" s="174" t="s">
        <v>1063</v>
      </c>
      <c r="C25" s="191" t="s">
        <v>1241</v>
      </c>
      <c r="D25" s="175" t="s">
        <v>386</v>
      </c>
      <c r="E25" s="176">
        <v>198</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237</v>
      </c>
      <c r="T25" s="179" t="s">
        <v>238</v>
      </c>
      <c r="U25" s="162">
        <v>0</v>
      </c>
      <c r="V25" s="162">
        <f>ROUND(E25*U25,2)</f>
        <v>0</v>
      </c>
      <c r="W25" s="162"/>
      <c r="X25" s="152"/>
      <c r="Y25" s="152"/>
      <c r="Z25" s="152"/>
      <c r="AA25" s="152"/>
      <c r="AB25" s="152"/>
      <c r="AC25" s="152"/>
      <c r="AD25" s="152"/>
      <c r="AE25" s="152"/>
      <c r="AF25" s="152"/>
      <c r="AG25" s="152" t="s">
        <v>199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84" t="s">
        <v>1242</v>
      </c>
      <c r="D26" s="285"/>
      <c r="E26" s="285"/>
      <c r="F26" s="285"/>
      <c r="G26" s="285"/>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1221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3">
        <v>10</v>
      </c>
      <c r="B27" s="174" t="s">
        <v>1243</v>
      </c>
      <c r="C27" s="191" t="s">
        <v>1244</v>
      </c>
      <c r="D27" s="175" t="s">
        <v>386</v>
      </c>
      <c r="E27" s="176">
        <v>198</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237</v>
      </c>
      <c r="T27" s="179" t="s">
        <v>238</v>
      </c>
      <c r="U27" s="162">
        <v>0</v>
      </c>
      <c r="V27" s="162">
        <f>ROUND(E27*U27,2)</f>
        <v>0</v>
      </c>
      <c r="W27" s="162"/>
      <c r="X27" s="152"/>
      <c r="Y27" s="152"/>
      <c r="Z27" s="152"/>
      <c r="AA27" s="152"/>
      <c r="AB27" s="152"/>
      <c r="AC27" s="152"/>
      <c r="AD27" s="152"/>
      <c r="AE27" s="152"/>
      <c r="AF27" s="152"/>
      <c r="AG27" s="152" t="s">
        <v>265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84" t="s">
        <v>1245</v>
      </c>
      <c r="D28" s="285"/>
      <c r="E28" s="285"/>
      <c r="F28" s="285"/>
      <c r="G28" s="28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1221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3">
        <v>11</v>
      </c>
      <c r="B29" s="174" t="s">
        <v>1246</v>
      </c>
      <c r="C29" s="191" t="s">
        <v>1247</v>
      </c>
      <c r="D29" s="175" t="s">
        <v>288</v>
      </c>
      <c r="E29" s="176">
        <v>330</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237</v>
      </c>
      <c r="T29" s="179" t="s">
        <v>238</v>
      </c>
      <c r="U29" s="162">
        <v>0</v>
      </c>
      <c r="V29" s="162">
        <f>ROUND(E29*U29,2)</f>
        <v>0</v>
      </c>
      <c r="W29" s="162"/>
      <c r="X29" s="152"/>
      <c r="Y29" s="152"/>
      <c r="Z29" s="152"/>
      <c r="AA29" s="152"/>
      <c r="AB29" s="152"/>
      <c r="AC29" s="152"/>
      <c r="AD29" s="152"/>
      <c r="AE29" s="152"/>
      <c r="AF29" s="152"/>
      <c r="AG29" s="152" t="s">
        <v>265</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84" t="s">
        <v>1248</v>
      </c>
      <c r="D30" s="285"/>
      <c r="E30" s="285"/>
      <c r="F30" s="285"/>
      <c r="G30" s="285"/>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1221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3">
        <v>12</v>
      </c>
      <c r="B31" s="174" t="s">
        <v>1249</v>
      </c>
      <c r="C31" s="191" t="s">
        <v>1250</v>
      </c>
      <c r="D31" s="175" t="s">
        <v>288</v>
      </c>
      <c r="E31" s="176">
        <v>330</v>
      </c>
      <c r="F31" s="177"/>
      <c r="G31" s="178">
        <f>ROUND(E31*F31,2)</f>
        <v>0</v>
      </c>
      <c r="H31" s="177"/>
      <c r="I31" s="178">
        <f>ROUND(E31*H31,2)</f>
        <v>0</v>
      </c>
      <c r="J31" s="177"/>
      <c r="K31" s="178">
        <f>ROUND(E31*J31,2)</f>
        <v>0</v>
      </c>
      <c r="L31" s="178">
        <v>21</v>
      </c>
      <c r="M31" s="178">
        <f>G31*(1+L31/100)</f>
        <v>0</v>
      </c>
      <c r="N31" s="178">
        <v>0</v>
      </c>
      <c r="O31" s="178">
        <f>ROUND(E31*N31,2)</f>
        <v>0</v>
      </c>
      <c r="P31" s="178">
        <v>0</v>
      </c>
      <c r="Q31" s="178">
        <f>ROUND(E31*P31,2)</f>
        <v>0</v>
      </c>
      <c r="R31" s="178"/>
      <c r="S31" s="178" t="s">
        <v>237</v>
      </c>
      <c r="T31" s="179" t="s">
        <v>238</v>
      </c>
      <c r="U31" s="162">
        <v>0</v>
      </c>
      <c r="V31" s="162">
        <f>ROUND(E31*U31,2)</f>
        <v>0</v>
      </c>
      <c r="W31" s="162"/>
      <c r="X31" s="152"/>
      <c r="Y31" s="152"/>
      <c r="Z31" s="152"/>
      <c r="AA31" s="152"/>
      <c r="AB31" s="152"/>
      <c r="AC31" s="152"/>
      <c r="AD31" s="152"/>
      <c r="AE31" s="152"/>
      <c r="AF31" s="152"/>
      <c r="AG31" s="152" t="s">
        <v>265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84" t="s">
        <v>1251</v>
      </c>
      <c r="D32" s="285"/>
      <c r="E32" s="285"/>
      <c r="F32" s="285"/>
      <c r="G32" s="285"/>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1221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73">
        <v>13</v>
      </c>
      <c r="B33" s="174" t="s">
        <v>1252</v>
      </c>
      <c r="C33" s="191" t="s">
        <v>1253</v>
      </c>
      <c r="D33" s="175" t="s">
        <v>288</v>
      </c>
      <c r="E33" s="176">
        <v>330</v>
      </c>
      <c r="F33" s="177"/>
      <c r="G33" s="178">
        <f>ROUND(E33*F33,2)</f>
        <v>0</v>
      </c>
      <c r="H33" s="177"/>
      <c r="I33" s="178">
        <f>ROUND(E33*H33,2)</f>
        <v>0</v>
      </c>
      <c r="J33" s="177"/>
      <c r="K33" s="178">
        <f>ROUND(E33*J33,2)</f>
        <v>0</v>
      </c>
      <c r="L33" s="178">
        <v>21</v>
      </c>
      <c r="M33" s="178">
        <f>G33*(1+L33/100)</f>
        <v>0</v>
      </c>
      <c r="N33" s="178">
        <v>0</v>
      </c>
      <c r="O33" s="178">
        <f>ROUND(E33*N33,2)</f>
        <v>0</v>
      </c>
      <c r="P33" s="178">
        <v>0</v>
      </c>
      <c r="Q33" s="178">
        <f>ROUND(E33*P33,2)</f>
        <v>0</v>
      </c>
      <c r="R33" s="178"/>
      <c r="S33" s="178" t="s">
        <v>237</v>
      </c>
      <c r="T33" s="179" t="s">
        <v>238</v>
      </c>
      <c r="U33" s="162">
        <v>0</v>
      </c>
      <c r="V33" s="162">
        <f>ROUND(E33*U33,2)</f>
        <v>0</v>
      </c>
      <c r="W33" s="162"/>
      <c r="X33" s="152"/>
      <c r="Y33" s="152"/>
      <c r="Z33" s="152"/>
      <c r="AA33" s="152"/>
      <c r="AB33" s="152"/>
      <c r="AC33" s="152"/>
      <c r="AD33" s="152"/>
      <c r="AE33" s="152"/>
      <c r="AF33" s="152"/>
      <c r="AG33" s="152" t="s">
        <v>199</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84" t="s">
        <v>1251</v>
      </c>
      <c r="D34" s="285"/>
      <c r="E34" s="285"/>
      <c r="F34" s="285"/>
      <c r="G34" s="285"/>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1221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3">
        <v>14</v>
      </c>
      <c r="B35" s="174" t="s">
        <v>1254</v>
      </c>
      <c r="C35" s="191" t="s">
        <v>1255</v>
      </c>
      <c r="D35" s="175" t="s">
        <v>386</v>
      </c>
      <c r="E35" s="176">
        <v>16</v>
      </c>
      <c r="F35" s="177"/>
      <c r="G35" s="178">
        <f>ROUND(E35*F35,2)</f>
        <v>0</v>
      </c>
      <c r="H35" s="177"/>
      <c r="I35" s="178">
        <f>ROUND(E35*H35,2)</f>
        <v>0</v>
      </c>
      <c r="J35" s="177"/>
      <c r="K35" s="178">
        <f>ROUND(E35*J35,2)</f>
        <v>0</v>
      </c>
      <c r="L35" s="178">
        <v>21</v>
      </c>
      <c r="M35" s="178">
        <f>G35*(1+L35/100)</f>
        <v>0</v>
      </c>
      <c r="N35" s="178">
        <v>0</v>
      </c>
      <c r="O35" s="178">
        <f>ROUND(E35*N35,2)</f>
        <v>0</v>
      </c>
      <c r="P35" s="178">
        <v>0</v>
      </c>
      <c r="Q35" s="178">
        <f>ROUND(E35*P35,2)</f>
        <v>0</v>
      </c>
      <c r="R35" s="178"/>
      <c r="S35" s="178" t="s">
        <v>237</v>
      </c>
      <c r="T35" s="179" t="s">
        <v>238</v>
      </c>
      <c r="U35" s="162">
        <v>0</v>
      </c>
      <c r="V35" s="162">
        <f>ROUND(E35*U35,2)</f>
        <v>0</v>
      </c>
      <c r="W35" s="162"/>
      <c r="X35" s="152"/>
      <c r="Y35" s="152"/>
      <c r="Z35" s="152"/>
      <c r="AA35" s="152"/>
      <c r="AB35" s="152"/>
      <c r="AC35" s="152"/>
      <c r="AD35" s="152"/>
      <c r="AE35" s="152"/>
      <c r="AF35" s="152"/>
      <c r="AG35" s="152" t="s">
        <v>199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84" t="s">
        <v>1256</v>
      </c>
      <c r="D36" s="285"/>
      <c r="E36" s="285"/>
      <c r="F36" s="285"/>
      <c r="G36" s="285"/>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1221</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73">
        <v>15</v>
      </c>
      <c r="B37" s="174" t="s">
        <v>1257</v>
      </c>
      <c r="C37" s="191" t="s">
        <v>1258</v>
      </c>
      <c r="D37" s="175" t="s">
        <v>288</v>
      </c>
      <c r="E37" s="176">
        <v>40</v>
      </c>
      <c r="F37" s="177"/>
      <c r="G37" s="178">
        <f>ROUND(E37*F37,2)</f>
        <v>0</v>
      </c>
      <c r="H37" s="177"/>
      <c r="I37" s="178">
        <f>ROUND(E37*H37,2)</f>
        <v>0</v>
      </c>
      <c r="J37" s="177"/>
      <c r="K37" s="178">
        <f>ROUND(E37*J37,2)</f>
        <v>0</v>
      </c>
      <c r="L37" s="178">
        <v>21</v>
      </c>
      <c r="M37" s="178">
        <f>G37*(1+L37/100)</f>
        <v>0</v>
      </c>
      <c r="N37" s="178">
        <v>0</v>
      </c>
      <c r="O37" s="178">
        <f>ROUND(E37*N37,2)</f>
        <v>0</v>
      </c>
      <c r="P37" s="178">
        <v>0</v>
      </c>
      <c r="Q37" s="178">
        <f>ROUND(E37*P37,2)</f>
        <v>0</v>
      </c>
      <c r="R37" s="178"/>
      <c r="S37" s="178" t="s">
        <v>237</v>
      </c>
      <c r="T37" s="179" t="s">
        <v>238</v>
      </c>
      <c r="U37" s="162">
        <v>0</v>
      </c>
      <c r="V37" s="162">
        <f>ROUND(E37*U37,2)</f>
        <v>0</v>
      </c>
      <c r="W37" s="162"/>
      <c r="X37" s="152"/>
      <c r="Y37" s="152"/>
      <c r="Z37" s="152"/>
      <c r="AA37" s="152"/>
      <c r="AB37" s="152"/>
      <c r="AC37" s="152"/>
      <c r="AD37" s="152"/>
      <c r="AE37" s="152"/>
      <c r="AF37" s="152"/>
      <c r="AG37" s="152" t="s">
        <v>265</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84" t="s">
        <v>1259</v>
      </c>
      <c r="D38" s="285"/>
      <c r="E38" s="285"/>
      <c r="F38" s="285"/>
      <c r="G38" s="285"/>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1221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3">
        <v>16</v>
      </c>
      <c r="B39" s="174" t="s">
        <v>1260</v>
      </c>
      <c r="C39" s="191" t="s">
        <v>1261</v>
      </c>
      <c r="D39" s="175" t="s">
        <v>430</v>
      </c>
      <c r="E39" s="176">
        <v>20</v>
      </c>
      <c r="F39" s="177"/>
      <c r="G39" s="178">
        <f>ROUND(E39*F39,2)</f>
        <v>0</v>
      </c>
      <c r="H39" s="177"/>
      <c r="I39" s="178">
        <f>ROUND(E39*H39,2)</f>
        <v>0</v>
      </c>
      <c r="J39" s="177"/>
      <c r="K39" s="178">
        <f>ROUND(E39*J39,2)</f>
        <v>0</v>
      </c>
      <c r="L39" s="178">
        <v>21</v>
      </c>
      <c r="M39" s="178">
        <f>G39*(1+L39/100)</f>
        <v>0</v>
      </c>
      <c r="N39" s="178">
        <v>0</v>
      </c>
      <c r="O39" s="178">
        <f>ROUND(E39*N39,2)</f>
        <v>0</v>
      </c>
      <c r="P39" s="178">
        <v>0</v>
      </c>
      <c r="Q39" s="178">
        <f>ROUND(E39*P39,2)</f>
        <v>0</v>
      </c>
      <c r="R39" s="178"/>
      <c r="S39" s="178" t="s">
        <v>237</v>
      </c>
      <c r="T39" s="179" t="s">
        <v>238</v>
      </c>
      <c r="U39" s="162">
        <v>0</v>
      </c>
      <c r="V39" s="162">
        <f>ROUND(E39*U39,2)</f>
        <v>0</v>
      </c>
      <c r="W39" s="162"/>
      <c r="X39" s="152"/>
      <c r="Y39" s="152"/>
      <c r="Z39" s="152"/>
      <c r="AA39" s="152"/>
      <c r="AB39" s="152"/>
      <c r="AC39" s="152"/>
      <c r="AD39" s="152"/>
      <c r="AE39" s="152"/>
      <c r="AF39" s="152"/>
      <c r="AG39" s="152" t="s">
        <v>199</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84" t="s">
        <v>1262</v>
      </c>
      <c r="D40" s="285"/>
      <c r="E40" s="285"/>
      <c r="F40" s="285"/>
      <c r="G40" s="285"/>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1221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x14ac:dyDescent="0.2">
      <c r="A41" s="173">
        <v>17</v>
      </c>
      <c r="B41" s="174" t="s">
        <v>1263</v>
      </c>
      <c r="C41" s="191" t="s">
        <v>1264</v>
      </c>
      <c r="D41" s="175" t="s">
        <v>1265</v>
      </c>
      <c r="E41" s="176">
        <v>18</v>
      </c>
      <c r="F41" s="177"/>
      <c r="G41" s="178">
        <f>ROUND(E41*F41,2)</f>
        <v>0</v>
      </c>
      <c r="H41" s="177"/>
      <c r="I41" s="178">
        <f>ROUND(E41*H41,2)</f>
        <v>0</v>
      </c>
      <c r="J41" s="177"/>
      <c r="K41" s="178">
        <f>ROUND(E41*J41,2)</f>
        <v>0</v>
      </c>
      <c r="L41" s="178">
        <v>21</v>
      </c>
      <c r="M41" s="178">
        <f>G41*(1+L41/100)</f>
        <v>0</v>
      </c>
      <c r="N41" s="178">
        <v>0</v>
      </c>
      <c r="O41" s="178">
        <f>ROUND(E41*N41,2)</f>
        <v>0</v>
      </c>
      <c r="P41" s="178">
        <v>0</v>
      </c>
      <c r="Q41" s="178">
        <f>ROUND(E41*P41,2)</f>
        <v>0</v>
      </c>
      <c r="R41" s="178"/>
      <c r="S41" s="178" t="s">
        <v>237</v>
      </c>
      <c r="T41" s="179" t="s">
        <v>238</v>
      </c>
      <c r="U41" s="162">
        <v>0</v>
      </c>
      <c r="V41" s="162">
        <f>ROUND(E41*U41,2)</f>
        <v>0</v>
      </c>
      <c r="W41" s="162"/>
      <c r="X41" s="152"/>
      <c r="Y41" s="152"/>
      <c r="Z41" s="152"/>
      <c r="AA41" s="152"/>
      <c r="AB41" s="152"/>
      <c r="AC41" s="152"/>
      <c r="AD41" s="152"/>
      <c r="AE41" s="152"/>
      <c r="AF41" s="152"/>
      <c r="AG41" s="152" t="s">
        <v>265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84" t="s">
        <v>1266</v>
      </c>
      <c r="D42" s="285"/>
      <c r="E42" s="285"/>
      <c r="F42" s="285"/>
      <c r="G42" s="285"/>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1221</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73">
        <v>18</v>
      </c>
      <c r="B43" s="174" t="s">
        <v>1267</v>
      </c>
      <c r="C43" s="191" t="s">
        <v>1268</v>
      </c>
      <c r="D43" s="175" t="s">
        <v>386</v>
      </c>
      <c r="E43" s="176">
        <v>2</v>
      </c>
      <c r="F43" s="177"/>
      <c r="G43" s="178">
        <f>ROUND(E43*F43,2)</f>
        <v>0</v>
      </c>
      <c r="H43" s="177"/>
      <c r="I43" s="178">
        <f>ROUND(E43*H43,2)</f>
        <v>0</v>
      </c>
      <c r="J43" s="177"/>
      <c r="K43" s="178">
        <f>ROUND(E43*J43,2)</f>
        <v>0</v>
      </c>
      <c r="L43" s="178">
        <v>21</v>
      </c>
      <c r="M43" s="178">
        <f>G43*(1+L43/100)</f>
        <v>0</v>
      </c>
      <c r="N43" s="178">
        <v>0</v>
      </c>
      <c r="O43" s="178">
        <f>ROUND(E43*N43,2)</f>
        <v>0</v>
      </c>
      <c r="P43" s="178">
        <v>0</v>
      </c>
      <c r="Q43" s="178">
        <f>ROUND(E43*P43,2)</f>
        <v>0</v>
      </c>
      <c r="R43" s="178"/>
      <c r="S43" s="178" t="s">
        <v>237</v>
      </c>
      <c r="T43" s="179" t="s">
        <v>238</v>
      </c>
      <c r="U43" s="162">
        <v>0</v>
      </c>
      <c r="V43" s="162">
        <f>ROUND(E43*U43,2)</f>
        <v>0</v>
      </c>
      <c r="W43" s="162"/>
      <c r="X43" s="152"/>
      <c r="Y43" s="152"/>
      <c r="Z43" s="152"/>
      <c r="AA43" s="152"/>
      <c r="AB43" s="152"/>
      <c r="AC43" s="152"/>
      <c r="AD43" s="152"/>
      <c r="AE43" s="152"/>
      <c r="AF43" s="152"/>
      <c r="AG43" s="152" t="s">
        <v>265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84" t="s">
        <v>1269</v>
      </c>
      <c r="D44" s="285"/>
      <c r="E44" s="285"/>
      <c r="F44" s="285"/>
      <c r="G44" s="285"/>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1221</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73">
        <v>19</v>
      </c>
      <c r="B45" s="174" t="s">
        <v>1270</v>
      </c>
      <c r="C45" s="191" t="s">
        <v>1271</v>
      </c>
      <c r="D45" s="175" t="s">
        <v>386</v>
      </c>
      <c r="E45" s="176">
        <v>65</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c r="S45" s="178" t="s">
        <v>237</v>
      </c>
      <c r="T45" s="179" t="s">
        <v>238</v>
      </c>
      <c r="U45" s="162">
        <v>0</v>
      </c>
      <c r="V45" s="162">
        <f>ROUND(E45*U45,2)</f>
        <v>0</v>
      </c>
      <c r="W45" s="162"/>
      <c r="X45" s="152"/>
      <c r="Y45" s="152"/>
      <c r="Z45" s="152"/>
      <c r="AA45" s="152"/>
      <c r="AB45" s="152"/>
      <c r="AC45" s="152"/>
      <c r="AD45" s="152"/>
      <c r="AE45" s="152"/>
      <c r="AF45" s="152"/>
      <c r="AG45" s="152" t="s">
        <v>265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84" t="s">
        <v>1272</v>
      </c>
      <c r="D46" s="285"/>
      <c r="E46" s="285"/>
      <c r="F46" s="285"/>
      <c r="G46" s="285"/>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1221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204">
        <v>20</v>
      </c>
      <c r="B47" s="200" t="s">
        <v>1273</v>
      </c>
      <c r="C47" s="201" t="s">
        <v>1274</v>
      </c>
      <c r="D47" s="202" t="s">
        <v>386</v>
      </c>
      <c r="E47" s="203">
        <v>2</v>
      </c>
      <c r="F47" s="205"/>
      <c r="G47" s="206">
        <f>ROUND(E47*F47,2)</f>
        <v>0</v>
      </c>
      <c r="H47" s="205"/>
      <c r="I47" s="206">
        <f>ROUND(E47*H47,2)</f>
        <v>0</v>
      </c>
      <c r="J47" s="205"/>
      <c r="K47" s="206">
        <f>ROUND(E47*J47,2)</f>
        <v>0</v>
      </c>
      <c r="L47" s="206">
        <v>21</v>
      </c>
      <c r="M47" s="206">
        <f>G47*(1+L47/100)</f>
        <v>0</v>
      </c>
      <c r="N47" s="206">
        <v>0</v>
      </c>
      <c r="O47" s="206">
        <f>ROUND(E47*N47,2)</f>
        <v>0</v>
      </c>
      <c r="P47" s="206">
        <v>0</v>
      </c>
      <c r="Q47" s="206">
        <f>ROUND(E47*P47,2)</f>
        <v>0</v>
      </c>
      <c r="R47" s="206"/>
      <c r="S47" s="206" t="s">
        <v>237</v>
      </c>
      <c r="T47" s="207" t="s">
        <v>238</v>
      </c>
      <c r="U47" s="162">
        <v>0</v>
      </c>
      <c r="V47" s="162">
        <f>ROUND(E47*U47,2)</f>
        <v>0</v>
      </c>
      <c r="W47" s="162"/>
      <c r="X47" s="152"/>
      <c r="Y47" s="152"/>
      <c r="Z47" s="152"/>
      <c r="AA47" s="152"/>
      <c r="AB47" s="152"/>
      <c r="AC47" s="152"/>
      <c r="AD47" s="152"/>
      <c r="AE47" s="152"/>
      <c r="AF47" s="152"/>
      <c r="AG47" s="152" t="s">
        <v>265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84" t="s">
        <v>1275</v>
      </c>
      <c r="D48" s="285"/>
      <c r="E48" s="285"/>
      <c r="F48" s="285"/>
      <c r="G48" s="285"/>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1221</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x14ac:dyDescent="0.2">
      <c r="A49" s="167" t="s">
        <v>192</v>
      </c>
      <c r="B49" s="168" t="s">
        <v>144</v>
      </c>
      <c r="C49" s="190" t="s">
        <v>145</v>
      </c>
      <c r="D49" s="169"/>
      <c r="E49" s="170"/>
      <c r="F49" s="171"/>
      <c r="G49" s="171">
        <f>SUMIF(AG50:AG51,"&lt;&gt;NOR",G50:G51)</f>
        <v>0</v>
      </c>
      <c r="H49" s="171"/>
      <c r="I49" s="171">
        <f>SUM(I50:I51)</f>
        <v>0</v>
      </c>
      <c r="J49" s="171"/>
      <c r="K49" s="171">
        <f>SUM(K50:K51)</f>
        <v>0</v>
      </c>
      <c r="L49" s="171"/>
      <c r="M49" s="171">
        <f>SUM(M50:M51)</f>
        <v>0</v>
      </c>
      <c r="N49" s="171"/>
      <c r="O49" s="171">
        <f>SUM(O50:O51)</f>
        <v>0</v>
      </c>
      <c r="P49" s="171"/>
      <c r="Q49" s="171">
        <f>SUM(Q50:Q51)</f>
        <v>0</v>
      </c>
      <c r="R49" s="171"/>
      <c r="S49" s="171"/>
      <c r="T49" s="172"/>
      <c r="U49" s="166"/>
      <c r="V49" s="166">
        <f>SUM(V50:V51)</f>
        <v>0</v>
      </c>
      <c r="W49" s="166"/>
      <c r="AG49" t="s">
        <v>193</v>
      </c>
    </row>
    <row r="50" spans="1:60" ht="33.75" outlineLevel="1" x14ac:dyDescent="0.2">
      <c r="A50" s="173">
        <v>21</v>
      </c>
      <c r="B50" s="174" t="s">
        <v>1276</v>
      </c>
      <c r="C50" s="191" t="s">
        <v>1277</v>
      </c>
      <c r="D50" s="175" t="s">
        <v>430</v>
      </c>
      <c r="E50" s="176">
        <v>12</v>
      </c>
      <c r="F50" s="177"/>
      <c r="G50" s="178">
        <f>ROUND(E50*F50,2)</f>
        <v>0</v>
      </c>
      <c r="H50" s="177"/>
      <c r="I50" s="178">
        <f>ROUND(E50*H50,2)</f>
        <v>0</v>
      </c>
      <c r="J50" s="177"/>
      <c r="K50" s="178">
        <f>ROUND(E50*J50,2)</f>
        <v>0</v>
      </c>
      <c r="L50" s="178">
        <v>21</v>
      </c>
      <c r="M50" s="178">
        <f>G50*(1+L50/100)</f>
        <v>0</v>
      </c>
      <c r="N50" s="178">
        <v>0</v>
      </c>
      <c r="O50" s="178">
        <f>ROUND(E50*N50,2)</f>
        <v>0</v>
      </c>
      <c r="P50" s="178">
        <v>0</v>
      </c>
      <c r="Q50" s="178">
        <f>ROUND(E50*P50,2)</f>
        <v>0</v>
      </c>
      <c r="R50" s="178"/>
      <c r="S50" s="178" t="s">
        <v>237</v>
      </c>
      <c r="T50" s="179" t="s">
        <v>238</v>
      </c>
      <c r="U50" s="162">
        <v>0</v>
      </c>
      <c r="V50" s="162">
        <f>ROUND(E50*U50,2)</f>
        <v>0</v>
      </c>
      <c r="W50" s="162"/>
      <c r="X50" s="152"/>
      <c r="Y50" s="152"/>
      <c r="Z50" s="152"/>
      <c r="AA50" s="152"/>
      <c r="AB50" s="152"/>
      <c r="AC50" s="152"/>
      <c r="AD50" s="152"/>
      <c r="AE50" s="152"/>
      <c r="AF50" s="152"/>
      <c r="AG50" s="152" t="s">
        <v>199</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84" t="s">
        <v>1278</v>
      </c>
      <c r="D51" s="285"/>
      <c r="E51" s="285"/>
      <c r="F51" s="285"/>
      <c r="G51" s="285"/>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1221</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7" t="s">
        <v>192</v>
      </c>
      <c r="B52" s="168" t="s">
        <v>146</v>
      </c>
      <c r="C52" s="190" t="s">
        <v>147</v>
      </c>
      <c r="D52" s="169"/>
      <c r="E52" s="170"/>
      <c r="F52" s="171"/>
      <c r="G52" s="171">
        <f>SUMIF(AG53:AG54,"&lt;&gt;NOR",G53:G54)</f>
        <v>0</v>
      </c>
      <c r="H52" s="171"/>
      <c r="I52" s="171">
        <f>SUM(I53:I54)</f>
        <v>0</v>
      </c>
      <c r="J52" s="171"/>
      <c r="K52" s="171">
        <f>SUM(K53:K54)</f>
        <v>0</v>
      </c>
      <c r="L52" s="171"/>
      <c r="M52" s="171">
        <f>SUM(M53:M54)</f>
        <v>0</v>
      </c>
      <c r="N52" s="171"/>
      <c r="O52" s="171">
        <f>SUM(O53:O54)</f>
        <v>0</v>
      </c>
      <c r="P52" s="171"/>
      <c r="Q52" s="171">
        <f>SUM(Q53:Q54)</f>
        <v>0</v>
      </c>
      <c r="R52" s="171"/>
      <c r="S52" s="171"/>
      <c r="T52" s="172"/>
      <c r="U52" s="166"/>
      <c r="V52" s="166">
        <f>SUM(V53:V54)</f>
        <v>0</v>
      </c>
      <c r="W52" s="166"/>
      <c r="AG52" t="s">
        <v>193</v>
      </c>
    </row>
    <row r="53" spans="1:60" outlineLevel="1" x14ac:dyDescent="0.2">
      <c r="A53" s="173">
        <v>22</v>
      </c>
      <c r="B53" s="174" t="s">
        <v>1279</v>
      </c>
      <c r="C53" s="191" t="s">
        <v>1280</v>
      </c>
      <c r="D53" s="175" t="s">
        <v>430</v>
      </c>
      <c r="E53" s="176">
        <v>9</v>
      </c>
      <c r="F53" s="177"/>
      <c r="G53" s="178">
        <f>ROUND(E53*F53,2)</f>
        <v>0</v>
      </c>
      <c r="H53" s="177"/>
      <c r="I53" s="178">
        <f>ROUND(E53*H53,2)</f>
        <v>0</v>
      </c>
      <c r="J53" s="177"/>
      <c r="K53" s="178">
        <f>ROUND(E53*J53,2)</f>
        <v>0</v>
      </c>
      <c r="L53" s="178">
        <v>21</v>
      </c>
      <c r="M53" s="178">
        <f>G53*(1+L53/100)</f>
        <v>0</v>
      </c>
      <c r="N53" s="178">
        <v>0</v>
      </c>
      <c r="O53" s="178">
        <f>ROUND(E53*N53,2)</f>
        <v>0</v>
      </c>
      <c r="P53" s="178">
        <v>0</v>
      </c>
      <c r="Q53" s="178">
        <f>ROUND(E53*P53,2)</f>
        <v>0</v>
      </c>
      <c r="R53" s="178"/>
      <c r="S53" s="178" t="s">
        <v>237</v>
      </c>
      <c r="T53" s="179" t="s">
        <v>238</v>
      </c>
      <c r="U53" s="162">
        <v>0</v>
      </c>
      <c r="V53" s="162">
        <f>ROUND(E53*U53,2)</f>
        <v>0</v>
      </c>
      <c r="W53" s="162"/>
      <c r="X53" s="152"/>
      <c r="Y53" s="152"/>
      <c r="Z53" s="152"/>
      <c r="AA53" s="152"/>
      <c r="AB53" s="152"/>
      <c r="AC53" s="152"/>
      <c r="AD53" s="152"/>
      <c r="AE53" s="152"/>
      <c r="AF53" s="152"/>
      <c r="AG53" s="152" t="s">
        <v>199</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84" t="s">
        <v>1278</v>
      </c>
      <c r="D54" s="285"/>
      <c r="E54" s="285"/>
      <c r="F54" s="285"/>
      <c r="G54" s="285"/>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1221</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192</v>
      </c>
      <c r="B55" s="168" t="s">
        <v>148</v>
      </c>
      <c r="C55" s="190" t="s">
        <v>149</v>
      </c>
      <c r="D55" s="169"/>
      <c r="E55" s="170"/>
      <c r="F55" s="171"/>
      <c r="G55" s="171">
        <f>SUMIF(AG56:AG64,"&lt;&gt;NOR",G56:G64)</f>
        <v>0</v>
      </c>
      <c r="H55" s="171"/>
      <c r="I55" s="171">
        <f>SUM(I56:I64)</f>
        <v>0</v>
      </c>
      <c r="J55" s="171"/>
      <c r="K55" s="171">
        <f>SUM(K56:K64)</f>
        <v>0</v>
      </c>
      <c r="L55" s="171"/>
      <c r="M55" s="171">
        <f>SUM(M56:M64)</f>
        <v>0</v>
      </c>
      <c r="N55" s="171"/>
      <c r="O55" s="171">
        <f>SUM(O56:O64)</f>
        <v>0</v>
      </c>
      <c r="P55" s="171"/>
      <c r="Q55" s="171">
        <f>SUM(Q56:Q64)</f>
        <v>0</v>
      </c>
      <c r="R55" s="171"/>
      <c r="S55" s="171"/>
      <c r="T55" s="172"/>
      <c r="U55" s="166"/>
      <c r="V55" s="166">
        <f>SUM(V56:V64)</f>
        <v>0</v>
      </c>
      <c r="W55" s="166"/>
      <c r="AG55" t="s">
        <v>193</v>
      </c>
    </row>
    <row r="56" spans="1:60" outlineLevel="1" x14ac:dyDescent="0.2">
      <c r="A56" s="173">
        <v>23</v>
      </c>
      <c r="B56" s="174" t="s">
        <v>1281</v>
      </c>
      <c r="C56" s="191" t="s">
        <v>1282</v>
      </c>
      <c r="D56" s="175" t="s">
        <v>386</v>
      </c>
      <c r="E56" s="176">
        <v>18</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237</v>
      </c>
      <c r="T56" s="179" t="s">
        <v>238</v>
      </c>
      <c r="U56" s="162">
        <v>0</v>
      </c>
      <c r="V56" s="162">
        <f>ROUND(E56*U56,2)</f>
        <v>0</v>
      </c>
      <c r="W56" s="162"/>
      <c r="X56" s="152"/>
      <c r="Y56" s="152"/>
      <c r="Z56" s="152"/>
      <c r="AA56" s="152"/>
      <c r="AB56" s="152"/>
      <c r="AC56" s="152"/>
      <c r="AD56" s="152"/>
      <c r="AE56" s="152"/>
      <c r="AF56" s="152"/>
      <c r="AG56" s="152" t="s">
        <v>265</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84" t="s">
        <v>1283</v>
      </c>
      <c r="D57" s="285"/>
      <c r="E57" s="285"/>
      <c r="F57" s="285"/>
      <c r="G57" s="285"/>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1221</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73">
        <v>24</v>
      </c>
      <c r="B58" s="174" t="s">
        <v>1284</v>
      </c>
      <c r="C58" s="191" t="s">
        <v>1285</v>
      </c>
      <c r="D58" s="175" t="s">
        <v>430</v>
      </c>
      <c r="E58" s="176">
        <v>18</v>
      </c>
      <c r="F58" s="177"/>
      <c r="G58" s="178">
        <f>ROUND(E58*F58,2)</f>
        <v>0</v>
      </c>
      <c r="H58" s="177"/>
      <c r="I58" s="178">
        <f>ROUND(E58*H58,2)</f>
        <v>0</v>
      </c>
      <c r="J58" s="177"/>
      <c r="K58" s="178">
        <f>ROUND(E58*J58,2)</f>
        <v>0</v>
      </c>
      <c r="L58" s="178">
        <v>21</v>
      </c>
      <c r="M58" s="178">
        <f>G58*(1+L58/100)</f>
        <v>0</v>
      </c>
      <c r="N58" s="178">
        <v>0</v>
      </c>
      <c r="O58" s="178">
        <f>ROUND(E58*N58,2)</f>
        <v>0</v>
      </c>
      <c r="P58" s="178">
        <v>0</v>
      </c>
      <c r="Q58" s="178">
        <f>ROUND(E58*P58,2)</f>
        <v>0</v>
      </c>
      <c r="R58" s="178"/>
      <c r="S58" s="178" t="s">
        <v>237</v>
      </c>
      <c r="T58" s="179" t="s">
        <v>238</v>
      </c>
      <c r="U58" s="162">
        <v>0</v>
      </c>
      <c r="V58" s="162">
        <f>ROUND(E58*U58,2)</f>
        <v>0</v>
      </c>
      <c r="W58" s="162"/>
      <c r="X58" s="152"/>
      <c r="Y58" s="152"/>
      <c r="Z58" s="152"/>
      <c r="AA58" s="152"/>
      <c r="AB58" s="152"/>
      <c r="AC58" s="152"/>
      <c r="AD58" s="152"/>
      <c r="AE58" s="152"/>
      <c r="AF58" s="152"/>
      <c r="AG58" s="152" t="s">
        <v>199</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84" t="s">
        <v>1278</v>
      </c>
      <c r="D59" s="285"/>
      <c r="E59" s="285"/>
      <c r="F59" s="285"/>
      <c r="G59" s="285"/>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1221</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3">
        <v>25</v>
      </c>
      <c r="B60" s="174" t="s">
        <v>1286</v>
      </c>
      <c r="C60" s="191" t="s">
        <v>1287</v>
      </c>
      <c r="D60" s="175" t="s">
        <v>288</v>
      </c>
      <c r="E60" s="176">
        <v>320</v>
      </c>
      <c r="F60" s="177"/>
      <c r="G60" s="178">
        <f>ROUND(E60*F60,2)</f>
        <v>0</v>
      </c>
      <c r="H60" s="177"/>
      <c r="I60" s="178">
        <f>ROUND(E60*H60,2)</f>
        <v>0</v>
      </c>
      <c r="J60" s="177"/>
      <c r="K60" s="178">
        <f>ROUND(E60*J60,2)</f>
        <v>0</v>
      </c>
      <c r="L60" s="178">
        <v>21</v>
      </c>
      <c r="M60" s="178">
        <f>G60*(1+L60/100)</f>
        <v>0</v>
      </c>
      <c r="N60" s="178">
        <v>0</v>
      </c>
      <c r="O60" s="178">
        <f>ROUND(E60*N60,2)</f>
        <v>0</v>
      </c>
      <c r="P60" s="178">
        <v>0</v>
      </c>
      <c r="Q60" s="178">
        <f>ROUND(E60*P60,2)</f>
        <v>0</v>
      </c>
      <c r="R60" s="178"/>
      <c r="S60" s="178" t="s">
        <v>237</v>
      </c>
      <c r="T60" s="179" t="s">
        <v>238</v>
      </c>
      <c r="U60" s="162">
        <v>0</v>
      </c>
      <c r="V60" s="162">
        <f>ROUND(E60*U60,2)</f>
        <v>0</v>
      </c>
      <c r="W60" s="162"/>
      <c r="X60" s="152"/>
      <c r="Y60" s="152"/>
      <c r="Z60" s="152"/>
      <c r="AA60" s="152"/>
      <c r="AB60" s="152"/>
      <c r="AC60" s="152"/>
      <c r="AD60" s="152"/>
      <c r="AE60" s="152"/>
      <c r="AF60" s="152"/>
      <c r="AG60" s="152" t="s">
        <v>265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84" t="s">
        <v>1288</v>
      </c>
      <c r="D61" s="285"/>
      <c r="E61" s="285"/>
      <c r="F61" s="285"/>
      <c r="G61" s="285"/>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1221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73">
        <v>26</v>
      </c>
      <c r="B62" s="174" t="s">
        <v>1289</v>
      </c>
      <c r="C62" s="191" t="s">
        <v>1290</v>
      </c>
      <c r="D62" s="175" t="s">
        <v>386</v>
      </c>
      <c r="E62" s="176">
        <v>16</v>
      </c>
      <c r="F62" s="177"/>
      <c r="G62" s="178">
        <f>ROUND(E62*F62,2)</f>
        <v>0</v>
      </c>
      <c r="H62" s="177"/>
      <c r="I62" s="178">
        <f>ROUND(E62*H62,2)</f>
        <v>0</v>
      </c>
      <c r="J62" s="177"/>
      <c r="K62" s="178">
        <f>ROUND(E62*J62,2)</f>
        <v>0</v>
      </c>
      <c r="L62" s="178">
        <v>21</v>
      </c>
      <c r="M62" s="178">
        <f>G62*(1+L62/100)</f>
        <v>0</v>
      </c>
      <c r="N62" s="178">
        <v>0</v>
      </c>
      <c r="O62" s="178">
        <f>ROUND(E62*N62,2)</f>
        <v>0</v>
      </c>
      <c r="P62" s="178">
        <v>0</v>
      </c>
      <c r="Q62" s="178">
        <f>ROUND(E62*P62,2)</f>
        <v>0</v>
      </c>
      <c r="R62" s="178"/>
      <c r="S62" s="178" t="s">
        <v>237</v>
      </c>
      <c r="T62" s="179" t="s">
        <v>238</v>
      </c>
      <c r="U62" s="162">
        <v>0</v>
      </c>
      <c r="V62" s="162">
        <f>ROUND(E62*U62,2)</f>
        <v>0</v>
      </c>
      <c r="W62" s="162"/>
      <c r="X62" s="152"/>
      <c r="Y62" s="152"/>
      <c r="Z62" s="152"/>
      <c r="AA62" s="152"/>
      <c r="AB62" s="152"/>
      <c r="AC62" s="152"/>
      <c r="AD62" s="152"/>
      <c r="AE62" s="152"/>
      <c r="AF62" s="152"/>
      <c r="AG62" s="152" t="s">
        <v>265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84" t="s">
        <v>1291</v>
      </c>
      <c r="D63" s="285"/>
      <c r="E63" s="285"/>
      <c r="F63" s="285"/>
      <c r="G63" s="285"/>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1221</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27</v>
      </c>
      <c r="B64" s="181" t="s">
        <v>1292</v>
      </c>
      <c r="C64" s="193" t="s">
        <v>1293</v>
      </c>
      <c r="D64" s="182" t="s">
        <v>386</v>
      </c>
      <c r="E64" s="183">
        <v>1</v>
      </c>
      <c r="F64" s="184"/>
      <c r="G64" s="185">
        <f>ROUND(E64*F64,2)</f>
        <v>0</v>
      </c>
      <c r="H64" s="184"/>
      <c r="I64" s="185">
        <f>ROUND(E64*H64,2)</f>
        <v>0</v>
      </c>
      <c r="J64" s="184"/>
      <c r="K64" s="185">
        <f>ROUND(E64*J64,2)</f>
        <v>0</v>
      </c>
      <c r="L64" s="185">
        <v>21</v>
      </c>
      <c r="M64" s="185">
        <f>G64*(1+L64/100)</f>
        <v>0</v>
      </c>
      <c r="N64" s="185">
        <v>0</v>
      </c>
      <c r="O64" s="185">
        <f>ROUND(E64*N64,2)</f>
        <v>0</v>
      </c>
      <c r="P64" s="185">
        <v>0</v>
      </c>
      <c r="Q64" s="185">
        <f>ROUND(E64*P64,2)</f>
        <v>0</v>
      </c>
      <c r="R64" s="185"/>
      <c r="S64" s="185" t="s">
        <v>237</v>
      </c>
      <c r="T64" s="186" t="s">
        <v>238</v>
      </c>
      <c r="U64" s="162">
        <v>0</v>
      </c>
      <c r="V64" s="162">
        <f>ROUND(E64*U64,2)</f>
        <v>0</v>
      </c>
      <c r="W64" s="162"/>
      <c r="X64" s="152"/>
      <c r="Y64" s="152"/>
      <c r="Z64" s="152"/>
      <c r="AA64" s="152"/>
      <c r="AB64" s="152"/>
      <c r="AC64" s="152"/>
      <c r="AD64" s="152"/>
      <c r="AE64" s="152"/>
      <c r="AF64" s="152"/>
      <c r="AG64" s="152" t="s">
        <v>265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x14ac:dyDescent="0.2">
      <c r="A65" s="167" t="s">
        <v>192</v>
      </c>
      <c r="B65" s="168" t="s">
        <v>150</v>
      </c>
      <c r="C65" s="190" t="s">
        <v>151</v>
      </c>
      <c r="D65" s="169"/>
      <c r="E65" s="170"/>
      <c r="F65" s="171"/>
      <c r="G65" s="171">
        <f>SUMIF(AG66:AG86,"&lt;&gt;NOR",G66:G86)</f>
        <v>0</v>
      </c>
      <c r="H65" s="171"/>
      <c r="I65" s="171">
        <f>SUM(I66:I86)</f>
        <v>0</v>
      </c>
      <c r="J65" s="171"/>
      <c r="K65" s="171">
        <f>SUM(K66:K86)</f>
        <v>0</v>
      </c>
      <c r="L65" s="171"/>
      <c r="M65" s="171">
        <f>SUM(M66:M86)</f>
        <v>0</v>
      </c>
      <c r="N65" s="171"/>
      <c r="O65" s="171">
        <f>SUM(O66:O86)</f>
        <v>0</v>
      </c>
      <c r="P65" s="171"/>
      <c r="Q65" s="171">
        <f>SUM(Q66:Q86)</f>
        <v>0</v>
      </c>
      <c r="R65" s="171"/>
      <c r="S65" s="171"/>
      <c r="T65" s="172"/>
      <c r="U65" s="166"/>
      <c r="V65" s="166">
        <f>SUM(V66:V86)</f>
        <v>0</v>
      </c>
      <c r="W65" s="166"/>
      <c r="AG65" t="s">
        <v>193</v>
      </c>
    </row>
    <row r="66" spans="1:60" outlineLevel="1" x14ac:dyDescent="0.2">
      <c r="A66" s="173">
        <v>28</v>
      </c>
      <c r="B66" s="174" t="s">
        <v>1294</v>
      </c>
      <c r="C66" s="191" t="s">
        <v>1295</v>
      </c>
      <c r="D66" s="175" t="s">
        <v>386</v>
      </c>
      <c r="E66" s="176">
        <v>7</v>
      </c>
      <c r="F66" s="177"/>
      <c r="G66" s="178">
        <f>ROUND(E66*F66,2)</f>
        <v>0</v>
      </c>
      <c r="H66" s="177"/>
      <c r="I66" s="178">
        <f>ROUND(E66*H66,2)</f>
        <v>0</v>
      </c>
      <c r="J66" s="177"/>
      <c r="K66" s="178">
        <f>ROUND(E66*J66,2)</f>
        <v>0</v>
      </c>
      <c r="L66" s="178">
        <v>21</v>
      </c>
      <c r="M66" s="178">
        <f>G66*(1+L66/100)</f>
        <v>0</v>
      </c>
      <c r="N66" s="178">
        <v>0</v>
      </c>
      <c r="O66" s="178">
        <f>ROUND(E66*N66,2)</f>
        <v>0</v>
      </c>
      <c r="P66" s="178">
        <v>0</v>
      </c>
      <c r="Q66" s="178">
        <f>ROUND(E66*P66,2)</f>
        <v>0</v>
      </c>
      <c r="R66" s="178"/>
      <c r="S66" s="178" t="s">
        <v>237</v>
      </c>
      <c r="T66" s="179" t="s">
        <v>238</v>
      </c>
      <c r="U66" s="162">
        <v>0</v>
      </c>
      <c r="V66" s="162">
        <f>ROUND(E66*U66,2)</f>
        <v>0</v>
      </c>
      <c r="W66" s="162"/>
      <c r="X66" s="152"/>
      <c r="Y66" s="152"/>
      <c r="Z66" s="152"/>
      <c r="AA66" s="152"/>
      <c r="AB66" s="152"/>
      <c r="AC66" s="152"/>
      <c r="AD66" s="152"/>
      <c r="AE66" s="152"/>
      <c r="AF66" s="152"/>
      <c r="AG66" s="152" t="s">
        <v>265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284" t="s">
        <v>1296</v>
      </c>
      <c r="D67" s="285"/>
      <c r="E67" s="285"/>
      <c r="F67" s="285"/>
      <c r="G67" s="285"/>
      <c r="H67" s="162"/>
      <c r="I67" s="162"/>
      <c r="J67" s="162"/>
      <c r="K67" s="162"/>
      <c r="L67" s="162"/>
      <c r="M67" s="162"/>
      <c r="N67" s="162"/>
      <c r="O67" s="162"/>
      <c r="P67" s="162"/>
      <c r="Q67" s="162"/>
      <c r="R67" s="162"/>
      <c r="S67" s="162"/>
      <c r="T67" s="162"/>
      <c r="U67" s="162"/>
      <c r="V67" s="162"/>
      <c r="W67" s="162"/>
      <c r="X67" s="152"/>
      <c r="Y67" s="152"/>
      <c r="Z67" s="152"/>
      <c r="AA67" s="152"/>
      <c r="AB67" s="152"/>
      <c r="AC67" s="152"/>
      <c r="AD67" s="152"/>
      <c r="AE67" s="152"/>
      <c r="AF67" s="152"/>
      <c r="AG67" s="152" t="s">
        <v>1221</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3">
        <v>29</v>
      </c>
      <c r="B68" s="174" t="s">
        <v>1297</v>
      </c>
      <c r="C68" s="191" t="s">
        <v>1298</v>
      </c>
      <c r="D68" s="175" t="s">
        <v>386</v>
      </c>
      <c r="E68" s="176">
        <v>6</v>
      </c>
      <c r="F68" s="177"/>
      <c r="G68" s="178">
        <f>ROUND(E68*F68,2)</f>
        <v>0</v>
      </c>
      <c r="H68" s="177"/>
      <c r="I68" s="178">
        <f>ROUND(E68*H68,2)</f>
        <v>0</v>
      </c>
      <c r="J68" s="177"/>
      <c r="K68" s="178">
        <f>ROUND(E68*J68,2)</f>
        <v>0</v>
      </c>
      <c r="L68" s="178">
        <v>21</v>
      </c>
      <c r="M68" s="178">
        <f>G68*(1+L68/100)</f>
        <v>0</v>
      </c>
      <c r="N68" s="178">
        <v>0</v>
      </c>
      <c r="O68" s="178">
        <f>ROUND(E68*N68,2)</f>
        <v>0</v>
      </c>
      <c r="P68" s="178">
        <v>0</v>
      </c>
      <c r="Q68" s="178">
        <f>ROUND(E68*P68,2)</f>
        <v>0</v>
      </c>
      <c r="R68" s="178"/>
      <c r="S68" s="178" t="s">
        <v>237</v>
      </c>
      <c r="T68" s="179" t="s">
        <v>238</v>
      </c>
      <c r="U68" s="162">
        <v>0</v>
      </c>
      <c r="V68" s="162">
        <f>ROUND(E68*U68,2)</f>
        <v>0</v>
      </c>
      <c r="W68" s="162"/>
      <c r="X68" s="152"/>
      <c r="Y68" s="152"/>
      <c r="Z68" s="152"/>
      <c r="AA68" s="152"/>
      <c r="AB68" s="152"/>
      <c r="AC68" s="152"/>
      <c r="AD68" s="152"/>
      <c r="AE68" s="152"/>
      <c r="AF68" s="152"/>
      <c r="AG68" s="152" t="s">
        <v>265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84" t="s">
        <v>1296</v>
      </c>
      <c r="D69" s="285"/>
      <c r="E69" s="285"/>
      <c r="F69" s="285"/>
      <c r="G69" s="285"/>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1221</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3">
        <v>30</v>
      </c>
      <c r="B70" s="174" t="s">
        <v>1299</v>
      </c>
      <c r="C70" s="191" t="s">
        <v>1300</v>
      </c>
      <c r="D70" s="175" t="s">
        <v>386</v>
      </c>
      <c r="E70" s="176">
        <v>1</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237</v>
      </c>
      <c r="T70" s="179" t="s">
        <v>238</v>
      </c>
      <c r="U70" s="162">
        <v>0</v>
      </c>
      <c r="V70" s="162">
        <f>ROUND(E70*U70,2)</f>
        <v>0</v>
      </c>
      <c r="W70" s="162"/>
      <c r="X70" s="152"/>
      <c r="Y70" s="152"/>
      <c r="Z70" s="152"/>
      <c r="AA70" s="152"/>
      <c r="AB70" s="152"/>
      <c r="AC70" s="152"/>
      <c r="AD70" s="152"/>
      <c r="AE70" s="152"/>
      <c r="AF70" s="152"/>
      <c r="AG70" s="152" t="s">
        <v>265</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84" t="s">
        <v>1301</v>
      </c>
      <c r="D71" s="285"/>
      <c r="E71" s="285"/>
      <c r="F71" s="285"/>
      <c r="G71" s="285"/>
      <c r="H71" s="162"/>
      <c r="I71" s="162"/>
      <c r="J71" s="162"/>
      <c r="K71" s="162"/>
      <c r="L71" s="162"/>
      <c r="M71" s="162"/>
      <c r="N71" s="162"/>
      <c r="O71" s="162"/>
      <c r="P71" s="162"/>
      <c r="Q71" s="162"/>
      <c r="R71" s="162"/>
      <c r="S71" s="162"/>
      <c r="T71" s="162"/>
      <c r="U71" s="162"/>
      <c r="V71" s="162"/>
      <c r="W71" s="162"/>
      <c r="X71" s="152"/>
      <c r="Y71" s="152"/>
      <c r="Z71" s="152"/>
      <c r="AA71" s="152"/>
      <c r="AB71" s="152"/>
      <c r="AC71" s="152"/>
      <c r="AD71" s="152"/>
      <c r="AE71" s="152"/>
      <c r="AF71" s="152"/>
      <c r="AG71" s="152" t="s">
        <v>1221</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3">
        <v>31</v>
      </c>
      <c r="B72" s="174" t="s">
        <v>1302</v>
      </c>
      <c r="C72" s="191" t="s">
        <v>1303</v>
      </c>
      <c r="D72" s="175" t="s">
        <v>288</v>
      </c>
      <c r="E72" s="176">
        <v>160</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c r="S72" s="178" t="s">
        <v>237</v>
      </c>
      <c r="T72" s="179" t="s">
        <v>238</v>
      </c>
      <c r="U72" s="162">
        <v>0</v>
      </c>
      <c r="V72" s="162">
        <f>ROUND(E72*U72,2)</f>
        <v>0</v>
      </c>
      <c r="W72" s="162"/>
      <c r="X72" s="152"/>
      <c r="Y72" s="152"/>
      <c r="Z72" s="152"/>
      <c r="AA72" s="152"/>
      <c r="AB72" s="152"/>
      <c r="AC72" s="152"/>
      <c r="AD72" s="152"/>
      <c r="AE72" s="152"/>
      <c r="AF72" s="152"/>
      <c r="AG72" s="152" t="s">
        <v>265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84" t="s">
        <v>1304</v>
      </c>
      <c r="D73" s="285"/>
      <c r="E73" s="285"/>
      <c r="F73" s="285"/>
      <c r="G73" s="285"/>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1221</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32</v>
      </c>
      <c r="B74" s="174" t="s">
        <v>1305</v>
      </c>
      <c r="C74" s="191" t="s">
        <v>1306</v>
      </c>
      <c r="D74" s="175" t="s">
        <v>386</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237</v>
      </c>
      <c r="T74" s="179" t="s">
        <v>238</v>
      </c>
      <c r="U74" s="162">
        <v>0</v>
      </c>
      <c r="V74" s="162">
        <f>ROUND(E74*U74,2)</f>
        <v>0</v>
      </c>
      <c r="W74" s="162"/>
      <c r="X74" s="152"/>
      <c r="Y74" s="152"/>
      <c r="Z74" s="152"/>
      <c r="AA74" s="152"/>
      <c r="AB74" s="152"/>
      <c r="AC74" s="152"/>
      <c r="AD74" s="152"/>
      <c r="AE74" s="152"/>
      <c r="AF74" s="152"/>
      <c r="AG74" s="152" t="s">
        <v>265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84" t="s">
        <v>1307</v>
      </c>
      <c r="D75" s="285"/>
      <c r="E75" s="285"/>
      <c r="F75" s="285"/>
      <c r="G75" s="285"/>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1221</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3">
        <v>33</v>
      </c>
      <c r="B76" s="174" t="s">
        <v>1308</v>
      </c>
      <c r="C76" s="191" t="s">
        <v>1241</v>
      </c>
      <c r="D76" s="175" t="s">
        <v>386</v>
      </c>
      <c r="E76" s="176">
        <v>28</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237</v>
      </c>
      <c r="T76" s="179" t="s">
        <v>238</v>
      </c>
      <c r="U76" s="162">
        <v>0</v>
      </c>
      <c r="V76" s="162">
        <f>ROUND(E76*U76,2)</f>
        <v>0</v>
      </c>
      <c r="W76" s="162"/>
      <c r="X76" s="152"/>
      <c r="Y76" s="152"/>
      <c r="Z76" s="152"/>
      <c r="AA76" s="152"/>
      <c r="AB76" s="152"/>
      <c r="AC76" s="152"/>
      <c r="AD76" s="152"/>
      <c r="AE76" s="152"/>
      <c r="AF76" s="152"/>
      <c r="AG76" s="152" t="s">
        <v>199</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84" t="s">
        <v>1309</v>
      </c>
      <c r="D77" s="285"/>
      <c r="E77" s="285"/>
      <c r="F77" s="285"/>
      <c r="G77" s="285"/>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1221</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3">
        <v>34</v>
      </c>
      <c r="B78" s="174" t="s">
        <v>1310</v>
      </c>
      <c r="C78" s="191" t="s">
        <v>1311</v>
      </c>
      <c r="D78" s="175" t="s">
        <v>386</v>
      </c>
      <c r="E78" s="176">
        <v>1</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237</v>
      </c>
      <c r="T78" s="179" t="s">
        <v>238</v>
      </c>
      <c r="U78" s="162">
        <v>0</v>
      </c>
      <c r="V78" s="162">
        <f>ROUND(E78*U78,2)</f>
        <v>0</v>
      </c>
      <c r="W78" s="162"/>
      <c r="X78" s="152"/>
      <c r="Y78" s="152"/>
      <c r="Z78" s="152"/>
      <c r="AA78" s="152"/>
      <c r="AB78" s="152"/>
      <c r="AC78" s="152"/>
      <c r="AD78" s="152"/>
      <c r="AE78" s="152"/>
      <c r="AF78" s="152"/>
      <c r="AG78" s="152" t="s">
        <v>199</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84" t="s">
        <v>1312</v>
      </c>
      <c r="D79" s="285"/>
      <c r="E79" s="285"/>
      <c r="F79" s="285"/>
      <c r="G79" s="285"/>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1221</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3">
        <v>35</v>
      </c>
      <c r="B80" s="174" t="s">
        <v>1313</v>
      </c>
      <c r="C80" s="191" t="s">
        <v>1314</v>
      </c>
      <c r="D80" s="175" t="s">
        <v>386</v>
      </c>
      <c r="E80" s="176">
        <v>14</v>
      </c>
      <c r="F80" s="177"/>
      <c r="G80" s="178">
        <f>ROUND(E80*F80,2)</f>
        <v>0</v>
      </c>
      <c r="H80" s="177"/>
      <c r="I80" s="178">
        <f>ROUND(E80*H80,2)</f>
        <v>0</v>
      </c>
      <c r="J80" s="177"/>
      <c r="K80" s="178">
        <f>ROUND(E80*J80,2)</f>
        <v>0</v>
      </c>
      <c r="L80" s="178">
        <v>21</v>
      </c>
      <c r="M80" s="178">
        <f>G80*(1+L80/100)</f>
        <v>0</v>
      </c>
      <c r="N80" s="178">
        <v>0</v>
      </c>
      <c r="O80" s="178">
        <f>ROUND(E80*N80,2)</f>
        <v>0</v>
      </c>
      <c r="P80" s="178">
        <v>0</v>
      </c>
      <c r="Q80" s="178">
        <f>ROUND(E80*P80,2)</f>
        <v>0</v>
      </c>
      <c r="R80" s="178"/>
      <c r="S80" s="178" t="s">
        <v>237</v>
      </c>
      <c r="T80" s="179" t="s">
        <v>238</v>
      </c>
      <c r="U80" s="162">
        <v>0</v>
      </c>
      <c r="V80" s="162">
        <f>ROUND(E80*U80,2)</f>
        <v>0</v>
      </c>
      <c r="W80" s="162"/>
      <c r="X80" s="152"/>
      <c r="Y80" s="152"/>
      <c r="Z80" s="152"/>
      <c r="AA80" s="152"/>
      <c r="AB80" s="152"/>
      <c r="AC80" s="152"/>
      <c r="AD80" s="152"/>
      <c r="AE80" s="152"/>
      <c r="AF80" s="152"/>
      <c r="AG80" s="152" t="s">
        <v>265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84" t="s">
        <v>1309</v>
      </c>
      <c r="D81" s="285"/>
      <c r="E81" s="285"/>
      <c r="F81" s="285"/>
      <c r="G81" s="285"/>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1221</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36</v>
      </c>
      <c r="B82" s="181" t="s">
        <v>1315</v>
      </c>
      <c r="C82" s="193" t="s">
        <v>1247</v>
      </c>
      <c r="D82" s="182" t="s">
        <v>288</v>
      </c>
      <c r="E82" s="183">
        <v>160</v>
      </c>
      <c r="F82" s="184"/>
      <c r="G82" s="185">
        <f>ROUND(E82*F82,2)</f>
        <v>0</v>
      </c>
      <c r="H82" s="184"/>
      <c r="I82" s="185">
        <f>ROUND(E82*H82,2)</f>
        <v>0</v>
      </c>
      <c r="J82" s="184"/>
      <c r="K82" s="185">
        <f>ROUND(E82*J82,2)</f>
        <v>0</v>
      </c>
      <c r="L82" s="185">
        <v>21</v>
      </c>
      <c r="M82" s="185">
        <f>G82*(1+L82/100)</f>
        <v>0</v>
      </c>
      <c r="N82" s="185">
        <v>0</v>
      </c>
      <c r="O82" s="185">
        <f>ROUND(E82*N82,2)</f>
        <v>0</v>
      </c>
      <c r="P82" s="185">
        <v>0</v>
      </c>
      <c r="Q82" s="185">
        <f>ROUND(E82*P82,2)</f>
        <v>0</v>
      </c>
      <c r="R82" s="185"/>
      <c r="S82" s="185" t="s">
        <v>237</v>
      </c>
      <c r="T82" s="186" t="s">
        <v>238</v>
      </c>
      <c r="U82" s="162">
        <v>0</v>
      </c>
      <c r="V82" s="162">
        <f>ROUND(E82*U82,2)</f>
        <v>0</v>
      </c>
      <c r="W82" s="162"/>
      <c r="X82" s="152"/>
      <c r="Y82" s="152"/>
      <c r="Z82" s="152"/>
      <c r="AA82" s="152"/>
      <c r="AB82" s="152"/>
      <c r="AC82" s="152"/>
      <c r="AD82" s="152"/>
      <c r="AE82" s="152"/>
      <c r="AF82" s="152"/>
      <c r="AG82" s="152" t="s">
        <v>265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80">
        <v>37</v>
      </c>
      <c r="B83" s="181" t="s">
        <v>1316</v>
      </c>
      <c r="C83" s="193" t="s">
        <v>1250</v>
      </c>
      <c r="D83" s="182" t="s">
        <v>288</v>
      </c>
      <c r="E83" s="183">
        <v>160</v>
      </c>
      <c r="F83" s="184"/>
      <c r="G83" s="185">
        <f>ROUND(E83*F83,2)</f>
        <v>0</v>
      </c>
      <c r="H83" s="184"/>
      <c r="I83" s="185">
        <f>ROUND(E83*H83,2)</f>
        <v>0</v>
      </c>
      <c r="J83" s="184"/>
      <c r="K83" s="185">
        <f>ROUND(E83*J83,2)</f>
        <v>0</v>
      </c>
      <c r="L83" s="185">
        <v>21</v>
      </c>
      <c r="M83" s="185">
        <f>G83*(1+L83/100)</f>
        <v>0</v>
      </c>
      <c r="N83" s="185">
        <v>0</v>
      </c>
      <c r="O83" s="185">
        <f>ROUND(E83*N83,2)</f>
        <v>0</v>
      </c>
      <c r="P83" s="185">
        <v>0</v>
      </c>
      <c r="Q83" s="185">
        <f>ROUND(E83*P83,2)</f>
        <v>0</v>
      </c>
      <c r="R83" s="185"/>
      <c r="S83" s="185" t="s">
        <v>237</v>
      </c>
      <c r="T83" s="186" t="s">
        <v>238</v>
      </c>
      <c r="U83" s="162">
        <v>0</v>
      </c>
      <c r="V83" s="162">
        <f>ROUND(E83*U83,2)</f>
        <v>0</v>
      </c>
      <c r="W83" s="162"/>
      <c r="X83" s="152"/>
      <c r="Y83" s="152"/>
      <c r="Z83" s="152"/>
      <c r="AA83" s="152"/>
      <c r="AB83" s="152"/>
      <c r="AC83" s="152"/>
      <c r="AD83" s="152"/>
      <c r="AE83" s="152"/>
      <c r="AF83" s="152"/>
      <c r="AG83" s="152" t="s">
        <v>265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73">
        <v>38</v>
      </c>
      <c r="B84" s="174" t="s">
        <v>1317</v>
      </c>
      <c r="C84" s="191" t="s">
        <v>1253</v>
      </c>
      <c r="D84" s="175" t="s">
        <v>288</v>
      </c>
      <c r="E84" s="176">
        <v>160</v>
      </c>
      <c r="F84" s="177"/>
      <c r="G84" s="178">
        <f>ROUND(E84*F84,2)</f>
        <v>0</v>
      </c>
      <c r="H84" s="177"/>
      <c r="I84" s="178">
        <f>ROUND(E84*H84,2)</f>
        <v>0</v>
      </c>
      <c r="J84" s="177"/>
      <c r="K84" s="178">
        <f>ROUND(E84*J84,2)</f>
        <v>0</v>
      </c>
      <c r="L84" s="178">
        <v>21</v>
      </c>
      <c r="M84" s="178">
        <f>G84*(1+L84/100)</f>
        <v>0</v>
      </c>
      <c r="N84" s="178">
        <v>0</v>
      </c>
      <c r="O84" s="178">
        <f>ROUND(E84*N84,2)</f>
        <v>0</v>
      </c>
      <c r="P84" s="178">
        <v>0</v>
      </c>
      <c r="Q84" s="178">
        <f>ROUND(E84*P84,2)</f>
        <v>0</v>
      </c>
      <c r="R84" s="178"/>
      <c r="S84" s="178" t="s">
        <v>237</v>
      </c>
      <c r="T84" s="179" t="s">
        <v>238</v>
      </c>
      <c r="U84" s="162">
        <v>0</v>
      </c>
      <c r="V84" s="162">
        <f>ROUND(E84*U84,2)</f>
        <v>0</v>
      </c>
      <c r="W84" s="162"/>
      <c r="X84" s="152"/>
      <c r="Y84" s="152"/>
      <c r="Z84" s="152"/>
      <c r="AA84" s="152"/>
      <c r="AB84" s="152"/>
      <c r="AC84" s="152"/>
      <c r="AD84" s="152"/>
      <c r="AE84" s="152"/>
      <c r="AF84" s="152"/>
      <c r="AG84" s="152" t="s">
        <v>199</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84" t="s">
        <v>1304</v>
      </c>
      <c r="D85" s="285"/>
      <c r="E85" s="285"/>
      <c r="F85" s="285"/>
      <c r="G85" s="285"/>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1221</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39</v>
      </c>
      <c r="B86" s="181" t="s">
        <v>1318</v>
      </c>
      <c r="C86" s="193" t="s">
        <v>1319</v>
      </c>
      <c r="D86" s="182" t="s">
        <v>430</v>
      </c>
      <c r="E86" s="183">
        <v>1</v>
      </c>
      <c r="F86" s="184"/>
      <c r="G86" s="185">
        <f>ROUND(E86*F86,2)</f>
        <v>0</v>
      </c>
      <c r="H86" s="184"/>
      <c r="I86" s="185">
        <f>ROUND(E86*H86,2)</f>
        <v>0</v>
      </c>
      <c r="J86" s="184"/>
      <c r="K86" s="185">
        <f>ROUND(E86*J86,2)</f>
        <v>0</v>
      </c>
      <c r="L86" s="185">
        <v>21</v>
      </c>
      <c r="M86" s="185">
        <f>G86*(1+L86/100)</f>
        <v>0</v>
      </c>
      <c r="N86" s="185">
        <v>0</v>
      </c>
      <c r="O86" s="185">
        <f>ROUND(E86*N86,2)</f>
        <v>0</v>
      </c>
      <c r="P86" s="185">
        <v>0</v>
      </c>
      <c r="Q86" s="185">
        <f>ROUND(E86*P86,2)</f>
        <v>0</v>
      </c>
      <c r="R86" s="185"/>
      <c r="S86" s="185" t="s">
        <v>237</v>
      </c>
      <c r="T86" s="186" t="s">
        <v>238</v>
      </c>
      <c r="U86" s="162">
        <v>0</v>
      </c>
      <c r="V86" s="162">
        <f>ROUND(E86*U86,2)</f>
        <v>0</v>
      </c>
      <c r="W86" s="162"/>
      <c r="X86" s="152"/>
      <c r="Y86" s="152"/>
      <c r="Z86" s="152"/>
      <c r="AA86" s="152"/>
      <c r="AB86" s="152"/>
      <c r="AC86" s="152"/>
      <c r="AD86" s="152"/>
      <c r="AE86" s="152"/>
      <c r="AF86" s="152"/>
      <c r="AG86" s="152" t="s">
        <v>199</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x14ac:dyDescent="0.2">
      <c r="A87" s="167" t="s">
        <v>192</v>
      </c>
      <c r="B87" s="168" t="s">
        <v>152</v>
      </c>
      <c r="C87" s="190" t="s">
        <v>153</v>
      </c>
      <c r="D87" s="169"/>
      <c r="E87" s="170"/>
      <c r="F87" s="171"/>
      <c r="G87" s="171">
        <f>SUMIF(AG88:AG105,"&lt;&gt;NOR",G88:G105)</f>
        <v>0</v>
      </c>
      <c r="H87" s="171"/>
      <c r="I87" s="171">
        <f>SUM(I88:I105)</f>
        <v>0</v>
      </c>
      <c r="J87" s="171"/>
      <c r="K87" s="171">
        <f>SUM(K88:K105)</f>
        <v>0</v>
      </c>
      <c r="L87" s="171"/>
      <c r="M87" s="171">
        <f>SUM(M88:M105)</f>
        <v>0</v>
      </c>
      <c r="N87" s="171"/>
      <c r="O87" s="171">
        <f>SUM(O88:O105)</f>
        <v>0</v>
      </c>
      <c r="P87" s="171"/>
      <c r="Q87" s="171">
        <f>SUM(Q88:Q105)</f>
        <v>0</v>
      </c>
      <c r="R87" s="171"/>
      <c r="S87" s="171"/>
      <c r="T87" s="172"/>
      <c r="U87" s="166"/>
      <c r="V87" s="166">
        <f>SUM(V88:V105)</f>
        <v>0</v>
      </c>
      <c r="W87" s="166"/>
      <c r="AG87" t="s">
        <v>193</v>
      </c>
    </row>
    <row r="88" spans="1:60" ht="22.5" outlineLevel="1" x14ac:dyDescent="0.2">
      <c r="A88" s="173">
        <v>40</v>
      </c>
      <c r="B88" s="174" t="s">
        <v>1320</v>
      </c>
      <c r="C88" s="191" t="s">
        <v>1321</v>
      </c>
      <c r="D88" s="175" t="s">
        <v>386</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237</v>
      </c>
      <c r="T88" s="179" t="s">
        <v>238</v>
      </c>
      <c r="U88" s="162">
        <v>0</v>
      </c>
      <c r="V88" s="162">
        <f>ROUND(E88*U88,2)</f>
        <v>0</v>
      </c>
      <c r="W88" s="162"/>
      <c r="X88" s="152"/>
      <c r="Y88" s="152"/>
      <c r="Z88" s="152"/>
      <c r="AA88" s="152"/>
      <c r="AB88" s="152"/>
      <c r="AC88" s="152"/>
      <c r="AD88" s="152"/>
      <c r="AE88" s="152"/>
      <c r="AF88" s="152"/>
      <c r="AG88" s="152" t="s">
        <v>265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84" t="s">
        <v>1307</v>
      </c>
      <c r="D89" s="285"/>
      <c r="E89" s="285"/>
      <c r="F89" s="285"/>
      <c r="G89" s="285"/>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1221</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204">
        <v>41</v>
      </c>
      <c r="B90" s="200" t="s">
        <v>1322</v>
      </c>
      <c r="C90" s="201" t="s">
        <v>1323</v>
      </c>
      <c r="D90" s="202" t="s">
        <v>386</v>
      </c>
      <c r="E90" s="203">
        <v>2</v>
      </c>
      <c r="F90" s="205"/>
      <c r="G90" s="206">
        <f>ROUND(E90*F90,2)</f>
        <v>0</v>
      </c>
      <c r="H90" s="205"/>
      <c r="I90" s="206">
        <f>ROUND(E90*H90,2)</f>
        <v>0</v>
      </c>
      <c r="J90" s="205"/>
      <c r="K90" s="206">
        <f>ROUND(E90*J90,2)</f>
        <v>0</v>
      </c>
      <c r="L90" s="206">
        <v>21</v>
      </c>
      <c r="M90" s="206">
        <f>G90*(1+L90/100)</f>
        <v>0</v>
      </c>
      <c r="N90" s="206">
        <v>0</v>
      </c>
      <c r="O90" s="206">
        <f>ROUND(E90*N90,2)</f>
        <v>0</v>
      </c>
      <c r="P90" s="206">
        <v>0</v>
      </c>
      <c r="Q90" s="206">
        <f>ROUND(E90*P90,2)</f>
        <v>0</v>
      </c>
      <c r="R90" s="206"/>
      <c r="S90" s="206" t="s">
        <v>237</v>
      </c>
      <c r="T90" s="207" t="s">
        <v>238</v>
      </c>
      <c r="U90" s="162">
        <v>0</v>
      </c>
      <c r="V90" s="162">
        <f>ROUND(E90*U90,2)</f>
        <v>0</v>
      </c>
      <c r="W90" s="162"/>
      <c r="X90" s="152"/>
      <c r="Y90" s="152"/>
      <c r="Z90" s="152"/>
      <c r="AA90" s="152"/>
      <c r="AB90" s="152"/>
      <c r="AC90" s="152"/>
      <c r="AD90" s="152"/>
      <c r="AE90" s="152"/>
      <c r="AF90" s="152"/>
      <c r="AG90" s="152" t="s">
        <v>265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84" t="s">
        <v>1324</v>
      </c>
      <c r="D91" s="285"/>
      <c r="E91" s="285"/>
      <c r="F91" s="285"/>
      <c r="G91" s="285"/>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1221</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3">
        <v>42</v>
      </c>
      <c r="B92" s="174" t="s">
        <v>1325</v>
      </c>
      <c r="C92" s="191" t="s">
        <v>1326</v>
      </c>
      <c r="D92" s="175" t="s">
        <v>386</v>
      </c>
      <c r="E92" s="176">
        <v>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237</v>
      </c>
      <c r="T92" s="179" t="s">
        <v>238</v>
      </c>
      <c r="U92" s="162">
        <v>0</v>
      </c>
      <c r="V92" s="162">
        <f>ROUND(E92*U92,2)</f>
        <v>0</v>
      </c>
      <c r="W92" s="162"/>
      <c r="X92" s="152"/>
      <c r="Y92" s="152"/>
      <c r="Z92" s="152"/>
      <c r="AA92" s="152"/>
      <c r="AB92" s="152"/>
      <c r="AC92" s="152"/>
      <c r="AD92" s="152"/>
      <c r="AE92" s="152"/>
      <c r="AF92" s="152"/>
      <c r="AG92" s="152" t="s">
        <v>265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84" t="s">
        <v>1327</v>
      </c>
      <c r="D93" s="285"/>
      <c r="E93" s="285"/>
      <c r="F93" s="285"/>
      <c r="G93" s="285"/>
      <c r="H93" s="162"/>
      <c r="I93" s="162"/>
      <c r="J93" s="162"/>
      <c r="K93" s="162"/>
      <c r="L93" s="162"/>
      <c r="M93" s="162"/>
      <c r="N93" s="162"/>
      <c r="O93" s="162"/>
      <c r="P93" s="162"/>
      <c r="Q93" s="162"/>
      <c r="R93" s="162"/>
      <c r="S93" s="162"/>
      <c r="T93" s="162"/>
      <c r="U93" s="162"/>
      <c r="V93" s="162"/>
      <c r="W93" s="162"/>
      <c r="X93" s="152"/>
      <c r="Y93" s="152"/>
      <c r="Z93" s="152"/>
      <c r="AA93" s="152"/>
      <c r="AB93" s="152"/>
      <c r="AC93" s="152"/>
      <c r="AD93" s="152"/>
      <c r="AE93" s="152"/>
      <c r="AF93" s="152"/>
      <c r="AG93" s="152" t="s">
        <v>1221</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73">
        <v>43</v>
      </c>
      <c r="B94" s="174" t="s">
        <v>1328</v>
      </c>
      <c r="C94" s="191" t="s">
        <v>1329</v>
      </c>
      <c r="D94" s="175" t="s">
        <v>288</v>
      </c>
      <c r="E94" s="176">
        <v>45</v>
      </c>
      <c r="F94" s="177"/>
      <c r="G94" s="178">
        <f>ROUND(E94*F94,2)</f>
        <v>0</v>
      </c>
      <c r="H94" s="177"/>
      <c r="I94" s="178">
        <f>ROUND(E94*H94,2)</f>
        <v>0</v>
      </c>
      <c r="J94" s="177"/>
      <c r="K94" s="178">
        <f>ROUND(E94*J94,2)</f>
        <v>0</v>
      </c>
      <c r="L94" s="178">
        <v>21</v>
      </c>
      <c r="M94" s="178">
        <f>G94*(1+L94/100)</f>
        <v>0</v>
      </c>
      <c r="N94" s="178">
        <v>0</v>
      </c>
      <c r="O94" s="178">
        <f>ROUND(E94*N94,2)</f>
        <v>0</v>
      </c>
      <c r="P94" s="178">
        <v>0</v>
      </c>
      <c r="Q94" s="178">
        <f>ROUND(E94*P94,2)</f>
        <v>0</v>
      </c>
      <c r="R94" s="178"/>
      <c r="S94" s="178" t="s">
        <v>237</v>
      </c>
      <c r="T94" s="179" t="s">
        <v>238</v>
      </c>
      <c r="U94" s="162">
        <v>0</v>
      </c>
      <c r="V94" s="162">
        <f>ROUND(E94*U94,2)</f>
        <v>0</v>
      </c>
      <c r="W94" s="162"/>
      <c r="X94" s="152"/>
      <c r="Y94" s="152"/>
      <c r="Z94" s="152"/>
      <c r="AA94" s="152"/>
      <c r="AB94" s="152"/>
      <c r="AC94" s="152"/>
      <c r="AD94" s="152"/>
      <c r="AE94" s="152"/>
      <c r="AF94" s="152"/>
      <c r="AG94" s="152" t="s">
        <v>265</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84" t="s">
        <v>1330</v>
      </c>
      <c r="D95" s="285"/>
      <c r="E95" s="285"/>
      <c r="F95" s="285"/>
      <c r="G95" s="285"/>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1221</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44</v>
      </c>
      <c r="B96" s="174" t="s">
        <v>1331</v>
      </c>
      <c r="C96" s="191" t="s">
        <v>1241</v>
      </c>
      <c r="D96" s="175" t="s">
        <v>386</v>
      </c>
      <c r="E96" s="176">
        <v>6</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237</v>
      </c>
      <c r="T96" s="179" t="s">
        <v>238</v>
      </c>
      <c r="U96" s="162">
        <v>0</v>
      </c>
      <c r="V96" s="162">
        <f>ROUND(E96*U96,2)</f>
        <v>0</v>
      </c>
      <c r="W96" s="162"/>
      <c r="X96" s="152"/>
      <c r="Y96" s="152"/>
      <c r="Z96" s="152"/>
      <c r="AA96" s="152"/>
      <c r="AB96" s="152"/>
      <c r="AC96" s="152"/>
      <c r="AD96" s="152"/>
      <c r="AE96" s="152"/>
      <c r="AF96" s="152"/>
      <c r="AG96" s="152" t="s">
        <v>199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84" t="s">
        <v>1332</v>
      </c>
      <c r="D97" s="285"/>
      <c r="E97" s="285"/>
      <c r="F97" s="285"/>
      <c r="G97" s="285"/>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1221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3">
        <v>45</v>
      </c>
      <c r="B98" s="174" t="s">
        <v>1333</v>
      </c>
      <c r="C98" s="191" t="s">
        <v>1311</v>
      </c>
      <c r="D98" s="175" t="s">
        <v>386</v>
      </c>
      <c r="E98" s="176">
        <v>1</v>
      </c>
      <c r="F98" s="177"/>
      <c r="G98" s="178">
        <f>ROUND(E98*F98,2)</f>
        <v>0</v>
      </c>
      <c r="H98" s="177"/>
      <c r="I98" s="178">
        <f>ROUND(E98*H98,2)</f>
        <v>0</v>
      </c>
      <c r="J98" s="177"/>
      <c r="K98" s="178">
        <f>ROUND(E98*J98,2)</f>
        <v>0</v>
      </c>
      <c r="L98" s="178">
        <v>21</v>
      </c>
      <c r="M98" s="178">
        <f>G98*(1+L98/100)</f>
        <v>0</v>
      </c>
      <c r="N98" s="178">
        <v>0</v>
      </c>
      <c r="O98" s="178">
        <f>ROUND(E98*N98,2)</f>
        <v>0</v>
      </c>
      <c r="P98" s="178">
        <v>0</v>
      </c>
      <c r="Q98" s="178">
        <f>ROUND(E98*P98,2)</f>
        <v>0</v>
      </c>
      <c r="R98" s="178"/>
      <c r="S98" s="178" t="s">
        <v>237</v>
      </c>
      <c r="T98" s="179" t="s">
        <v>238</v>
      </c>
      <c r="U98" s="162">
        <v>0</v>
      </c>
      <c r="V98" s="162">
        <f>ROUND(E98*U98,2)</f>
        <v>0</v>
      </c>
      <c r="W98" s="162"/>
      <c r="X98" s="152"/>
      <c r="Y98" s="152"/>
      <c r="Z98" s="152"/>
      <c r="AA98" s="152"/>
      <c r="AB98" s="152"/>
      <c r="AC98" s="152"/>
      <c r="AD98" s="152"/>
      <c r="AE98" s="152"/>
      <c r="AF98" s="152"/>
      <c r="AG98" s="152" t="s">
        <v>199</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84" t="s">
        <v>1334</v>
      </c>
      <c r="D99" s="285"/>
      <c r="E99" s="285"/>
      <c r="F99" s="285"/>
      <c r="G99" s="285"/>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1221</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80">
        <v>46</v>
      </c>
      <c r="B100" s="181" t="s">
        <v>1335</v>
      </c>
      <c r="C100" s="193" t="s">
        <v>1314</v>
      </c>
      <c r="D100" s="182" t="s">
        <v>386</v>
      </c>
      <c r="E100" s="183">
        <v>6</v>
      </c>
      <c r="F100" s="184"/>
      <c r="G100" s="185">
        <f>ROUND(E100*F100,2)</f>
        <v>0</v>
      </c>
      <c r="H100" s="184"/>
      <c r="I100" s="185">
        <f>ROUND(E100*H100,2)</f>
        <v>0</v>
      </c>
      <c r="J100" s="184"/>
      <c r="K100" s="185">
        <f>ROUND(E100*J100,2)</f>
        <v>0</v>
      </c>
      <c r="L100" s="185">
        <v>21</v>
      </c>
      <c r="M100" s="185">
        <f>G100*(1+L100/100)</f>
        <v>0</v>
      </c>
      <c r="N100" s="185">
        <v>0</v>
      </c>
      <c r="O100" s="185">
        <f>ROUND(E100*N100,2)</f>
        <v>0</v>
      </c>
      <c r="P100" s="185">
        <v>0</v>
      </c>
      <c r="Q100" s="185">
        <f>ROUND(E100*P100,2)</f>
        <v>0</v>
      </c>
      <c r="R100" s="185"/>
      <c r="S100" s="185" t="s">
        <v>237</v>
      </c>
      <c r="T100" s="186" t="s">
        <v>238</v>
      </c>
      <c r="U100" s="162">
        <v>0</v>
      </c>
      <c r="V100" s="162">
        <f>ROUND(E100*U100,2)</f>
        <v>0</v>
      </c>
      <c r="W100" s="162"/>
      <c r="X100" s="152"/>
      <c r="Y100" s="152"/>
      <c r="Z100" s="152"/>
      <c r="AA100" s="152"/>
      <c r="AB100" s="152"/>
      <c r="AC100" s="152"/>
      <c r="AD100" s="152"/>
      <c r="AE100" s="152"/>
      <c r="AF100" s="152"/>
      <c r="AG100" s="152" t="s">
        <v>265</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80">
        <v>47</v>
      </c>
      <c r="B101" s="181" t="s">
        <v>1336</v>
      </c>
      <c r="C101" s="193" t="s">
        <v>1247</v>
      </c>
      <c r="D101" s="182" t="s">
        <v>288</v>
      </c>
      <c r="E101" s="183">
        <v>20</v>
      </c>
      <c r="F101" s="184"/>
      <c r="G101" s="185">
        <f>ROUND(E101*F101,2)</f>
        <v>0</v>
      </c>
      <c r="H101" s="184"/>
      <c r="I101" s="185">
        <f>ROUND(E101*H101,2)</f>
        <v>0</v>
      </c>
      <c r="J101" s="184"/>
      <c r="K101" s="185">
        <f>ROUND(E101*J101,2)</f>
        <v>0</v>
      </c>
      <c r="L101" s="185">
        <v>21</v>
      </c>
      <c r="M101" s="185">
        <f>G101*(1+L101/100)</f>
        <v>0</v>
      </c>
      <c r="N101" s="185">
        <v>0</v>
      </c>
      <c r="O101" s="185">
        <f>ROUND(E101*N101,2)</f>
        <v>0</v>
      </c>
      <c r="P101" s="185">
        <v>0</v>
      </c>
      <c r="Q101" s="185">
        <f>ROUND(E101*P101,2)</f>
        <v>0</v>
      </c>
      <c r="R101" s="185"/>
      <c r="S101" s="185" t="s">
        <v>237</v>
      </c>
      <c r="T101" s="186" t="s">
        <v>238</v>
      </c>
      <c r="U101" s="162">
        <v>0</v>
      </c>
      <c r="V101" s="162">
        <f>ROUND(E101*U101,2)</f>
        <v>0</v>
      </c>
      <c r="W101" s="162"/>
      <c r="X101" s="152"/>
      <c r="Y101" s="152"/>
      <c r="Z101" s="152"/>
      <c r="AA101" s="152"/>
      <c r="AB101" s="152"/>
      <c r="AC101" s="152"/>
      <c r="AD101" s="152"/>
      <c r="AE101" s="152"/>
      <c r="AF101" s="152"/>
      <c r="AG101" s="152" t="s">
        <v>265</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80">
        <v>48</v>
      </c>
      <c r="B102" s="181" t="s">
        <v>1337</v>
      </c>
      <c r="C102" s="193" t="s">
        <v>1250</v>
      </c>
      <c r="D102" s="182" t="s">
        <v>288</v>
      </c>
      <c r="E102" s="183">
        <v>20</v>
      </c>
      <c r="F102" s="184"/>
      <c r="G102" s="185">
        <f>ROUND(E102*F102,2)</f>
        <v>0</v>
      </c>
      <c r="H102" s="184"/>
      <c r="I102" s="185">
        <f>ROUND(E102*H102,2)</f>
        <v>0</v>
      </c>
      <c r="J102" s="184"/>
      <c r="K102" s="185">
        <f>ROUND(E102*J102,2)</f>
        <v>0</v>
      </c>
      <c r="L102" s="185">
        <v>21</v>
      </c>
      <c r="M102" s="185">
        <f>G102*(1+L102/100)</f>
        <v>0</v>
      </c>
      <c r="N102" s="185">
        <v>0</v>
      </c>
      <c r="O102" s="185">
        <f>ROUND(E102*N102,2)</f>
        <v>0</v>
      </c>
      <c r="P102" s="185">
        <v>0</v>
      </c>
      <c r="Q102" s="185">
        <f>ROUND(E102*P102,2)</f>
        <v>0</v>
      </c>
      <c r="R102" s="185"/>
      <c r="S102" s="185" t="s">
        <v>237</v>
      </c>
      <c r="T102" s="186" t="s">
        <v>238</v>
      </c>
      <c r="U102" s="162">
        <v>0</v>
      </c>
      <c r="V102" s="162">
        <f>ROUND(E102*U102,2)</f>
        <v>0</v>
      </c>
      <c r="W102" s="162"/>
      <c r="X102" s="152"/>
      <c r="Y102" s="152"/>
      <c r="Z102" s="152"/>
      <c r="AA102" s="152"/>
      <c r="AB102" s="152"/>
      <c r="AC102" s="152"/>
      <c r="AD102" s="152"/>
      <c r="AE102" s="152"/>
      <c r="AF102" s="152"/>
      <c r="AG102" s="152" t="s">
        <v>265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73">
        <v>49</v>
      </c>
      <c r="B103" s="174" t="s">
        <v>1338</v>
      </c>
      <c r="C103" s="191" t="s">
        <v>1253</v>
      </c>
      <c r="D103" s="175" t="s">
        <v>288</v>
      </c>
      <c r="E103" s="176">
        <v>20</v>
      </c>
      <c r="F103" s="177"/>
      <c r="G103" s="178">
        <f>ROUND(E103*F103,2)</f>
        <v>0</v>
      </c>
      <c r="H103" s="177"/>
      <c r="I103" s="178">
        <f>ROUND(E103*H103,2)</f>
        <v>0</v>
      </c>
      <c r="J103" s="177"/>
      <c r="K103" s="178">
        <f>ROUND(E103*J103,2)</f>
        <v>0</v>
      </c>
      <c r="L103" s="178">
        <v>21</v>
      </c>
      <c r="M103" s="178">
        <f>G103*(1+L103/100)</f>
        <v>0</v>
      </c>
      <c r="N103" s="178">
        <v>0</v>
      </c>
      <c r="O103" s="178">
        <f>ROUND(E103*N103,2)</f>
        <v>0</v>
      </c>
      <c r="P103" s="178">
        <v>0</v>
      </c>
      <c r="Q103" s="178">
        <f>ROUND(E103*P103,2)</f>
        <v>0</v>
      </c>
      <c r="R103" s="178"/>
      <c r="S103" s="178" t="s">
        <v>237</v>
      </c>
      <c r="T103" s="179" t="s">
        <v>238</v>
      </c>
      <c r="U103" s="162">
        <v>0</v>
      </c>
      <c r="V103" s="162">
        <f>ROUND(E103*U103,2)</f>
        <v>0</v>
      </c>
      <c r="W103" s="162"/>
      <c r="X103" s="152"/>
      <c r="Y103" s="152"/>
      <c r="Z103" s="152"/>
      <c r="AA103" s="152"/>
      <c r="AB103" s="152"/>
      <c r="AC103" s="152"/>
      <c r="AD103" s="152"/>
      <c r="AE103" s="152"/>
      <c r="AF103" s="152"/>
      <c r="AG103" s="152" t="s">
        <v>199</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84" t="s">
        <v>1339</v>
      </c>
      <c r="D104" s="285"/>
      <c r="E104" s="285"/>
      <c r="F104" s="285"/>
      <c r="G104" s="285"/>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1221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0">
        <v>50</v>
      </c>
      <c r="B105" s="181" t="s">
        <v>1340</v>
      </c>
      <c r="C105" s="193" t="s">
        <v>1319</v>
      </c>
      <c r="D105" s="182" t="s">
        <v>430</v>
      </c>
      <c r="E105" s="183">
        <v>1</v>
      </c>
      <c r="F105" s="184"/>
      <c r="G105" s="185">
        <f>ROUND(E105*F105,2)</f>
        <v>0</v>
      </c>
      <c r="H105" s="184"/>
      <c r="I105" s="185">
        <f>ROUND(E105*H105,2)</f>
        <v>0</v>
      </c>
      <c r="J105" s="184"/>
      <c r="K105" s="185">
        <f>ROUND(E105*J105,2)</f>
        <v>0</v>
      </c>
      <c r="L105" s="185">
        <v>21</v>
      </c>
      <c r="M105" s="185">
        <f>G105*(1+L105/100)</f>
        <v>0</v>
      </c>
      <c r="N105" s="185">
        <v>0</v>
      </c>
      <c r="O105" s="185">
        <f>ROUND(E105*N105,2)</f>
        <v>0</v>
      </c>
      <c r="P105" s="185">
        <v>0</v>
      </c>
      <c r="Q105" s="185">
        <f>ROUND(E105*P105,2)</f>
        <v>0</v>
      </c>
      <c r="R105" s="185"/>
      <c r="S105" s="185" t="s">
        <v>237</v>
      </c>
      <c r="T105" s="186" t="s">
        <v>238</v>
      </c>
      <c r="U105" s="162">
        <v>0</v>
      </c>
      <c r="V105" s="162">
        <f>ROUND(E105*U105,2)</f>
        <v>0</v>
      </c>
      <c r="W105" s="162"/>
      <c r="X105" s="152"/>
      <c r="Y105" s="152"/>
      <c r="Z105" s="152"/>
      <c r="AA105" s="152"/>
      <c r="AB105" s="152"/>
      <c r="AC105" s="152"/>
      <c r="AD105" s="152"/>
      <c r="AE105" s="152"/>
      <c r="AF105" s="152"/>
      <c r="AG105" s="152" t="s">
        <v>199</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x14ac:dyDescent="0.2">
      <c r="A106" s="167" t="s">
        <v>192</v>
      </c>
      <c r="B106" s="168" t="s">
        <v>154</v>
      </c>
      <c r="C106" s="190" t="s">
        <v>155</v>
      </c>
      <c r="D106" s="169"/>
      <c r="E106" s="170"/>
      <c r="F106" s="171"/>
      <c r="G106" s="171">
        <f>SUMIF(AG107:AG118,"&lt;&gt;NOR",G107:G118)</f>
        <v>0</v>
      </c>
      <c r="H106" s="171"/>
      <c r="I106" s="171">
        <f>SUM(I107:I118)</f>
        <v>0</v>
      </c>
      <c r="J106" s="171"/>
      <c r="K106" s="171">
        <f>SUM(K107:K118)</f>
        <v>0</v>
      </c>
      <c r="L106" s="171"/>
      <c r="M106" s="171">
        <f>SUM(M107:M118)</f>
        <v>0</v>
      </c>
      <c r="N106" s="171"/>
      <c r="O106" s="171">
        <f>SUM(O107:O118)</f>
        <v>0</v>
      </c>
      <c r="P106" s="171"/>
      <c r="Q106" s="171">
        <f>SUM(Q107:Q118)</f>
        <v>0</v>
      </c>
      <c r="R106" s="171"/>
      <c r="S106" s="171"/>
      <c r="T106" s="172"/>
      <c r="U106" s="166"/>
      <c r="V106" s="166">
        <f>SUM(V107:V118)</f>
        <v>0</v>
      </c>
      <c r="W106" s="166"/>
      <c r="AG106" t="s">
        <v>193</v>
      </c>
    </row>
    <row r="107" spans="1:60" outlineLevel="1" x14ac:dyDescent="0.2">
      <c r="A107" s="216">
        <v>51</v>
      </c>
      <c r="B107" s="217" t="s">
        <v>1341</v>
      </c>
      <c r="C107" s="218" t="s">
        <v>1342</v>
      </c>
      <c r="D107" s="219" t="s">
        <v>386</v>
      </c>
      <c r="E107" s="220">
        <v>7</v>
      </c>
      <c r="F107" s="221"/>
      <c r="G107" s="222">
        <f>ROUND(E107*F107,2)</f>
        <v>0</v>
      </c>
      <c r="H107" s="221"/>
      <c r="I107" s="222">
        <f>ROUND(E107*H107,2)</f>
        <v>0</v>
      </c>
      <c r="J107" s="221"/>
      <c r="K107" s="222">
        <f>ROUND(E107*J107,2)</f>
        <v>0</v>
      </c>
      <c r="L107" s="222">
        <v>21</v>
      </c>
      <c r="M107" s="222">
        <f>G107*(1+L107/100)</f>
        <v>0</v>
      </c>
      <c r="N107" s="222">
        <v>0</v>
      </c>
      <c r="O107" s="222">
        <f>ROUND(E107*N107,2)</f>
        <v>0</v>
      </c>
      <c r="P107" s="222">
        <v>0</v>
      </c>
      <c r="Q107" s="222">
        <f>ROUND(E107*P107,2)</f>
        <v>0</v>
      </c>
      <c r="R107" s="222"/>
      <c r="S107" s="222" t="s">
        <v>237</v>
      </c>
      <c r="T107" s="223" t="s">
        <v>238</v>
      </c>
      <c r="U107" s="162">
        <v>0</v>
      </c>
      <c r="V107" s="162">
        <f>ROUND(E107*U107,2)</f>
        <v>0</v>
      </c>
      <c r="W107" s="162"/>
      <c r="X107" s="152"/>
      <c r="Y107" s="152"/>
      <c r="Z107" s="152"/>
      <c r="AA107" s="152"/>
      <c r="AB107" s="152"/>
      <c r="AC107" s="152"/>
      <c r="AD107" s="152"/>
      <c r="AE107" s="152"/>
      <c r="AF107" s="152"/>
      <c r="AG107" s="152" t="s">
        <v>199</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3">
        <v>52</v>
      </c>
      <c r="B108" s="174" t="s">
        <v>1343</v>
      </c>
      <c r="C108" s="191" t="s">
        <v>1344</v>
      </c>
      <c r="D108" s="175" t="s">
        <v>288</v>
      </c>
      <c r="E108" s="176">
        <v>85</v>
      </c>
      <c r="F108" s="177"/>
      <c r="G108" s="178">
        <f>ROUND(E108*F108,2)</f>
        <v>0</v>
      </c>
      <c r="H108" s="177"/>
      <c r="I108" s="178">
        <f>ROUND(E108*H108,2)</f>
        <v>0</v>
      </c>
      <c r="J108" s="177"/>
      <c r="K108" s="178">
        <f>ROUND(E108*J108,2)</f>
        <v>0</v>
      </c>
      <c r="L108" s="178">
        <v>21</v>
      </c>
      <c r="M108" s="178">
        <f>G108*(1+L108/100)</f>
        <v>0</v>
      </c>
      <c r="N108" s="178">
        <v>0</v>
      </c>
      <c r="O108" s="178">
        <f>ROUND(E108*N108,2)</f>
        <v>0</v>
      </c>
      <c r="P108" s="178">
        <v>0</v>
      </c>
      <c r="Q108" s="178">
        <f>ROUND(E108*P108,2)</f>
        <v>0</v>
      </c>
      <c r="R108" s="178"/>
      <c r="S108" s="178" t="s">
        <v>237</v>
      </c>
      <c r="T108" s="179" t="s">
        <v>238</v>
      </c>
      <c r="U108" s="162">
        <v>0</v>
      </c>
      <c r="V108" s="162">
        <f>ROUND(E108*U108,2)</f>
        <v>0</v>
      </c>
      <c r="W108" s="162"/>
      <c r="X108" s="152"/>
      <c r="Y108" s="152"/>
      <c r="Z108" s="152"/>
      <c r="AA108" s="152"/>
      <c r="AB108" s="152"/>
      <c r="AC108" s="152"/>
      <c r="AD108" s="152"/>
      <c r="AE108" s="152"/>
      <c r="AF108" s="152"/>
      <c r="AG108" s="152" t="s">
        <v>265</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84" t="s">
        <v>1330</v>
      </c>
      <c r="D109" s="285"/>
      <c r="E109" s="285"/>
      <c r="F109" s="285"/>
      <c r="G109" s="285"/>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1221</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3">
        <v>53</v>
      </c>
      <c r="B110" s="174" t="s">
        <v>1345</v>
      </c>
      <c r="C110" s="191" t="s">
        <v>1241</v>
      </c>
      <c r="D110" s="175" t="s">
        <v>386</v>
      </c>
      <c r="E110" s="176">
        <v>14</v>
      </c>
      <c r="F110" s="177"/>
      <c r="G110" s="178">
        <f>ROUND(E110*F110,2)</f>
        <v>0</v>
      </c>
      <c r="H110" s="177"/>
      <c r="I110" s="178">
        <f>ROUND(E110*H110,2)</f>
        <v>0</v>
      </c>
      <c r="J110" s="177"/>
      <c r="K110" s="178">
        <f>ROUND(E110*J110,2)</f>
        <v>0</v>
      </c>
      <c r="L110" s="178">
        <v>21</v>
      </c>
      <c r="M110" s="178">
        <f>G110*(1+L110/100)</f>
        <v>0</v>
      </c>
      <c r="N110" s="178">
        <v>0</v>
      </c>
      <c r="O110" s="178">
        <f>ROUND(E110*N110,2)</f>
        <v>0</v>
      </c>
      <c r="P110" s="178">
        <v>0</v>
      </c>
      <c r="Q110" s="178">
        <f>ROUND(E110*P110,2)</f>
        <v>0</v>
      </c>
      <c r="R110" s="178"/>
      <c r="S110" s="178" t="s">
        <v>237</v>
      </c>
      <c r="T110" s="179" t="s">
        <v>238</v>
      </c>
      <c r="U110" s="162">
        <v>0</v>
      </c>
      <c r="V110" s="162">
        <f>ROUND(E110*U110,2)</f>
        <v>0</v>
      </c>
      <c r="W110" s="162"/>
      <c r="X110" s="152"/>
      <c r="Y110" s="152"/>
      <c r="Z110" s="152"/>
      <c r="AA110" s="152"/>
      <c r="AB110" s="152"/>
      <c r="AC110" s="152"/>
      <c r="AD110" s="152"/>
      <c r="AE110" s="152"/>
      <c r="AF110" s="152"/>
      <c r="AG110" s="152" t="s">
        <v>199</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84" t="s">
        <v>1346</v>
      </c>
      <c r="D111" s="285"/>
      <c r="E111" s="285"/>
      <c r="F111" s="285"/>
      <c r="G111" s="285"/>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1221</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3">
        <v>54</v>
      </c>
      <c r="B112" s="174" t="s">
        <v>1347</v>
      </c>
      <c r="C112" s="191" t="s">
        <v>1314</v>
      </c>
      <c r="D112" s="175" t="s">
        <v>386</v>
      </c>
      <c r="E112" s="176">
        <v>14</v>
      </c>
      <c r="F112" s="177"/>
      <c r="G112" s="178">
        <f>ROUND(E112*F112,2)</f>
        <v>0</v>
      </c>
      <c r="H112" s="177"/>
      <c r="I112" s="178">
        <f>ROUND(E112*H112,2)</f>
        <v>0</v>
      </c>
      <c r="J112" s="177"/>
      <c r="K112" s="178">
        <f>ROUND(E112*J112,2)</f>
        <v>0</v>
      </c>
      <c r="L112" s="178">
        <v>21</v>
      </c>
      <c r="M112" s="178">
        <f>G112*(1+L112/100)</f>
        <v>0</v>
      </c>
      <c r="N112" s="178">
        <v>0</v>
      </c>
      <c r="O112" s="178">
        <f>ROUND(E112*N112,2)</f>
        <v>0</v>
      </c>
      <c r="P112" s="178">
        <v>0</v>
      </c>
      <c r="Q112" s="178">
        <f>ROUND(E112*P112,2)</f>
        <v>0</v>
      </c>
      <c r="R112" s="178"/>
      <c r="S112" s="178" t="s">
        <v>237</v>
      </c>
      <c r="T112" s="179" t="s">
        <v>238</v>
      </c>
      <c r="U112" s="162">
        <v>0</v>
      </c>
      <c r="V112" s="162">
        <f>ROUND(E112*U112,2)</f>
        <v>0</v>
      </c>
      <c r="W112" s="162"/>
      <c r="X112" s="152"/>
      <c r="Y112" s="152"/>
      <c r="Z112" s="152"/>
      <c r="AA112" s="152"/>
      <c r="AB112" s="152"/>
      <c r="AC112" s="152"/>
      <c r="AD112" s="152"/>
      <c r="AE112" s="152"/>
      <c r="AF112" s="152"/>
      <c r="AG112" s="152" t="s">
        <v>265</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84" t="s">
        <v>1346</v>
      </c>
      <c r="D113" s="285"/>
      <c r="E113" s="285"/>
      <c r="F113" s="285"/>
      <c r="G113" s="285"/>
      <c r="H113" s="162"/>
      <c r="I113" s="162"/>
      <c r="J113" s="162"/>
      <c r="K113" s="162"/>
      <c r="L113" s="162"/>
      <c r="M113" s="162"/>
      <c r="N113" s="162"/>
      <c r="O113" s="162"/>
      <c r="P113" s="162"/>
      <c r="Q113" s="162"/>
      <c r="R113" s="162"/>
      <c r="S113" s="162"/>
      <c r="T113" s="162"/>
      <c r="U113" s="162"/>
      <c r="V113" s="162"/>
      <c r="W113" s="162"/>
      <c r="X113" s="152"/>
      <c r="Y113" s="152"/>
      <c r="Z113" s="152"/>
      <c r="AA113" s="152"/>
      <c r="AB113" s="152"/>
      <c r="AC113" s="152"/>
      <c r="AD113" s="152"/>
      <c r="AE113" s="152"/>
      <c r="AF113" s="152"/>
      <c r="AG113" s="152" t="s">
        <v>1221</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80">
        <v>55</v>
      </c>
      <c r="B114" s="181" t="s">
        <v>1348</v>
      </c>
      <c r="C114" s="193" t="s">
        <v>1247</v>
      </c>
      <c r="D114" s="182" t="s">
        <v>288</v>
      </c>
      <c r="E114" s="183">
        <v>35</v>
      </c>
      <c r="F114" s="184"/>
      <c r="G114" s="185">
        <f>ROUND(E114*F114,2)</f>
        <v>0</v>
      </c>
      <c r="H114" s="184"/>
      <c r="I114" s="185">
        <f>ROUND(E114*H114,2)</f>
        <v>0</v>
      </c>
      <c r="J114" s="184"/>
      <c r="K114" s="185">
        <f>ROUND(E114*J114,2)</f>
        <v>0</v>
      </c>
      <c r="L114" s="185">
        <v>21</v>
      </c>
      <c r="M114" s="185">
        <f>G114*(1+L114/100)</f>
        <v>0</v>
      </c>
      <c r="N114" s="185">
        <v>0</v>
      </c>
      <c r="O114" s="185">
        <f>ROUND(E114*N114,2)</f>
        <v>0</v>
      </c>
      <c r="P114" s="185">
        <v>0</v>
      </c>
      <c r="Q114" s="185">
        <f>ROUND(E114*P114,2)</f>
        <v>0</v>
      </c>
      <c r="R114" s="185"/>
      <c r="S114" s="185" t="s">
        <v>237</v>
      </c>
      <c r="T114" s="186" t="s">
        <v>238</v>
      </c>
      <c r="U114" s="162">
        <v>0</v>
      </c>
      <c r="V114" s="162">
        <f>ROUND(E114*U114,2)</f>
        <v>0</v>
      </c>
      <c r="W114" s="162"/>
      <c r="X114" s="152"/>
      <c r="Y114" s="152"/>
      <c r="Z114" s="152"/>
      <c r="AA114" s="152"/>
      <c r="AB114" s="152"/>
      <c r="AC114" s="152"/>
      <c r="AD114" s="152"/>
      <c r="AE114" s="152"/>
      <c r="AF114" s="152"/>
      <c r="AG114" s="152" t="s">
        <v>265</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80">
        <v>56</v>
      </c>
      <c r="B115" s="181" t="s">
        <v>1349</v>
      </c>
      <c r="C115" s="193" t="s">
        <v>1250</v>
      </c>
      <c r="D115" s="182" t="s">
        <v>288</v>
      </c>
      <c r="E115" s="183">
        <v>35</v>
      </c>
      <c r="F115" s="184"/>
      <c r="G115" s="185">
        <f>ROUND(E115*F115,2)</f>
        <v>0</v>
      </c>
      <c r="H115" s="184"/>
      <c r="I115" s="185">
        <f>ROUND(E115*H115,2)</f>
        <v>0</v>
      </c>
      <c r="J115" s="184"/>
      <c r="K115" s="185">
        <f>ROUND(E115*J115,2)</f>
        <v>0</v>
      </c>
      <c r="L115" s="185">
        <v>21</v>
      </c>
      <c r="M115" s="185">
        <f>G115*(1+L115/100)</f>
        <v>0</v>
      </c>
      <c r="N115" s="185">
        <v>0</v>
      </c>
      <c r="O115" s="185">
        <f>ROUND(E115*N115,2)</f>
        <v>0</v>
      </c>
      <c r="P115" s="185">
        <v>0</v>
      </c>
      <c r="Q115" s="185">
        <f>ROUND(E115*P115,2)</f>
        <v>0</v>
      </c>
      <c r="R115" s="185"/>
      <c r="S115" s="185" t="s">
        <v>237</v>
      </c>
      <c r="T115" s="186" t="s">
        <v>238</v>
      </c>
      <c r="U115" s="162">
        <v>0</v>
      </c>
      <c r="V115" s="162">
        <f>ROUND(E115*U115,2)</f>
        <v>0</v>
      </c>
      <c r="W115" s="162"/>
      <c r="X115" s="152"/>
      <c r="Y115" s="152"/>
      <c r="Z115" s="152"/>
      <c r="AA115" s="152"/>
      <c r="AB115" s="152"/>
      <c r="AC115" s="152"/>
      <c r="AD115" s="152"/>
      <c r="AE115" s="152"/>
      <c r="AF115" s="152"/>
      <c r="AG115" s="152" t="s">
        <v>265</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3">
        <v>57</v>
      </c>
      <c r="B116" s="174" t="s">
        <v>1350</v>
      </c>
      <c r="C116" s="191" t="s">
        <v>1253</v>
      </c>
      <c r="D116" s="175" t="s">
        <v>288</v>
      </c>
      <c r="E116" s="176">
        <v>35</v>
      </c>
      <c r="F116" s="177"/>
      <c r="G116" s="178">
        <f>ROUND(E116*F116,2)</f>
        <v>0</v>
      </c>
      <c r="H116" s="177"/>
      <c r="I116" s="178">
        <f>ROUND(E116*H116,2)</f>
        <v>0</v>
      </c>
      <c r="J116" s="177"/>
      <c r="K116" s="178">
        <f>ROUND(E116*J116,2)</f>
        <v>0</v>
      </c>
      <c r="L116" s="178">
        <v>21</v>
      </c>
      <c r="M116" s="178">
        <f>G116*(1+L116/100)</f>
        <v>0</v>
      </c>
      <c r="N116" s="178">
        <v>0</v>
      </c>
      <c r="O116" s="178">
        <f>ROUND(E116*N116,2)</f>
        <v>0</v>
      </c>
      <c r="P116" s="178">
        <v>0</v>
      </c>
      <c r="Q116" s="178">
        <f>ROUND(E116*P116,2)</f>
        <v>0</v>
      </c>
      <c r="R116" s="178"/>
      <c r="S116" s="178" t="s">
        <v>237</v>
      </c>
      <c r="T116" s="179" t="s">
        <v>238</v>
      </c>
      <c r="U116" s="162">
        <v>0</v>
      </c>
      <c r="V116" s="162">
        <f>ROUND(E116*U116,2)</f>
        <v>0</v>
      </c>
      <c r="W116" s="162"/>
      <c r="X116" s="152"/>
      <c r="Y116" s="152"/>
      <c r="Z116" s="152"/>
      <c r="AA116" s="152"/>
      <c r="AB116" s="152"/>
      <c r="AC116" s="152"/>
      <c r="AD116" s="152"/>
      <c r="AE116" s="152"/>
      <c r="AF116" s="152"/>
      <c r="AG116" s="152" t="s">
        <v>199</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84" t="s">
        <v>1351</v>
      </c>
      <c r="D117" s="285"/>
      <c r="E117" s="285"/>
      <c r="F117" s="285"/>
      <c r="G117" s="285"/>
      <c r="H117" s="162"/>
      <c r="I117" s="162"/>
      <c r="J117" s="162"/>
      <c r="K117" s="162"/>
      <c r="L117" s="162"/>
      <c r="M117" s="162"/>
      <c r="N117" s="162"/>
      <c r="O117" s="162"/>
      <c r="P117" s="162"/>
      <c r="Q117" s="162"/>
      <c r="R117" s="162"/>
      <c r="S117" s="162"/>
      <c r="T117" s="162"/>
      <c r="U117" s="162"/>
      <c r="V117" s="162"/>
      <c r="W117" s="162"/>
      <c r="X117" s="152"/>
      <c r="Y117" s="152"/>
      <c r="Z117" s="152"/>
      <c r="AA117" s="152"/>
      <c r="AB117" s="152"/>
      <c r="AC117" s="152"/>
      <c r="AD117" s="152"/>
      <c r="AE117" s="152"/>
      <c r="AF117" s="152"/>
      <c r="AG117" s="152" t="s">
        <v>1221</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80">
        <v>58</v>
      </c>
      <c r="B118" s="181" t="s">
        <v>1352</v>
      </c>
      <c r="C118" s="193" t="s">
        <v>1319</v>
      </c>
      <c r="D118" s="182" t="s">
        <v>430</v>
      </c>
      <c r="E118" s="183">
        <v>1</v>
      </c>
      <c r="F118" s="184"/>
      <c r="G118" s="185">
        <f>ROUND(E118*F118,2)</f>
        <v>0</v>
      </c>
      <c r="H118" s="184"/>
      <c r="I118" s="185">
        <f>ROUND(E118*H118,2)</f>
        <v>0</v>
      </c>
      <c r="J118" s="184"/>
      <c r="K118" s="185">
        <f>ROUND(E118*J118,2)</f>
        <v>0</v>
      </c>
      <c r="L118" s="185">
        <v>21</v>
      </c>
      <c r="M118" s="185">
        <f>G118*(1+L118/100)</f>
        <v>0</v>
      </c>
      <c r="N118" s="185">
        <v>0</v>
      </c>
      <c r="O118" s="185">
        <f>ROUND(E118*N118,2)</f>
        <v>0</v>
      </c>
      <c r="P118" s="185">
        <v>0</v>
      </c>
      <c r="Q118" s="185">
        <f>ROUND(E118*P118,2)</f>
        <v>0</v>
      </c>
      <c r="R118" s="185"/>
      <c r="S118" s="185" t="s">
        <v>237</v>
      </c>
      <c r="T118" s="186" t="s">
        <v>238</v>
      </c>
      <c r="U118" s="162">
        <v>0</v>
      </c>
      <c r="V118" s="162">
        <f>ROUND(E118*U118,2)</f>
        <v>0</v>
      </c>
      <c r="W118" s="162"/>
      <c r="X118" s="152"/>
      <c r="Y118" s="152"/>
      <c r="Z118" s="152"/>
      <c r="AA118" s="152"/>
      <c r="AB118" s="152"/>
      <c r="AC118" s="152"/>
      <c r="AD118" s="152"/>
      <c r="AE118" s="152"/>
      <c r="AF118" s="152"/>
      <c r="AG118" s="152" t="s">
        <v>199</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7" t="s">
        <v>192</v>
      </c>
      <c r="B119" s="168" t="s">
        <v>156</v>
      </c>
      <c r="C119" s="190" t="s">
        <v>157</v>
      </c>
      <c r="D119" s="169"/>
      <c r="E119" s="170"/>
      <c r="F119" s="171"/>
      <c r="G119" s="171">
        <f>SUMIF(AG120:AG139,"&lt;&gt;NOR",G120:G139)</f>
        <v>0</v>
      </c>
      <c r="H119" s="171"/>
      <c r="I119" s="171">
        <f>SUM(I120:I139)</f>
        <v>0</v>
      </c>
      <c r="J119" s="171"/>
      <c r="K119" s="171">
        <f>SUM(K120:K139)</f>
        <v>0</v>
      </c>
      <c r="L119" s="171"/>
      <c r="M119" s="171">
        <f>SUM(M120:M139)</f>
        <v>0</v>
      </c>
      <c r="N119" s="171"/>
      <c r="O119" s="171">
        <f>SUM(O120:O139)</f>
        <v>0</v>
      </c>
      <c r="P119" s="171"/>
      <c r="Q119" s="171">
        <f>SUM(Q120:Q139)</f>
        <v>0</v>
      </c>
      <c r="R119" s="171"/>
      <c r="S119" s="171"/>
      <c r="T119" s="172"/>
      <c r="U119" s="166"/>
      <c r="V119" s="166">
        <f>SUM(V120:V139)</f>
        <v>0</v>
      </c>
      <c r="W119" s="166"/>
      <c r="AG119" t="s">
        <v>193</v>
      </c>
    </row>
    <row r="120" spans="1:60" outlineLevel="1" x14ac:dyDescent="0.2">
      <c r="A120" s="180">
        <v>59</v>
      </c>
      <c r="B120" s="181" t="s">
        <v>1353</v>
      </c>
      <c r="C120" s="193" t="s">
        <v>1354</v>
      </c>
      <c r="D120" s="182" t="s">
        <v>386</v>
      </c>
      <c r="E120" s="183">
        <v>2</v>
      </c>
      <c r="F120" s="184"/>
      <c r="G120" s="185">
        <f t="shared" ref="G120:G131" si="0">ROUND(E120*F120,2)</f>
        <v>0</v>
      </c>
      <c r="H120" s="184"/>
      <c r="I120" s="185">
        <f t="shared" ref="I120:I131" si="1">ROUND(E120*H120,2)</f>
        <v>0</v>
      </c>
      <c r="J120" s="184"/>
      <c r="K120" s="185">
        <f t="shared" ref="K120:K131" si="2">ROUND(E120*J120,2)</f>
        <v>0</v>
      </c>
      <c r="L120" s="185">
        <v>21</v>
      </c>
      <c r="M120" s="185">
        <f t="shared" ref="M120:M131" si="3">G120*(1+L120/100)</f>
        <v>0</v>
      </c>
      <c r="N120" s="185">
        <v>0</v>
      </c>
      <c r="O120" s="185">
        <f t="shared" ref="O120:O131" si="4">ROUND(E120*N120,2)</f>
        <v>0</v>
      </c>
      <c r="P120" s="185">
        <v>0</v>
      </c>
      <c r="Q120" s="185">
        <f t="shared" ref="Q120:Q131" si="5">ROUND(E120*P120,2)</f>
        <v>0</v>
      </c>
      <c r="R120" s="185"/>
      <c r="S120" s="185" t="s">
        <v>237</v>
      </c>
      <c r="T120" s="186" t="s">
        <v>238</v>
      </c>
      <c r="U120" s="162">
        <v>0</v>
      </c>
      <c r="V120" s="162">
        <f t="shared" ref="V120:V131" si="6">ROUND(E120*U120,2)</f>
        <v>0</v>
      </c>
      <c r="W120" s="162"/>
      <c r="X120" s="152"/>
      <c r="Y120" s="152"/>
      <c r="Z120" s="152"/>
      <c r="AA120" s="152"/>
      <c r="AB120" s="152"/>
      <c r="AC120" s="152"/>
      <c r="AD120" s="152"/>
      <c r="AE120" s="152"/>
      <c r="AF120" s="152"/>
      <c r="AG120" s="152" t="s">
        <v>265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80">
        <v>60</v>
      </c>
      <c r="B121" s="181" t="s">
        <v>1355</v>
      </c>
      <c r="C121" s="193" t="s">
        <v>1356</v>
      </c>
      <c r="D121" s="182" t="s">
        <v>386</v>
      </c>
      <c r="E121" s="183">
        <v>2</v>
      </c>
      <c r="F121" s="184"/>
      <c r="G121" s="185">
        <f t="shared" si="0"/>
        <v>0</v>
      </c>
      <c r="H121" s="184"/>
      <c r="I121" s="185">
        <f t="shared" si="1"/>
        <v>0</v>
      </c>
      <c r="J121" s="184"/>
      <c r="K121" s="185">
        <f t="shared" si="2"/>
        <v>0</v>
      </c>
      <c r="L121" s="185">
        <v>21</v>
      </c>
      <c r="M121" s="185">
        <f t="shared" si="3"/>
        <v>0</v>
      </c>
      <c r="N121" s="185">
        <v>0</v>
      </c>
      <c r="O121" s="185">
        <f t="shared" si="4"/>
        <v>0</v>
      </c>
      <c r="P121" s="185">
        <v>0</v>
      </c>
      <c r="Q121" s="185">
        <f t="shared" si="5"/>
        <v>0</v>
      </c>
      <c r="R121" s="185"/>
      <c r="S121" s="185" t="s">
        <v>237</v>
      </c>
      <c r="T121" s="186" t="s">
        <v>238</v>
      </c>
      <c r="U121" s="162">
        <v>0</v>
      </c>
      <c r="V121" s="162">
        <f t="shared" si="6"/>
        <v>0</v>
      </c>
      <c r="W121" s="162"/>
      <c r="X121" s="152"/>
      <c r="Y121" s="152"/>
      <c r="Z121" s="152"/>
      <c r="AA121" s="152"/>
      <c r="AB121" s="152"/>
      <c r="AC121" s="152"/>
      <c r="AD121" s="152"/>
      <c r="AE121" s="152"/>
      <c r="AF121" s="152"/>
      <c r="AG121" s="152" t="s">
        <v>265</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80">
        <v>61</v>
      </c>
      <c r="B122" s="181" t="s">
        <v>1357</v>
      </c>
      <c r="C122" s="193" t="s">
        <v>1358</v>
      </c>
      <c r="D122" s="182" t="s">
        <v>386</v>
      </c>
      <c r="E122" s="183">
        <v>1</v>
      </c>
      <c r="F122" s="184"/>
      <c r="G122" s="185">
        <f t="shared" si="0"/>
        <v>0</v>
      </c>
      <c r="H122" s="184"/>
      <c r="I122" s="185">
        <f t="shared" si="1"/>
        <v>0</v>
      </c>
      <c r="J122" s="184"/>
      <c r="K122" s="185">
        <f t="shared" si="2"/>
        <v>0</v>
      </c>
      <c r="L122" s="185">
        <v>21</v>
      </c>
      <c r="M122" s="185">
        <f t="shared" si="3"/>
        <v>0</v>
      </c>
      <c r="N122" s="185">
        <v>0</v>
      </c>
      <c r="O122" s="185">
        <f t="shared" si="4"/>
        <v>0</v>
      </c>
      <c r="P122" s="185">
        <v>0</v>
      </c>
      <c r="Q122" s="185">
        <f t="shared" si="5"/>
        <v>0</v>
      </c>
      <c r="R122" s="185"/>
      <c r="S122" s="185" t="s">
        <v>237</v>
      </c>
      <c r="T122" s="186" t="s">
        <v>238</v>
      </c>
      <c r="U122" s="162">
        <v>0</v>
      </c>
      <c r="V122" s="162">
        <f t="shared" si="6"/>
        <v>0</v>
      </c>
      <c r="W122" s="162"/>
      <c r="X122" s="152"/>
      <c r="Y122" s="152"/>
      <c r="Z122" s="152"/>
      <c r="AA122" s="152"/>
      <c r="AB122" s="152"/>
      <c r="AC122" s="152"/>
      <c r="AD122" s="152"/>
      <c r="AE122" s="152"/>
      <c r="AF122" s="152"/>
      <c r="AG122" s="152" t="s">
        <v>265</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80">
        <v>62</v>
      </c>
      <c r="B123" s="181" t="s">
        <v>1359</v>
      </c>
      <c r="C123" s="193" t="s">
        <v>1360</v>
      </c>
      <c r="D123" s="182" t="s">
        <v>386</v>
      </c>
      <c r="E123" s="183">
        <v>1</v>
      </c>
      <c r="F123" s="184"/>
      <c r="G123" s="185">
        <f t="shared" si="0"/>
        <v>0</v>
      </c>
      <c r="H123" s="184"/>
      <c r="I123" s="185">
        <f t="shared" si="1"/>
        <v>0</v>
      </c>
      <c r="J123" s="184"/>
      <c r="K123" s="185">
        <f t="shared" si="2"/>
        <v>0</v>
      </c>
      <c r="L123" s="185">
        <v>21</v>
      </c>
      <c r="M123" s="185">
        <f t="shared" si="3"/>
        <v>0</v>
      </c>
      <c r="N123" s="185">
        <v>0</v>
      </c>
      <c r="O123" s="185">
        <f t="shared" si="4"/>
        <v>0</v>
      </c>
      <c r="P123" s="185">
        <v>0</v>
      </c>
      <c r="Q123" s="185">
        <f t="shared" si="5"/>
        <v>0</v>
      </c>
      <c r="R123" s="185"/>
      <c r="S123" s="185" t="s">
        <v>237</v>
      </c>
      <c r="T123" s="186" t="s">
        <v>238</v>
      </c>
      <c r="U123" s="162">
        <v>0</v>
      </c>
      <c r="V123" s="162">
        <f t="shared" si="6"/>
        <v>0</v>
      </c>
      <c r="W123" s="162"/>
      <c r="X123" s="152"/>
      <c r="Y123" s="152"/>
      <c r="Z123" s="152"/>
      <c r="AA123" s="152"/>
      <c r="AB123" s="152"/>
      <c r="AC123" s="152"/>
      <c r="AD123" s="152"/>
      <c r="AE123" s="152"/>
      <c r="AF123" s="152"/>
      <c r="AG123" s="152" t="s">
        <v>265</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80">
        <v>63</v>
      </c>
      <c r="B124" s="181" t="s">
        <v>1361</v>
      </c>
      <c r="C124" s="193" t="s">
        <v>1362</v>
      </c>
      <c r="D124" s="182" t="s">
        <v>386</v>
      </c>
      <c r="E124" s="183">
        <v>1</v>
      </c>
      <c r="F124" s="184"/>
      <c r="G124" s="185">
        <f t="shared" si="0"/>
        <v>0</v>
      </c>
      <c r="H124" s="184"/>
      <c r="I124" s="185">
        <f t="shared" si="1"/>
        <v>0</v>
      </c>
      <c r="J124" s="184"/>
      <c r="K124" s="185">
        <f t="shared" si="2"/>
        <v>0</v>
      </c>
      <c r="L124" s="185">
        <v>21</v>
      </c>
      <c r="M124" s="185">
        <f t="shared" si="3"/>
        <v>0</v>
      </c>
      <c r="N124" s="185">
        <v>0</v>
      </c>
      <c r="O124" s="185">
        <f t="shared" si="4"/>
        <v>0</v>
      </c>
      <c r="P124" s="185">
        <v>0</v>
      </c>
      <c r="Q124" s="185">
        <f t="shared" si="5"/>
        <v>0</v>
      </c>
      <c r="R124" s="185"/>
      <c r="S124" s="185" t="s">
        <v>237</v>
      </c>
      <c r="T124" s="186" t="s">
        <v>238</v>
      </c>
      <c r="U124" s="162">
        <v>0</v>
      </c>
      <c r="V124" s="162">
        <f t="shared" si="6"/>
        <v>0</v>
      </c>
      <c r="W124" s="162"/>
      <c r="X124" s="152"/>
      <c r="Y124" s="152"/>
      <c r="Z124" s="152"/>
      <c r="AA124" s="152"/>
      <c r="AB124" s="152"/>
      <c r="AC124" s="152"/>
      <c r="AD124" s="152"/>
      <c r="AE124" s="152"/>
      <c r="AF124" s="152"/>
      <c r="AG124" s="152" t="s">
        <v>265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80">
        <v>64</v>
      </c>
      <c r="B125" s="181" t="s">
        <v>1363</v>
      </c>
      <c r="C125" s="193" t="s">
        <v>1364</v>
      </c>
      <c r="D125" s="182" t="s">
        <v>386</v>
      </c>
      <c r="E125" s="183">
        <v>3</v>
      </c>
      <c r="F125" s="184"/>
      <c r="G125" s="185">
        <f t="shared" si="0"/>
        <v>0</v>
      </c>
      <c r="H125" s="184"/>
      <c r="I125" s="185">
        <f t="shared" si="1"/>
        <v>0</v>
      </c>
      <c r="J125" s="184"/>
      <c r="K125" s="185">
        <f t="shared" si="2"/>
        <v>0</v>
      </c>
      <c r="L125" s="185">
        <v>21</v>
      </c>
      <c r="M125" s="185">
        <f t="shared" si="3"/>
        <v>0</v>
      </c>
      <c r="N125" s="185">
        <v>0</v>
      </c>
      <c r="O125" s="185">
        <f t="shared" si="4"/>
        <v>0</v>
      </c>
      <c r="P125" s="185">
        <v>0</v>
      </c>
      <c r="Q125" s="185">
        <f t="shared" si="5"/>
        <v>0</v>
      </c>
      <c r="R125" s="185"/>
      <c r="S125" s="185" t="s">
        <v>237</v>
      </c>
      <c r="T125" s="186" t="s">
        <v>238</v>
      </c>
      <c r="U125" s="162">
        <v>0</v>
      </c>
      <c r="V125" s="162">
        <f t="shared" si="6"/>
        <v>0</v>
      </c>
      <c r="W125" s="162"/>
      <c r="X125" s="152"/>
      <c r="Y125" s="152"/>
      <c r="Z125" s="152"/>
      <c r="AA125" s="152"/>
      <c r="AB125" s="152"/>
      <c r="AC125" s="152"/>
      <c r="AD125" s="152"/>
      <c r="AE125" s="152"/>
      <c r="AF125" s="152"/>
      <c r="AG125" s="152" t="s">
        <v>199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80">
        <v>65</v>
      </c>
      <c r="B126" s="181" t="s">
        <v>1365</v>
      </c>
      <c r="C126" s="193" t="s">
        <v>1366</v>
      </c>
      <c r="D126" s="182" t="s">
        <v>386</v>
      </c>
      <c r="E126" s="183">
        <v>3</v>
      </c>
      <c r="F126" s="184"/>
      <c r="G126" s="185">
        <f t="shared" si="0"/>
        <v>0</v>
      </c>
      <c r="H126" s="184"/>
      <c r="I126" s="185">
        <f t="shared" si="1"/>
        <v>0</v>
      </c>
      <c r="J126" s="184"/>
      <c r="K126" s="185">
        <f t="shared" si="2"/>
        <v>0</v>
      </c>
      <c r="L126" s="185">
        <v>21</v>
      </c>
      <c r="M126" s="185">
        <f t="shared" si="3"/>
        <v>0</v>
      </c>
      <c r="N126" s="185">
        <v>0</v>
      </c>
      <c r="O126" s="185">
        <f t="shared" si="4"/>
        <v>0</v>
      </c>
      <c r="P126" s="185">
        <v>0</v>
      </c>
      <c r="Q126" s="185">
        <f t="shared" si="5"/>
        <v>0</v>
      </c>
      <c r="R126" s="185"/>
      <c r="S126" s="185" t="s">
        <v>237</v>
      </c>
      <c r="T126" s="186" t="s">
        <v>238</v>
      </c>
      <c r="U126" s="162">
        <v>0</v>
      </c>
      <c r="V126" s="162">
        <f t="shared" si="6"/>
        <v>0</v>
      </c>
      <c r="W126" s="162"/>
      <c r="X126" s="152"/>
      <c r="Y126" s="152"/>
      <c r="Z126" s="152"/>
      <c r="AA126" s="152"/>
      <c r="AB126" s="152"/>
      <c r="AC126" s="152"/>
      <c r="AD126" s="152"/>
      <c r="AE126" s="152"/>
      <c r="AF126" s="152"/>
      <c r="AG126" s="152" t="s">
        <v>199</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80">
        <v>66</v>
      </c>
      <c r="B127" s="181" t="s">
        <v>1367</v>
      </c>
      <c r="C127" s="193" t="s">
        <v>1368</v>
      </c>
      <c r="D127" s="182" t="s">
        <v>288</v>
      </c>
      <c r="E127" s="183">
        <v>40</v>
      </c>
      <c r="F127" s="184"/>
      <c r="G127" s="185">
        <f t="shared" si="0"/>
        <v>0</v>
      </c>
      <c r="H127" s="184"/>
      <c r="I127" s="185">
        <f t="shared" si="1"/>
        <v>0</v>
      </c>
      <c r="J127" s="184"/>
      <c r="K127" s="185">
        <f t="shared" si="2"/>
        <v>0</v>
      </c>
      <c r="L127" s="185">
        <v>21</v>
      </c>
      <c r="M127" s="185">
        <f t="shared" si="3"/>
        <v>0</v>
      </c>
      <c r="N127" s="185">
        <v>0</v>
      </c>
      <c r="O127" s="185">
        <f t="shared" si="4"/>
        <v>0</v>
      </c>
      <c r="P127" s="185">
        <v>0</v>
      </c>
      <c r="Q127" s="185">
        <f t="shared" si="5"/>
        <v>0</v>
      </c>
      <c r="R127" s="185"/>
      <c r="S127" s="185" t="s">
        <v>237</v>
      </c>
      <c r="T127" s="186" t="s">
        <v>238</v>
      </c>
      <c r="U127" s="162">
        <v>0</v>
      </c>
      <c r="V127" s="162">
        <f t="shared" si="6"/>
        <v>0</v>
      </c>
      <c r="W127" s="162"/>
      <c r="X127" s="152"/>
      <c r="Y127" s="152"/>
      <c r="Z127" s="152"/>
      <c r="AA127" s="152"/>
      <c r="AB127" s="152"/>
      <c r="AC127" s="152"/>
      <c r="AD127" s="152"/>
      <c r="AE127" s="152"/>
      <c r="AF127" s="152"/>
      <c r="AG127" s="152" t="s">
        <v>265</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80">
        <v>67</v>
      </c>
      <c r="B128" s="181" t="s">
        <v>1369</v>
      </c>
      <c r="C128" s="193" t="s">
        <v>1370</v>
      </c>
      <c r="D128" s="182" t="s">
        <v>288</v>
      </c>
      <c r="E128" s="183">
        <v>40</v>
      </c>
      <c r="F128" s="184"/>
      <c r="G128" s="185">
        <f t="shared" si="0"/>
        <v>0</v>
      </c>
      <c r="H128" s="184"/>
      <c r="I128" s="185">
        <f t="shared" si="1"/>
        <v>0</v>
      </c>
      <c r="J128" s="184"/>
      <c r="K128" s="185">
        <f t="shared" si="2"/>
        <v>0</v>
      </c>
      <c r="L128" s="185">
        <v>21</v>
      </c>
      <c r="M128" s="185">
        <f t="shared" si="3"/>
        <v>0</v>
      </c>
      <c r="N128" s="185">
        <v>0</v>
      </c>
      <c r="O128" s="185">
        <f t="shared" si="4"/>
        <v>0</v>
      </c>
      <c r="P128" s="185">
        <v>0</v>
      </c>
      <c r="Q128" s="185">
        <f t="shared" si="5"/>
        <v>0</v>
      </c>
      <c r="R128" s="185"/>
      <c r="S128" s="185" t="s">
        <v>237</v>
      </c>
      <c r="T128" s="186" t="s">
        <v>238</v>
      </c>
      <c r="U128" s="162">
        <v>0</v>
      </c>
      <c r="V128" s="162">
        <f t="shared" si="6"/>
        <v>0</v>
      </c>
      <c r="W128" s="162"/>
      <c r="X128" s="152"/>
      <c r="Y128" s="152"/>
      <c r="Z128" s="152"/>
      <c r="AA128" s="152"/>
      <c r="AB128" s="152"/>
      <c r="AC128" s="152"/>
      <c r="AD128" s="152"/>
      <c r="AE128" s="152"/>
      <c r="AF128" s="152"/>
      <c r="AG128" s="152" t="s">
        <v>265</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80">
        <v>68</v>
      </c>
      <c r="B129" s="181" t="s">
        <v>1371</v>
      </c>
      <c r="C129" s="193" t="s">
        <v>1372</v>
      </c>
      <c r="D129" s="182" t="s">
        <v>288</v>
      </c>
      <c r="E129" s="183">
        <v>40</v>
      </c>
      <c r="F129" s="184"/>
      <c r="G129" s="185">
        <f t="shared" si="0"/>
        <v>0</v>
      </c>
      <c r="H129" s="184"/>
      <c r="I129" s="185">
        <f t="shared" si="1"/>
        <v>0</v>
      </c>
      <c r="J129" s="184"/>
      <c r="K129" s="185">
        <f t="shared" si="2"/>
        <v>0</v>
      </c>
      <c r="L129" s="185">
        <v>21</v>
      </c>
      <c r="M129" s="185">
        <f t="shared" si="3"/>
        <v>0</v>
      </c>
      <c r="N129" s="185">
        <v>0</v>
      </c>
      <c r="O129" s="185">
        <f t="shared" si="4"/>
        <v>0</v>
      </c>
      <c r="P129" s="185">
        <v>0</v>
      </c>
      <c r="Q129" s="185">
        <f t="shared" si="5"/>
        <v>0</v>
      </c>
      <c r="R129" s="185"/>
      <c r="S129" s="185" t="s">
        <v>237</v>
      </c>
      <c r="T129" s="186" t="s">
        <v>238</v>
      </c>
      <c r="U129" s="162">
        <v>0</v>
      </c>
      <c r="V129" s="162">
        <f t="shared" si="6"/>
        <v>0</v>
      </c>
      <c r="W129" s="162"/>
      <c r="X129" s="152"/>
      <c r="Y129" s="152"/>
      <c r="Z129" s="152"/>
      <c r="AA129" s="152"/>
      <c r="AB129" s="152"/>
      <c r="AC129" s="152"/>
      <c r="AD129" s="152"/>
      <c r="AE129" s="152"/>
      <c r="AF129" s="152"/>
      <c r="AG129" s="152" t="s">
        <v>199</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80">
        <v>69</v>
      </c>
      <c r="B130" s="181" t="s">
        <v>1373</v>
      </c>
      <c r="C130" s="193" t="s">
        <v>1374</v>
      </c>
      <c r="D130" s="182" t="s">
        <v>288</v>
      </c>
      <c r="E130" s="183">
        <v>40</v>
      </c>
      <c r="F130" s="184"/>
      <c r="G130" s="185">
        <f t="shared" si="0"/>
        <v>0</v>
      </c>
      <c r="H130" s="184"/>
      <c r="I130" s="185">
        <f t="shared" si="1"/>
        <v>0</v>
      </c>
      <c r="J130" s="184"/>
      <c r="K130" s="185">
        <f t="shared" si="2"/>
        <v>0</v>
      </c>
      <c r="L130" s="185">
        <v>21</v>
      </c>
      <c r="M130" s="185">
        <f t="shared" si="3"/>
        <v>0</v>
      </c>
      <c r="N130" s="185">
        <v>0</v>
      </c>
      <c r="O130" s="185">
        <f t="shared" si="4"/>
        <v>0</v>
      </c>
      <c r="P130" s="185">
        <v>0</v>
      </c>
      <c r="Q130" s="185">
        <f t="shared" si="5"/>
        <v>0</v>
      </c>
      <c r="R130" s="185"/>
      <c r="S130" s="185" t="s">
        <v>237</v>
      </c>
      <c r="T130" s="186" t="s">
        <v>238</v>
      </c>
      <c r="U130" s="162">
        <v>0</v>
      </c>
      <c r="V130" s="162">
        <f t="shared" si="6"/>
        <v>0</v>
      </c>
      <c r="W130" s="162"/>
      <c r="X130" s="152"/>
      <c r="Y130" s="152"/>
      <c r="Z130" s="152"/>
      <c r="AA130" s="152"/>
      <c r="AB130" s="152"/>
      <c r="AC130" s="152"/>
      <c r="AD130" s="152"/>
      <c r="AE130" s="152"/>
      <c r="AF130" s="152"/>
      <c r="AG130" s="152" t="s">
        <v>265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73">
        <v>70</v>
      </c>
      <c r="B131" s="174" t="s">
        <v>1375</v>
      </c>
      <c r="C131" s="191" t="s">
        <v>1241</v>
      </c>
      <c r="D131" s="175" t="s">
        <v>386</v>
      </c>
      <c r="E131" s="176">
        <v>8</v>
      </c>
      <c r="F131" s="177"/>
      <c r="G131" s="178">
        <f t="shared" si="0"/>
        <v>0</v>
      </c>
      <c r="H131" s="177"/>
      <c r="I131" s="178">
        <f t="shared" si="1"/>
        <v>0</v>
      </c>
      <c r="J131" s="177"/>
      <c r="K131" s="178">
        <f t="shared" si="2"/>
        <v>0</v>
      </c>
      <c r="L131" s="178">
        <v>21</v>
      </c>
      <c r="M131" s="178">
        <f t="shared" si="3"/>
        <v>0</v>
      </c>
      <c r="N131" s="178">
        <v>0</v>
      </c>
      <c r="O131" s="178">
        <f t="shared" si="4"/>
        <v>0</v>
      </c>
      <c r="P131" s="178">
        <v>0</v>
      </c>
      <c r="Q131" s="178">
        <f t="shared" si="5"/>
        <v>0</v>
      </c>
      <c r="R131" s="178"/>
      <c r="S131" s="178" t="s">
        <v>237</v>
      </c>
      <c r="T131" s="179" t="s">
        <v>238</v>
      </c>
      <c r="U131" s="162">
        <v>0</v>
      </c>
      <c r="V131" s="162">
        <f t="shared" si="6"/>
        <v>0</v>
      </c>
      <c r="W131" s="162"/>
      <c r="X131" s="152"/>
      <c r="Y131" s="152"/>
      <c r="Z131" s="152"/>
      <c r="AA131" s="152"/>
      <c r="AB131" s="152"/>
      <c r="AC131" s="152"/>
      <c r="AD131" s="152"/>
      <c r="AE131" s="152"/>
      <c r="AF131" s="152"/>
      <c r="AG131" s="152" t="s">
        <v>199</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84" t="s">
        <v>1376</v>
      </c>
      <c r="D132" s="285"/>
      <c r="E132" s="285"/>
      <c r="F132" s="285"/>
      <c r="G132" s="285"/>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1221</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73">
        <v>71</v>
      </c>
      <c r="B133" s="174" t="s">
        <v>1377</v>
      </c>
      <c r="C133" s="191" t="s">
        <v>1314</v>
      </c>
      <c r="D133" s="175" t="s">
        <v>386</v>
      </c>
      <c r="E133" s="176">
        <v>7</v>
      </c>
      <c r="F133" s="177"/>
      <c r="G133" s="178">
        <f>ROUND(E133*F133,2)</f>
        <v>0</v>
      </c>
      <c r="H133" s="177"/>
      <c r="I133" s="178">
        <f>ROUND(E133*H133,2)</f>
        <v>0</v>
      </c>
      <c r="J133" s="177"/>
      <c r="K133" s="178">
        <f>ROUND(E133*J133,2)</f>
        <v>0</v>
      </c>
      <c r="L133" s="178">
        <v>21</v>
      </c>
      <c r="M133" s="178">
        <f>G133*(1+L133/100)</f>
        <v>0</v>
      </c>
      <c r="N133" s="178">
        <v>0</v>
      </c>
      <c r="O133" s="178">
        <f>ROUND(E133*N133,2)</f>
        <v>0</v>
      </c>
      <c r="P133" s="178">
        <v>0</v>
      </c>
      <c r="Q133" s="178">
        <f>ROUND(E133*P133,2)</f>
        <v>0</v>
      </c>
      <c r="R133" s="178"/>
      <c r="S133" s="178" t="s">
        <v>237</v>
      </c>
      <c r="T133" s="179" t="s">
        <v>238</v>
      </c>
      <c r="U133" s="162">
        <v>0</v>
      </c>
      <c r="V133" s="162">
        <f>ROUND(E133*U133,2)</f>
        <v>0</v>
      </c>
      <c r="W133" s="162"/>
      <c r="X133" s="152"/>
      <c r="Y133" s="152"/>
      <c r="Z133" s="152"/>
      <c r="AA133" s="152"/>
      <c r="AB133" s="152"/>
      <c r="AC133" s="152"/>
      <c r="AD133" s="152"/>
      <c r="AE133" s="152"/>
      <c r="AF133" s="152"/>
      <c r="AG133" s="152" t="s">
        <v>265</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84" t="s">
        <v>1376</v>
      </c>
      <c r="D134" s="285"/>
      <c r="E134" s="285"/>
      <c r="F134" s="285"/>
      <c r="G134" s="285"/>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1221</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80">
        <v>72</v>
      </c>
      <c r="B135" s="181" t="s">
        <v>1378</v>
      </c>
      <c r="C135" s="193" t="s">
        <v>1247</v>
      </c>
      <c r="D135" s="182" t="s">
        <v>288</v>
      </c>
      <c r="E135" s="183">
        <v>20</v>
      </c>
      <c r="F135" s="184"/>
      <c r="G135" s="185">
        <f>ROUND(E135*F135,2)</f>
        <v>0</v>
      </c>
      <c r="H135" s="184"/>
      <c r="I135" s="185">
        <f>ROUND(E135*H135,2)</f>
        <v>0</v>
      </c>
      <c r="J135" s="184"/>
      <c r="K135" s="185">
        <f>ROUND(E135*J135,2)</f>
        <v>0</v>
      </c>
      <c r="L135" s="185">
        <v>21</v>
      </c>
      <c r="M135" s="185">
        <f>G135*(1+L135/100)</f>
        <v>0</v>
      </c>
      <c r="N135" s="185">
        <v>0</v>
      </c>
      <c r="O135" s="185">
        <f>ROUND(E135*N135,2)</f>
        <v>0</v>
      </c>
      <c r="P135" s="185">
        <v>0</v>
      </c>
      <c r="Q135" s="185">
        <f>ROUND(E135*P135,2)</f>
        <v>0</v>
      </c>
      <c r="R135" s="185"/>
      <c r="S135" s="185" t="s">
        <v>237</v>
      </c>
      <c r="T135" s="186" t="s">
        <v>238</v>
      </c>
      <c r="U135" s="162">
        <v>0</v>
      </c>
      <c r="V135" s="162">
        <f>ROUND(E135*U135,2)</f>
        <v>0</v>
      </c>
      <c r="W135" s="162"/>
      <c r="X135" s="152"/>
      <c r="Y135" s="152"/>
      <c r="Z135" s="152"/>
      <c r="AA135" s="152"/>
      <c r="AB135" s="152"/>
      <c r="AC135" s="152"/>
      <c r="AD135" s="152"/>
      <c r="AE135" s="152"/>
      <c r="AF135" s="152"/>
      <c r="AG135" s="152" t="s">
        <v>265</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80">
        <v>73</v>
      </c>
      <c r="B136" s="181" t="s">
        <v>1379</v>
      </c>
      <c r="C136" s="193" t="s">
        <v>1250</v>
      </c>
      <c r="D136" s="182" t="s">
        <v>288</v>
      </c>
      <c r="E136" s="183">
        <v>20</v>
      </c>
      <c r="F136" s="184"/>
      <c r="G136" s="185">
        <f>ROUND(E136*F136,2)</f>
        <v>0</v>
      </c>
      <c r="H136" s="184"/>
      <c r="I136" s="185">
        <f>ROUND(E136*H136,2)</f>
        <v>0</v>
      </c>
      <c r="J136" s="184"/>
      <c r="K136" s="185">
        <f>ROUND(E136*J136,2)</f>
        <v>0</v>
      </c>
      <c r="L136" s="185">
        <v>21</v>
      </c>
      <c r="M136" s="185">
        <f>G136*(1+L136/100)</f>
        <v>0</v>
      </c>
      <c r="N136" s="185">
        <v>0</v>
      </c>
      <c r="O136" s="185">
        <f>ROUND(E136*N136,2)</f>
        <v>0</v>
      </c>
      <c r="P136" s="185">
        <v>0</v>
      </c>
      <c r="Q136" s="185">
        <f>ROUND(E136*P136,2)</f>
        <v>0</v>
      </c>
      <c r="R136" s="185"/>
      <c r="S136" s="185" t="s">
        <v>237</v>
      </c>
      <c r="T136" s="186" t="s">
        <v>238</v>
      </c>
      <c r="U136" s="162">
        <v>0</v>
      </c>
      <c r="V136" s="162">
        <f>ROUND(E136*U136,2)</f>
        <v>0</v>
      </c>
      <c r="W136" s="162"/>
      <c r="X136" s="152"/>
      <c r="Y136" s="152"/>
      <c r="Z136" s="152"/>
      <c r="AA136" s="152"/>
      <c r="AB136" s="152"/>
      <c r="AC136" s="152"/>
      <c r="AD136" s="152"/>
      <c r="AE136" s="152"/>
      <c r="AF136" s="152"/>
      <c r="AG136" s="152" t="s">
        <v>265</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3">
        <v>74</v>
      </c>
      <c r="B137" s="174" t="s">
        <v>1380</v>
      </c>
      <c r="C137" s="191" t="s">
        <v>1253</v>
      </c>
      <c r="D137" s="175" t="s">
        <v>288</v>
      </c>
      <c r="E137" s="176">
        <v>20</v>
      </c>
      <c r="F137" s="177"/>
      <c r="G137" s="178">
        <f>ROUND(E137*F137,2)</f>
        <v>0</v>
      </c>
      <c r="H137" s="177"/>
      <c r="I137" s="178">
        <f>ROUND(E137*H137,2)</f>
        <v>0</v>
      </c>
      <c r="J137" s="177"/>
      <c r="K137" s="178">
        <f>ROUND(E137*J137,2)</f>
        <v>0</v>
      </c>
      <c r="L137" s="178">
        <v>21</v>
      </c>
      <c r="M137" s="178">
        <f>G137*(1+L137/100)</f>
        <v>0</v>
      </c>
      <c r="N137" s="178">
        <v>0</v>
      </c>
      <c r="O137" s="178">
        <f>ROUND(E137*N137,2)</f>
        <v>0</v>
      </c>
      <c r="P137" s="178">
        <v>0</v>
      </c>
      <c r="Q137" s="178">
        <f>ROUND(E137*P137,2)</f>
        <v>0</v>
      </c>
      <c r="R137" s="178"/>
      <c r="S137" s="178" t="s">
        <v>237</v>
      </c>
      <c r="T137" s="179" t="s">
        <v>238</v>
      </c>
      <c r="U137" s="162">
        <v>0</v>
      </c>
      <c r="V137" s="162">
        <f>ROUND(E137*U137,2)</f>
        <v>0</v>
      </c>
      <c r="W137" s="162"/>
      <c r="X137" s="152"/>
      <c r="Y137" s="152"/>
      <c r="Z137" s="152"/>
      <c r="AA137" s="152"/>
      <c r="AB137" s="152"/>
      <c r="AC137" s="152"/>
      <c r="AD137" s="152"/>
      <c r="AE137" s="152"/>
      <c r="AF137" s="152"/>
      <c r="AG137" s="152" t="s">
        <v>199</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84" t="s">
        <v>1381</v>
      </c>
      <c r="D138" s="285"/>
      <c r="E138" s="285"/>
      <c r="F138" s="285"/>
      <c r="G138" s="285"/>
      <c r="H138" s="162"/>
      <c r="I138" s="162"/>
      <c r="J138" s="162"/>
      <c r="K138" s="162"/>
      <c r="L138" s="162"/>
      <c r="M138" s="162"/>
      <c r="N138" s="162"/>
      <c r="O138" s="162"/>
      <c r="P138" s="162"/>
      <c r="Q138" s="162"/>
      <c r="R138" s="162"/>
      <c r="S138" s="162"/>
      <c r="T138" s="162"/>
      <c r="U138" s="162"/>
      <c r="V138" s="162"/>
      <c r="W138" s="162"/>
      <c r="X138" s="152"/>
      <c r="Y138" s="152"/>
      <c r="Z138" s="152"/>
      <c r="AA138" s="152"/>
      <c r="AB138" s="152"/>
      <c r="AC138" s="152"/>
      <c r="AD138" s="152"/>
      <c r="AE138" s="152"/>
      <c r="AF138" s="152"/>
      <c r="AG138" s="152" t="s">
        <v>1221</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80">
        <v>75</v>
      </c>
      <c r="B139" s="181" t="s">
        <v>1382</v>
      </c>
      <c r="C139" s="193" t="s">
        <v>1319</v>
      </c>
      <c r="D139" s="182" t="s">
        <v>430</v>
      </c>
      <c r="E139" s="183">
        <v>1</v>
      </c>
      <c r="F139" s="184"/>
      <c r="G139" s="185">
        <f>ROUND(E139*F139,2)</f>
        <v>0</v>
      </c>
      <c r="H139" s="184"/>
      <c r="I139" s="185">
        <f>ROUND(E139*H139,2)</f>
        <v>0</v>
      </c>
      <c r="J139" s="184"/>
      <c r="K139" s="185">
        <f>ROUND(E139*J139,2)</f>
        <v>0</v>
      </c>
      <c r="L139" s="185">
        <v>21</v>
      </c>
      <c r="M139" s="185">
        <f>G139*(1+L139/100)</f>
        <v>0</v>
      </c>
      <c r="N139" s="185">
        <v>0</v>
      </c>
      <c r="O139" s="185">
        <f>ROUND(E139*N139,2)</f>
        <v>0</v>
      </c>
      <c r="P139" s="185">
        <v>0</v>
      </c>
      <c r="Q139" s="185">
        <f>ROUND(E139*P139,2)</f>
        <v>0</v>
      </c>
      <c r="R139" s="185"/>
      <c r="S139" s="185" t="s">
        <v>237</v>
      </c>
      <c r="T139" s="186" t="s">
        <v>238</v>
      </c>
      <c r="U139" s="162">
        <v>0</v>
      </c>
      <c r="V139" s="162">
        <f>ROUND(E139*U139,2)</f>
        <v>0</v>
      </c>
      <c r="W139" s="162"/>
      <c r="X139" s="152"/>
      <c r="Y139" s="152"/>
      <c r="Z139" s="152"/>
      <c r="AA139" s="152"/>
      <c r="AB139" s="152"/>
      <c r="AC139" s="152"/>
      <c r="AD139" s="152"/>
      <c r="AE139" s="152"/>
      <c r="AF139" s="152"/>
      <c r="AG139" s="152" t="s">
        <v>199</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x14ac:dyDescent="0.2">
      <c r="A140" s="167" t="s">
        <v>192</v>
      </c>
      <c r="B140" s="168" t="s">
        <v>142</v>
      </c>
      <c r="C140" s="190" t="s">
        <v>143</v>
      </c>
      <c r="D140" s="169"/>
      <c r="E140" s="170"/>
      <c r="F140" s="171"/>
      <c r="G140" s="171">
        <f>SUMIF(AG141:AG215,"&lt;&gt;NOR",G141:G215)</f>
        <v>0</v>
      </c>
      <c r="H140" s="171"/>
      <c r="I140" s="171">
        <f>SUM(I141:I215)</f>
        <v>0</v>
      </c>
      <c r="J140" s="171"/>
      <c r="K140" s="171">
        <f>SUM(K141:K215)</f>
        <v>0</v>
      </c>
      <c r="L140" s="171"/>
      <c r="M140" s="171">
        <f>SUM(M141:M215)</f>
        <v>0</v>
      </c>
      <c r="N140" s="171"/>
      <c r="O140" s="171">
        <f>SUM(O141:O215)</f>
        <v>0</v>
      </c>
      <c r="P140" s="171"/>
      <c r="Q140" s="171">
        <f>SUM(Q141:Q215)</f>
        <v>0</v>
      </c>
      <c r="R140" s="171"/>
      <c r="S140" s="171"/>
      <c r="T140" s="172"/>
      <c r="U140" s="166"/>
      <c r="V140" s="166">
        <f>SUM(V141:V215)</f>
        <v>0</v>
      </c>
      <c r="W140" s="166"/>
      <c r="AG140" t="s">
        <v>193</v>
      </c>
    </row>
    <row r="141" spans="1:60" outlineLevel="1" x14ac:dyDescent="0.2">
      <c r="A141" s="180">
        <v>76</v>
      </c>
      <c r="B141" s="181" t="s">
        <v>1383</v>
      </c>
      <c r="C141" s="193" t="s">
        <v>1384</v>
      </c>
      <c r="D141" s="182"/>
      <c r="E141" s="183"/>
      <c r="F141" s="224"/>
      <c r="G141" s="185"/>
      <c r="H141" s="184"/>
      <c r="I141" s="185">
        <f t="shared" ref="I141:I172" si="7">ROUND(E141*H141,2)</f>
        <v>0</v>
      </c>
      <c r="J141" s="184"/>
      <c r="K141" s="185">
        <f t="shared" ref="K141:K172" si="8">ROUND(E141*J141,2)</f>
        <v>0</v>
      </c>
      <c r="L141" s="185">
        <v>21</v>
      </c>
      <c r="M141" s="185">
        <f t="shared" ref="M141:M172" si="9">G141*(1+L141/100)</f>
        <v>0</v>
      </c>
      <c r="N141" s="185">
        <v>0</v>
      </c>
      <c r="O141" s="185">
        <f t="shared" ref="O141:O172" si="10">ROUND(E141*N141,2)</f>
        <v>0</v>
      </c>
      <c r="P141" s="185">
        <v>0</v>
      </c>
      <c r="Q141" s="185">
        <f t="shared" ref="Q141:Q172" si="11">ROUND(E141*P141,2)</f>
        <v>0</v>
      </c>
      <c r="R141" s="185"/>
      <c r="S141" s="185"/>
      <c r="T141" s="186"/>
      <c r="U141" s="162">
        <v>0</v>
      </c>
      <c r="V141" s="162">
        <f t="shared" ref="V141:V172" si="12">ROUND(E141*U141,2)</f>
        <v>0</v>
      </c>
      <c r="W141" s="162"/>
      <c r="X141" s="152"/>
      <c r="Y141" s="152"/>
      <c r="Z141" s="152"/>
      <c r="AA141" s="152"/>
      <c r="AB141" s="152"/>
      <c r="AC141" s="152"/>
      <c r="AD141" s="152"/>
      <c r="AE141" s="152"/>
      <c r="AF141" s="152"/>
      <c r="AG141" s="152" t="s">
        <v>265</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80">
        <v>77</v>
      </c>
      <c r="B142" s="181" t="s">
        <v>1385</v>
      </c>
      <c r="C142" s="193" t="s">
        <v>1386</v>
      </c>
      <c r="D142" s="182" t="s">
        <v>386</v>
      </c>
      <c r="E142" s="183">
        <v>1</v>
      </c>
      <c r="F142" s="184"/>
      <c r="G142" s="185">
        <f t="shared" ref="G142:G172" si="13">ROUND(E142*F142,2)</f>
        <v>0</v>
      </c>
      <c r="H142" s="184"/>
      <c r="I142" s="185">
        <f t="shared" si="7"/>
        <v>0</v>
      </c>
      <c r="J142" s="184"/>
      <c r="K142" s="185">
        <f t="shared" si="8"/>
        <v>0</v>
      </c>
      <c r="L142" s="185">
        <v>21</v>
      </c>
      <c r="M142" s="185">
        <f t="shared" si="9"/>
        <v>0</v>
      </c>
      <c r="N142" s="185">
        <v>0</v>
      </c>
      <c r="O142" s="185">
        <f t="shared" si="10"/>
        <v>0</v>
      </c>
      <c r="P142" s="185">
        <v>0</v>
      </c>
      <c r="Q142" s="185">
        <f t="shared" si="11"/>
        <v>0</v>
      </c>
      <c r="R142" s="185"/>
      <c r="S142" s="185" t="s">
        <v>237</v>
      </c>
      <c r="T142" s="186" t="s">
        <v>238</v>
      </c>
      <c r="U142" s="162">
        <v>0</v>
      </c>
      <c r="V142" s="162">
        <f t="shared" si="12"/>
        <v>0</v>
      </c>
      <c r="W142" s="162"/>
      <c r="X142" s="152"/>
      <c r="Y142" s="152"/>
      <c r="Z142" s="152"/>
      <c r="AA142" s="152"/>
      <c r="AB142" s="152"/>
      <c r="AC142" s="152"/>
      <c r="AD142" s="152"/>
      <c r="AE142" s="152"/>
      <c r="AF142" s="152"/>
      <c r="AG142" s="152" t="s">
        <v>265</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80">
        <v>78</v>
      </c>
      <c r="B143" s="181" t="s">
        <v>1387</v>
      </c>
      <c r="C143" s="193" t="s">
        <v>1388</v>
      </c>
      <c r="D143" s="182" t="s">
        <v>386</v>
      </c>
      <c r="E143" s="183">
        <v>1</v>
      </c>
      <c r="F143" s="184"/>
      <c r="G143" s="185">
        <f t="shared" si="13"/>
        <v>0</v>
      </c>
      <c r="H143" s="184"/>
      <c r="I143" s="185">
        <f t="shared" si="7"/>
        <v>0</v>
      </c>
      <c r="J143" s="184"/>
      <c r="K143" s="185">
        <f t="shared" si="8"/>
        <v>0</v>
      </c>
      <c r="L143" s="185">
        <v>21</v>
      </c>
      <c r="M143" s="185">
        <f t="shared" si="9"/>
        <v>0</v>
      </c>
      <c r="N143" s="185">
        <v>0</v>
      </c>
      <c r="O143" s="185">
        <f t="shared" si="10"/>
        <v>0</v>
      </c>
      <c r="P143" s="185">
        <v>0</v>
      </c>
      <c r="Q143" s="185">
        <f t="shared" si="11"/>
        <v>0</v>
      </c>
      <c r="R143" s="185"/>
      <c r="S143" s="185" t="s">
        <v>237</v>
      </c>
      <c r="T143" s="186" t="s">
        <v>238</v>
      </c>
      <c r="U143" s="162">
        <v>0</v>
      </c>
      <c r="V143" s="162">
        <f t="shared" si="12"/>
        <v>0</v>
      </c>
      <c r="W143" s="162"/>
      <c r="X143" s="152"/>
      <c r="Y143" s="152"/>
      <c r="Z143" s="152"/>
      <c r="AA143" s="152"/>
      <c r="AB143" s="152"/>
      <c r="AC143" s="152"/>
      <c r="AD143" s="152"/>
      <c r="AE143" s="152"/>
      <c r="AF143" s="152"/>
      <c r="AG143" s="152" t="s">
        <v>265</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79</v>
      </c>
      <c r="B144" s="181" t="s">
        <v>1389</v>
      </c>
      <c r="C144" s="193" t="s">
        <v>1390</v>
      </c>
      <c r="D144" s="182" t="s">
        <v>386</v>
      </c>
      <c r="E144" s="183">
        <v>1</v>
      </c>
      <c r="F144" s="184"/>
      <c r="G144" s="185">
        <f t="shared" si="13"/>
        <v>0</v>
      </c>
      <c r="H144" s="184"/>
      <c r="I144" s="185">
        <f t="shared" si="7"/>
        <v>0</v>
      </c>
      <c r="J144" s="184"/>
      <c r="K144" s="185">
        <f t="shared" si="8"/>
        <v>0</v>
      </c>
      <c r="L144" s="185">
        <v>21</v>
      </c>
      <c r="M144" s="185">
        <f t="shared" si="9"/>
        <v>0</v>
      </c>
      <c r="N144" s="185">
        <v>0</v>
      </c>
      <c r="O144" s="185">
        <f t="shared" si="10"/>
        <v>0</v>
      </c>
      <c r="P144" s="185">
        <v>0</v>
      </c>
      <c r="Q144" s="185">
        <f t="shared" si="11"/>
        <v>0</v>
      </c>
      <c r="R144" s="185"/>
      <c r="S144" s="185" t="s">
        <v>237</v>
      </c>
      <c r="T144" s="186" t="s">
        <v>238</v>
      </c>
      <c r="U144" s="162">
        <v>0</v>
      </c>
      <c r="V144" s="162">
        <f t="shared" si="12"/>
        <v>0</v>
      </c>
      <c r="W144" s="162"/>
      <c r="X144" s="152"/>
      <c r="Y144" s="152"/>
      <c r="Z144" s="152"/>
      <c r="AA144" s="152"/>
      <c r="AB144" s="152"/>
      <c r="AC144" s="152"/>
      <c r="AD144" s="152"/>
      <c r="AE144" s="152"/>
      <c r="AF144" s="152"/>
      <c r="AG144" s="152" t="s">
        <v>265</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80">
        <v>80</v>
      </c>
      <c r="B145" s="181" t="s">
        <v>1391</v>
      </c>
      <c r="C145" s="193" t="s">
        <v>1392</v>
      </c>
      <c r="D145" s="182" t="s">
        <v>386</v>
      </c>
      <c r="E145" s="183">
        <v>1</v>
      </c>
      <c r="F145" s="184"/>
      <c r="G145" s="185">
        <f t="shared" si="13"/>
        <v>0</v>
      </c>
      <c r="H145" s="184"/>
      <c r="I145" s="185">
        <f t="shared" si="7"/>
        <v>0</v>
      </c>
      <c r="J145" s="184"/>
      <c r="K145" s="185">
        <f t="shared" si="8"/>
        <v>0</v>
      </c>
      <c r="L145" s="185">
        <v>21</v>
      </c>
      <c r="M145" s="185">
        <f t="shared" si="9"/>
        <v>0</v>
      </c>
      <c r="N145" s="185">
        <v>0</v>
      </c>
      <c r="O145" s="185">
        <f t="shared" si="10"/>
        <v>0</v>
      </c>
      <c r="P145" s="185">
        <v>0</v>
      </c>
      <c r="Q145" s="185">
        <f t="shared" si="11"/>
        <v>0</v>
      </c>
      <c r="R145" s="185"/>
      <c r="S145" s="185" t="s">
        <v>237</v>
      </c>
      <c r="T145" s="186" t="s">
        <v>238</v>
      </c>
      <c r="U145" s="162">
        <v>0</v>
      </c>
      <c r="V145" s="162">
        <f t="shared" si="12"/>
        <v>0</v>
      </c>
      <c r="W145" s="162"/>
      <c r="X145" s="152"/>
      <c r="Y145" s="152"/>
      <c r="Z145" s="152"/>
      <c r="AA145" s="152"/>
      <c r="AB145" s="152"/>
      <c r="AC145" s="152"/>
      <c r="AD145" s="152"/>
      <c r="AE145" s="152"/>
      <c r="AF145" s="152"/>
      <c r="AG145" s="152" t="s">
        <v>265</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216">
        <v>81</v>
      </c>
      <c r="B146" s="217" t="s">
        <v>1393</v>
      </c>
      <c r="C146" s="218" t="s">
        <v>1394</v>
      </c>
      <c r="D146" s="219" t="s">
        <v>386</v>
      </c>
      <c r="E146" s="220">
        <v>1</v>
      </c>
      <c r="F146" s="221"/>
      <c r="G146" s="222">
        <f t="shared" si="13"/>
        <v>0</v>
      </c>
      <c r="H146" s="221"/>
      <c r="I146" s="222">
        <f t="shared" si="7"/>
        <v>0</v>
      </c>
      <c r="J146" s="221"/>
      <c r="K146" s="222">
        <f t="shared" si="8"/>
        <v>0</v>
      </c>
      <c r="L146" s="222">
        <v>21</v>
      </c>
      <c r="M146" s="222">
        <f t="shared" si="9"/>
        <v>0</v>
      </c>
      <c r="N146" s="222">
        <v>0</v>
      </c>
      <c r="O146" s="222">
        <f t="shared" si="10"/>
        <v>0</v>
      </c>
      <c r="P146" s="222">
        <v>0</v>
      </c>
      <c r="Q146" s="222">
        <f t="shared" si="11"/>
        <v>0</v>
      </c>
      <c r="R146" s="222"/>
      <c r="S146" s="222" t="s">
        <v>237</v>
      </c>
      <c r="T146" s="223" t="s">
        <v>238</v>
      </c>
      <c r="U146" s="162">
        <v>0</v>
      </c>
      <c r="V146" s="162">
        <f t="shared" si="12"/>
        <v>0</v>
      </c>
      <c r="W146" s="162"/>
      <c r="X146" s="152"/>
      <c r="Y146" s="152"/>
      <c r="Z146" s="152"/>
      <c r="AA146" s="152"/>
      <c r="AB146" s="152"/>
      <c r="AC146" s="152"/>
      <c r="AD146" s="152"/>
      <c r="AE146" s="152"/>
      <c r="AF146" s="152"/>
      <c r="AG146" s="152" t="s">
        <v>265</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216">
        <v>82</v>
      </c>
      <c r="B147" s="217" t="s">
        <v>1395</v>
      </c>
      <c r="C147" s="218" t="s">
        <v>1396</v>
      </c>
      <c r="D147" s="219" t="s">
        <v>386</v>
      </c>
      <c r="E147" s="220">
        <v>1</v>
      </c>
      <c r="F147" s="221"/>
      <c r="G147" s="222">
        <f t="shared" si="13"/>
        <v>0</v>
      </c>
      <c r="H147" s="221"/>
      <c r="I147" s="222">
        <f t="shared" si="7"/>
        <v>0</v>
      </c>
      <c r="J147" s="221"/>
      <c r="K147" s="222">
        <f t="shared" si="8"/>
        <v>0</v>
      </c>
      <c r="L147" s="222">
        <v>21</v>
      </c>
      <c r="M147" s="222">
        <f t="shared" si="9"/>
        <v>0</v>
      </c>
      <c r="N147" s="222">
        <v>0</v>
      </c>
      <c r="O147" s="222">
        <f t="shared" si="10"/>
        <v>0</v>
      </c>
      <c r="P147" s="222">
        <v>0</v>
      </c>
      <c r="Q147" s="222">
        <f t="shared" si="11"/>
        <v>0</v>
      </c>
      <c r="R147" s="222"/>
      <c r="S147" s="222" t="s">
        <v>237</v>
      </c>
      <c r="T147" s="223" t="s">
        <v>238</v>
      </c>
      <c r="U147" s="162">
        <v>0</v>
      </c>
      <c r="V147" s="162">
        <f t="shared" si="12"/>
        <v>0</v>
      </c>
      <c r="W147" s="162"/>
      <c r="X147" s="152"/>
      <c r="Y147" s="152"/>
      <c r="Z147" s="152"/>
      <c r="AA147" s="152"/>
      <c r="AB147" s="152"/>
      <c r="AC147" s="152"/>
      <c r="AD147" s="152"/>
      <c r="AE147" s="152"/>
      <c r="AF147" s="152"/>
      <c r="AG147" s="152" t="s">
        <v>265</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80">
        <v>83</v>
      </c>
      <c r="B148" s="181" t="s">
        <v>1397</v>
      </c>
      <c r="C148" s="193" t="s">
        <v>1398</v>
      </c>
      <c r="D148" s="182" t="s">
        <v>386</v>
      </c>
      <c r="E148" s="183">
        <v>1</v>
      </c>
      <c r="F148" s="184"/>
      <c r="G148" s="185">
        <f t="shared" si="13"/>
        <v>0</v>
      </c>
      <c r="H148" s="184"/>
      <c r="I148" s="185">
        <f t="shared" si="7"/>
        <v>0</v>
      </c>
      <c r="J148" s="184"/>
      <c r="K148" s="185">
        <f t="shared" si="8"/>
        <v>0</v>
      </c>
      <c r="L148" s="185">
        <v>21</v>
      </c>
      <c r="M148" s="185">
        <f t="shared" si="9"/>
        <v>0</v>
      </c>
      <c r="N148" s="185">
        <v>0</v>
      </c>
      <c r="O148" s="185">
        <f t="shared" si="10"/>
        <v>0</v>
      </c>
      <c r="P148" s="185">
        <v>0</v>
      </c>
      <c r="Q148" s="185">
        <f t="shared" si="11"/>
        <v>0</v>
      </c>
      <c r="R148" s="185"/>
      <c r="S148" s="185" t="s">
        <v>237</v>
      </c>
      <c r="T148" s="186" t="s">
        <v>238</v>
      </c>
      <c r="U148" s="162">
        <v>0</v>
      </c>
      <c r="V148" s="162">
        <f t="shared" si="12"/>
        <v>0</v>
      </c>
      <c r="W148" s="162"/>
      <c r="X148" s="152"/>
      <c r="Y148" s="152"/>
      <c r="Z148" s="152"/>
      <c r="AA148" s="152"/>
      <c r="AB148" s="152"/>
      <c r="AC148" s="152"/>
      <c r="AD148" s="152"/>
      <c r="AE148" s="152"/>
      <c r="AF148" s="152"/>
      <c r="AG148" s="152" t="s">
        <v>265</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80">
        <v>84</v>
      </c>
      <c r="B149" s="181" t="s">
        <v>1399</v>
      </c>
      <c r="C149" s="193" t="s">
        <v>1400</v>
      </c>
      <c r="D149" s="182" t="s">
        <v>288</v>
      </c>
      <c r="E149" s="183">
        <v>40</v>
      </c>
      <c r="F149" s="184"/>
      <c r="G149" s="185">
        <f t="shared" si="13"/>
        <v>0</v>
      </c>
      <c r="H149" s="184"/>
      <c r="I149" s="185">
        <f t="shared" si="7"/>
        <v>0</v>
      </c>
      <c r="J149" s="184"/>
      <c r="K149" s="185">
        <f t="shared" si="8"/>
        <v>0</v>
      </c>
      <c r="L149" s="185">
        <v>21</v>
      </c>
      <c r="M149" s="185">
        <f t="shared" si="9"/>
        <v>0</v>
      </c>
      <c r="N149" s="185">
        <v>0</v>
      </c>
      <c r="O149" s="185">
        <f t="shared" si="10"/>
        <v>0</v>
      </c>
      <c r="P149" s="185">
        <v>0</v>
      </c>
      <c r="Q149" s="185">
        <f t="shared" si="11"/>
        <v>0</v>
      </c>
      <c r="R149" s="185"/>
      <c r="S149" s="185" t="s">
        <v>237</v>
      </c>
      <c r="T149" s="186" t="s">
        <v>238</v>
      </c>
      <c r="U149" s="162">
        <v>0</v>
      </c>
      <c r="V149" s="162">
        <f t="shared" si="12"/>
        <v>0</v>
      </c>
      <c r="W149" s="162"/>
      <c r="X149" s="152"/>
      <c r="Y149" s="152"/>
      <c r="Z149" s="152"/>
      <c r="AA149" s="152"/>
      <c r="AB149" s="152"/>
      <c r="AC149" s="152"/>
      <c r="AD149" s="152"/>
      <c r="AE149" s="152"/>
      <c r="AF149" s="152"/>
      <c r="AG149" s="152" t="s">
        <v>265</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80">
        <v>85</v>
      </c>
      <c r="B150" s="181" t="s">
        <v>1401</v>
      </c>
      <c r="C150" s="193" t="s">
        <v>1247</v>
      </c>
      <c r="D150" s="182" t="s">
        <v>288</v>
      </c>
      <c r="E150" s="183">
        <v>38</v>
      </c>
      <c r="F150" s="184"/>
      <c r="G150" s="185">
        <f t="shared" si="13"/>
        <v>0</v>
      </c>
      <c r="H150" s="184"/>
      <c r="I150" s="185">
        <f t="shared" si="7"/>
        <v>0</v>
      </c>
      <c r="J150" s="184"/>
      <c r="K150" s="185">
        <f t="shared" si="8"/>
        <v>0</v>
      </c>
      <c r="L150" s="185">
        <v>21</v>
      </c>
      <c r="M150" s="185">
        <f t="shared" si="9"/>
        <v>0</v>
      </c>
      <c r="N150" s="185">
        <v>0</v>
      </c>
      <c r="O150" s="185">
        <f t="shared" si="10"/>
        <v>0</v>
      </c>
      <c r="P150" s="185">
        <v>0</v>
      </c>
      <c r="Q150" s="185">
        <f t="shared" si="11"/>
        <v>0</v>
      </c>
      <c r="R150" s="185"/>
      <c r="S150" s="185" t="s">
        <v>237</v>
      </c>
      <c r="T150" s="186" t="s">
        <v>238</v>
      </c>
      <c r="U150" s="162">
        <v>0</v>
      </c>
      <c r="V150" s="162">
        <f t="shared" si="12"/>
        <v>0</v>
      </c>
      <c r="W150" s="162"/>
      <c r="X150" s="152"/>
      <c r="Y150" s="152"/>
      <c r="Z150" s="152"/>
      <c r="AA150" s="152"/>
      <c r="AB150" s="152"/>
      <c r="AC150" s="152"/>
      <c r="AD150" s="152"/>
      <c r="AE150" s="152"/>
      <c r="AF150" s="152"/>
      <c r="AG150" s="152" t="s">
        <v>265</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80">
        <v>86</v>
      </c>
      <c r="B151" s="181" t="s">
        <v>1402</v>
      </c>
      <c r="C151" s="193" t="s">
        <v>1250</v>
      </c>
      <c r="D151" s="182" t="s">
        <v>288</v>
      </c>
      <c r="E151" s="183">
        <v>38</v>
      </c>
      <c r="F151" s="184"/>
      <c r="G151" s="185">
        <f t="shared" si="13"/>
        <v>0</v>
      </c>
      <c r="H151" s="184"/>
      <c r="I151" s="185">
        <f t="shared" si="7"/>
        <v>0</v>
      </c>
      <c r="J151" s="184"/>
      <c r="K151" s="185">
        <f t="shared" si="8"/>
        <v>0</v>
      </c>
      <c r="L151" s="185">
        <v>21</v>
      </c>
      <c r="M151" s="185">
        <f t="shared" si="9"/>
        <v>0</v>
      </c>
      <c r="N151" s="185">
        <v>0</v>
      </c>
      <c r="O151" s="185">
        <f t="shared" si="10"/>
        <v>0</v>
      </c>
      <c r="P151" s="185">
        <v>0</v>
      </c>
      <c r="Q151" s="185">
        <f t="shared" si="11"/>
        <v>0</v>
      </c>
      <c r="R151" s="185"/>
      <c r="S151" s="185" t="s">
        <v>237</v>
      </c>
      <c r="T151" s="186" t="s">
        <v>238</v>
      </c>
      <c r="U151" s="162">
        <v>0</v>
      </c>
      <c r="V151" s="162">
        <f t="shared" si="12"/>
        <v>0</v>
      </c>
      <c r="W151" s="162"/>
      <c r="X151" s="152"/>
      <c r="Y151" s="152"/>
      <c r="Z151" s="152"/>
      <c r="AA151" s="152"/>
      <c r="AB151" s="152"/>
      <c r="AC151" s="152"/>
      <c r="AD151" s="152"/>
      <c r="AE151" s="152"/>
      <c r="AF151" s="152"/>
      <c r="AG151" s="152" t="s">
        <v>265</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80">
        <v>87</v>
      </c>
      <c r="B152" s="181" t="s">
        <v>1403</v>
      </c>
      <c r="C152" s="193" t="s">
        <v>1253</v>
      </c>
      <c r="D152" s="182" t="s">
        <v>288</v>
      </c>
      <c r="E152" s="183">
        <v>38</v>
      </c>
      <c r="F152" s="184"/>
      <c r="G152" s="185">
        <f t="shared" si="13"/>
        <v>0</v>
      </c>
      <c r="H152" s="184"/>
      <c r="I152" s="185">
        <f t="shared" si="7"/>
        <v>0</v>
      </c>
      <c r="J152" s="184"/>
      <c r="K152" s="185">
        <f t="shared" si="8"/>
        <v>0</v>
      </c>
      <c r="L152" s="185">
        <v>21</v>
      </c>
      <c r="M152" s="185">
        <f t="shared" si="9"/>
        <v>0</v>
      </c>
      <c r="N152" s="185">
        <v>0</v>
      </c>
      <c r="O152" s="185">
        <f t="shared" si="10"/>
        <v>0</v>
      </c>
      <c r="P152" s="185">
        <v>0</v>
      </c>
      <c r="Q152" s="185">
        <f t="shared" si="11"/>
        <v>0</v>
      </c>
      <c r="R152" s="185"/>
      <c r="S152" s="185" t="s">
        <v>237</v>
      </c>
      <c r="T152" s="186" t="s">
        <v>238</v>
      </c>
      <c r="U152" s="162">
        <v>0</v>
      </c>
      <c r="V152" s="162">
        <f t="shared" si="12"/>
        <v>0</v>
      </c>
      <c r="W152" s="162"/>
      <c r="X152" s="152"/>
      <c r="Y152" s="152"/>
      <c r="Z152" s="152"/>
      <c r="AA152" s="152"/>
      <c r="AB152" s="152"/>
      <c r="AC152" s="152"/>
      <c r="AD152" s="152"/>
      <c r="AE152" s="152"/>
      <c r="AF152" s="152"/>
      <c r="AG152" s="152" t="s">
        <v>199</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80">
        <v>88</v>
      </c>
      <c r="B153" s="181" t="s">
        <v>1404</v>
      </c>
      <c r="C153" s="193" t="s">
        <v>1219</v>
      </c>
      <c r="D153" s="182" t="s">
        <v>386</v>
      </c>
      <c r="E153" s="183">
        <v>4</v>
      </c>
      <c r="F153" s="184"/>
      <c r="G153" s="185">
        <f t="shared" si="13"/>
        <v>0</v>
      </c>
      <c r="H153" s="184"/>
      <c r="I153" s="185">
        <f t="shared" si="7"/>
        <v>0</v>
      </c>
      <c r="J153" s="184"/>
      <c r="K153" s="185">
        <f t="shared" si="8"/>
        <v>0</v>
      </c>
      <c r="L153" s="185">
        <v>21</v>
      </c>
      <c r="M153" s="185">
        <f t="shared" si="9"/>
        <v>0</v>
      </c>
      <c r="N153" s="185">
        <v>0</v>
      </c>
      <c r="O153" s="185">
        <f t="shared" si="10"/>
        <v>0</v>
      </c>
      <c r="P153" s="185">
        <v>0</v>
      </c>
      <c r="Q153" s="185">
        <f t="shared" si="11"/>
        <v>0</v>
      </c>
      <c r="R153" s="185"/>
      <c r="S153" s="185" t="s">
        <v>237</v>
      </c>
      <c r="T153" s="186" t="s">
        <v>238</v>
      </c>
      <c r="U153" s="162">
        <v>0</v>
      </c>
      <c r="V153" s="162">
        <f t="shared" si="12"/>
        <v>0</v>
      </c>
      <c r="W153" s="162"/>
      <c r="X153" s="152"/>
      <c r="Y153" s="152"/>
      <c r="Z153" s="152"/>
      <c r="AA153" s="152"/>
      <c r="AB153" s="152"/>
      <c r="AC153" s="152"/>
      <c r="AD153" s="152"/>
      <c r="AE153" s="152"/>
      <c r="AF153" s="152"/>
      <c r="AG153" s="152" t="s">
        <v>265</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80">
        <v>89</v>
      </c>
      <c r="B154" s="181" t="s">
        <v>1405</v>
      </c>
      <c r="C154" s="193" t="s">
        <v>1223</v>
      </c>
      <c r="D154" s="182" t="s">
        <v>386</v>
      </c>
      <c r="E154" s="183">
        <v>4</v>
      </c>
      <c r="F154" s="184"/>
      <c r="G154" s="185">
        <f t="shared" si="13"/>
        <v>0</v>
      </c>
      <c r="H154" s="184"/>
      <c r="I154" s="185">
        <f t="shared" si="7"/>
        <v>0</v>
      </c>
      <c r="J154" s="184"/>
      <c r="K154" s="185">
        <f t="shared" si="8"/>
        <v>0</v>
      </c>
      <c r="L154" s="185">
        <v>21</v>
      </c>
      <c r="M154" s="185">
        <f t="shared" si="9"/>
        <v>0</v>
      </c>
      <c r="N154" s="185">
        <v>0</v>
      </c>
      <c r="O154" s="185">
        <f t="shared" si="10"/>
        <v>0</v>
      </c>
      <c r="P154" s="185">
        <v>0</v>
      </c>
      <c r="Q154" s="185">
        <f t="shared" si="11"/>
        <v>0</v>
      </c>
      <c r="R154" s="185"/>
      <c r="S154" s="185" t="s">
        <v>237</v>
      </c>
      <c r="T154" s="186" t="s">
        <v>238</v>
      </c>
      <c r="U154" s="162">
        <v>0</v>
      </c>
      <c r="V154" s="162">
        <f t="shared" si="12"/>
        <v>0</v>
      </c>
      <c r="W154" s="162"/>
      <c r="X154" s="152"/>
      <c r="Y154" s="152"/>
      <c r="Z154" s="152"/>
      <c r="AA154" s="152"/>
      <c r="AB154" s="152"/>
      <c r="AC154" s="152"/>
      <c r="AD154" s="152"/>
      <c r="AE154" s="152"/>
      <c r="AF154" s="152"/>
      <c r="AG154" s="152" t="s">
        <v>199</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80">
        <v>90</v>
      </c>
      <c r="B155" s="181" t="s">
        <v>1406</v>
      </c>
      <c r="C155" s="193" t="s">
        <v>1225</v>
      </c>
      <c r="D155" s="182" t="s">
        <v>386</v>
      </c>
      <c r="E155" s="183">
        <v>4</v>
      </c>
      <c r="F155" s="184"/>
      <c r="G155" s="185">
        <f t="shared" si="13"/>
        <v>0</v>
      </c>
      <c r="H155" s="184"/>
      <c r="I155" s="185">
        <f t="shared" si="7"/>
        <v>0</v>
      </c>
      <c r="J155" s="184"/>
      <c r="K155" s="185">
        <f t="shared" si="8"/>
        <v>0</v>
      </c>
      <c r="L155" s="185">
        <v>21</v>
      </c>
      <c r="M155" s="185">
        <f t="shared" si="9"/>
        <v>0</v>
      </c>
      <c r="N155" s="185">
        <v>0</v>
      </c>
      <c r="O155" s="185">
        <f t="shared" si="10"/>
        <v>0</v>
      </c>
      <c r="P155" s="185">
        <v>0</v>
      </c>
      <c r="Q155" s="185">
        <f t="shared" si="11"/>
        <v>0</v>
      </c>
      <c r="R155" s="185"/>
      <c r="S155" s="185" t="s">
        <v>237</v>
      </c>
      <c r="T155" s="186" t="s">
        <v>238</v>
      </c>
      <c r="U155" s="162">
        <v>0</v>
      </c>
      <c r="V155" s="162">
        <f t="shared" si="12"/>
        <v>0</v>
      </c>
      <c r="W155" s="162"/>
      <c r="X155" s="152"/>
      <c r="Y155" s="152"/>
      <c r="Z155" s="152"/>
      <c r="AA155" s="152"/>
      <c r="AB155" s="152"/>
      <c r="AC155" s="152"/>
      <c r="AD155" s="152"/>
      <c r="AE155" s="152"/>
      <c r="AF155" s="152"/>
      <c r="AG155" s="152" t="s">
        <v>199</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80">
        <v>91</v>
      </c>
      <c r="B156" s="181" t="s">
        <v>1407</v>
      </c>
      <c r="C156" s="193" t="s">
        <v>1228</v>
      </c>
      <c r="D156" s="182" t="s">
        <v>386</v>
      </c>
      <c r="E156" s="183">
        <v>8</v>
      </c>
      <c r="F156" s="184"/>
      <c r="G156" s="185">
        <f t="shared" si="13"/>
        <v>0</v>
      </c>
      <c r="H156" s="184"/>
      <c r="I156" s="185">
        <f t="shared" si="7"/>
        <v>0</v>
      </c>
      <c r="J156" s="184"/>
      <c r="K156" s="185">
        <f t="shared" si="8"/>
        <v>0</v>
      </c>
      <c r="L156" s="185">
        <v>21</v>
      </c>
      <c r="M156" s="185">
        <f t="shared" si="9"/>
        <v>0</v>
      </c>
      <c r="N156" s="185">
        <v>0</v>
      </c>
      <c r="O156" s="185">
        <f t="shared" si="10"/>
        <v>0</v>
      </c>
      <c r="P156" s="185">
        <v>0</v>
      </c>
      <c r="Q156" s="185">
        <f t="shared" si="11"/>
        <v>0</v>
      </c>
      <c r="R156" s="185"/>
      <c r="S156" s="185" t="s">
        <v>237</v>
      </c>
      <c r="T156" s="186" t="s">
        <v>238</v>
      </c>
      <c r="U156" s="162">
        <v>0</v>
      </c>
      <c r="V156" s="162">
        <f t="shared" si="12"/>
        <v>0</v>
      </c>
      <c r="W156" s="162"/>
      <c r="X156" s="152"/>
      <c r="Y156" s="152"/>
      <c r="Z156" s="152"/>
      <c r="AA156" s="152"/>
      <c r="AB156" s="152"/>
      <c r="AC156" s="152"/>
      <c r="AD156" s="152"/>
      <c r="AE156" s="152"/>
      <c r="AF156" s="152"/>
      <c r="AG156" s="152" t="s">
        <v>199</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80">
        <v>92</v>
      </c>
      <c r="B157" s="181" t="s">
        <v>1408</v>
      </c>
      <c r="C157" s="193" t="s">
        <v>1231</v>
      </c>
      <c r="D157" s="182" t="s">
        <v>288</v>
      </c>
      <c r="E157" s="183">
        <v>80</v>
      </c>
      <c r="F157" s="184"/>
      <c r="G157" s="185">
        <f t="shared" si="13"/>
        <v>0</v>
      </c>
      <c r="H157" s="184"/>
      <c r="I157" s="185">
        <f t="shared" si="7"/>
        <v>0</v>
      </c>
      <c r="J157" s="184"/>
      <c r="K157" s="185">
        <f t="shared" si="8"/>
        <v>0</v>
      </c>
      <c r="L157" s="185">
        <v>21</v>
      </c>
      <c r="M157" s="185">
        <f t="shared" si="9"/>
        <v>0</v>
      </c>
      <c r="N157" s="185">
        <v>0</v>
      </c>
      <c r="O157" s="185">
        <f t="shared" si="10"/>
        <v>0</v>
      </c>
      <c r="P157" s="185">
        <v>0</v>
      </c>
      <c r="Q157" s="185">
        <f t="shared" si="11"/>
        <v>0</v>
      </c>
      <c r="R157" s="185"/>
      <c r="S157" s="185" t="s">
        <v>237</v>
      </c>
      <c r="T157" s="186" t="s">
        <v>238</v>
      </c>
      <c r="U157" s="162">
        <v>0</v>
      </c>
      <c r="V157" s="162">
        <f t="shared" si="12"/>
        <v>0</v>
      </c>
      <c r="W157" s="162"/>
      <c r="X157" s="152"/>
      <c r="Y157" s="152"/>
      <c r="Z157" s="152"/>
      <c r="AA157" s="152"/>
      <c r="AB157" s="152"/>
      <c r="AC157" s="152"/>
      <c r="AD157" s="152"/>
      <c r="AE157" s="152"/>
      <c r="AF157" s="152"/>
      <c r="AG157" s="152" t="s">
        <v>265</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80">
        <v>93</v>
      </c>
      <c r="B158" s="181" t="s">
        <v>1409</v>
      </c>
      <c r="C158" s="193" t="s">
        <v>1234</v>
      </c>
      <c r="D158" s="182" t="s">
        <v>288</v>
      </c>
      <c r="E158" s="183">
        <v>80</v>
      </c>
      <c r="F158" s="184"/>
      <c r="G158" s="185">
        <f t="shared" si="13"/>
        <v>0</v>
      </c>
      <c r="H158" s="184"/>
      <c r="I158" s="185">
        <f t="shared" si="7"/>
        <v>0</v>
      </c>
      <c r="J158" s="184"/>
      <c r="K158" s="185">
        <f t="shared" si="8"/>
        <v>0</v>
      </c>
      <c r="L158" s="185">
        <v>21</v>
      </c>
      <c r="M158" s="185">
        <f t="shared" si="9"/>
        <v>0</v>
      </c>
      <c r="N158" s="185">
        <v>0</v>
      </c>
      <c r="O158" s="185">
        <f t="shared" si="10"/>
        <v>0</v>
      </c>
      <c r="P158" s="185">
        <v>0</v>
      </c>
      <c r="Q158" s="185">
        <f t="shared" si="11"/>
        <v>0</v>
      </c>
      <c r="R158" s="185"/>
      <c r="S158" s="185" t="s">
        <v>237</v>
      </c>
      <c r="T158" s="186" t="s">
        <v>238</v>
      </c>
      <c r="U158" s="162">
        <v>0</v>
      </c>
      <c r="V158" s="162">
        <f t="shared" si="12"/>
        <v>0</v>
      </c>
      <c r="W158" s="162"/>
      <c r="X158" s="152"/>
      <c r="Y158" s="152"/>
      <c r="Z158" s="152"/>
      <c r="AA158" s="152"/>
      <c r="AB158" s="152"/>
      <c r="AC158" s="152"/>
      <c r="AD158" s="152"/>
      <c r="AE158" s="152"/>
      <c r="AF158" s="152"/>
      <c r="AG158" s="152" t="s">
        <v>199</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216">
        <v>94</v>
      </c>
      <c r="B159" s="217" t="s">
        <v>1410</v>
      </c>
      <c r="C159" s="218" t="s">
        <v>1411</v>
      </c>
      <c r="D159" s="219" t="s">
        <v>386</v>
      </c>
      <c r="E159" s="220">
        <v>1</v>
      </c>
      <c r="F159" s="221"/>
      <c r="G159" s="222">
        <f t="shared" si="13"/>
        <v>0</v>
      </c>
      <c r="H159" s="221"/>
      <c r="I159" s="222">
        <f t="shared" si="7"/>
        <v>0</v>
      </c>
      <c r="J159" s="221"/>
      <c r="K159" s="222">
        <f t="shared" si="8"/>
        <v>0</v>
      </c>
      <c r="L159" s="222">
        <v>21</v>
      </c>
      <c r="M159" s="222">
        <f t="shared" si="9"/>
        <v>0</v>
      </c>
      <c r="N159" s="222">
        <v>0</v>
      </c>
      <c r="O159" s="222">
        <f t="shared" si="10"/>
        <v>0</v>
      </c>
      <c r="P159" s="222">
        <v>0</v>
      </c>
      <c r="Q159" s="222">
        <f t="shared" si="11"/>
        <v>0</v>
      </c>
      <c r="R159" s="222"/>
      <c r="S159" s="222" t="s">
        <v>237</v>
      </c>
      <c r="T159" s="223" t="s">
        <v>238</v>
      </c>
      <c r="U159" s="162">
        <v>0</v>
      </c>
      <c r="V159" s="162">
        <f t="shared" si="12"/>
        <v>0</v>
      </c>
      <c r="W159" s="162"/>
      <c r="X159" s="152"/>
      <c r="Y159" s="152"/>
      <c r="Z159" s="152"/>
      <c r="AA159" s="152"/>
      <c r="AB159" s="152"/>
      <c r="AC159" s="152"/>
      <c r="AD159" s="152"/>
      <c r="AE159" s="152"/>
      <c r="AF159" s="152"/>
      <c r="AG159" s="152" t="s">
        <v>265</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80">
        <v>95</v>
      </c>
      <c r="B160" s="181" t="s">
        <v>1412</v>
      </c>
      <c r="C160" s="193" t="s">
        <v>1413</v>
      </c>
      <c r="D160" s="182" t="s">
        <v>386</v>
      </c>
      <c r="E160" s="183">
        <v>1</v>
      </c>
      <c r="F160" s="184"/>
      <c r="G160" s="185">
        <f t="shared" si="13"/>
        <v>0</v>
      </c>
      <c r="H160" s="184"/>
      <c r="I160" s="185">
        <f t="shared" si="7"/>
        <v>0</v>
      </c>
      <c r="J160" s="184"/>
      <c r="K160" s="185">
        <f t="shared" si="8"/>
        <v>0</v>
      </c>
      <c r="L160" s="185">
        <v>21</v>
      </c>
      <c r="M160" s="185">
        <f t="shared" si="9"/>
        <v>0</v>
      </c>
      <c r="N160" s="185">
        <v>0</v>
      </c>
      <c r="O160" s="185">
        <f t="shared" si="10"/>
        <v>0</v>
      </c>
      <c r="P160" s="185">
        <v>0</v>
      </c>
      <c r="Q160" s="185">
        <f t="shared" si="11"/>
        <v>0</v>
      </c>
      <c r="R160" s="185"/>
      <c r="S160" s="185" t="s">
        <v>237</v>
      </c>
      <c r="T160" s="186" t="s">
        <v>238</v>
      </c>
      <c r="U160" s="162">
        <v>0</v>
      </c>
      <c r="V160" s="162">
        <f t="shared" si="12"/>
        <v>0</v>
      </c>
      <c r="W160" s="162"/>
      <c r="X160" s="152"/>
      <c r="Y160" s="152"/>
      <c r="Z160" s="152"/>
      <c r="AA160" s="152"/>
      <c r="AB160" s="152"/>
      <c r="AC160" s="152"/>
      <c r="AD160" s="152"/>
      <c r="AE160" s="152"/>
      <c r="AF160" s="152"/>
      <c r="AG160" s="152" t="s">
        <v>265</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80">
        <v>96</v>
      </c>
      <c r="B161" s="181" t="s">
        <v>1414</v>
      </c>
      <c r="C161" s="193" t="s">
        <v>1211</v>
      </c>
      <c r="D161" s="182" t="s">
        <v>430</v>
      </c>
      <c r="E161" s="183">
        <v>4</v>
      </c>
      <c r="F161" s="184"/>
      <c r="G161" s="185">
        <f t="shared" si="13"/>
        <v>0</v>
      </c>
      <c r="H161" s="184"/>
      <c r="I161" s="185">
        <f t="shared" si="7"/>
        <v>0</v>
      </c>
      <c r="J161" s="184"/>
      <c r="K161" s="185">
        <f t="shared" si="8"/>
        <v>0</v>
      </c>
      <c r="L161" s="185">
        <v>21</v>
      </c>
      <c r="M161" s="185">
        <f t="shared" si="9"/>
        <v>0</v>
      </c>
      <c r="N161" s="185">
        <v>0</v>
      </c>
      <c r="O161" s="185">
        <f t="shared" si="10"/>
        <v>0</v>
      </c>
      <c r="P161" s="185">
        <v>0</v>
      </c>
      <c r="Q161" s="185">
        <f t="shared" si="11"/>
        <v>0</v>
      </c>
      <c r="R161" s="185"/>
      <c r="S161" s="185" t="s">
        <v>237</v>
      </c>
      <c r="T161" s="186" t="s">
        <v>238</v>
      </c>
      <c r="U161" s="162">
        <v>0</v>
      </c>
      <c r="V161" s="162">
        <f t="shared" si="12"/>
        <v>0</v>
      </c>
      <c r="W161" s="162"/>
      <c r="X161" s="152"/>
      <c r="Y161" s="152"/>
      <c r="Z161" s="152"/>
      <c r="AA161" s="152"/>
      <c r="AB161" s="152"/>
      <c r="AC161" s="152"/>
      <c r="AD161" s="152"/>
      <c r="AE161" s="152"/>
      <c r="AF161" s="152"/>
      <c r="AG161" s="152" t="s">
        <v>199</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80">
        <v>97</v>
      </c>
      <c r="B162" s="181" t="s">
        <v>1415</v>
      </c>
      <c r="C162" s="193" t="s">
        <v>1416</v>
      </c>
      <c r="D162" s="182"/>
      <c r="E162" s="183"/>
      <c r="F162" s="224"/>
      <c r="G162" s="185"/>
      <c r="H162" s="184"/>
      <c r="I162" s="185">
        <f t="shared" si="7"/>
        <v>0</v>
      </c>
      <c r="J162" s="184"/>
      <c r="K162" s="185">
        <f t="shared" si="8"/>
        <v>0</v>
      </c>
      <c r="L162" s="185">
        <v>21</v>
      </c>
      <c r="M162" s="185">
        <f t="shared" si="9"/>
        <v>0</v>
      </c>
      <c r="N162" s="185">
        <v>0</v>
      </c>
      <c r="O162" s="185">
        <f t="shared" si="10"/>
        <v>0</v>
      </c>
      <c r="P162" s="185">
        <v>0</v>
      </c>
      <c r="Q162" s="185">
        <f t="shared" si="11"/>
        <v>0</v>
      </c>
      <c r="R162" s="185"/>
      <c r="S162" s="185"/>
      <c r="T162" s="186"/>
      <c r="U162" s="162">
        <v>0</v>
      </c>
      <c r="V162" s="162">
        <f t="shared" si="12"/>
        <v>0</v>
      </c>
      <c r="W162" s="162"/>
      <c r="X162" s="152"/>
      <c r="Y162" s="152"/>
      <c r="Z162" s="152"/>
      <c r="AA162" s="152"/>
      <c r="AB162" s="152"/>
      <c r="AC162" s="152"/>
      <c r="AD162" s="152"/>
      <c r="AE162" s="152"/>
      <c r="AF162" s="152"/>
      <c r="AG162" s="152" t="s">
        <v>265</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98</v>
      </c>
      <c r="B163" s="181" t="s">
        <v>1417</v>
      </c>
      <c r="C163" s="193" t="s">
        <v>1386</v>
      </c>
      <c r="D163" s="182" t="s">
        <v>386</v>
      </c>
      <c r="E163" s="183">
        <v>1</v>
      </c>
      <c r="F163" s="184"/>
      <c r="G163" s="185">
        <f t="shared" si="13"/>
        <v>0</v>
      </c>
      <c r="H163" s="184"/>
      <c r="I163" s="185">
        <f t="shared" si="7"/>
        <v>0</v>
      </c>
      <c r="J163" s="184"/>
      <c r="K163" s="185">
        <f t="shared" si="8"/>
        <v>0</v>
      </c>
      <c r="L163" s="185">
        <v>21</v>
      </c>
      <c r="M163" s="185">
        <f t="shared" si="9"/>
        <v>0</v>
      </c>
      <c r="N163" s="185">
        <v>0</v>
      </c>
      <c r="O163" s="185">
        <f t="shared" si="10"/>
        <v>0</v>
      </c>
      <c r="P163" s="185">
        <v>0</v>
      </c>
      <c r="Q163" s="185">
        <f t="shared" si="11"/>
        <v>0</v>
      </c>
      <c r="R163" s="185"/>
      <c r="S163" s="185" t="s">
        <v>237</v>
      </c>
      <c r="T163" s="186" t="s">
        <v>238</v>
      </c>
      <c r="U163" s="162">
        <v>0</v>
      </c>
      <c r="V163" s="162">
        <f t="shared" si="12"/>
        <v>0</v>
      </c>
      <c r="W163" s="162"/>
      <c r="X163" s="152"/>
      <c r="Y163" s="152"/>
      <c r="Z163" s="152"/>
      <c r="AA163" s="152"/>
      <c r="AB163" s="152"/>
      <c r="AC163" s="152"/>
      <c r="AD163" s="152"/>
      <c r="AE163" s="152"/>
      <c r="AF163" s="152"/>
      <c r="AG163" s="152" t="s">
        <v>265</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80">
        <v>99</v>
      </c>
      <c r="B164" s="181" t="s">
        <v>1418</v>
      </c>
      <c r="C164" s="193" t="s">
        <v>1388</v>
      </c>
      <c r="D164" s="182" t="s">
        <v>386</v>
      </c>
      <c r="E164" s="183">
        <v>1</v>
      </c>
      <c r="F164" s="184"/>
      <c r="G164" s="185">
        <f t="shared" si="13"/>
        <v>0</v>
      </c>
      <c r="H164" s="184"/>
      <c r="I164" s="185">
        <f t="shared" si="7"/>
        <v>0</v>
      </c>
      <c r="J164" s="184"/>
      <c r="K164" s="185">
        <f t="shared" si="8"/>
        <v>0</v>
      </c>
      <c r="L164" s="185">
        <v>21</v>
      </c>
      <c r="M164" s="185">
        <f t="shared" si="9"/>
        <v>0</v>
      </c>
      <c r="N164" s="185">
        <v>0</v>
      </c>
      <c r="O164" s="185">
        <f t="shared" si="10"/>
        <v>0</v>
      </c>
      <c r="P164" s="185">
        <v>0</v>
      </c>
      <c r="Q164" s="185">
        <f t="shared" si="11"/>
        <v>0</v>
      </c>
      <c r="R164" s="185"/>
      <c r="S164" s="185" t="s">
        <v>237</v>
      </c>
      <c r="T164" s="186" t="s">
        <v>238</v>
      </c>
      <c r="U164" s="162">
        <v>0</v>
      </c>
      <c r="V164" s="162">
        <f t="shared" si="12"/>
        <v>0</v>
      </c>
      <c r="W164" s="162"/>
      <c r="X164" s="152"/>
      <c r="Y164" s="152"/>
      <c r="Z164" s="152"/>
      <c r="AA164" s="152"/>
      <c r="AB164" s="152"/>
      <c r="AC164" s="152"/>
      <c r="AD164" s="152"/>
      <c r="AE164" s="152"/>
      <c r="AF164" s="152"/>
      <c r="AG164" s="152" t="s">
        <v>265</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80">
        <v>100</v>
      </c>
      <c r="B165" s="181" t="s">
        <v>1419</v>
      </c>
      <c r="C165" s="193" t="s">
        <v>1390</v>
      </c>
      <c r="D165" s="182" t="s">
        <v>386</v>
      </c>
      <c r="E165" s="183">
        <v>1</v>
      </c>
      <c r="F165" s="184"/>
      <c r="G165" s="185">
        <f t="shared" si="13"/>
        <v>0</v>
      </c>
      <c r="H165" s="184"/>
      <c r="I165" s="185">
        <f t="shared" si="7"/>
        <v>0</v>
      </c>
      <c r="J165" s="184"/>
      <c r="K165" s="185">
        <f t="shared" si="8"/>
        <v>0</v>
      </c>
      <c r="L165" s="185">
        <v>21</v>
      </c>
      <c r="M165" s="185">
        <f t="shared" si="9"/>
        <v>0</v>
      </c>
      <c r="N165" s="185">
        <v>0</v>
      </c>
      <c r="O165" s="185">
        <f t="shared" si="10"/>
        <v>0</v>
      </c>
      <c r="P165" s="185">
        <v>0</v>
      </c>
      <c r="Q165" s="185">
        <f t="shared" si="11"/>
        <v>0</v>
      </c>
      <c r="R165" s="185"/>
      <c r="S165" s="185" t="s">
        <v>237</v>
      </c>
      <c r="T165" s="186" t="s">
        <v>238</v>
      </c>
      <c r="U165" s="162">
        <v>0</v>
      </c>
      <c r="V165" s="162">
        <f t="shared" si="12"/>
        <v>0</v>
      </c>
      <c r="W165" s="162"/>
      <c r="X165" s="152"/>
      <c r="Y165" s="152"/>
      <c r="Z165" s="152"/>
      <c r="AA165" s="152"/>
      <c r="AB165" s="152"/>
      <c r="AC165" s="152"/>
      <c r="AD165" s="152"/>
      <c r="AE165" s="152"/>
      <c r="AF165" s="152"/>
      <c r="AG165" s="152" t="s">
        <v>265</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80">
        <v>101</v>
      </c>
      <c r="B166" s="181" t="s">
        <v>1420</v>
      </c>
      <c r="C166" s="193" t="s">
        <v>1392</v>
      </c>
      <c r="D166" s="182" t="s">
        <v>386</v>
      </c>
      <c r="E166" s="183">
        <v>1</v>
      </c>
      <c r="F166" s="184"/>
      <c r="G166" s="185">
        <f t="shared" si="13"/>
        <v>0</v>
      </c>
      <c r="H166" s="184"/>
      <c r="I166" s="185">
        <f t="shared" si="7"/>
        <v>0</v>
      </c>
      <c r="J166" s="184"/>
      <c r="K166" s="185">
        <f t="shared" si="8"/>
        <v>0</v>
      </c>
      <c r="L166" s="185">
        <v>21</v>
      </c>
      <c r="M166" s="185">
        <f t="shared" si="9"/>
        <v>0</v>
      </c>
      <c r="N166" s="185">
        <v>0</v>
      </c>
      <c r="O166" s="185">
        <f t="shared" si="10"/>
        <v>0</v>
      </c>
      <c r="P166" s="185">
        <v>0</v>
      </c>
      <c r="Q166" s="185">
        <f t="shared" si="11"/>
        <v>0</v>
      </c>
      <c r="R166" s="185"/>
      <c r="S166" s="185" t="s">
        <v>237</v>
      </c>
      <c r="T166" s="186" t="s">
        <v>238</v>
      </c>
      <c r="U166" s="162">
        <v>0</v>
      </c>
      <c r="V166" s="162">
        <f t="shared" si="12"/>
        <v>0</v>
      </c>
      <c r="W166" s="162"/>
      <c r="X166" s="152"/>
      <c r="Y166" s="152"/>
      <c r="Z166" s="152"/>
      <c r="AA166" s="152"/>
      <c r="AB166" s="152"/>
      <c r="AC166" s="152"/>
      <c r="AD166" s="152"/>
      <c r="AE166" s="152"/>
      <c r="AF166" s="152"/>
      <c r="AG166" s="152" t="s">
        <v>265</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216">
        <v>102</v>
      </c>
      <c r="B167" s="217" t="s">
        <v>1421</v>
      </c>
      <c r="C167" s="218" t="s">
        <v>1394</v>
      </c>
      <c r="D167" s="219" t="s">
        <v>386</v>
      </c>
      <c r="E167" s="220">
        <v>2</v>
      </c>
      <c r="F167" s="221"/>
      <c r="G167" s="222">
        <f t="shared" si="13"/>
        <v>0</v>
      </c>
      <c r="H167" s="221"/>
      <c r="I167" s="222">
        <f t="shared" si="7"/>
        <v>0</v>
      </c>
      <c r="J167" s="221"/>
      <c r="K167" s="222">
        <f t="shared" si="8"/>
        <v>0</v>
      </c>
      <c r="L167" s="222">
        <v>21</v>
      </c>
      <c r="M167" s="222">
        <f t="shared" si="9"/>
        <v>0</v>
      </c>
      <c r="N167" s="222">
        <v>0</v>
      </c>
      <c r="O167" s="222">
        <f t="shared" si="10"/>
        <v>0</v>
      </c>
      <c r="P167" s="222">
        <v>0</v>
      </c>
      <c r="Q167" s="222">
        <f t="shared" si="11"/>
        <v>0</v>
      </c>
      <c r="R167" s="222"/>
      <c r="S167" s="222" t="s">
        <v>237</v>
      </c>
      <c r="T167" s="223" t="s">
        <v>238</v>
      </c>
      <c r="U167" s="162">
        <v>0</v>
      </c>
      <c r="V167" s="162">
        <f t="shared" si="12"/>
        <v>0</v>
      </c>
      <c r="W167" s="162"/>
      <c r="X167" s="152"/>
      <c r="Y167" s="152"/>
      <c r="Z167" s="152"/>
      <c r="AA167" s="152"/>
      <c r="AB167" s="152"/>
      <c r="AC167" s="152"/>
      <c r="AD167" s="152"/>
      <c r="AE167" s="152"/>
      <c r="AF167" s="152"/>
      <c r="AG167" s="152" t="s">
        <v>265</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216">
        <v>103</v>
      </c>
      <c r="B168" s="217" t="s">
        <v>1422</v>
      </c>
      <c r="C168" s="218" t="s">
        <v>1396</v>
      </c>
      <c r="D168" s="219" t="s">
        <v>386</v>
      </c>
      <c r="E168" s="220">
        <v>2</v>
      </c>
      <c r="F168" s="221"/>
      <c r="G168" s="222">
        <f t="shared" si="13"/>
        <v>0</v>
      </c>
      <c r="H168" s="221"/>
      <c r="I168" s="222">
        <f t="shared" si="7"/>
        <v>0</v>
      </c>
      <c r="J168" s="221"/>
      <c r="K168" s="222">
        <f t="shared" si="8"/>
        <v>0</v>
      </c>
      <c r="L168" s="222">
        <v>21</v>
      </c>
      <c r="M168" s="222">
        <f t="shared" si="9"/>
        <v>0</v>
      </c>
      <c r="N168" s="222">
        <v>0</v>
      </c>
      <c r="O168" s="222">
        <f t="shared" si="10"/>
        <v>0</v>
      </c>
      <c r="P168" s="222">
        <v>0</v>
      </c>
      <c r="Q168" s="222">
        <f t="shared" si="11"/>
        <v>0</v>
      </c>
      <c r="R168" s="222"/>
      <c r="S168" s="222" t="s">
        <v>237</v>
      </c>
      <c r="T168" s="223" t="s">
        <v>238</v>
      </c>
      <c r="U168" s="162">
        <v>0</v>
      </c>
      <c r="V168" s="162">
        <f t="shared" si="12"/>
        <v>0</v>
      </c>
      <c r="W168" s="162"/>
      <c r="X168" s="152"/>
      <c r="Y168" s="152"/>
      <c r="Z168" s="152"/>
      <c r="AA168" s="152"/>
      <c r="AB168" s="152"/>
      <c r="AC168" s="152"/>
      <c r="AD168" s="152"/>
      <c r="AE168" s="152"/>
      <c r="AF168" s="152"/>
      <c r="AG168" s="152" t="s">
        <v>265</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80">
        <v>104</v>
      </c>
      <c r="B169" s="181" t="s">
        <v>1423</v>
      </c>
      <c r="C169" s="193" t="s">
        <v>1398</v>
      </c>
      <c r="D169" s="182" t="s">
        <v>386</v>
      </c>
      <c r="E169" s="183">
        <v>1</v>
      </c>
      <c r="F169" s="184"/>
      <c r="G169" s="185">
        <f t="shared" si="13"/>
        <v>0</v>
      </c>
      <c r="H169" s="184"/>
      <c r="I169" s="185">
        <f t="shared" si="7"/>
        <v>0</v>
      </c>
      <c r="J169" s="184"/>
      <c r="K169" s="185">
        <f t="shared" si="8"/>
        <v>0</v>
      </c>
      <c r="L169" s="185">
        <v>21</v>
      </c>
      <c r="M169" s="185">
        <f t="shared" si="9"/>
        <v>0</v>
      </c>
      <c r="N169" s="185">
        <v>0</v>
      </c>
      <c r="O169" s="185">
        <f t="shared" si="10"/>
        <v>0</v>
      </c>
      <c r="P169" s="185">
        <v>0</v>
      </c>
      <c r="Q169" s="185">
        <f t="shared" si="11"/>
        <v>0</v>
      </c>
      <c r="R169" s="185"/>
      <c r="S169" s="185" t="s">
        <v>237</v>
      </c>
      <c r="T169" s="186" t="s">
        <v>238</v>
      </c>
      <c r="U169" s="162">
        <v>0</v>
      </c>
      <c r="V169" s="162">
        <f t="shared" si="12"/>
        <v>0</v>
      </c>
      <c r="W169" s="162"/>
      <c r="X169" s="152"/>
      <c r="Y169" s="152"/>
      <c r="Z169" s="152"/>
      <c r="AA169" s="152"/>
      <c r="AB169" s="152"/>
      <c r="AC169" s="152"/>
      <c r="AD169" s="152"/>
      <c r="AE169" s="152"/>
      <c r="AF169" s="152"/>
      <c r="AG169" s="152" t="s">
        <v>265</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80">
        <v>105</v>
      </c>
      <c r="B170" s="181" t="s">
        <v>1424</v>
      </c>
      <c r="C170" s="193" t="s">
        <v>1400</v>
      </c>
      <c r="D170" s="182" t="s">
        <v>288</v>
      </c>
      <c r="E170" s="183">
        <v>40</v>
      </c>
      <c r="F170" s="184"/>
      <c r="G170" s="185">
        <f t="shared" si="13"/>
        <v>0</v>
      </c>
      <c r="H170" s="184"/>
      <c r="I170" s="185">
        <f t="shared" si="7"/>
        <v>0</v>
      </c>
      <c r="J170" s="184"/>
      <c r="K170" s="185">
        <f t="shared" si="8"/>
        <v>0</v>
      </c>
      <c r="L170" s="185">
        <v>21</v>
      </c>
      <c r="M170" s="185">
        <f t="shared" si="9"/>
        <v>0</v>
      </c>
      <c r="N170" s="185">
        <v>0</v>
      </c>
      <c r="O170" s="185">
        <f t="shared" si="10"/>
        <v>0</v>
      </c>
      <c r="P170" s="185">
        <v>0</v>
      </c>
      <c r="Q170" s="185">
        <f t="shared" si="11"/>
        <v>0</v>
      </c>
      <c r="R170" s="185"/>
      <c r="S170" s="185" t="s">
        <v>237</v>
      </c>
      <c r="T170" s="186" t="s">
        <v>238</v>
      </c>
      <c r="U170" s="162">
        <v>0</v>
      </c>
      <c r="V170" s="162">
        <f t="shared" si="12"/>
        <v>0</v>
      </c>
      <c r="W170" s="162"/>
      <c r="X170" s="152"/>
      <c r="Y170" s="152"/>
      <c r="Z170" s="152"/>
      <c r="AA170" s="152"/>
      <c r="AB170" s="152"/>
      <c r="AC170" s="152"/>
      <c r="AD170" s="152"/>
      <c r="AE170" s="152"/>
      <c r="AF170" s="152"/>
      <c r="AG170" s="152" t="s">
        <v>265</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80">
        <v>106</v>
      </c>
      <c r="B171" s="181" t="s">
        <v>1425</v>
      </c>
      <c r="C171" s="193" t="s">
        <v>1247</v>
      </c>
      <c r="D171" s="182" t="s">
        <v>288</v>
      </c>
      <c r="E171" s="183">
        <v>55</v>
      </c>
      <c r="F171" s="184"/>
      <c r="G171" s="185">
        <f t="shared" si="13"/>
        <v>0</v>
      </c>
      <c r="H171" s="184"/>
      <c r="I171" s="185">
        <f t="shared" si="7"/>
        <v>0</v>
      </c>
      <c r="J171" s="184"/>
      <c r="K171" s="185">
        <f t="shared" si="8"/>
        <v>0</v>
      </c>
      <c r="L171" s="185">
        <v>21</v>
      </c>
      <c r="M171" s="185">
        <f t="shared" si="9"/>
        <v>0</v>
      </c>
      <c r="N171" s="185">
        <v>0</v>
      </c>
      <c r="O171" s="185">
        <f t="shared" si="10"/>
        <v>0</v>
      </c>
      <c r="P171" s="185">
        <v>0</v>
      </c>
      <c r="Q171" s="185">
        <f t="shared" si="11"/>
        <v>0</v>
      </c>
      <c r="R171" s="185"/>
      <c r="S171" s="185" t="s">
        <v>237</v>
      </c>
      <c r="T171" s="186" t="s">
        <v>238</v>
      </c>
      <c r="U171" s="162">
        <v>0</v>
      </c>
      <c r="V171" s="162">
        <f t="shared" si="12"/>
        <v>0</v>
      </c>
      <c r="W171" s="162"/>
      <c r="X171" s="152"/>
      <c r="Y171" s="152"/>
      <c r="Z171" s="152"/>
      <c r="AA171" s="152"/>
      <c r="AB171" s="152"/>
      <c r="AC171" s="152"/>
      <c r="AD171" s="152"/>
      <c r="AE171" s="152"/>
      <c r="AF171" s="152"/>
      <c r="AG171" s="152" t="s">
        <v>265</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80">
        <v>107</v>
      </c>
      <c r="B172" s="181" t="s">
        <v>1426</v>
      </c>
      <c r="C172" s="193" t="s">
        <v>1250</v>
      </c>
      <c r="D172" s="182" t="s">
        <v>288</v>
      </c>
      <c r="E172" s="183">
        <v>55</v>
      </c>
      <c r="F172" s="184"/>
      <c r="G172" s="185">
        <f t="shared" si="13"/>
        <v>0</v>
      </c>
      <c r="H172" s="184"/>
      <c r="I172" s="185">
        <f t="shared" si="7"/>
        <v>0</v>
      </c>
      <c r="J172" s="184"/>
      <c r="K172" s="185">
        <f t="shared" si="8"/>
        <v>0</v>
      </c>
      <c r="L172" s="185">
        <v>21</v>
      </c>
      <c r="M172" s="185">
        <f t="shared" si="9"/>
        <v>0</v>
      </c>
      <c r="N172" s="185">
        <v>0</v>
      </c>
      <c r="O172" s="185">
        <f t="shared" si="10"/>
        <v>0</v>
      </c>
      <c r="P172" s="185">
        <v>0</v>
      </c>
      <c r="Q172" s="185">
        <f t="shared" si="11"/>
        <v>0</v>
      </c>
      <c r="R172" s="185"/>
      <c r="S172" s="185" t="s">
        <v>237</v>
      </c>
      <c r="T172" s="186" t="s">
        <v>238</v>
      </c>
      <c r="U172" s="162">
        <v>0</v>
      </c>
      <c r="V172" s="162">
        <f t="shared" si="12"/>
        <v>0</v>
      </c>
      <c r="W172" s="162"/>
      <c r="X172" s="152"/>
      <c r="Y172" s="152"/>
      <c r="Z172" s="152"/>
      <c r="AA172" s="152"/>
      <c r="AB172" s="152"/>
      <c r="AC172" s="152"/>
      <c r="AD172" s="152"/>
      <c r="AE172" s="152"/>
      <c r="AF172" s="152"/>
      <c r="AG172" s="152" t="s">
        <v>265</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80">
        <v>108</v>
      </c>
      <c r="B173" s="181" t="s">
        <v>1427</v>
      </c>
      <c r="C173" s="193" t="s">
        <v>1253</v>
      </c>
      <c r="D173" s="182" t="s">
        <v>288</v>
      </c>
      <c r="E173" s="183">
        <v>55</v>
      </c>
      <c r="F173" s="184"/>
      <c r="G173" s="185">
        <f t="shared" ref="G173:G204" si="14">ROUND(E173*F173,2)</f>
        <v>0</v>
      </c>
      <c r="H173" s="184"/>
      <c r="I173" s="185">
        <f t="shared" ref="I173:I204" si="15">ROUND(E173*H173,2)</f>
        <v>0</v>
      </c>
      <c r="J173" s="184"/>
      <c r="K173" s="185">
        <f t="shared" ref="K173:K204" si="16">ROUND(E173*J173,2)</f>
        <v>0</v>
      </c>
      <c r="L173" s="185">
        <v>21</v>
      </c>
      <c r="M173" s="185">
        <f t="shared" ref="M173:M204" si="17">G173*(1+L173/100)</f>
        <v>0</v>
      </c>
      <c r="N173" s="185">
        <v>0</v>
      </c>
      <c r="O173" s="185">
        <f t="shared" ref="O173:O204" si="18">ROUND(E173*N173,2)</f>
        <v>0</v>
      </c>
      <c r="P173" s="185">
        <v>0</v>
      </c>
      <c r="Q173" s="185">
        <f t="shared" ref="Q173:Q204" si="19">ROUND(E173*P173,2)</f>
        <v>0</v>
      </c>
      <c r="R173" s="185"/>
      <c r="S173" s="185" t="s">
        <v>237</v>
      </c>
      <c r="T173" s="186" t="s">
        <v>238</v>
      </c>
      <c r="U173" s="162">
        <v>0</v>
      </c>
      <c r="V173" s="162">
        <f t="shared" ref="V173:V204" si="20">ROUND(E173*U173,2)</f>
        <v>0</v>
      </c>
      <c r="W173" s="162"/>
      <c r="X173" s="152"/>
      <c r="Y173" s="152"/>
      <c r="Z173" s="152"/>
      <c r="AA173" s="152"/>
      <c r="AB173" s="152"/>
      <c r="AC173" s="152"/>
      <c r="AD173" s="152"/>
      <c r="AE173" s="152"/>
      <c r="AF173" s="152"/>
      <c r="AG173" s="152" t="s">
        <v>199</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80">
        <v>109</v>
      </c>
      <c r="B174" s="181" t="s">
        <v>1428</v>
      </c>
      <c r="C174" s="193" t="s">
        <v>1219</v>
      </c>
      <c r="D174" s="182" t="s">
        <v>386</v>
      </c>
      <c r="E174" s="183">
        <v>4</v>
      </c>
      <c r="F174" s="184"/>
      <c r="G174" s="185">
        <f t="shared" si="14"/>
        <v>0</v>
      </c>
      <c r="H174" s="184"/>
      <c r="I174" s="185">
        <f t="shared" si="15"/>
        <v>0</v>
      </c>
      <c r="J174" s="184"/>
      <c r="K174" s="185">
        <f t="shared" si="16"/>
        <v>0</v>
      </c>
      <c r="L174" s="185">
        <v>21</v>
      </c>
      <c r="M174" s="185">
        <f t="shared" si="17"/>
        <v>0</v>
      </c>
      <c r="N174" s="185">
        <v>0</v>
      </c>
      <c r="O174" s="185">
        <f t="shared" si="18"/>
        <v>0</v>
      </c>
      <c r="P174" s="185">
        <v>0</v>
      </c>
      <c r="Q174" s="185">
        <f t="shared" si="19"/>
        <v>0</v>
      </c>
      <c r="R174" s="185"/>
      <c r="S174" s="185" t="s">
        <v>237</v>
      </c>
      <c r="T174" s="186" t="s">
        <v>238</v>
      </c>
      <c r="U174" s="162">
        <v>0</v>
      </c>
      <c r="V174" s="162">
        <f t="shared" si="20"/>
        <v>0</v>
      </c>
      <c r="W174" s="162"/>
      <c r="X174" s="152"/>
      <c r="Y174" s="152"/>
      <c r="Z174" s="152"/>
      <c r="AA174" s="152"/>
      <c r="AB174" s="152"/>
      <c r="AC174" s="152"/>
      <c r="AD174" s="152"/>
      <c r="AE174" s="152"/>
      <c r="AF174" s="152"/>
      <c r="AG174" s="152" t="s">
        <v>265</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80">
        <v>110</v>
      </c>
      <c r="B175" s="181" t="s">
        <v>1429</v>
      </c>
      <c r="C175" s="193" t="s">
        <v>1223</v>
      </c>
      <c r="D175" s="182" t="s">
        <v>386</v>
      </c>
      <c r="E175" s="183">
        <v>4</v>
      </c>
      <c r="F175" s="184"/>
      <c r="G175" s="185">
        <f t="shared" si="14"/>
        <v>0</v>
      </c>
      <c r="H175" s="184"/>
      <c r="I175" s="185">
        <f t="shared" si="15"/>
        <v>0</v>
      </c>
      <c r="J175" s="184"/>
      <c r="K175" s="185">
        <f t="shared" si="16"/>
        <v>0</v>
      </c>
      <c r="L175" s="185">
        <v>21</v>
      </c>
      <c r="M175" s="185">
        <f t="shared" si="17"/>
        <v>0</v>
      </c>
      <c r="N175" s="185">
        <v>0</v>
      </c>
      <c r="O175" s="185">
        <f t="shared" si="18"/>
        <v>0</v>
      </c>
      <c r="P175" s="185">
        <v>0</v>
      </c>
      <c r="Q175" s="185">
        <f t="shared" si="19"/>
        <v>0</v>
      </c>
      <c r="R175" s="185"/>
      <c r="S175" s="185" t="s">
        <v>237</v>
      </c>
      <c r="T175" s="186" t="s">
        <v>238</v>
      </c>
      <c r="U175" s="162">
        <v>0</v>
      </c>
      <c r="V175" s="162">
        <f t="shared" si="20"/>
        <v>0</v>
      </c>
      <c r="W175" s="162"/>
      <c r="X175" s="152"/>
      <c r="Y175" s="152"/>
      <c r="Z175" s="152"/>
      <c r="AA175" s="152"/>
      <c r="AB175" s="152"/>
      <c r="AC175" s="152"/>
      <c r="AD175" s="152"/>
      <c r="AE175" s="152"/>
      <c r="AF175" s="152"/>
      <c r="AG175" s="152" t="s">
        <v>199</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80">
        <v>111</v>
      </c>
      <c r="B176" s="181" t="s">
        <v>1430</v>
      </c>
      <c r="C176" s="193" t="s">
        <v>1225</v>
      </c>
      <c r="D176" s="182" t="s">
        <v>386</v>
      </c>
      <c r="E176" s="183">
        <v>4</v>
      </c>
      <c r="F176" s="184"/>
      <c r="G176" s="185">
        <f t="shared" si="14"/>
        <v>0</v>
      </c>
      <c r="H176" s="184"/>
      <c r="I176" s="185">
        <f t="shared" si="15"/>
        <v>0</v>
      </c>
      <c r="J176" s="184"/>
      <c r="K176" s="185">
        <f t="shared" si="16"/>
        <v>0</v>
      </c>
      <c r="L176" s="185">
        <v>21</v>
      </c>
      <c r="M176" s="185">
        <f t="shared" si="17"/>
        <v>0</v>
      </c>
      <c r="N176" s="185">
        <v>0</v>
      </c>
      <c r="O176" s="185">
        <f t="shared" si="18"/>
        <v>0</v>
      </c>
      <c r="P176" s="185">
        <v>0</v>
      </c>
      <c r="Q176" s="185">
        <f t="shared" si="19"/>
        <v>0</v>
      </c>
      <c r="R176" s="185"/>
      <c r="S176" s="185" t="s">
        <v>237</v>
      </c>
      <c r="T176" s="186" t="s">
        <v>238</v>
      </c>
      <c r="U176" s="162">
        <v>0</v>
      </c>
      <c r="V176" s="162">
        <f t="shared" si="20"/>
        <v>0</v>
      </c>
      <c r="W176" s="162"/>
      <c r="X176" s="152"/>
      <c r="Y176" s="152"/>
      <c r="Z176" s="152"/>
      <c r="AA176" s="152"/>
      <c r="AB176" s="152"/>
      <c r="AC176" s="152"/>
      <c r="AD176" s="152"/>
      <c r="AE176" s="152"/>
      <c r="AF176" s="152"/>
      <c r="AG176" s="152" t="s">
        <v>199</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80">
        <v>112</v>
      </c>
      <c r="B177" s="181" t="s">
        <v>1431</v>
      </c>
      <c r="C177" s="193" t="s">
        <v>1228</v>
      </c>
      <c r="D177" s="182" t="s">
        <v>386</v>
      </c>
      <c r="E177" s="183">
        <v>8</v>
      </c>
      <c r="F177" s="184"/>
      <c r="G177" s="185">
        <f t="shared" si="14"/>
        <v>0</v>
      </c>
      <c r="H177" s="184"/>
      <c r="I177" s="185">
        <f t="shared" si="15"/>
        <v>0</v>
      </c>
      <c r="J177" s="184"/>
      <c r="K177" s="185">
        <f t="shared" si="16"/>
        <v>0</v>
      </c>
      <c r="L177" s="185">
        <v>21</v>
      </c>
      <c r="M177" s="185">
        <f t="shared" si="17"/>
        <v>0</v>
      </c>
      <c r="N177" s="185">
        <v>0</v>
      </c>
      <c r="O177" s="185">
        <f t="shared" si="18"/>
        <v>0</v>
      </c>
      <c r="P177" s="185">
        <v>0</v>
      </c>
      <c r="Q177" s="185">
        <f t="shared" si="19"/>
        <v>0</v>
      </c>
      <c r="R177" s="185"/>
      <c r="S177" s="185" t="s">
        <v>237</v>
      </c>
      <c r="T177" s="186" t="s">
        <v>238</v>
      </c>
      <c r="U177" s="162">
        <v>0</v>
      </c>
      <c r="V177" s="162">
        <f t="shared" si="20"/>
        <v>0</v>
      </c>
      <c r="W177" s="162"/>
      <c r="X177" s="152"/>
      <c r="Y177" s="152"/>
      <c r="Z177" s="152"/>
      <c r="AA177" s="152"/>
      <c r="AB177" s="152"/>
      <c r="AC177" s="152"/>
      <c r="AD177" s="152"/>
      <c r="AE177" s="152"/>
      <c r="AF177" s="152"/>
      <c r="AG177" s="152" t="s">
        <v>199</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80">
        <v>113</v>
      </c>
      <c r="B178" s="181" t="s">
        <v>1432</v>
      </c>
      <c r="C178" s="193" t="s">
        <v>1231</v>
      </c>
      <c r="D178" s="182" t="s">
        <v>288</v>
      </c>
      <c r="E178" s="183">
        <v>120</v>
      </c>
      <c r="F178" s="184"/>
      <c r="G178" s="185">
        <f t="shared" si="14"/>
        <v>0</v>
      </c>
      <c r="H178" s="184"/>
      <c r="I178" s="185">
        <f t="shared" si="15"/>
        <v>0</v>
      </c>
      <c r="J178" s="184"/>
      <c r="K178" s="185">
        <f t="shared" si="16"/>
        <v>0</v>
      </c>
      <c r="L178" s="185">
        <v>21</v>
      </c>
      <c r="M178" s="185">
        <f t="shared" si="17"/>
        <v>0</v>
      </c>
      <c r="N178" s="185">
        <v>0</v>
      </c>
      <c r="O178" s="185">
        <f t="shared" si="18"/>
        <v>0</v>
      </c>
      <c r="P178" s="185">
        <v>0</v>
      </c>
      <c r="Q178" s="185">
        <f t="shared" si="19"/>
        <v>0</v>
      </c>
      <c r="R178" s="185"/>
      <c r="S178" s="185" t="s">
        <v>237</v>
      </c>
      <c r="T178" s="186" t="s">
        <v>238</v>
      </c>
      <c r="U178" s="162">
        <v>0</v>
      </c>
      <c r="V178" s="162">
        <f t="shared" si="20"/>
        <v>0</v>
      </c>
      <c r="W178" s="162"/>
      <c r="X178" s="152"/>
      <c r="Y178" s="152"/>
      <c r="Z178" s="152"/>
      <c r="AA178" s="152"/>
      <c r="AB178" s="152"/>
      <c r="AC178" s="152"/>
      <c r="AD178" s="152"/>
      <c r="AE178" s="152"/>
      <c r="AF178" s="152"/>
      <c r="AG178" s="152" t="s">
        <v>265</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80">
        <v>114</v>
      </c>
      <c r="B179" s="181" t="s">
        <v>1433</v>
      </c>
      <c r="C179" s="193" t="s">
        <v>1234</v>
      </c>
      <c r="D179" s="182" t="s">
        <v>288</v>
      </c>
      <c r="E179" s="183">
        <v>120</v>
      </c>
      <c r="F179" s="184"/>
      <c r="G179" s="185">
        <f t="shared" si="14"/>
        <v>0</v>
      </c>
      <c r="H179" s="184"/>
      <c r="I179" s="185">
        <f t="shared" si="15"/>
        <v>0</v>
      </c>
      <c r="J179" s="184"/>
      <c r="K179" s="185">
        <f t="shared" si="16"/>
        <v>0</v>
      </c>
      <c r="L179" s="185">
        <v>21</v>
      </c>
      <c r="M179" s="185">
        <f t="shared" si="17"/>
        <v>0</v>
      </c>
      <c r="N179" s="185">
        <v>0</v>
      </c>
      <c r="O179" s="185">
        <f t="shared" si="18"/>
        <v>0</v>
      </c>
      <c r="P179" s="185">
        <v>0</v>
      </c>
      <c r="Q179" s="185">
        <f t="shared" si="19"/>
        <v>0</v>
      </c>
      <c r="R179" s="185"/>
      <c r="S179" s="185" t="s">
        <v>237</v>
      </c>
      <c r="T179" s="186" t="s">
        <v>238</v>
      </c>
      <c r="U179" s="162">
        <v>0</v>
      </c>
      <c r="V179" s="162">
        <f t="shared" si="20"/>
        <v>0</v>
      </c>
      <c r="W179" s="162"/>
      <c r="X179" s="152"/>
      <c r="Y179" s="152"/>
      <c r="Z179" s="152"/>
      <c r="AA179" s="152"/>
      <c r="AB179" s="152"/>
      <c r="AC179" s="152"/>
      <c r="AD179" s="152"/>
      <c r="AE179" s="152"/>
      <c r="AF179" s="152"/>
      <c r="AG179" s="152" t="s">
        <v>199</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216">
        <v>115</v>
      </c>
      <c r="B180" s="217" t="s">
        <v>1434</v>
      </c>
      <c r="C180" s="218" t="s">
        <v>1435</v>
      </c>
      <c r="D180" s="219" t="s">
        <v>386</v>
      </c>
      <c r="E180" s="220">
        <v>1</v>
      </c>
      <c r="F180" s="221"/>
      <c r="G180" s="222">
        <f t="shared" si="14"/>
        <v>0</v>
      </c>
      <c r="H180" s="221"/>
      <c r="I180" s="222">
        <f t="shared" si="15"/>
        <v>0</v>
      </c>
      <c r="J180" s="221"/>
      <c r="K180" s="222">
        <f t="shared" si="16"/>
        <v>0</v>
      </c>
      <c r="L180" s="222">
        <v>21</v>
      </c>
      <c r="M180" s="222">
        <f t="shared" si="17"/>
        <v>0</v>
      </c>
      <c r="N180" s="222">
        <v>0</v>
      </c>
      <c r="O180" s="222">
        <f t="shared" si="18"/>
        <v>0</v>
      </c>
      <c r="P180" s="222">
        <v>0</v>
      </c>
      <c r="Q180" s="222">
        <f t="shared" si="19"/>
        <v>0</v>
      </c>
      <c r="R180" s="222"/>
      <c r="S180" s="222" t="s">
        <v>237</v>
      </c>
      <c r="T180" s="223" t="s">
        <v>238</v>
      </c>
      <c r="U180" s="162">
        <v>0</v>
      </c>
      <c r="V180" s="162">
        <f t="shared" si="20"/>
        <v>0</v>
      </c>
      <c r="W180" s="162"/>
      <c r="X180" s="152"/>
      <c r="Y180" s="152"/>
      <c r="Z180" s="152"/>
      <c r="AA180" s="152"/>
      <c r="AB180" s="152"/>
      <c r="AC180" s="152"/>
      <c r="AD180" s="152"/>
      <c r="AE180" s="152"/>
      <c r="AF180" s="152"/>
      <c r="AG180" s="152" t="s">
        <v>265</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216">
        <v>116</v>
      </c>
      <c r="B181" s="217" t="s">
        <v>1436</v>
      </c>
      <c r="C181" s="218" t="s">
        <v>1411</v>
      </c>
      <c r="D181" s="219" t="s">
        <v>386</v>
      </c>
      <c r="E181" s="220">
        <v>1</v>
      </c>
      <c r="F181" s="221"/>
      <c r="G181" s="222">
        <f t="shared" si="14"/>
        <v>0</v>
      </c>
      <c r="H181" s="221"/>
      <c r="I181" s="222">
        <f t="shared" si="15"/>
        <v>0</v>
      </c>
      <c r="J181" s="221"/>
      <c r="K181" s="222">
        <f t="shared" si="16"/>
        <v>0</v>
      </c>
      <c r="L181" s="222">
        <v>21</v>
      </c>
      <c r="M181" s="222">
        <f t="shared" si="17"/>
        <v>0</v>
      </c>
      <c r="N181" s="222">
        <v>0</v>
      </c>
      <c r="O181" s="222">
        <f t="shared" si="18"/>
        <v>0</v>
      </c>
      <c r="P181" s="222">
        <v>0</v>
      </c>
      <c r="Q181" s="222">
        <f t="shared" si="19"/>
        <v>0</v>
      </c>
      <c r="R181" s="222"/>
      <c r="S181" s="222" t="s">
        <v>237</v>
      </c>
      <c r="T181" s="223" t="s">
        <v>238</v>
      </c>
      <c r="U181" s="162">
        <v>0</v>
      </c>
      <c r="V181" s="162">
        <f t="shared" si="20"/>
        <v>0</v>
      </c>
      <c r="W181" s="162"/>
      <c r="X181" s="152"/>
      <c r="Y181" s="152"/>
      <c r="Z181" s="152"/>
      <c r="AA181" s="152"/>
      <c r="AB181" s="152"/>
      <c r="AC181" s="152"/>
      <c r="AD181" s="152"/>
      <c r="AE181" s="152"/>
      <c r="AF181" s="152"/>
      <c r="AG181" s="152" t="s">
        <v>265</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216">
        <v>117</v>
      </c>
      <c r="B182" s="217" t="s">
        <v>1437</v>
      </c>
      <c r="C182" s="218" t="s">
        <v>1438</v>
      </c>
      <c r="D182" s="219" t="s">
        <v>386</v>
      </c>
      <c r="E182" s="220">
        <v>2</v>
      </c>
      <c r="F182" s="221"/>
      <c r="G182" s="222">
        <f t="shared" si="14"/>
        <v>0</v>
      </c>
      <c r="H182" s="221"/>
      <c r="I182" s="222">
        <f t="shared" si="15"/>
        <v>0</v>
      </c>
      <c r="J182" s="221"/>
      <c r="K182" s="222">
        <f t="shared" si="16"/>
        <v>0</v>
      </c>
      <c r="L182" s="222">
        <v>21</v>
      </c>
      <c r="M182" s="222">
        <f t="shared" si="17"/>
        <v>0</v>
      </c>
      <c r="N182" s="222">
        <v>0</v>
      </c>
      <c r="O182" s="222">
        <f t="shared" si="18"/>
        <v>0</v>
      </c>
      <c r="P182" s="222">
        <v>0</v>
      </c>
      <c r="Q182" s="222">
        <f t="shared" si="19"/>
        <v>0</v>
      </c>
      <c r="R182" s="222"/>
      <c r="S182" s="222" t="s">
        <v>237</v>
      </c>
      <c r="T182" s="223" t="s">
        <v>238</v>
      </c>
      <c r="U182" s="162">
        <v>0</v>
      </c>
      <c r="V182" s="162">
        <f t="shared" si="20"/>
        <v>0</v>
      </c>
      <c r="W182" s="162"/>
      <c r="X182" s="152"/>
      <c r="Y182" s="152"/>
      <c r="Z182" s="152"/>
      <c r="AA182" s="152"/>
      <c r="AB182" s="152"/>
      <c r="AC182" s="152"/>
      <c r="AD182" s="152"/>
      <c r="AE182" s="152"/>
      <c r="AF182" s="152"/>
      <c r="AG182" s="152" t="s">
        <v>265</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216">
        <v>118</v>
      </c>
      <c r="B183" s="217" t="s">
        <v>1439</v>
      </c>
      <c r="C183" s="218" t="s">
        <v>1440</v>
      </c>
      <c r="D183" s="219" t="s">
        <v>386</v>
      </c>
      <c r="E183" s="220">
        <v>1</v>
      </c>
      <c r="F183" s="221"/>
      <c r="G183" s="222">
        <f t="shared" si="14"/>
        <v>0</v>
      </c>
      <c r="H183" s="221"/>
      <c r="I183" s="222">
        <f t="shared" si="15"/>
        <v>0</v>
      </c>
      <c r="J183" s="221"/>
      <c r="K183" s="222">
        <f t="shared" si="16"/>
        <v>0</v>
      </c>
      <c r="L183" s="222">
        <v>21</v>
      </c>
      <c r="M183" s="222">
        <f t="shared" si="17"/>
        <v>0</v>
      </c>
      <c r="N183" s="222">
        <v>0</v>
      </c>
      <c r="O183" s="222">
        <f t="shared" si="18"/>
        <v>0</v>
      </c>
      <c r="P183" s="222">
        <v>0</v>
      </c>
      <c r="Q183" s="222">
        <f t="shared" si="19"/>
        <v>0</v>
      </c>
      <c r="R183" s="222"/>
      <c r="S183" s="222" t="s">
        <v>237</v>
      </c>
      <c r="T183" s="223" t="s">
        <v>238</v>
      </c>
      <c r="U183" s="162">
        <v>0</v>
      </c>
      <c r="V183" s="162">
        <f t="shared" si="20"/>
        <v>0</v>
      </c>
      <c r="W183" s="162"/>
      <c r="X183" s="152"/>
      <c r="Y183" s="152"/>
      <c r="Z183" s="152"/>
      <c r="AA183" s="152"/>
      <c r="AB183" s="152"/>
      <c r="AC183" s="152"/>
      <c r="AD183" s="152"/>
      <c r="AE183" s="152"/>
      <c r="AF183" s="152"/>
      <c r="AG183" s="152" t="s">
        <v>265</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80">
        <v>119</v>
      </c>
      <c r="B184" s="181" t="s">
        <v>1441</v>
      </c>
      <c r="C184" s="193" t="s">
        <v>1442</v>
      </c>
      <c r="D184" s="182" t="s">
        <v>386</v>
      </c>
      <c r="E184" s="183">
        <v>20</v>
      </c>
      <c r="F184" s="184"/>
      <c r="G184" s="185">
        <f t="shared" si="14"/>
        <v>0</v>
      </c>
      <c r="H184" s="184"/>
      <c r="I184" s="185">
        <f t="shared" si="15"/>
        <v>0</v>
      </c>
      <c r="J184" s="184"/>
      <c r="K184" s="185">
        <f t="shared" si="16"/>
        <v>0</v>
      </c>
      <c r="L184" s="185">
        <v>21</v>
      </c>
      <c r="M184" s="185">
        <f t="shared" si="17"/>
        <v>0</v>
      </c>
      <c r="N184" s="185">
        <v>0</v>
      </c>
      <c r="O184" s="185">
        <f t="shared" si="18"/>
        <v>0</v>
      </c>
      <c r="P184" s="185">
        <v>0</v>
      </c>
      <c r="Q184" s="185">
        <f t="shared" si="19"/>
        <v>0</v>
      </c>
      <c r="R184" s="185"/>
      <c r="S184" s="185" t="s">
        <v>237</v>
      </c>
      <c r="T184" s="186" t="s">
        <v>238</v>
      </c>
      <c r="U184" s="162">
        <v>0</v>
      </c>
      <c r="V184" s="162">
        <f t="shared" si="20"/>
        <v>0</v>
      </c>
      <c r="W184" s="162"/>
      <c r="X184" s="152"/>
      <c r="Y184" s="152"/>
      <c r="Z184" s="152"/>
      <c r="AA184" s="152"/>
      <c r="AB184" s="152"/>
      <c r="AC184" s="152"/>
      <c r="AD184" s="152"/>
      <c r="AE184" s="152"/>
      <c r="AF184" s="152"/>
      <c r="AG184" s="152" t="s">
        <v>265</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80">
        <v>120</v>
      </c>
      <c r="B185" s="181" t="s">
        <v>1443</v>
      </c>
      <c r="C185" s="193" t="s">
        <v>1444</v>
      </c>
      <c r="D185" s="182" t="s">
        <v>386</v>
      </c>
      <c r="E185" s="183">
        <v>1</v>
      </c>
      <c r="F185" s="184"/>
      <c r="G185" s="185">
        <f t="shared" si="14"/>
        <v>0</v>
      </c>
      <c r="H185" s="184"/>
      <c r="I185" s="185">
        <f t="shared" si="15"/>
        <v>0</v>
      </c>
      <c r="J185" s="184"/>
      <c r="K185" s="185">
        <f t="shared" si="16"/>
        <v>0</v>
      </c>
      <c r="L185" s="185">
        <v>21</v>
      </c>
      <c r="M185" s="185">
        <f t="shared" si="17"/>
        <v>0</v>
      </c>
      <c r="N185" s="185">
        <v>0</v>
      </c>
      <c r="O185" s="185">
        <f t="shared" si="18"/>
        <v>0</v>
      </c>
      <c r="P185" s="185">
        <v>0</v>
      </c>
      <c r="Q185" s="185">
        <f t="shared" si="19"/>
        <v>0</v>
      </c>
      <c r="R185" s="185"/>
      <c r="S185" s="185" t="s">
        <v>237</v>
      </c>
      <c r="T185" s="186" t="s">
        <v>238</v>
      </c>
      <c r="U185" s="162">
        <v>0</v>
      </c>
      <c r="V185" s="162">
        <f t="shared" si="20"/>
        <v>0</v>
      </c>
      <c r="W185" s="162"/>
      <c r="X185" s="152"/>
      <c r="Y185" s="152"/>
      <c r="Z185" s="152"/>
      <c r="AA185" s="152"/>
      <c r="AB185" s="152"/>
      <c r="AC185" s="152"/>
      <c r="AD185" s="152"/>
      <c r="AE185" s="152"/>
      <c r="AF185" s="152"/>
      <c r="AG185" s="152" t="s">
        <v>265</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80">
        <v>121</v>
      </c>
      <c r="B186" s="181" t="s">
        <v>1445</v>
      </c>
      <c r="C186" s="193" t="s">
        <v>1413</v>
      </c>
      <c r="D186" s="182" t="s">
        <v>386</v>
      </c>
      <c r="E186" s="183">
        <v>1</v>
      </c>
      <c r="F186" s="184"/>
      <c r="G186" s="185">
        <f t="shared" si="14"/>
        <v>0</v>
      </c>
      <c r="H186" s="184"/>
      <c r="I186" s="185">
        <f t="shared" si="15"/>
        <v>0</v>
      </c>
      <c r="J186" s="184"/>
      <c r="K186" s="185">
        <f t="shared" si="16"/>
        <v>0</v>
      </c>
      <c r="L186" s="185">
        <v>21</v>
      </c>
      <c r="M186" s="185">
        <f t="shared" si="17"/>
        <v>0</v>
      </c>
      <c r="N186" s="185">
        <v>0</v>
      </c>
      <c r="O186" s="185">
        <f t="shared" si="18"/>
        <v>0</v>
      </c>
      <c r="P186" s="185">
        <v>0</v>
      </c>
      <c r="Q186" s="185">
        <f t="shared" si="19"/>
        <v>0</v>
      </c>
      <c r="R186" s="185"/>
      <c r="S186" s="185" t="s">
        <v>237</v>
      </c>
      <c r="T186" s="186" t="s">
        <v>238</v>
      </c>
      <c r="U186" s="162">
        <v>0</v>
      </c>
      <c r="V186" s="162">
        <f t="shared" si="20"/>
        <v>0</v>
      </c>
      <c r="W186" s="162"/>
      <c r="X186" s="152"/>
      <c r="Y186" s="152"/>
      <c r="Z186" s="152"/>
      <c r="AA186" s="152"/>
      <c r="AB186" s="152"/>
      <c r="AC186" s="152"/>
      <c r="AD186" s="152"/>
      <c r="AE186" s="152"/>
      <c r="AF186" s="152"/>
      <c r="AG186" s="152" t="s">
        <v>265</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80">
        <v>122</v>
      </c>
      <c r="B187" s="181" t="s">
        <v>1446</v>
      </c>
      <c r="C187" s="193" t="s">
        <v>1211</v>
      </c>
      <c r="D187" s="182" t="s">
        <v>430</v>
      </c>
      <c r="E187" s="183">
        <v>6</v>
      </c>
      <c r="F187" s="184"/>
      <c r="G187" s="185">
        <f t="shared" si="14"/>
        <v>0</v>
      </c>
      <c r="H187" s="184"/>
      <c r="I187" s="185">
        <f t="shared" si="15"/>
        <v>0</v>
      </c>
      <c r="J187" s="184"/>
      <c r="K187" s="185">
        <f t="shared" si="16"/>
        <v>0</v>
      </c>
      <c r="L187" s="185">
        <v>21</v>
      </c>
      <c r="M187" s="185">
        <f t="shared" si="17"/>
        <v>0</v>
      </c>
      <c r="N187" s="185">
        <v>0</v>
      </c>
      <c r="O187" s="185">
        <f t="shared" si="18"/>
        <v>0</v>
      </c>
      <c r="P187" s="185">
        <v>0</v>
      </c>
      <c r="Q187" s="185">
        <f t="shared" si="19"/>
        <v>0</v>
      </c>
      <c r="R187" s="185"/>
      <c r="S187" s="185" t="s">
        <v>237</v>
      </c>
      <c r="T187" s="186" t="s">
        <v>238</v>
      </c>
      <c r="U187" s="162">
        <v>0</v>
      </c>
      <c r="V187" s="162">
        <f t="shared" si="20"/>
        <v>0</v>
      </c>
      <c r="W187" s="162"/>
      <c r="X187" s="152"/>
      <c r="Y187" s="152"/>
      <c r="Z187" s="152"/>
      <c r="AA187" s="152"/>
      <c r="AB187" s="152"/>
      <c r="AC187" s="152"/>
      <c r="AD187" s="152"/>
      <c r="AE187" s="152"/>
      <c r="AF187" s="152"/>
      <c r="AG187" s="152" t="s">
        <v>199</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80">
        <v>123</v>
      </c>
      <c r="B188" s="181" t="s">
        <v>1447</v>
      </c>
      <c r="C188" s="193" t="s">
        <v>1448</v>
      </c>
      <c r="D188" s="182"/>
      <c r="E188" s="183"/>
      <c r="F188" s="224"/>
      <c r="G188" s="185"/>
      <c r="H188" s="184"/>
      <c r="I188" s="185">
        <f t="shared" si="15"/>
        <v>0</v>
      </c>
      <c r="J188" s="184"/>
      <c r="K188" s="185">
        <f t="shared" si="16"/>
        <v>0</v>
      </c>
      <c r="L188" s="185">
        <v>21</v>
      </c>
      <c r="M188" s="185">
        <f t="shared" si="17"/>
        <v>0</v>
      </c>
      <c r="N188" s="185">
        <v>0</v>
      </c>
      <c r="O188" s="185">
        <f t="shared" si="18"/>
        <v>0</v>
      </c>
      <c r="P188" s="185">
        <v>0</v>
      </c>
      <c r="Q188" s="185">
        <f t="shared" si="19"/>
        <v>0</v>
      </c>
      <c r="R188" s="185"/>
      <c r="S188" s="185"/>
      <c r="T188" s="186"/>
      <c r="U188" s="162">
        <v>0</v>
      </c>
      <c r="V188" s="162">
        <f t="shared" si="20"/>
        <v>0</v>
      </c>
      <c r="W188" s="162"/>
      <c r="X188" s="152"/>
      <c r="Y188" s="152"/>
      <c r="Z188" s="152"/>
      <c r="AA188" s="152"/>
      <c r="AB188" s="152"/>
      <c r="AC188" s="152"/>
      <c r="AD188" s="152"/>
      <c r="AE188" s="152"/>
      <c r="AF188" s="152"/>
      <c r="AG188" s="152" t="s">
        <v>265</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80">
        <v>124</v>
      </c>
      <c r="B189" s="181" t="s">
        <v>1449</v>
      </c>
      <c r="C189" s="193" t="s">
        <v>1450</v>
      </c>
      <c r="D189" s="182" t="s">
        <v>386</v>
      </c>
      <c r="E189" s="183">
        <v>2</v>
      </c>
      <c r="F189" s="184"/>
      <c r="G189" s="185">
        <f t="shared" si="14"/>
        <v>0</v>
      </c>
      <c r="H189" s="184"/>
      <c r="I189" s="185">
        <f t="shared" si="15"/>
        <v>0</v>
      </c>
      <c r="J189" s="184"/>
      <c r="K189" s="185">
        <f t="shared" si="16"/>
        <v>0</v>
      </c>
      <c r="L189" s="185">
        <v>21</v>
      </c>
      <c r="M189" s="185">
        <f t="shared" si="17"/>
        <v>0</v>
      </c>
      <c r="N189" s="185">
        <v>0</v>
      </c>
      <c r="O189" s="185">
        <f t="shared" si="18"/>
        <v>0</v>
      </c>
      <c r="P189" s="185">
        <v>0</v>
      </c>
      <c r="Q189" s="185">
        <f t="shared" si="19"/>
        <v>0</v>
      </c>
      <c r="R189" s="185"/>
      <c r="S189" s="185" t="s">
        <v>237</v>
      </c>
      <c r="T189" s="186" t="s">
        <v>238</v>
      </c>
      <c r="U189" s="162">
        <v>0</v>
      </c>
      <c r="V189" s="162">
        <f t="shared" si="20"/>
        <v>0</v>
      </c>
      <c r="W189" s="162"/>
      <c r="X189" s="152"/>
      <c r="Y189" s="152"/>
      <c r="Z189" s="152"/>
      <c r="AA189" s="152"/>
      <c r="AB189" s="152"/>
      <c r="AC189" s="152"/>
      <c r="AD189" s="152"/>
      <c r="AE189" s="152"/>
      <c r="AF189" s="152"/>
      <c r="AG189" s="152" t="s">
        <v>265</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80">
        <v>125</v>
      </c>
      <c r="B190" s="181" t="s">
        <v>1451</v>
      </c>
      <c r="C190" s="193" t="s">
        <v>1388</v>
      </c>
      <c r="D190" s="182" t="s">
        <v>386</v>
      </c>
      <c r="E190" s="183">
        <v>2</v>
      </c>
      <c r="F190" s="184"/>
      <c r="G190" s="185">
        <f t="shared" si="14"/>
        <v>0</v>
      </c>
      <c r="H190" s="184"/>
      <c r="I190" s="185">
        <f t="shared" si="15"/>
        <v>0</v>
      </c>
      <c r="J190" s="184"/>
      <c r="K190" s="185">
        <f t="shared" si="16"/>
        <v>0</v>
      </c>
      <c r="L190" s="185">
        <v>21</v>
      </c>
      <c r="M190" s="185">
        <f t="shared" si="17"/>
        <v>0</v>
      </c>
      <c r="N190" s="185">
        <v>0</v>
      </c>
      <c r="O190" s="185">
        <f t="shared" si="18"/>
        <v>0</v>
      </c>
      <c r="P190" s="185">
        <v>0</v>
      </c>
      <c r="Q190" s="185">
        <f t="shared" si="19"/>
        <v>0</v>
      </c>
      <c r="R190" s="185"/>
      <c r="S190" s="185" t="s">
        <v>237</v>
      </c>
      <c r="T190" s="186" t="s">
        <v>238</v>
      </c>
      <c r="U190" s="162">
        <v>0</v>
      </c>
      <c r="V190" s="162">
        <f t="shared" si="20"/>
        <v>0</v>
      </c>
      <c r="W190" s="162"/>
      <c r="X190" s="152"/>
      <c r="Y190" s="152"/>
      <c r="Z190" s="152"/>
      <c r="AA190" s="152"/>
      <c r="AB190" s="152"/>
      <c r="AC190" s="152"/>
      <c r="AD190" s="152"/>
      <c r="AE190" s="152"/>
      <c r="AF190" s="152"/>
      <c r="AG190" s="152" t="s">
        <v>265</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208">
        <v>126</v>
      </c>
      <c r="B191" s="209" t="s">
        <v>1452</v>
      </c>
      <c r="C191" s="210" t="s">
        <v>1390</v>
      </c>
      <c r="D191" s="211" t="s">
        <v>386</v>
      </c>
      <c r="E191" s="212">
        <v>2</v>
      </c>
      <c r="F191" s="213"/>
      <c r="G191" s="214">
        <f t="shared" si="14"/>
        <v>0</v>
      </c>
      <c r="H191" s="213"/>
      <c r="I191" s="214">
        <f t="shared" si="15"/>
        <v>0</v>
      </c>
      <c r="J191" s="213"/>
      <c r="K191" s="214">
        <f t="shared" si="16"/>
        <v>0</v>
      </c>
      <c r="L191" s="214">
        <v>21</v>
      </c>
      <c r="M191" s="214">
        <f t="shared" si="17"/>
        <v>0</v>
      </c>
      <c r="N191" s="214">
        <v>0</v>
      </c>
      <c r="O191" s="214">
        <f t="shared" si="18"/>
        <v>0</v>
      </c>
      <c r="P191" s="214">
        <v>0</v>
      </c>
      <c r="Q191" s="214">
        <f t="shared" si="19"/>
        <v>0</v>
      </c>
      <c r="R191" s="214"/>
      <c r="S191" s="214" t="s">
        <v>237</v>
      </c>
      <c r="T191" s="215" t="s">
        <v>238</v>
      </c>
      <c r="U191" s="162">
        <v>0</v>
      </c>
      <c r="V191" s="162">
        <f t="shared" si="20"/>
        <v>0</v>
      </c>
      <c r="W191" s="162"/>
      <c r="X191" s="152"/>
      <c r="Y191" s="152"/>
      <c r="Z191" s="152"/>
      <c r="AA191" s="152"/>
      <c r="AB191" s="152"/>
      <c r="AC191" s="152"/>
      <c r="AD191" s="152"/>
      <c r="AE191" s="152"/>
      <c r="AF191" s="152"/>
      <c r="AG191" s="152" t="s">
        <v>265</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208">
        <v>127</v>
      </c>
      <c r="B192" s="209" t="s">
        <v>1453</v>
      </c>
      <c r="C192" s="210" t="s">
        <v>1392</v>
      </c>
      <c r="D192" s="211" t="s">
        <v>386</v>
      </c>
      <c r="E192" s="212">
        <v>2</v>
      </c>
      <c r="F192" s="213"/>
      <c r="G192" s="214">
        <f t="shared" si="14"/>
        <v>0</v>
      </c>
      <c r="H192" s="213"/>
      <c r="I192" s="214">
        <f t="shared" si="15"/>
        <v>0</v>
      </c>
      <c r="J192" s="213"/>
      <c r="K192" s="214">
        <f t="shared" si="16"/>
        <v>0</v>
      </c>
      <c r="L192" s="214">
        <v>21</v>
      </c>
      <c r="M192" s="214">
        <f t="shared" si="17"/>
        <v>0</v>
      </c>
      <c r="N192" s="214">
        <v>0</v>
      </c>
      <c r="O192" s="214">
        <f t="shared" si="18"/>
        <v>0</v>
      </c>
      <c r="P192" s="214">
        <v>0</v>
      </c>
      <c r="Q192" s="214">
        <f t="shared" si="19"/>
        <v>0</v>
      </c>
      <c r="R192" s="214"/>
      <c r="S192" s="214" t="s">
        <v>237</v>
      </c>
      <c r="T192" s="215" t="s">
        <v>238</v>
      </c>
      <c r="U192" s="162">
        <v>0</v>
      </c>
      <c r="V192" s="162">
        <f t="shared" si="20"/>
        <v>0</v>
      </c>
      <c r="W192" s="162"/>
      <c r="X192" s="152"/>
      <c r="Y192" s="152"/>
      <c r="Z192" s="152"/>
      <c r="AA192" s="152"/>
      <c r="AB192" s="152"/>
      <c r="AC192" s="152"/>
      <c r="AD192" s="152"/>
      <c r="AE192" s="152"/>
      <c r="AF192" s="152"/>
      <c r="AG192" s="152" t="s">
        <v>265</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216">
        <v>128</v>
      </c>
      <c r="B193" s="217" t="s">
        <v>1454</v>
      </c>
      <c r="C193" s="218" t="s">
        <v>1394</v>
      </c>
      <c r="D193" s="219" t="s">
        <v>386</v>
      </c>
      <c r="E193" s="220">
        <v>2</v>
      </c>
      <c r="F193" s="221"/>
      <c r="G193" s="222">
        <f t="shared" si="14"/>
        <v>0</v>
      </c>
      <c r="H193" s="221"/>
      <c r="I193" s="222">
        <f t="shared" si="15"/>
        <v>0</v>
      </c>
      <c r="J193" s="221"/>
      <c r="K193" s="222">
        <f t="shared" si="16"/>
        <v>0</v>
      </c>
      <c r="L193" s="222">
        <v>21</v>
      </c>
      <c r="M193" s="222">
        <f t="shared" si="17"/>
        <v>0</v>
      </c>
      <c r="N193" s="222">
        <v>0</v>
      </c>
      <c r="O193" s="222">
        <f t="shared" si="18"/>
        <v>0</v>
      </c>
      <c r="P193" s="222">
        <v>0</v>
      </c>
      <c r="Q193" s="222">
        <f t="shared" si="19"/>
        <v>0</v>
      </c>
      <c r="R193" s="222"/>
      <c r="S193" s="222" t="s">
        <v>237</v>
      </c>
      <c r="T193" s="223" t="s">
        <v>238</v>
      </c>
      <c r="U193" s="162">
        <v>0</v>
      </c>
      <c r="V193" s="162">
        <f t="shared" si="20"/>
        <v>0</v>
      </c>
      <c r="W193" s="162"/>
      <c r="X193" s="152"/>
      <c r="Y193" s="152"/>
      <c r="Z193" s="152"/>
      <c r="AA193" s="152"/>
      <c r="AB193" s="152"/>
      <c r="AC193" s="152"/>
      <c r="AD193" s="152"/>
      <c r="AE193" s="152"/>
      <c r="AF193" s="152"/>
      <c r="AG193" s="152" t="s">
        <v>265</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216">
        <v>129</v>
      </c>
      <c r="B194" s="217" t="s">
        <v>1455</v>
      </c>
      <c r="C194" s="218" t="s">
        <v>1396</v>
      </c>
      <c r="D194" s="219" t="s">
        <v>386</v>
      </c>
      <c r="E194" s="220">
        <v>2</v>
      </c>
      <c r="F194" s="221"/>
      <c r="G194" s="222">
        <f t="shared" si="14"/>
        <v>0</v>
      </c>
      <c r="H194" s="221"/>
      <c r="I194" s="222">
        <f t="shared" si="15"/>
        <v>0</v>
      </c>
      <c r="J194" s="221"/>
      <c r="K194" s="222">
        <f t="shared" si="16"/>
        <v>0</v>
      </c>
      <c r="L194" s="222">
        <v>21</v>
      </c>
      <c r="M194" s="222">
        <f t="shared" si="17"/>
        <v>0</v>
      </c>
      <c r="N194" s="222">
        <v>0</v>
      </c>
      <c r="O194" s="222">
        <f t="shared" si="18"/>
        <v>0</v>
      </c>
      <c r="P194" s="222">
        <v>0</v>
      </c>
      <c r="Q194" s="222">
        <f t="shared" si="19"/>
        <v>0</v>
      </c>
      <c r="R194" s="222"/>
      <c r="S194" s="222" t="s">
        <v>237</v>
      </c>
      <c r="T194" s="223" t="s">
        <v>238</v>
      </c>
      <c r="U194" s="162">
        <v>0</v>
      </c>
      <c r="V194" s="162">
        <f t="shared" si="20"/>
        <v>0</v>
      </c>
      <c r="W194" s="162"/>
      <c r="X194" s="152"/>
      <c r="Y194" s="152"/>
      <c r="Z194" s="152"/>
      <c r="AA194" s="152"/>
      <c r="AB194" s="152"/>
      <c r="AC194" s="152"/>
      <c r="AD194" s="152"/>
      <c r="AE194" s="152"/>
      <c r="AF194" s="152"/>
      <c r="AG194" s="152" t="s">
        <v>265</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80">
        <v>130</v>
      </c>
      <c r="B195" s="181" t="s">
        <v>1456</v>
      </c>
      <c r="C195" s="193" t="s">
        <v>1457</v>
      </c>
      <c r="D195" s="182" t="s">
        <v>386</v>
      </c>
      <c r="E195" s="183">
        <v>1</v>
      </c>
      <c r="F195" s="184"/>
      <c r="G195" s="185">
        <f t="shared" si="14"/>
        <v>0</v>
      </c>
      <c r="H195" s="184"/>
      <c r="I195" s="185">
        <f t="shared" si="15"/>
        <v>0</v>
      </c>
      <c r="J195" s="184"/>
      <c r="K195" s="185">
        <f t="shared" si="16"/>
        <v>0</v>
      </c>
      <c r="L195" s="185">
        <v>21</v>
      </c>
      <c r="M195" s="185">
        <f t="shared" si="17"/>
        <v>0</v>
      </c>
      <c r="N195" s="185">
        <v>0</v>
      </c>
      <c r="O195" s="185">
        <f t="shared" si="18"/>
        <v>0</v>
      </c>
      <c r="P195" s="185">
        <v>0</v>
      </c>
      <c r="Q195" s="185">
        <f t="shared" si="19"/>
        <v>0</v>
      </c>
      <c r="R195" s="185"/>
      <c r="S195" s="185" t="s">
        <v>237</v>
      </c>
      <c r="T195" s="186" t="s">
        <v>238</v>
      </c>
      <c r="U195" s="162">
        <v>0</v>
      </c>
      <c r="V195" s="162">
        <f t="shared" si="20"/>
        <v>0</v>
      </c>
      <c r="W195" s="162"/>
      <c r="X195" s="152"/>
      <c r="Y195" s="152"/>
      <c r="Z195" s="152"/>
      <c r="AA195" s="152"/>
      <c r="AB195" s="152"/>
      <c r="AC195" s="152"/>
      <c r="AD195" s="152"/>
      <c r="AE195" s="152"/>
      <c r="AF195" s="152"/>
      <c r="AG195" s="152" t="s">
        <v>265</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80">
        <v>131</v>
      </c>
      <c r="B196" s="181" t="s">
        <v>1458</v>
      </c>
      <c r="C196" s="193" t="s">
        <v>1400</v>
      </c>
      <c r="D196" s="182" t="s">
        <v>288</v>
      </c>
      <c r="E196" s="183">
        <v>80</v>
      </c>
      <c r="F196" s="184"/>
      <c r="G196" s="185">
        <f t="shared" si="14"/>
        <v>0</v>
      </c>
      <c r="H196" s="184"/>
      <c r="I196" s="185">
        <f t="shared" si="15"/>
        <v>0</v>
      </c>
      <c r="J196" s="184"/>
      <c r="K196" s="185">
        <f t="shared" si="16"/>
        <v>0</v>
      </c>
      <c r="L196" s="185">
        <v>21</v>
      </c>
      <c r="M196" s="185">
        <f t="shared" si="17"/>
        <v>0</v>
      </c>
      <c r="N196" s="185">
        <v>0</v>
      </c>
      <c r="O196" s="185">
        <f t="shared" si="18"/>
        <v>0</v>
      </c>
      <c r="P196" s="185">
        <v>0</v>
      </c>
      <c r="Q196" s="185">
        <f t="shared" si="19"/>
        <v>0</v>
      </c>
      <c r="R196" s="185"/>
      <c r="S196" s="185" t="s">
        <v>237</v>
      </c>
      <c r="T196" s="186" t="s">
        <v>238</v>
      </c>
      <c r="U196" s="162">
        <v>0</v>
      </c>
      <c r="V196" s="162">
        <f t="shared" si="20"/>
        <v>0</v>
      </c>
      <c r="W196" s="162"/>
      <c r="X196" s="152"/>
      <c r="Y196" s="152"/>
      <c r="Z196" s="152"/>
      <c r="AA196" s="152"/>
      <c r="AB196" s="152"/>
      <c r="AC196" s="152"/>
      <c r="AD196" s="152"/>
      <c r="AE196" s="152"/>
      <c r="AF196" s="152"/>
      <c r="AG196" s="152" t="s">
        <v>265</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80">
        <v>132</v>
      </c>
      <c r="B197" s="181" t="s">
        <v>1459</v>
      </c>
      <c r="C197" s="193" t="s">
        <v>1247</v>
      </c>
      <c r="D197" s="182" t="s">
        <v>288</v>
      </c>
      <c r="E197" s="183">
        <v>72</v>
      </c>
      <c r="F197" s="184"/>
      <c r="G197" s="185">
        <f t="shared" si="14"/>
        <v>0</v>
      </c>
      <c r="H197" s="184"/>
      <c r="I197" s="185">
        <f t="shared" si="15"/>
        <v>0</v>
      </c>
      <c r="J197" s="184"/>
      <c r="K197" s="185">
        <f t="shared" si="16"/>
        <v>0</v>
      </c>
      <c r="L197" s="185">
        <v>21</v>
      </c>
      <c r="M197" s="185">
        <f t="shared" si="17"/>
        <v>0</v>
      </c>
      <c r="N197" s="185">
        <v>0</v>
      </c>
      <c r="O197" s="185">
        <f t="shared" si="18"/>
        <v>0</v>
      </c>
      <c r="P197" s="185">
        <v>0</v>
      </c>
      <c r="Q197" s="185">
        <f t="shared" si="19"/>
        <v>0</v>
      </c>
      <c r="R197" s="185"/>
      <c r="S197" s="185" t="s">
        <v>237</v>
      </c>
      <c r="T197" s="186" t="s">
        <v>238</v>
      </c>
      <c r="U197" s="162">
        <v>0</v>
      </c>
      <c r="V197" s="162">
        <f t="shared" si="20"/>
        <v>0</v>
      </c>
      <c r="W197" s="162"/>
      <c r="X197" s="152"/>
      <c r="Y197" s="152"/>
      <c r="Z197" s="152"/>
      <c r="AA197" s="152"/>
      <c r="AB197" s="152"/>
      <c r="AC197" s="152"/>
      <c r="AD197" s="152"/>
      <c r="AE197" s="152"/>
      <c r="AF197" s="152"/>
      <c r="AG197" s="152" t="s">
        <v>265</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80">
        <v>133</v>
      </c>
      <c r="B198" s="181" t="s">
        <v>1460</v>
      </c>
      <c r="C198" s="193" t="s">
        <v>1250</v>
      </c>
      <c r="D198" s="182" t="s">
        <v>288</v>
      </c>
      <c r="E198" s="183">
        <v>72</v>
      </c>
      <c r="F198" s="184"/>
      <c r="G198" s="185">
        <f t="shared" si="14"/>
        <v>0</v>
      </c>
      <c r="H198" s="184"/>
      <c r="I198" s="185">
        <f t="shared" si="15"/>
        <v>0</v>
      </c>
      <c r="J198" s="184"/>
      <c r="K198" s="185">
        <f t="shared" si="16"/>
        <v>0</v>
      </c>
      <c r="L198" s="185">
        <v>21</v>
      </c>
      <c r="M198" s="185">
        <f t="shared" si="17"/>
        <v>0</v>
      </c>
      <c r="N198" s="185">
        <v>0</v>
      </c>
      <c r="O198" s="185">
        <f t="shared" si="18"/>
        <v>0</v>
      </c>
      <c r="P198" s="185">
        <v>0</v>
      </c>
      <c r="Q198" s="185">
        <f t="shared" si="19"/>
        <v>0</v>
      </c>
      <c r="R198" s="185"/>
      <c r="S198" s="185" t="s">
        <v>237</v>
      </c>
      <c r="T198" s="186" t="s">
        <v>238</v>
      </c>
      <c r="U198" s="162">
        <v>0</v>
      </c>
      <c r="V198" s="162">
        <f t="shared" si="20"/>
        <v>0</v>
      </c>
      <c r="W198" s="162"/>
      <c r="X198" s="152"/>
      <c r="Y198" s="152"/>
      <c r="Z198" s="152"/>
      <c r="AA198" s="152"/>
      <c r="AB198" s="152"/>
      <c r="AC198" s="152"/>
      <c r="AD198" s="152"/>
      <c r="AE198" s="152"/>
      <c r="AF198" s="152"/>
      <c r="AG198" s="152" t="s">
        <v>265</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80">
        <v>134</v>
      </c>
      <c r="B199" s="181" t="s">
        <v>1461</v>
      </c>
      <c r="C199" s="193" t="s">
        <v>1253</v>
      </c>
      <c r="D199" s="182" t="s">
        <v>288</v>
      </c>
      <c r="E199" s="183">
        <v>72</v>
      </c>
      <c r="F199" s="184"/>
      <c r="G199" s="185">
        <f t="shared" si="14"/>
        <v>0</v>
      </c>
      <c r="H199" s="184"/>
      <c r="I199" s="185">
        <f t="shared" si="15"/>
        <v>0</v>
      </c>
      <c r="J199" s="184"/>
      <c r="K199" s="185">
        <f t="shared" si="16"/>
        <v>0</v>
      </c>
      <c r="L199" s="185">
        <v>21</v>
      </c>
      <c r="M199" s="185">
        <f t="shared" si="17"/>
        <v>0</v>
      </c>
      <c r="N199" s="185">
        <v>0</v>
      </c>
      <c r="O199" s="185">
        <f t="shared" si="18"/>
        <v>0</v>
      </c>
      <c r="P199" s="185">
        <v>0</v>
      </c>
      <c r="Q199" s="185">
        <f t="shared" si="19"/>
        <v>0</v>
      </c>
      <c r="R199" s="185"/>
      <c r="S199" s="185" t="s">
        <v>237</v>
      </c>
      <c r="T199" s="186" t="s">
        <v>238</v>
      </c>
      <c r="U199" s="162">
        <v>0</v>
      </c>
      <c r="V199" s="162">
        <f t="shared" si="20"/>
        <v>0</v>
      </c>
      <c r="W199" s="162"/>
      <c r="X199" s="152"/>
      <c r="Y199" s="152"/>
      <c r="Z199" s="152"/>
      <c r="AA199" s="152"/>
      <c r="AB199" s="152"/>
      <c r="AC199" s="152"/>
      <c r="AD199" s="152"/>
      <c r="AE199" s="152"/>
      <c r="AF199" s="152"/>
      <c r="AG199" s="152" t="s">
        <v>199</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80">
        <v>135</v>
      </c>
      <c r="B200" s="181" t="s">
        <v>1462</v>
      </c>
      <c r="C200" s="193" t="s">
        <v>1219</v>
      </c>
      <c r="D200" s="182" t="s">
        <v>386</v>
      </c>
      <c r="E200" s="183">
        <v>6</v>
      </c>
      <c r="F200" s="184"/>
      <c r="G200" s="185">
        <f t="shared" si="14"/>
        <v>0</v>
      </c>
      <c r="H200" s="184"/>
      <c r="I200" s="185">
        <f t="shared" si="15"/>
        <v>0</v>
      </c>
      <c r="J200" s="184"/>
      <c r="K200" s="185">
        <f t="shared" si="16"/>
        <v>0</v>
      </c>
      <c r="L200" s="185">
        <v>21</v>
      </c>
      <c r="M200" s="185">
        <f t="shared" si="17"/>
        <v>0</v>
      </c>
      <c r="N200" s="185">
        <v>0</v>
      </c>
      <c r="O200" s="185">
        <f t="shared" si="18"/>
        <v>0</v>
      </c>
      <c r="P200" s="185">
        <v>0</v>
      </c>
      <c r="Q200" s="185">
        <f t="shared" si="19"/>
        <v>0</v>
      </c>
      <c r="R200" s="185"/>
      <c r="S200" s="185" t="s">
        <v>237</v>
      </c>
      <c r="T200" s="186" t="s">
        <v>238</v>
      </c>
      <c r="U200" s="162">
        <v>0</v>
      </c>
      <c r="V200" s="162">
        <f t="shared" si="20"/>
        <v>0</v>
      </c>
      <c r="W200" s="162"/>
      <c r="X200" s="152"/>
      <c r="Y200" s="152"/>
      <c r="Z200" s="152"/>
      <c r="AA200" s="152"/>
      <c r="AB200" s="152"/>
      <c r="AC200" s="152"/>
      <c r="AD200" s="152"/>
      <c r="AE200" s="152"/>
      <c r="AF200" s="152"/>
      <c r="AG200" s="152" t="s">
        <v>265</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80">
        <v>136</v>
      </c>
      <c r="B201" s="181" t="s">
        <v>1463</v>
      </c>
      <c r="C201" s="193" t="s">
        <v>1223</v>
      </c>
      <c r="D201" s="182" t="s">
        <v>386</v>
      </c>
      <c r="E201" s="183">
        <v>6</v>
      </c>
      <c r="F201" s="184"/>
      <c r="G201" s="185">
        <f t="shared" si="14"/>
        <v>0</v>
      </c>
      <c r="H201" s="184"/>
      <c r="I201" s="185">
        <f t="shared" si="15"/>
        <v>0</v>
      </c>
      <c r="J201" s="184"/>
      <c r="K201" s="185">
        <f t="shared" si="16"/>
        <v>0</v>
      </c>
      <c r="L201" s="185">
        <v>21</v>
      </c>
      <c r="M201" s="185">
        <f t="shared" si="17"/>
        <v>0</v>
      </c>
      <c r="N201" s="185">
        <v>0</v>
      </c>
      <c r="O201" s="185">
        <f t="shared" si="18"/>
        <v>0</v>
      </c>
      <c r="P201" s="185">
        <v>0</v>
      </c>
      <c r="Q201" s="185">
        <f t="shared" si="19"/>
        <v>0</v>
      </c>
      <c r="R201" s="185"/>
      <c r="S201" s="185" t="s">
        <v>237</v>
      </c>
      <c r="T201" s="186" t="s">
        <v>238</v>
      </c>
      <c r="U201" s="162">
        <v>0</v>
      </c>
      <c r="V201" s="162">
        <f t="shared" si="20"/>
        <v>0</v>
      </c>
      <c r="W201" s="162"/>
      <c r="X201" s="152"/>
      <c r="Y201" s="152"/>
      <c r="Z201" s="152"/>
      <c r="AA201" s="152"/>
      <c r="AB201" s="152"/>
      <c r="AC201" s="152"/>
      <c r="AD201" s="152"/>
      <c r="AE201" s="152"/>
      <c r="AF201" s="152"/>
      <c r="AG201" s="152" t="s">
        <v>199</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80">
        <v>137</v>
      </c>
      <c r="B202" s="181" t="s">
        <v>1464</v>
      </c>
      <c r="C202" s="193" t="s">
        <v>1225</v>
      </c>
      <c r="D202" s="182" t="s">
        <v>386</v>
      </c>
      <c r="E202" s="183">
        <v>6</v>
      </c>
      <c r="F202" s="184"/>
      <c r="G202" s="185">
        <f t="shared" si="14"/>
        <v>0</v>
      </c>
      <c r="H202" s="184"/>
      <c r="I202" s="185">
        <f t="shared" si="15"/>
        <v>0</v>
      </c>
      <c r="J202" s="184"/>
      <c r="K202" s="185">
        <f t="shared" si="16"/>
        <v>0</v>
      </c>
      <c r="L202" s="185">
        <v>21</v>
      </c>
      <c r="M202" s="185">
        <f t="shared" si="17"/>
        <v>0</v>
      </c>
      <c r="N202" s="185">
        <v>0</v>
      </c>
      <c r="O202" s="185">
        <f t="shared" si="18"/>
        <v>0</v>
      </c>
      <c r="P202" s="185">
        <v>0</v>
      </c>
      <c r="Q202" s="185">
        <f t="shared" si="19"/>
        <v>0</v>
      </c>
      <c r="R202" s="185"/>
      <c r="S202" s="185" t="s">
        <v>237</v>
      </c>
      <c r="T202" s="186" t="s">
        <v>238</v>
      </c>
      <c r="U202" s="162">
        <v>0</v>
      </c>
      <c r="V202" s="162">
        <f t="shared" si="20"/>
        <v>0</v>
      </c>
      <c r="W202" s="162"/>
      <c r="X202" s="152"/>
      <c r="Y202" s="152"/>
      <c r="Z202" s="152"/>
      <c r="AA202" s="152"/>
      <c r="AB202" s="152"/>
      <c r="AC202" s="152"/>
      <c r="AD202" s="152"/>
      <c r="AE202" s="152"/>
      <c r="AF202" s="152"/>
      <c r="AG202" s="152" t="s">
        <v>199</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80">
        <v>138</v>
      </c>
      <c r="B203" s="181" t="s">
        <v>1465</v>
      </c>
      <c r="C203" s="193" t="s">
        <v>1228</v>
      </c>
      <c r="D203" s="182" t="s">
        <v>386</v>
      </c>
      <c r="E203" s="183">
        <v>12</v>
      </c>
      <c r="F203" s="184"/>
      <c r="G203" s="185">
        <f t="shared" si="14"/>
        <v>0</v>
      </c>
      <c r="H203" s="184"/>
      <c r="I203" s="185">
        <f t="shared" si="15"/>
        <v>0</v>
      </c>
      <c r="J203" s="184"/>
      <c r="K203" s="185">
        <f t="shared" si="16"/>
        <v>0</v>
      </c>
      <c r="L203" s="185">
        <v>21</v>
      </c>
      <c r="M203" s="185">
        <f t="shared" si="17"/>
        <v>0</v>
      </c>
      <c r="N203" s="185">
        <v>0</v>
      </c>
      <c r="O203" s="185">
        <f t="shared" si="18"/>
        <v>0</v>
      </c>
      <c r="P203" s="185">
        <v>0</v>
      </c>
      <c r="Q203" s="185">
        <f t="shared" si="19"/>
        <v>0</v>
      </c>
      <c r="R203" s="185"/>
      <c r="S203" s="185" t="s">
        <v>237</v>
      </c>
      <c r="T203" s="186" t="s">
        <v>238</v>
      </c>
      <c r="U203" s="162">
        <v>0</v>
      </c>
      <c r="V203" s="162">
        <f t="shared" si="20"/>
        <v>0</v>
      </c>
      <c r="W203" s="162"/>
      <c r="X203" s="152"/>
      <c r="Y203" s="152"/>
      <c r="Z203" s="152"/>
      <c r="AA203" s="152"/>
      <c r="AB203" s="152"/>
      <c r="AC203" s="152"/>
      <c r="AD203" s="152"/>
      <c r="AE203" s="152"/>
      <c r="AF203" s="152"/>
      <c r="AG203" s="152" t="s">
        <v>199</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80">
        <v>139</v>
      </c>
      <c r="B204" s="181" t="s">
        <v>1466</v>
      </c>
      <c r="C204" s="193" t="s">
        <v>1231</v>
      </c>
      <c r="D204" s="182" t="s">
        <v>288</v>
      </c>
      <c r="E204" s="183">
        <v>180</v>
      </c>
      <c r="F204" s="184"/>
      <c r="G204" s="185">
        <f t="shared" si="14"/>
        <v>0</v>
      </c>
      <c r="H204" s="184"/>
      <c r="I204" s="185">
        <f t="shared" si="15"/>
        <v>0</v>
      </c>
      <c r="J204" s="184"/>
      <c r="K204" s="185">
        <f t="shared" si="16"/>
        <v>0</v>
      </c>
      <c r="L204" s="185">
        <v>21</v>
      </c>
      <c r="M204" s="185">
        <f t="shared" si="17"/>
        <v>0</v>
      </c>
      <c r="N204" s="185">
        <v>0</v>
      </c>
      <c r="O204" s="185">
        <f t="shared" si="18"/>
        <v>0</v>
      </c>
      <c r="P204" s="185">
        <v>0</v>
      </c>
      <c r="Q204" s="185">
        <f t="shared" si="19"/>
        <v>0</v>
      </c>
      <c r="R204" s="185"/>
      <c r="S204" s="185" t="s">
        <v>237</v>
      </c>
      <c r="T204" s="186" t="s">
        <v>238</v>
      </c>
      <c r="U204" s="162">
        <v>0</v>
      </c>
      <c r="V204" s="162">
        <f t="shared" si="20"/>
        <v>0</v>
      </c>
      <c r="W204" s="162"/>
      <c r="X204" s="152"/>
      <c r="Y204" s="152"/>
      <c r="Z204" s="152"/>
      <c r="AA204" s="152"/>
      <c r="AB204" s="152"/>
      <c r="AC204" s="152"/>
      <c r="AD204" s="152"/>
      <c r="AE204" s="152"/>
      <c r="AF204" s="152"/>
      <c r="AG204" s="152" t="s">
        <v>265</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80">
        <v>140</v>
      </c>
      <c r="B205" s="181" t="s">
        <v>1467</v>
      </c>
      <c r="C205" s="193" t="s">
        <v>1234</v>
      </c>
      <c r="D205" s="182" t="s">
        <v>288</v>
      </c>
      <c r="E205" s="183">
        <v>180</v>
      </c>
      <c r="F205" s="184"/>
      <c r="G205" s="185">
        <f t="shared" ref="G205:G214" si="21">ROUND(E205*F205,2)</f>
        <v>0</v>
      </c>
      <c r="H205" s="184"/>
      <c r="I205" s="185">
        <f t="shared" ref="I205:I214" si="22">ROUND(E205*H205,2)</f>
        <v>0</v>
      </c>
      <c r="J205" s="184"/>
      <c r="K205" s="185">
        <f t="shared" ref="K205:K214" si="23">ROUND(E205*J205,2)</f>
        <v>0</v>
      </c>
      <c r="L205" s="185">
        <v>21</v>
      </c>
      <c r="M205" s="185">
        <f t="shared" ref="M205:M214" si="24">G205*(1+L205/100)</f>
        <v>0</v>
      </c>
      <c r="N205" s="185">
        <v>0</v>
      </c>
      <c r="O205" s="185">
        <f t="shared" ref="O205:O214" si="25">ROUND(E205*N205,2)</f>
        <v>0</v>
      </c>
      <c r="P205" s="185">
        <v>0</v>
      </c>
      <c r="Q205" s="185">
        <f t="shared" ref="Q205:Q214" si="26">ROUND(E205*P205,2)</f>
        <v>0</v>
      </c>
      <c r="R205" s="185"/>
      <c r="S205" s="185" t="s">
        <v>237</v>
      </c>
      <c r="T205" s="186" t="s">
        <v>238</v>
      </c>
      <c r="U205" s="162">
        <v>0</v>
      </c>
      <c r="V205" s="162">
        <f t="shared" ref="V205:V214" si="27">ROUND(E205*U205,2)</f>
        <v>0</v>
      </c>
      <c r="W205" s="162"/>
      <c r="X205" s="152"/>
      <c r="Y205" s="152"/>
      <c r="Z205" s="152"/>
      <c r="AA205" s="152"/>
      <c r="AB205" s="152"/>
      <c r="AC205" s="152"/>
      <c r="AD205" s="152"/>
      <c r="AE205" s="152"/>
      <c r="AF205" s="152"/>
      <c r="AG205" s="152" t="s">
        <v>199</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216">
        <v>141</v>
      </c>
      <c r="B206" s="217" t="s">
        <v>1468</v>
      </c>
      <c r="C206" s="218" t="s">
        <v>1435</v>
      </c>
      <c r="D206" s="219" t="s">
        <v>386</v>
      </c>
      <c r="E206" s="220">
        <v>1</v>
      </c>
      <c r="F206" s="221"/>
      <c r="G206" s="222">
        <f t="shared" si="21"/>
        <v>0</v>
      </c>
      <c r="H206" s="221"/>
      <c r="I206" s="222">
        <f t="shared" si="22"/>
        <v>0</v>
      </c>
      <c r="J206" s="221"/>
      <c r="K206" s="222">
        <f t="shared" si="23"/>
        <v>0</v>
      </c>
      <c r="L206" s="222">
        <v>21</v>
      </c>
      <c r="M206" s="222">
        <f t="shared" si="24"/>
        <v>0</v>
      </c>
      <c r="N206" s="222">
        <v>0</v>
      </c>
      <c r="O206" s="222">
        <f t="shared" si="25"/>
        <v>0</v>
      </c>
      <c r="P206" s="222">
        <v>0</v>
      </c>
      <c r="Q206" s="222">
        <f t="shared" si="26"/>
        <v>0</v>
      </c>
      <c r="R206" s="222"/>
      <c r="S206" s="222" t="s">
        <v>237</v>
      </c>
      <c r="T206" s="223" t="s">
        <v>238</v>
      </c>
      <c r="U206" s="162">
        <v>0</v>
      </c>
      <c r="V206" s="162">
        <f t="shared" si="27"/>
        <v>0</v>
      </c>
      <c r="W206" s="162"/>
      <c r="X206" s="152"/>
      <c r="Y206" s="152"/>
      <c r="Z206" s="152"/>
      <c r="AA206" s="152"/>
      <c r="AB206" s="152"/>
      <c r="AC206" s="152"/>
      <c r="AD206" s="152"/>
      <c r="AE206" s="152"/>
      <c r="AF206" s="152"/>
      <c r="AG206" s="152" t="s">
        <v>265</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216">
        <v>142</v>
      </c>
      <c r="B207" s="217" t="s">
        <v>1469</v>
      </c>
      <c r="C207" s="218" t="s">
        <v>1411</v>
      </c>
      <c r="D207" s="219" t="s">
        <v>386</v>
      </c>
      <c r="E207" s="220">
        <v>1</v>
      </c>
      <c r="F207" s="221"/>
      <c r="G207" s="222">
        <f t="shared" si="21"/>
        <v>0</v>
      </c>
      <c r="H207" s="221"/>
      <c r="I207" s="222">
        <f t="shared" si="22"/>
        <v>0</v>
      </c>
      <c r="J207" s="221"/>
      <c r="K207" s="222">
        <f t="shared" si="23"/>
        <v>0</v>
      </c>
      <c r="L207" s="222">
        <v>21</v>
      </c>
      <c r="M207" s="222">
        <f t="shared" si="24"/>
        <v>0</v>
      </c>
      <c r="N207" s="222">
        <v>0</v>
      </c>
      <c r="O207" s="222">
        <f t="shared" si="25"/>
        <v>0</v>
      </c>
      <c r="P207" s="222">
        <v>0</v>
      </c>
      <c r="Q207" s="222">
        <f t="shared" si="26"/>
        <v>0</v>
      </c>
      <c r="R207" s="222"/>
      <c r="S207" s="222" t="s">
        <v>237</v>
      </c>
      <c r="T207" s="223" t="s">
        <v>238</v>
      </c>
      <c r="U207" s="162">
        <v>0</v>
      </c>
      <c r="V207" s="162">
        <f t="shared" si="27"/>
        <v>0</v>
      </c>
      <c r="W207" s="162"/>
      <c r="X207" s="152"/>
      <c r="Y207" s="152"/>
      <c r="Z207" s="152"/>
      <c r="AA207" s="152"/>
      <c r="AB207" s="152"/>
      <c r="AC207" s="152"/>
      <c r="AD207" s="152"/>
      <c r="AE207" s="152"/>
      <c r="AF207" s="152"/>
      <c r="AG207" s="152" t="s">
        <v>265</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216">
        <v>143</v>
      </c>
      <c r="B208" s="217" t="s">
        <v>1470</v>
      </c>
      <c r="C208" s="218" t="s">
        <v>1438</v>
      </c>
      <c r="D208" s="219" t="s">
        <v>386</v>
      </c>
      <c r="E208" s="220">
        <v>6</v>
      </c>
      <c r="F208" s="221"/>
      <c r="G208" s="222">
        <f t="shared" si="21"/>
        <v>0</v>
      </c>
      <c r="H208" s="221"/>
      <c r="I208" s="222">
        <f t="shared" si="22"/>
        <v>0</v>
      </c>
      <c r="J208" s="221"/>
      <c r="K208" s="222">
        <f t="shared" si="23"/>
        <v>0</v>
      </c>
      <c r="L208" s="222">
        <v>21</v>
      </c>
      <c r="M208" s="222">
        <f t="shared" si="24"/>
        <v>0</v>
      </c>
      <c r="N208" s="222">
        <v>0</v>
      </c>
      <c r="O208" s="222">
        <f t="shared" si="25"/>
        <v>0</v>
      </c>
      <c r="P208" s="222">
        <v>0</v>
      </c>
      <c r="Q208" s="222">
        <f t="shared" si="26"/>
        <v>0</v>
      </c>
      <c r="R208" s="222"/>
      <c r="S208" s="222" t="s">
        <v>237</v>
      </c>
      <c r="T208" s="223" t="s">
        <v>238</v>
      </c>
      <c r="U208" s="162">
        <v>0</v>
      </c>
      <c r="V208" s="162">
        <f t="shared" si="27"/>
        <v>0</v>
      </c>
      <c r="W208" s="162"/>
      <c r="X208" s="152"/>
      <c r="Y208" s="152"/>
      <c r="Z208" s="152"/>
      <c r="AA208" s="152"/>
      <c r="AB208" s="152"/>
      <c r="AC208" s="152"/>
      <c r="AD208" s="152"/>
      <c r="AE208" s="152"/>
      <c r="AF208" s="152"/>
      <c r="AG208" s="152" t="s">
        <v>265</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216">
        <v>144</v>
      </c>
      <c r="B209" s="217" t="s">
        <v>1471</v>
      </c>
      <c r="C209" s="218" t="s">
        <v>1440</v>
      </c>
      <c r="D209" s="219" t="s">
        <v>386</v>
      </c>
      <c r="E209" s="220">
        <v>2</v>
      </c>
      <c r="F209" s="221"/>
      <c r="G209" s="222">
        <f t="shared" si="21"/>
        <v>0</v>
      </c>
      <c r="H209" s="221"/>
      <c r="I209" s="222">
        <f t="shared" si="22"/>
        <v>0</v>
      </c>
      <c r="J209" s="221"/>
      <c r="K209" s="222">
        <f t="shared" si="23"/>
        <v>0</v>
      </c>
      <c r="L209" s="222">
        <v>21</v>
      </c>
      <c r="M209" s="222">
        <f t="shared" si="24"/>
        <v>0</v>
      </c>
      <c r="N209" s="222">
        <v>0</v>
      </c>
      <c r="O209" s="222">
        <f t="shared" si="25"/>
        <v>0</v>
      </c>
      <c r="P209" s="222">
        <v>0</v>
      </c>
      <c r="Q209" s="222">
        <f t="shared" si="26"/>
        <v>0</v>
      </c>
      <c r="R209" s="222"/>
      <c r="S209" s="222" t="s">
        <v>237</v>
      </c>
      <c r="T209" s="223" t="s">
        <v>238</v>
      </c>
      <c r="U209" s="162">
        <v>0</v>
      </c>
      <c r="V209" s="162">
        <f t="shared" si="27"/>
        <v>0</v>
      </c>
      <c r="W209" s="162"/>
      <c r="X209" s="152"/>
      <c r="Y209" s="152"/>
      <c r="Z209" s="152"/>
      <c r="AA209" s="152"/>
      <c r="AB209" s="152"/>
      <c r="AC209" s="152"/>
      <c r="AD209" s="152"/>
      <c r="AE209" s="152"/>
      <c r="AF209" s="152"/>
      <c r="AG209" s="152" t="s">
        <v>265</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80">
        <v>145</v>
      </c>
      <c r="B210" s="181" t="s">
        <v>1472</v>
      </c>
      <c r="C210" s="193" t="s">
        <v>1442</v>
      </c>
      <c r="D210" s="182" t="s">
        <v>386</v>
      </c>
      <c r="E210" s="183">
        <v>60</v>
      </c>
      <c r="F210" s="184"/>
      <c r="G210" s="185">
        <f t="shared" si="21"/>
        <v>0</v>
      </c>
      <c r="H210" s="184"/>
      <c r="I210" s="185">
        <f t="shared" si="22"/>
        <v>0</v>
      </c>
      <c r="J210" s="184"/>
      <c r="K210" s="185">
        <f t="shared" si="23"/>
        <v>0</v>
      </c>
      <c r="L210" s="185">
        <v>21</v>
      </c>
      <c r="M210" s="185">
        <f t="shared" si="24"/>
        <v>0</v>
      </c>
      <c r="N210" s="185">
        <v>0</v>
      </c>
      <c r="O210" s="185">
        <f t="shared" si="25"/>
        <v>0</v>
      </c>
      <c r="P210" s="185">
        <v>0</v>
      </c>
      <c r="Q210" s="185">
        <f t="shared" si="26"/>
        <v>0</v>
      </c>
      <c r="R210" s="185"/>
      <c r="S210" s="185" t="s">
        <v>237</v>
      </c>
      <c r="T210" s="186" t="s">
        <v>238</v>
      </c>
      <c r="U210" s="162">
        <v>0</v>
      </c>
      <c r="V210" s="162">
        <f t="shared" si="27"/>
        <v>0</v>
      </c>
      <c r="W210" s="162"/>
      <c r="X210" s="152"/>
      <c r="Y210" s="152"/>
      <c r="Z210" s="152"/>
      <c r="AA210" s="152"/>
      <c r="AB210" s="152"/>
      <c r="AC210" s="152"/>
      <c r="AD210" s="152"/>
      <c r="AE210" s="152"/>
      <c r="AF210" s="152"/>
      <c r="AG210" s="152" t="s">
        <v>265</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80">
        <v>146</v>
      </c>
      <c r="B211" s="181" t="s">
        <v>1473</v>
      </c>
      <c r="C211" s="193" t="s">
        <v>1444</v>
      </c>
      <c r="D211" s="182" t="s">
        <v>386</v>
      </c>
      <c r="E211" s="183">
        <v>1</v>
      </c>
      <c r="F211" s="184"/>
      <c r="G211" s="185">
        <f t="shared" si="21"/>
        <v>0</v>
      </c>
      <c r="H211" s="184"/>
      <c r="I211" s="185">
        <f t="shared" si="22"/>
        <v>0</v>
      </c>
      <c r="J211" s="184"/>
      <c r="K211" s="185">
        <f t="shared" si="23"/>
        <v>0</v>
      </c>
      <c r="L211" s="185">
        <v>21</v>
      </c>
      <c r="M211" s="185">
        <f t="shared" si="24"/>
        <v>0</v>
      </c>
      <c r="N211" s="185">
        <v>0</v>
      </c>
      <c r="O211" s="185">
        <f t="shared" si="25"/>
        <v>0</v>
      </c>
      <c r="P211" s="185">
        <v>0</v>
      </c>
      <c r="Q211" s="185">
        <f t="shared" si="26"/>
        <v>0</v>
      </c>
      <c r="R211" s="185"/>
      <c r="S211" s="185" t="s">
        <v>237</v>
      </c>
      <c r="T211" s="186" t="s">
        <v>238</v>
      </c>
      <c r="U211" s="162">
        <v>0</v>
      </c>
      <c r="V211" s="162">
        <f t="shared" si="27"/>
        <v>0</v>
      </c>
      <c r="W211" s="162"/>
      <c r="X211" s="152"/>
      <c r="Y211" s="152"/>
      <c r="Z211" s="152"/>
      <c r="AA211" s="152"/>
      <c r="AB211" s="152"/>
      <c r="AC211" s="152"/>
      <c r="AD211" s="152"/>
      <c r="AE211" s="152"/>
      <c r="AF211" s="152"/>
      <c r="AG211" s="152" t="s">
        <v>265</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80">
        <v>147</v>
      </c>
      <c r="B212" s="181" t="s">
        <v>1474</v>
      </c>
      <c r="C212" s="193" t="s">
        <v>1413</v>
      </c>
      <c r="D212" s="182" t="s">
        <v>386</v>
      </c>
      <c r="E212" s="183">
        <v>1</v>
      </c>
      <c r="F212" s="184"/>
      <c r="G212" s="185">
        <f t="shared" si="21"/>
        <v>0</v>
      </c>
      <c r="H212" s="184"/>
      <c r="I212" s="185">
        <f t="shared" si="22"/>
        <v>0</v>
      </c>
      <c r="J212" s="184"/>
      <c r="K212" s="185">
        <f t="shared" si="23"/>
        <v>0</v>
      </c>
      <c r="L212" s="185">
        <v>21</v>
      </c>
      <c r="M212" s="185">
        <f t="shared" si="24"/>
        <v>0</v>
      </c>
      <c r="N212" s="185">
        <v>0</v>
      </c>
      <c r="O212" s="185">
        <f t="shared" si="25"/>
        <v>0</v>
      </c>
      <c r="P212" s="185">
        <v>0</v>
      </c>
      <c r="Q212" s="185">
        <f t="shared" si="26"/>
        <v>0</v>
      </c>
      <c r="R212" s="185"/>
      <c r="S212" s="185" t="s">
        <v>237</v>
      </c>
      <c r="T212" s="186" t="s">
        <v>238</v>
      </c>
      <c r="U212" s="162">
        <v>0</v>
      </c>
      <c r="V212" s="162">
        <f t="shared" si="27"/>
        <v>0</v>
      </c>
      <c r="W212" s="162"/>
      <c r="X212" s="152"/>
      <c r="Y212" s="152"/>
      <c r="Z212" s="152"/>
      <c r="AA212" s="152"/>
      <c r="AB212" s="152"/>
      <c r="AC212" s="152"/>
      <c r="AD212" s="152"/>
      <c r="AE212" s="152"/>
      <c r="AF212" s="152"/>
      <c r="AG212" s="152" t="s">
        <v>265</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80">
        <v>148</v>
      </c>
      <c r="B213" s="181" t="s">
        <v>1475</v>
      </c>
      <c r="C213" s="193" t="s">
        <v>1211</v>
      </c>
      <c r="D213" s="182" t="s">
        <v>430</v>
      </c>
      <c r="E213" s="183">
        <v>12</v>
      </c>
      <c r="F213" s="184"/>
      <c r="G213" s="185">
        <f t="shared" si="21"/>
        <v>0</v>
      </c>
      <c r="H213" s="184"/>
      <c r="I213" s="185">
        <f t="shared" si="22"/>
        <v>0</v>
      </c>
      <c r="J213" s="184"/>
      <c r="K213" s="185">
        <f t="shared" si="23"/>
        <v>0</v>
      </c>
      <c r="L213" s="185">
        <v>21</v>
      </c>
      <c r="M213" s="185">
        <f t="shared" si="24"/>
        <v>0</v>
      </c>
      <c r="N213" s="185">
        <v>0</v>
      </c>
      <c r="O213" s="185">
        <f t="shared" si="25"/>
        <v>0</v>
      </c>
      <c r="P213" s="185">
        <v>0</v>
      </c>
      <c r="Q213" s="185">
        <f t="shared" si="26"/>
        <v>0</v>
      </c>
      <c r="R213" s="185"/>
      <c r="S213" s="185" t="s">
        <v>237</v>
      </c>
      <c r="T213" s="186" t="s">
        <v>238</v>
      </c>
      <c r="U213" s="162">
        <v>0</v>
      </c>
      <c r="V213" s="162">
        <f t="shared" si="27"/>
        <v>0</v>
      </c>
      <c r="W213" s="162"/>
      <c r="X213" s="152"/>
      <c r="Y213" s="152"/>
      <c r="Z213" s="152"/>
      <c r="AA213" s="152"/>
      <c r="AB213" s="152"/>
      <c r="AC213" s="152"/>
      <c r="AD213" s="152"/>
      <c r="AE213" s="152"/>
      <c r="AF213" s="152"/>
      <c r="AG213" s="152" t="s">
        <v>199</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73">
        <v>149</v>
      </c>
      <c r="B214" s="174" t="s">
        <v>1476</v>
      </c>
      <c r="C214" s="191" t="s">
        <v>1477</v>
      </c>
      <c r="D214" s="175" t="s">
        <v>430</v>
      </c>
      <c r="E214" s="176">
        <v>10</v>
      </c>
      <c r="F214" s="177"/>
      <c r="G214" s="178">
        <f t="shared" si="21"/>
        <v>0</v>
      </c>
      <c r="H214" s="177"/>
      <c r="I214" s="178">
        <f t="shared" si="22"/>
        <v>0</v>
      </c>
      <c r="J214" s="177"/>
      <c r="K214" s="178">
        <f t="shared" si="23"/>
        <v>0</v>
      </c>
      <c r="L214" s="178">
        <v>21</v>
      </c>
      <c r="M214" s="178">
        <f t="shared" si="24"/>
        <v>0</v>
      </c>
      <c r="N214" s="178">
        <v>0</v>
      </c>
      <c r="O214" s="178">
        <f t="shared" si="25"/>
        <v>0</v>
      </c>
      <c r="P214" s="178">
        <v>0</v>
      </c>
      <c r="Q214" s="178">
        <f t="shared" si="26"/>
        <v>0</v>
      </c>
      <c r="R214" s="178"/>
      <c r="S214" s="178" t="s">
        <v>237</v>
      </c>
      <c r="T214" s="179" t="s">
        <v>238</v>
      </c>
      <c r="U214" s="162">
        <v>0</v>
      </c>
      <c r="V214" s="162">
        <f t="shared" si="27"/>
        <v>0</v>
      </c>
      <c r="W214" s="162"/>
      <c r="X214" s="152"/>
      <c r="Y214" s="152"/>
      <c r="Z214" s="152"/>
      <c r="AA214" s="152"/>
      <c r="AB214" s="152"/>
      <c r="AC214" s="152"/>
      <c r="AD214" s="152"/>
      <c r="AE214" s="152"/>
      <c r="AF214" s="152"/>
      <c r="AG214" s="152" t="s">
        <v>199</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59"/>
      <c r="B215" s="160"/>
      <c r="C215" s="284" t="s">
        <v>1278</v>
      </c>
      <c r="D215" s="285"/>
      <c r="E215" s="285"/>
      <c r="F215" s="285"/>
      <c r="G215" s="285"/>
      <c r="H215" s="162"/>
      <c r="I215" s="162"/>
      <c r="J215" s="162"/>
      <c r="K215" s="162"/>
      <c r="L215" s="162"/>
      <c r="M215" s="162"/>
      <c r="N215" s="162"/>
      <c r="O215" s="162"/>
      <c r="P215" s="162"/>
      <c r="Q215" s="162"/>
      <c r="R215" s="162"/>
      <c r="S215" s="162"/>
      <c r="T215" s="162"/>
      <c r="U215" s="162"/>
      <c r="V215" s="162"/>
      <c r="W215" s="162"/>
      <c r="X215" s="152"/>
      <c r="Y215" s="152"/>
      <c r="Z215" s="152"/>
      <c r="AA215" s="152"/>
      <c r="AB215" s="152"/>
      <c r="AC215" s="152"/>
      <c r="AD215" s="152"/>
      <c r="AE215" s="152"/>
      <c r="AF215" s="152"/>
      <c r="AG215" s="152" t="s">
        <v>1221</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x14ac:dyDescent="0.2">
      <c r="A216" s="5"/>
      <c r="B216" s="6"/>
      <c r="C216" s="195"/>
      <c r="D216" s="8"/>
      <c r="E216" s="5"/>
      <c r="F216" s="5"/>
      <c r="G216" s="5"/>
      <c r="H216" s="5"/>
      <c r="I216" s="5"/>
      <c r="J216" s="5"/>
      <c r="K216" s="5"/>
      <c r="L216" s="5"/>
      <c r="M216" s="5"/>
      <c r="N216" s="5"/>
      <c r="O216" s="5"/>
      <c r="P216" s="5"/>
      <c r="Q216" s="5"/>
      <c r="R216" s="5"/>
      <c r="S216" s="5"/>
      <c r="T216" s="5"/>
      <c r="U216" s="5"/>
      <c r="V216" s="5"/>
      <c r="W216" s="5"/>
      <c r="AE216">
        <v>15</v>
      </c>
      <c r="AF216">
        <v>21</v>
      </c>
    </row>
    <row r="217" spans="1:60" x14ac:dyDescent="0.2">
      <c r="A217" s="155"/>
      <c r="B217" s="156" t="s">
        <v>29</v>
      </c>
      <c r="C217" s="196"/>
      <c r="D217" s="157"/>
      <c r="E217" s="158"/>
      <c r="F217" s="158"/>
      <c r="G217" s="189">
        <f>G8+G49+G52+G55+G65+G87+G106+G119+G140</f>
        <v>0</v>
      </c>
      <c r="H217" s="5"/>
      <c r="I217" s="5"/>
      <c r="J217" s="5"/>
      <c r="K217" s="5"/>
      <c r="L217" s="5"/>
      <c r="M217" s="5"/>
      <c r="N217" s="5"/>
      <c r="O217" s="5"/>
      <c r="P217" s="5"/>
      <c r="Q217" s="5"/>
      <c r="R217" s="5"/>
      <c r="S217" s="5"/>
      <c r="T217" s="5"/>
      <c r="U217" s="5"/>
      <c r="V217" s="5"/>
      <c r="W217" s="5"/>
      <c r="AE217">
        <f>SUMIF(L7:L215,AE216,G7:G215)</f>
        <v>0</v>
      </c>
      <c r="AF217">
        <f>SUMIF(L7:L215,AF216,G7:G215)</f>
        <v>0</v>
      </c>
      <c r="AG217" t="s">
        <v>822</v>
      </c>
    </row>
    <row r="218" spans="1:60" x14ac:dyDescent="0.2">
      <c r="C218" s="197"/>
      <c r="D218" s="143"/>
      <c r="AG218" t="s">
        <v>823</v>
      </c>
    </row>
    <row r="219" spans="1:60" x14ac:dyDescent="0.2">
      <c r="D219" s="143"/>
    </row>
    <row r="220" spans="1:60" x14ac:dyDescent="0.2">
      <c r="D220" s="143"/>
    </row>
    <row r="221" spans="1:60" x14ac:dyDescent="0.2">
      <c r="D221" s="143"/>
    </row>
    <row r="222" spans="1:60" x14ac:dyDescent="0.2">
      <c r="D222" s="143"/>
    </row>
    <row r="223" spans="1:60" x14ac:dyDescent="0.2">
      <c r="D223" s="143"/>
    </row>
    <row r="224" spans="1:60"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NGciFxlLTDuuFN9n+ImgEaV5RIfEVvCnikYNhfzCt6JjdhWDSnXRS1j8jnseHbZtNugrO2IuWrFROFyUJbizBw==" saltValue="wTDtd88RAbz7VyWrHgvu2A==" spinCount="100000" sheet="1" objects="1" scenarios="1"/>
  <mergeCells count="54">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63:G63"/>
    <mergeCell ref="C38:G38"/>
    <mergeCell ref="C40:G40"/>
    <mergeCell ref="C42:G42"/>
    <mergeCell ref="C44:G44"/>
    <mergeCell ref="C46:G46"/>
    <mergeCell ref="C48:G48"/>
    <mergeCell ref="C51:G51"/>
    <mergeCell ref="C54:G54"/>
    <mergeCell ref="C57:G57"/>
    <mergeCell ref="C59:G59"/>
    <mergeCell ref="C61:G61"/>
    <mergeCell ref="C93:G93"/>
    <mergeCell ref="C67:G67"/>
    <mergeCell ref="C69:G69"/>
    <mergeCell ref="C71:G71"/>
    <mergeCell ref="C73:G73"/>
    <mergeCell ref="C75:G75"/>
    <mergeCell ref="C77:G77"/>
    <mergeCell ref="C79:G79"/>
    <mergeCell ref="C81:G81"/>
    <mergeCell ref="C85:G85"/>
    <mergeCell ref="C89:G89"/>
    <mergeCell ref="C91:G91"/>
    <mergeCell ref="C215:G215"/>
    <mergeCell ref="C95:G95"/>
    <mergeCell ref="C97:G97"/>
    <mergeCell ref="C99:G99"/>
    <mergeCell ref="C104:G104"/>
    <mergeCell ref="C109:G109"/>
    <mergeCell ref="C111:G111"/>
    <mergeCell ref="C113:G113"/>
    <mergeCell ref="C117:G117"/>
    <mergeCell ref="C132:G132"/>
    <mergeCell ref="C134:G134"/>
    <mergeCell ref="C138:G13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63.28515625" style="9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77" t="s">
        <v>167</v>
      </c>
      <c r="B1" s="277"/>
      <c r="C1" s="277"/>
      <c r="D1" s="277"/>
      <c r="E1" s="277"/>
      <c r="F1" s="277"/>
      <c r="G1" s="277"/>
      <c r="AG1" t="s">
        <v>168</v>
      </c>
    </row>
    <row r="2" spans="1:60" ht="24.95" customHeight="1" x14ac:dyDescent="0.2">
      <c r="A2" s="144" t="s">
        <v>7</v>
      </c>
      <c r="B2" s="76" t="s">
        <v>43</v>
      </c>
      <c r="C2" s="278" t="s">
        <v>44</v>
      </c>
      <c r="D2" s="279"/>
      <c r="E2" s="279"/>
      <c r="F2" s="279"/>
      <c r="G2" s="280"/>
      <c r="AG2" t="s">
        <v>169</v>
      </c>
    </row>
    <row r="3" spans="1:60" ht="24.95" customHeight="1" x14ac:dyDescent="0.2">
      <c r="A3" s="144" t="s">
        <v>8</v>
      </c>
      <c r="B3" s="76" t="s">
        <v>52</v>
      </c>
      <c r="C3" s="278" t="s">
        <v>53</v>
      </c>
      <c r="D3" s="279"/>
      <c r="E3" s="279"/>
      <c r="F3" s="279"/>
      <c r="G3" s="280"/>
      <c r="AC3" s="91" t="s">
        <v>169</v>
      </c>
      <c r="AG3" t="s">
        <v>170</v>
      </c>
    </row>
    <row r="4" spans="1:60" ht="24.95" customHeight="1" x14ac:dyDescent="0.2">
      <c r="A4" s="145" t="s">
        <v>9</v>
      </c>
      <c r="B4" s="146" t="s">
        <v>64</v>
      </c>
      <c r="C4" s="281" t="s">
        <v>65</v>
      </c>
      <c r="D4" s="282"/>
      <c r="E4" s="282"/>
      <c r="F4" s="282"/>
      <c r="G4" s="283"/>
      <c r="AG4" t="s">
        <v>171</v>
      </c>
    </row>
    <row r="5" spans="1:60" x14ac:dyDescent="0.2">
      <c r="D5" s="143"/>
    </row>
    <row r="6" spans="1:60" ht="38.25" x14ac:dyDescent="0.2">
      <c r="A6" s="148" t="s">
        <v>172</v>
      </c>
      <c r="B6" s="150" t="s">
        <v>173</v>
      </c>
      <c r="C6" s="150" t="s">
        <v>174</v>
      </c>
      <c r="D6" s="149" t="s">
        <v>175</v>
      </c>
      <c r="E6" s="148" t="s">
        <v>176</v>
      </c>
      <c r="F6" s="147" t="s">
        <v>177</v>
      </c>
      <c r="G6" s="148" t="s">
        <v>29</v>
      </c>
      <c r="H6" s="151" t="s">
        <v>30</v>
      </c>
      <c r="I6" s="151" t="s">
        <v>178</v>
      </c>
      <c r="J6" s="151" t="s">
        <v>31</v>
      </c>
      <c r="K6" s="151" t="s">
        <v>179</v>
      </c>
      <c r="L6" s="151" t="s">
        <v>180</v>
      </c>
      <c r="M6" s="151" t="s">
        <v>181</v>
      </c>
      <c r="N6" s="151" t="s">
        <v>182</v>
      </c>
      <c r="O6" s="151" t="s">
        <v>183</v>
      </c>
      <c r="P6" s="151" t="s">
        <v>184</v>
      </c>
      <c r="Q6" s="151" t="s">
        <v>185</v>
      </c>
      <c r="R6" s="151" t="s">
        <v>186</v>
      </c>
      <c r="S6" s="151" t="s">
        <v>187</v>
      </c>
      <c r="T6" s="151" t="s">
        <v>188</v>
      </c>
      <c r="U6" s="151" t="s">
        <v>189</v>
      </c>
      <c r="V6" s="151" t="s">
        <v>190</v>
      </c>
      <c r="W6" s="151" t="s">
        <v>191</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192</v>
      </c>
      <c r="B8" s="168" t="s">
        <v>72</v>
      </c>
      <c r="C8" s="190" t="s">
        <v>73</v>
      </c>
      <c r="D8" s="169"/>
      <c r="E8" s="170"/>
      <c r="F8" s="171"/>
      <c r="G8" s="171">
        <f>SUMIF(AG9:AG16,"&lt;&gt;NOR",G9:G16)</f>
        <v>0</v>
      </c>
      <c r="H8" s="171"/>
      <c r="I8" s="171">
        <f>SUM(I9:I16)</f>
        <v>0</v>
      </c>
      <c r="J8" s="171"/>
      <c r="K8" s="171">
        <f>SUM(K9:K16)</f>
        <v>0</v>
      </c>
      <c r="L8" s="171"/>
      <c r="M8" s="171">
        <f>SUM(M9:M16)</f>
        <v>0</v>
      </c>
      <c r="N8" s="171"/>
      <c r="O8" s="171">
        <f>SUM(O9:O16)</f>
        <v>0</v>
      </c>
      <c r="P8" s="171"/>
      <c r="Q8" s="171">
        <f>SUM(Q9:Q16)</f>
        <v>0</v>
      </c>
      <c r="R8" s="171"/>
      <c r="S8" s="171"/>
      <c r="T8" s="172"/>
      <c r="U8" s="166"/>
      <c r="V8" s="166">
        <f>SUM(V9:V16)</f>
        <v>0</v>
      </c>
      <c r="W8" s="166"/>
      <c r="AG8" t="s">
        <v>193</v>
      </c>
    </row>
    <row r="9" spans="1:60" ht="33.75" outlineLevel="1" x14ac:dyDescent="0.2">
      <c r="A9" s="180">
        <v>1</v>
      </c>
      <c r="B9" s="181" t="s">
        <v>1218</v>
      </c>
      <c r="C9" s="193" t="s">
        <v>1478</v>
      </c>
      <c r="D9" s="182" t="s">
        <v>386</v>
      </c>
      <c r="E9" s="183">
        <v>1</v>
      </c>
      <c r="F9" s="184"/>
      <c r="G9" s="185">
        <f t="shared" ref="G9:G16" si="0">ROUND(E9*F9,2)</f>
        <v>0</v>
      </c>
      <c r="H9" s="184"/>
      <c r="I9" s="185">
        <f t="shared" ref="I9:I16" si="1">ROUND(E9*H9,2)</f>
        <v>0</v>
      </c>
      <c r="J9" s="184"/>
      <c r="K9" s="185">
        <f t="shared" ref="K9:K16" si="2">ROUND(E9*J9,2)</f>
        <v>0</v>
      </c>
      <c r="L9" s="185">
        <v>21</v>
      </c>
      <c r="M9" s="185">
        <f t="shared" ref="M9:M16" si="3">G9*(1+L9/100)</f>
        <v>0</v>
      </c>
      <c r="N9" s="185">
        <v>0</v>
      </c>
      <c r="O9" s="185">
        <f t="shared" ref="O9:O16" si="4">ROUND(E9*N9,2)</f>
        <v>0</v>
      </c>
      <c r="P9" s="185">
        <v>0</v>
      </c>
      <c r="Q9" s="185">
        <f t="shared" ref="Q9:Q16" si="5">ROUND(E9*P9,2)</f>
        <v>0</v>
      </c>
      <c r="R9" s="185"/>
      <c r="S9" s="185" t="s">
        <v>237</v>
      </c>
      <c r="T9" s="186" t="s">
        <v>238</v>
      </c>
      <c r="U9" s="162">
        <v>0</v>
      </c>
      <c r="V9" s="162">
        <f t="shared" ref="V9:V16" si="6">ROUND(E9*U9,2)</f>
        <v>0</v>
      </c>
      <c r="W9" s="162"/>
      <c r="X9" s="152"/>
      <c r="Y9" s="152"/>
      <c r="Z9" s="152"/>
      <c r="AA9" s="152"/>
      <c r="AB9" s="152"/>
      <c r="AC9" s="152"/>
      <c r="AD9" s="152"/>
      <c r="AE9" s="152"/>
      <c r="AF9" s="152"/>
      <c r="AG9" s="152" t="s">
        <v>265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1222</v>
      </c>
      <c r="C10" s="193" t="s">
        <v>1479</v>
      </c>
      <c r="D10" s="182" t="s">
        <v>386</v>
      </c>
      <c r="E10" s="183">
        <v>2</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237</v>
      </c>
      <c r="T10" s="186" t="s">
        <v>238</v>
      </c>
      <c r="U10" s="162">
        <v>0</v>
      </c>
      <c r="V10" s="162">
        <f t="shared" si="6"/>
        <v>0</v>
      </c>
      <c r="W10" s="162"/>
      <c r="X10" s="152"/>
      <c r="Y10" s="152"/>
      <c r="Z10" s="152"/>
      <c r="AA10" s="152"/>
      <c r="AB10" s="152"/>
      <c r="AC10" s="152"/>
      <c r="AD10" s="152"/>
      <c r="AE10" s="152"/>
      <c r="AF10" s="152"/>
      <c r="AG10" s="152" t="s">
        <v>265</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1" x14ac:dyDescent="0.2">
      <c r="A11" s="180">
        <v>3</v>
      </c>
      <c r="B11" s="181" t="s">
        <v>1224</v>
      </c>
      <c r="C11" s="193" t="s">
        <v>1480</v>
      </c>
      <c r="D11" s="182" t="s">
        <v>386</v>
      </c>
      <c r="E11" s="183">
        <v>4</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237</v>
      </c>
      <c r="T11" s="186" t="s">
        <v>238</v>
      </c>
      <c r="U11" s="162">
        <v>0</v>
      </c>
      <c r="V11" s="162">
        <f t="shared" si="6"/>
        <v>0</v>
      </c>
      <c r="W11" s="162"/>
      <c r="X11" s="152"/>
      <c r="Y11" s="152"/>
      <c r="Z11" s="152"/>
      <c r="AA11" s="152"/>
      <c r="AB11" s="152"/>
      <c r="AC11" s="152"/>
      <c r="AD11" s="152"/>
      <c r="AE11" s="152"/>
      <c r="AF11" s="152"/>
      <c r="AG11" s="152" t="s">
        <v>265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1227</v>
      </c>
      <c r="C12" s="193" t="s">
        <v>1481</v>
      </c>
      <c r="D12" s="182" t="s">
        <v>386</v>
      </c>
      <c r="E12" s="183">
        <v>4</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237</v>
      </c>
      <c r="T12" s="186" t="s">
        <v>238</v>
      </c>
      <c r="U12" s="162">
        <v>0</v>
      </c>
      <c r="V12" s="162">
        <f t="shared" si="6"/>
        <v>0</v>
      </c>
      <c r="W12" s="162"/>
      <c r="X12" s="152"/>
      <c r="Y12" s="152"/>
      <c r="Z12" s="152"/>
      <c r="AA12" s="152"/>
      <c r="AB12" s="152"/>
      <c r="AC12" s="152"/>
      <c r="AD12" s="152"/>
      <c r="AE12" s="152"/>
      <c r="AF12" s="152"/>
      <c r="AG12" s="152" t="s">
        <v>265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1230</v>
      </c>
      <c r="C13" s="193" t="s">
        <v>1482</v>
      </c>
      <c r="D13" s="182" t="s">
        <v>1265</v>
      </c>
      <c r="E13" s="183">
        <v>78</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237</v>
      </c>
      <c r="T13" s="186" t="s">
        <v>238</v>
      </c>
      <c r="U13" s="162">
        <v>0</v>
      </c>
      <c r="V13" s="162">
        <f t="shared" si="6"/>
        <v>0</v>
      </c>
      <c r="W13" s="162"/>
      <c r="X13" s="152"/>
      <c r="Y13" s="152"/>
      <c r="Z13" s="152"/>
      <c r="AA13" s="152"/>
      <c r="AB13" s="152"/>
      <c r="AC13" s="152"/>
      <c r="AD13" s="152"/>
      <c r="AE13" s="152"/>
      <c r="AF13" s="152"/>
      <c r="AG13" s="152" t="s">
        <v>265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1233</v>
      </c>
      <c r="C14" s="193" t="s">
        <v>1483</v>
      </c>
      <c r="D14" s="182" t="s">
        <v>1265</v>
      </c>
      <c r="E14" s="183">
        <v>14</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237</v>
      </c>
      <c r="T14" s="186" t="s">
        <v>238</v>
      </c>
      <c r="U14" s="162">
        <v>0</v>
      </c>
      <c r="V14" s="162">
        <f t="shared" si="6"/>
        <v>0</v>
      </c>
      <c r="W14" s="162"/>
      <c r="X14" s="152"/>
      <c r="Y14" s="152"/>
      <c r="Z14" s="152"/>
      <c r="AA14" s="152"/>
      <c r="AB14" s="152"/>
      <c r="AC14" s="152"/>
      <c r="AD14" s="152"/>
      <c r="AE14" s="152"/>
      <c r="AF14" s="152"/>
      <c r="AG14" s="152" t="s">
        <v>265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1235</v>
      </c>
      <c r="C15" s="193" t="s">
        <v>1484</v>
      </c>
      <c r="D15" s="182" t="s">
        <v>1265</v>
      </c>
      <c r="E15" s="183">
        <v>32</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237</v>
      </c>
      <c r="T15" s="186" t="s">
        <v>238</v>
      </c>
      <c r="U15" s="162">
        <v>0</v>
      </c>
      <c r="V15" s="162">
        <f t="shared" si="6"/>
        <v>0</v>
      </c>
      <c r="W15" s="162"/>
      <c r="X15" s="152"/>
      <c r="Y15" s="152"/>
      <c r="Z15" s="152"/>
      <c r="AA15" s="152"/>
      <c r="AB15" s="152"/>
      <c r="AC15" s="152"/>
      <c r="AD15" s="152"/>
      <c r="AE15" s="152"/>
      <c r="AF15" s="152"/>
      <c r="AG15" s="152" t="s">
        <v>199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1485</v>
      </c>
      <c r="C16" s="193" t="s">
        <v>1486</v>
      </c>
      <c r="D16" s="182" t="s">
        <v>386</v>
      </c>
      <c r="E16" s="183">
        <v>1</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237</v>
      </c>
      <c r="T16" s="186" t="s">
        <v>238</v>
      </c>
      <c r="U16" s="162">
        <v>0</v>
      </c>
      <c r="V16" s="162">
        <f t="shared" si="6"/>
        <v>0</v>
      </c>
      <c r="W16" s="162"/>
      <c r="X16" s="152"/>
      <c r="Y16" s="152"/>
      <c r="Z16" s="152"/>
      <c r="AA16" s="152"/>
      <c r="AB16" s="152"/>
      <c r="AC16" s="152"/>
      <c r="AD16" s="152"/>
      <c r="AE16" s="152"/>
      <c r="AF16" s="152"/>
      <c r="AG16" s="152" t="s">
        <v>602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7" t="s">
        <v>192</v>
      </c>
      <c r="B17" s="168" t="s">
        <v>74</v>
      </c>
      <c r="C17" s="190" t="s">
        <v>75</v>
      </c>
      <c r="D17" s="169"/>
      <c r="E17" s="170"/>
      <c r="F17" s="171"/>
      <c r="G17" s="171">
        <f>SUMIF(AG18:AG25,"&lt;&gt;NOR",G18:G25)</f>
        <v>0</v>
      </c>
      <c r="H17" s="171"/>
      <c r="I17" s="171">
        <f>SUM(I18:I25)</f>
        <v>0</v>
      </c>
      <c r="J17" s="171"/>
      <c r="K17" s="171">
        <f>SUM(K18:K25)</f>
        <v>0</v>
      </c>
      <c r="L17" s="171"/>
      <c r="M17" s="171">
        <f>SUM(M18:M25)</f>
        <v>0</v>
      </c>
      <c r="N17" s="171"/>
      <c r="O17" s="171">
        <f>SUM(O18:O25)</f>
        <v>0</v>
      </c>
      <c r="P17" s="171"/>
      <c r="Q17" s="171">
        <f>SUM(Q18:Q25)</f>
        <v>0</v>
      </c>
      <c r="R17" s="171"/>
      <c r="S17" s="171"/>
      <c r="T17" s="172"/>
      <c r="U17" s="166"/>
      <c r="V17" s="166">
        <f>SUM(V18:V25)</f>
        <v>0</v>
      </c>
      <c r="W17" s="166"/>
      <c r="AG17" t="s">
        <v>193</v>
      </c>
    </row>
    <row r="18" spans="1:60" ht="22.5" outlineLevel="1" x14ac:dyDescent="0.2">
      <c r="A18" s="180">
        <v>9</v>
      </c>
      <c r="B18" s="181" t="s">
        <v>1238</v>
      </c>
      <c r="C18" s="193" t="s">
        <v>1487</v>
      </c>
      <c r="D18" s="182" t="s">
        <v>386</v>
      </c>
      <c r="E18" s="183">
        <v>1</v>
      </c>
      <c r="F18" s="184"/>
      <c r="G18" s="185">
        <f t="shared" ref="G18:G25" si="7">ROUND(E18*F18,2)</f>
        <v>0</v>
      </c>
      <c r="H18" s="184"/>
      <c r="I18" s="185">
        <f t="shared" ref="I18:I25" si="8">ROUND(E18*H18,2)</f>
        <v>0</v>
      </c>
      <c r="J18" s="184"/>
      <c r="K18" s="185">
        <f t="shared" ref="K18:K25" si="9">ROUND(E18*J18,2)</f>
        <v>0</v>
      </c>
      <c r="L18" s="185">
        <v>21</v>
      </c>
      <c r="M18" s="185">
        <f t="shared" ref="M18:M25" si="10">G18*(1+L18/100)</f>
        <v>0</v>
      </c>
      <c r="N18" s="185">
        <v>0</v>
      </c>
      <c r="O18" s="185">
        <f t="shared" ref="O18:O25" si="11">ROUND(E18*N18,2)</f>
        <v>0</v>
      </c>
      <c r="P18" s="185">
        <v>0</v>
      </c>
      <c r="Q18" s="185">
        <f t="shared" ref="Q18:Q25" si="12">ROUND(E18*P18,2)</f>
        <v>0</v>
      </c>
      <c r="R18" s="185"/>
      <c r="S18" s="185" t="s">
        <v>237</v>
      </c>
      <c r="T18" s="186" t="s">
        <v>238</v>
      </c>
      <c r="U18" s="162">
        <v>0</v>
      </c>
      <c r="V18" s="162">
        <f t="shared" ref="V18:V25" si="13">ROUND(E18*U18,2)</f>
        <v>0</v>
      </c>
      <c r="W18" s="162"/>
      <c r="X18" s="152"/>
      <c r="Y18" s="152"/>
      <c r="Z18" s="152"/>
      <c r="AA18" s="152"/>
      <c r="AB18" s="152"/>
      <c r="AC18" s="152"/>
      <c r="AD18" s="152"/>
      <c r="AE18" s="152"/>
      <c r="AF18" s="152"/>
      <c r="AG18" s="152" t="s">
        <v>265</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10</v>
      </c>
      <c r="B19" s="181" t="s">
        <v>1063</v>
      </c>
      <c r="C19" s="193" t="s">
        <v>1479</v>
      </c>
      <c r="D19" s="182" t="s">
        <v>386</v>
      </c>
      <c r="E19" s="183">
        <v>2</v>
      </c>
      <c r="F19" s="184"/>
      <c r="G19" s="185">
        <f t="shared" si="7"/>
        <v>0</v>
      </c>
      <c r="H19" s="184"/>
      <c r="I19" s="185">
        <f t="shared" si="8"/>
        <v>0</v>
      </c>
      <c r="J19" s="184"/>
      <c r="K19" s="185">
        <f t="shared" si="9"/>
        <v>0</v>
      </c>
      <c r="L19" s="185">
        <v>21</v>
      </c>
      <c r="M19" s="185">
        <f t="shared" si="10"/>
        <v>0</v>
      </c>
      <c r="N19" s="185">
        <v>0</v>
      </c>
      <c r="O19" s="185">
        <f t="shared" si="11"/>
        <v>0</v>
      </c>
      <c r="P19" s="185">
        <v>0</v>
      </c>
      <c r="Q19" s="185">
        <f t="shared" si="12"/>
        <v>0</v>
      </c>
      <c r="R19" s="185"/>
      <c r="S19" s="185" t="s">
        <v>237</v>
      </c>
      <c r="T19" s="186" t="s">
        <v>238</v>
      </c>
      <c r="U19" s="162">
        <v>0</v>
      </c>
      <c r="V19" s="162">
        <f t="shared" si="13"/>
        <v>0</v>
      </c>
      <c r="W19" s="162"/>
      <c r="X19" s="152"/>
      <c r="Y19" s="152"/>
      <c r="Z19" s="152"/>
      <c r="AA19" s="152"/>
      <c r="AB19" s="152"/>
      <c r="AC19" s="152"/>
      <c r="AD19" s="152"/>
      <c r="AE19" s="152"/>
      <c r="AF19" s="152"/>
      <c r="AG19" s="152" t="s">
        <v>265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x14ac:dyDescent="0.2">
      <c r="A20" s="180">
        <v>11</v>
      </c>
      <c r="B20" s="181" t="s">
        <v>1243</v>
      </c>
      <c r="C20" s="193" t="s">
        <v>1488</v>
      </c>
      <c r="D20" s="182" t="s">
        <v>386</v>
      </c>
      <c r="E20" s="183">
        <v>3</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237</v>
      </c>
      <c r="T20" s="186" t="s">
        <v>238</v>
      </c>
      <c r="U20" s="162">
        <v>0</v>
      </c>
      <c r="V20" s="162">
        <f t="shared" si="13"/>
        <v>0</v>
      </c>
      <c r="W20" s="162"/>
      <c r="X20" s="152"/>
      <c r="Y20" s="152"/>
      <c r="Z20" s="152"/>
      <c r="AA20" s="152"/>
      <c r="AB20" s="152"/>
      <c r="AC20" s="152"/>
      <c r="AD20" s="152"/>
      <c r="AE20" s="152"/>
      <c r="AF20" s="152"/>
      <c r="AG20" s="152" t="s">
        <v>265</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1246</v>
      </c>
      <c r="C21" s="193" t="s">
        <v>1481</v>
      </c>
      <c r="D21" s="182" t="s">
        <v>386</v>
      </c>
      <c r="E21" s="183">
        <v>3</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237</v>
      </c>
      <c r="T21" s="186" t="s">
        <v>238</v>
      </c>
      <c r="U21" s="162">
        <v>0</v>
      </c>
      <c r="V21" s="162">
        <f t="shared" si="13"/>
        <v>0</v>
      </c>
      <c r="W21" s="162"/>
      <c r="X21" s="152"/>
      <c r="Y21" s="152"/>
      <c r="Z21" s="152"/>
      <c r="AA21" s="152"/>
      <c r="AB21" s="152"/>
      <c r="AC21" s="152"/>
      <c r="AD21" s="152"/>
      <c r="AE21" s="152"/>
      <c r="AF21" s="152"/>
      <c r="AG21" s="152" t="s">
        <v>265</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1249</v>
      </c>
      <c r="C22" s="193" t="s">
        <v>1482</v>
      </c>
      <c r="D22" s="182" t="s">
        <v>1265</v>
      </c>
      <c r="E22" s="183">
        <v>64</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237</v>
      </c>
      <c r="T22" s="186" t="s">
        <v>238</v>
      </c>
      <c r="U22" s="162">
        <v>0</v>
      </c>
      <c r="V22" s="162">
        <f t="shared" si="13"/>
        <v>0</v>
      </c>
      <c r="W22" s="162"/>
      <c r="X22" s="152"/>
      <c r="Y22" s="152"/>
      <c r="Z22" s="152"/>
      <c r="AA22" s="152"/>
      <c r="AB22" s="152"/>
      <c r="AC22" s="152"/>
      <c r="AD22" s="152"/>
      <c r="AE22" s="152"/>
      <c r="AF22" s="152"/>
      <c r="AG22" s="152" t="s">
        <v>265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1252</v>
      </c>
      <c r="C23" s="193" t="s">
        <v>1483</v>
      </c>
      <c r="D23" s="182" t="s">
        <v>1265</v>
      </c>
      <c r="E23" s="183">
        <v>6</v>
      </c>
      <c r="F23" s="184"/>
      <c r="G23" s="185">
        <f t="shared" si="7"/>
        <v>0</v>
      </c>
      <c r="H23" s="184"/>
      <c r="I23" s="185">
        <f t="shared" si="8"/>
        <v>0</v>
      </c>
      <c r="J23" s="184"/>
      <c r="K23" s="185">
        <f t="shared" si="9"/>
        <v>0</v>
      </c>
      <c r="L23" s="185">
        <v>21</v>
      </c>
      <c r="M23" s="185">
        <f t="shared" si="10"/>
        <v>0</v>
      </c>
      <c r="N23" s="185">
        <v>0</v>
      </c>
      <c r="O23" s="185">
        <f t="shared" si="11"/>
        <v>0</v>
      </c>
      <c r="P23" s="185">
        <v>0</v>
      </c>
      <c r="Q23" s="185">
        <f t="shared" si="12"/>
        <v>0</v>
      </c>
      <c r="R23" s="185"/>
      <c r="S23" s="185" t="s">
        <v>237</v>
      </c>
      <c r="T23" s="186" t="s">
        <v>238</v>
      </c>
      <c r="U23" s="162">
        <v>0</v>
      </c>
      <c r="V23" s="162">
        <f t="shared" si="13"/>
        <v>0</v>
      </c>
      <c r="W23" s="162"/>
      <c r="X23" s="152"/>
      <c r="Y23" s="152"/>
      <c r="Z23" s="152"/>
      <c r="AA23" s="152"/>
      <c r="AB23" s="152"/>
      <c r="AC23" s="152"/>
      <c r="AD23" s="152"/>
      <c r="AE23" s="152"/>
      <c r="AF23" s="152"/>
      <c r="AG23" s="152" t="s">
        <v>265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1254</v>
      </c>
      <c r="C24" s="193" t="s">
        <v>1484</v>
      </c>
      <c r="D24" s="182" t="s">
        <v>1265</v>
      </c>
      <c r="E24" s="183">
        <v>24</v>
      </c>
      <c r="F24" s="184"/>
      <c r="G24" s="185">
        <f t="shared" si="7"/>
        <v>0</v>
      </c>
      <c r="H24" s="184"/>
      <c r="I24" s="185">
        <f t="shared" si="8"/>
        <v>0</v>
      </c>
      <c r="J24" s="184"/>
      <c r="K24" s="185">
        <f t="shared" si="9"/>
        <v>0</v>
      </c>
      <c r="L24" s="185">
        <v>21</v>
      </c>
      <c r="M24" s="185">
        <f t="shared" si="10"/>
        <v>0</v>
      </c>
      <c r="N24" s="185">
        <v>0</v>
      </c>
      <c r="O24" s="185">
        <f t="shared" si="11"/>
        <v>0</v>
      </c>
      <c r="P24" s="185">
        <v>0</v>
      </c>
      <c r="Q24" s="185">
        <f t="shared" si="12"/>
        <v>0</v>
      </c>
      <c r="R24" s="185"/>
      <c r="S24" s="185" t="s">
        <v>237</v>
      </c>
      <c r="T24" s="186" t="s">
        <v>238</v>
      </c>
      <c r="U24" s="162">
        <v>0</v>
      </c>
      <c r="V24" s="162">
        <f t="shared" si="13"/>
        <v>0</v>
      </c>
      <c r="W24" s="162"/>
      <c r="X24" s="152"/>
      <c r="Y24" s="152"/>
      <c r="Z24" s="152"/>
      <c r="AA24" s="152"/>
      <c r="AB24" s="152"/>
      <c r="AC24" s="152"/>
      <c r="AD24" s="152"/>
      <c r="AE24" s="152"/>
      <c r="AF24" s="152"/>
      <c r="AG24" s="152" t="s">
        <v>199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1489</v>
      </c>
      <c r="C25" s="193" t="s">
        <v>1490</v>
      </c>
      <c r="D25" s="182" t="s">
        <v>386</v>
      </c>
      <c r="E25" s="183">
        <v>1</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237</v>
      </c>
      <c r="T25" s="186" t="s">
        <v>238</v>
      </c>
      <c r="U25" s="162">
        <v>0</v>
      </c>
      <c r="V25" s="162">
        <f t="shared" si="13"/>
        <v>0</v>
      </c>
      <c r="W25" s="162"/>
      <c r="X25" s="152"/>
      <c r="Y25" s="152"/>
      <c r="Z25" s="152"/>
      <c r="AA25" s="152"/>
      <c r="AB25" s="152"/>
      <c r="AC25" s="152"/>
      <c r="AD25" s="152"/>
      <c r="AE25" s="152"/>
      <c r="AF25" s="152"/>
      <c r="AG25" s="152" t="s">
        <v>602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7" t="s">
        <v>192</v>
      </c>
      <c r="B26" s="168" t="s">
        <v>76</v>
      </c>
      <c r="C26" s="190" t="s">
        <v>77</v>
      </c>
      <c r="D26" s="169"/>
      <c r="E26" s="170"/>
      <c r="F26" s="171"/>
      <c r="G26" s="171">
        <f>SUMIF(AG27:AG28,"&lt;&gt;NOR",G27:G28)</f>
        <v>0</v>
      </c>
      <c r="H26" s="171"/>
      <c r="I26" s="171">
        <f>SUM(I27:I28)</f>
        <v>0</v>
      </c>
      <c r="J26" s="171"/>
      <c r="K26" s="171">
        <f>SUM(K27:K28)</f>
        <v>0</v>
      </c>
      <c r="L26" s="171"/>
      <c r="M26" s="171">
        <f>SUM(M27:M28)</f>
        <v>0</v>
      </c>
      <c r="N26" s="171"/>
      <c r="O26" s="171">
        <f>SUM(O27:O28)</f>
        <v>0</v>
      </c>
      <c r="P26" s="171"/>
      <c r="Q26" s="171">
        <f>SUM(Q27:Q28)</f>
        <v>0</v>
      </c>
      <c r="R26" s="171"/>
      <c r="S26" s="171"/>
      <c r="T26" s="172"/>
      <c r="U26" s="166"/>
      <c r="V26" s="166">
        <f>SUM(V27:V28)</f>
        <v>0</v>
      </c>
      <c r="W26" s="166"/>
      <c r="AG26" t="s">
        <v>193</v>
      </c>
    </row>
    <row r="27" spans="1:60" ht="22.5" outlineLevel="1" x14ac:dyDescent="0.2">
      <c r="A27" s="173">
        <v>17</v>
      </c>
      <c r="B27" s="174" t="s">
        <v>1257</v>
      </c>
      <c r="C27" s="191" t="s">
        <v>1491</v>
      </c>
      <c r="D27" s="175" t="s">
        <v>430</v>
      </c>
      <c r="E27" s="176">
        <v>40</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237</v>
      </c>
      <c r="T27" s="179" t="s">
        <v>238</v>
      </c>
      <c r="U27" s="162">
        <v>0</v>
      </c>
      <c r="V27" s="162">
        <f>ROUND(E27*U27,2)</f>
        <v>0</v>
      </c>
      <c r="W27" s="162"/>
      <c r="X27" s="152"/>
      <c r="Y27" s="152"/>
      <c r="Z27" s="152"/>
      <c r="AA27" s="152"/>
      <c r="AB27" s="152"/>
      <c r="AC27" s="152"/>
      <c r="AD27" s="152"/>
      <c r="AE27" s="152"/>
      <c r="AF27" s="152"/>
      <c r="AG27" s="152" t="s">
        <v>199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84" t="s">
        <v>1492</v>
      </c>
      <c r="D28" s="285"/>
      <c r="E28" s="285"/>
      <c r="F28" s="285"/>
      <c r="G28" s="28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1221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x14ac:dyDescent="0.2">
      <c r="A29" s="167" t="s">
        <v>192</v>
      </c>
      <c r="B29" s="168" t="s">
        <v>78</v>
      </c>
      <c r="C29" s="190" t="s">
        <v>79</v>
      </c>
      <c r="D29" s="169"/>
      <c r="E29" s="170"/>
      <c r="F29" s="171"/>
      <c r="G29" s="171">
        <f>SUMIF(AG30:AG31,"&lt;&gt;NOR",G30:G31)</f>
        <v>0</v>
      </c>
      <c r="H29" s="171"/>
      <c r="I29" s="171">
        <f>SUM(I30:I31)</f>
        <v>0</v>
      </c>
      <c r="J29" s="171"/>
      <c r="K29" s="171">
        <f>SUM(K30:K31)</f>
        <v>0</v>
      </c>
      <c r="L29" s="171"/>
      <c r="M29" s="171">
        <f>SUM(M30:M31)</f>
        <v>0</v>
      </c>
      <c r="N29" s="171"/>
      <c r="O29" s="171">
        <f>SUM(O30:O31)</f>
        <v>0</v>
      </c>
      <c r="P29" s="171"/>
      <c r="Q29" s="171">
        <f>SUM(Q30:Q31)</f>
        <v>0</v>
      </c>
      <c r="R29" s="171"/>
      <c r="S29" s="171"/>
      <c r="T29" s="172"/>
      <c r="U29" s="166"/>
      <c r="V29" s="166">
        <f>SUM(V30:V31)</f>
        <v>0</v>
      </c>
      <c r="W29" s="166"/>
      <c r="AG29" t="s">
        <v>193</v>
      </c>
    </row>
    <row r="30" spans="1:60" ht="22.5" outlineLevel="1" x14ac:dyDescent="0.2">
      <c r="A30" s="180">
        <v>18</v>
      </c>
      <c r="B30" s="181" t="s">
        <v>1260</v>
      </c>
      <c r="C30" s="193" t="s">
        <v>1493</v>
      </c>
      <c r="D30" s="182" t="s">
        <v>386</v>
      </c>
      <c r="E30" s="183">
        <v>1</v>
      </c>
      <c r="F30" s="184"/>
      <c r="G30" s="185">
        <f>ROUND(E30*F30,2)</f>
        <v>0</v>
      </c>
      <c r="H30" s="184"/>
      <c r="I30" s="185">
        <f>ROUND(E30*H30,2)</f>
        <v>0</v>
      </c>
      <c r="J30" s="184"/>
      <c r="K30" s="185">
        <f>ROUND(E30*J30,2)</f>
        <v>0</v>
      </c>
      <c r="L30" s="185">
        <v>21</v>
      </c>
      <c r="M30" s="185">
        <f>G30*(1+L30/100)</f>
        <v>0</v>
      </c>
      <c r="N30" s="185">
        <v>0</v>
      </c>
      <c r="O30" s="185">
        <f>ROUND(E30*N30,2)</f>
        <v>0</v>
      </c>
      <c r="P30" s="185">
        <v>0</v>
      </c>
      <c r="Q30" s="185">
        <f>ROUND(E30*P30,2)</f>
        <v>0</v>
      </c>
      <c r="R30" s="185"/>
      <c r="S30" s="185" t="s">
        <v>237</v>
      </c>
      <c r="T30" s="186" t="s">
        <v>238</v>
      </c>
      <c r="U30" s="162">
        <v>0</v>
      </c>
      <c r="V30" s="162">
        <f>ROUND(E30*U30,2)</f>
        <v>0</v>
      </c>
      <c r="W30" s="162"/>
      <c r="X30" s="152"/>
      <c r="Y30" s="152"/>
      <c r="Z30" s="152"/>
      <c r="AA30" s="152"/>
      <c r="AB30" s="152"/>
      <c r="AC30" s="152"/>
      <c r="AD30" s="152"/>
      <c r="AE30" s="152"/>
      <c r="AF30" s="152"/>
      <c r="AG30" s="152" t="s">
        <v>199</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19</v>
      </c>
      <c r="B31" s="181" t="s">
        <v>1494</v>
      </c>
      <c r="C31" s="193" t="s">
        <v>1495</v>
      </c>
      <c r="D31" s="182" t="s">
        <v>386</v>
      </c>
      <c r="E31" s="183">
        <v>1</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237</v>
      </c>
      <c r="T31" s="186" t="s">
        <v>238</v>
      </c>
      <c r="U31" s="162">
        <v>0</v>
      </c>
      <c r="V31" s="162">
        <f>ROUND(E31*U31,2)</f>
        <v>0</v>
      </c>
      <c r="W31" s="162"/>
      <c r="X31" s="152"/>
      <c r="Y31" s="152"/>
      <c r="Z31" s="152"/>
      <c r="AA31" s="152"/>
      <c r="AB31" s="152"/>
      <c r="AC31" s="152"/>
      <c r="AD31" s="152"/>
      <c r="AE31" s="152"/>
      <c r="AF31" s="152"/>
      <c r="AG31" s="152" t="s">
        <v>602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192</v>
      </c>
      <c r="B32" s="168" t="s">
        <v>80</v>
      </c>
      <c r="C32" s="190" t="s">
        <v>81</v>
      </c>
      <c r="D32" s="169"/>
      <c r="E32" s="170"/>
      <c r="F32" s="171"/>
      <c r="G32" s="171">
        <f>SUMIF(AG33:AG39,"&lt;&gt;NOR",G33:G39)</f>
        <v>0</v>
      </c>
      <c r="H32" s="171"/>
      <c r="I32" s="171">
        <f>SUM(I33:I39)</f>
        <v>0</v>
      </c>
      <c r="J32" s="171"/>
      <c r="K32" s="171">
        <f>SUM(K33:K39)</f>
        <v>0</v>
      </c>
      <c r="L32" s="171"/>
      <c r="M32" s="171">
        <f>SUM(M33:M39)</f>
        <v>0</v>
      </c>
      <c r="N32" s="171"/>
      <c r="O32" s="171">
        <f>SUM(O33:O39)</f>
        <v>0</v>
      </c>
      <c r="P32" s="171"/>
      <c r="Q32" s="171">
        <f>SUM(Q33:Q39)</f>
        <v>0</v>
      </c>
      <c r="R32" s="171"/>
      <c r="S32" s="171"/>
      <c r="T32" s="172"/>
      <c r="U32" s="166"/>
      <c r="V32" s="166">
        <f>SUM(V33:V39)</f>
        <v>0</v>
      </c>
      <c r="W32" s="166"/>
      <c r="AG32" t="s">
        <v>193</v>
      </c>
    </row>
    <row r="33" spans="1:60" outlineLevel="1" x14ac:dyDescent="0.2">
      <c r="A33" s="180">
        <v>20</v>
      </c>
      <c r="B33" s="181" t="s">
        <v>1267</v>
      </c>
      <c r="C33" s="193" t="s">
        <v>1496</v>
      </c>
      <c r="D33" s="182" t="s">
        <v>1497</v>
      </c>
      <c r="E33" s="183">
        <v>50</v>
      </c>
      <c r="F33" s="184"/>
      <c r="G33" s="185">
        <f t="shared" ref="G33:G39" si="14">ROUND(E33*F33,2)</f>
        <v>0</v>
      </c>
      <c r="H33" s="184"/>
      <c r="I33" s="185">
        <f t="shared" ref="I33:I39" si="15">ROUND(E33*H33,2)</f>
        <v>0</v>
      </c>
      <c r="J33" s="184"/>
      <c r="K33" s="185">
        <f t="shared" ref="K33:K39" si="16">ROUND(E33*J33,2)</f>
        <v>0</v>
      </c>
      <c r="L33" s="185">
        <v>21</v>
      </c>
      <c r="M33" s="185">
        <f t="shared" ref="M33:M39" si="17">G33*(1+L33/100)</f>
        <v>0</v>
      </c>
      <c r="N33" s="185">
        <v>0</v>
      </c>
      <c r="O33" s="185">
        <f t="shared" ref="O33:O39" si="18">ROUND(E33*N33,2)</f>
        <v>0</v>
      </c>
      <c r="P33" s="185">
        <v>0</v>
      </c>
      <c r="Q33" s="185">
        <f t="shared" ref="Q33:Q39" si="19">ROUND(E33*P33,2)</f>
        <v>0</v>
      </c>
      <c r="R33" s="185"/>
      <c r="S33" s="185" t="s">
        <v>237</v>
      </c>
      <c r="T33" s="186" t="s">
        <v>238</v>
      </c>
      <c r="U33" s="162">
        <v>0</v>
      </c>
      <c r="V33" s="162">
        <f t="shared" ref="V33:V39" si="20">ROUND(E33*U33,2)</f>
        <v>0</v>
      </c>
      <c r="W33" s="162"/>
      <c r="X33" s="152"/>
      <c r="Y33" s="152"/>
      <c r="Z33" s="152"/>
      <c r="AA33" s="152"/>
      <c r="AB33" s="152"/>
      <c r="AC33" s="152"/>
      <c r="AD33" s="152"/>
      <c r="AE33" s="152"/>
      <c r="AF33" s="152"/>
      <c r="AG33" s="152" t="s">
        <v>265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21</v>
      </c>
      <c r="B34" s="181" t="s">
        <v>1270</v>
      </c>
      <c r="C34" s="193" t="s">
        <v>1498</v>
      </c>
      <c r="D34" s="182" t="s">
        <v>206</v>
      </c>
      <c r="E34" s="183">
        <v>20</v>
      </c>
      <c r="F34" s="184"/>
      <c r="G34" s="185">
        <f t="shared" si="14"/>
        <v>0</v>
      </c>
      <c r="H34" s="184"/>
      <c r="I34" s="185">
        <f t="shared" si="15"/>
        <v>0</v>
      </c>
      <c r="J34" s="184"/>
      <c r="K34" s="185">
        <f t="shared" si="16"/>
        <v>0</v>
      </c>
      <c r="L34" s="185">
        <v>21</v>
      </c>
      <c r="M34" s="185">
        <f t="shared" si="17"/>
        <v>0</v>
      </c>
      <c r="N34" s="185">
        <v>0</v>
      </c>
      <c r="O34" s="185">
        <f t="shared" si="18"/>
        <v>0</v>
      </c>
      <c r="P34" s="185">
        <v>0</v>
      </c>
      <c r="Q34" s="185">
        <f t="shared" si="19"/>
        <v>0</v>
      </c>
      <c r="R34" s="185"/>
      <c r="S34" s="185" t="s">
        <v>237</v>
      </c>
      <c r="T34" s="186" t="s">
        <v>238</v>
      </c>
      <c r="U34" s="162">
        <v>0</v>
      </c>
      <c r="V34" s="162">
        <f t="shared" si="20"/>
        <v>0</v>
      </c>
      <c r="W34" s="162"/>
      <c r="X34" s="152"/>
      <c r="Y34" s="152"/>
      <c r="Z34" s="152"/>
      <c r="AA34" s="152"/>
      <c r="AB34" s="152"/>
      <c r="AC34" s="152"/>
      <c r="AD34" s="152"/>
      <c r="AE34" s="152"/>
      <c r="AF34" s="152"/>
      <c r="AG34" s="152" t="s">
        <v>265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22</v>
      </c>
      <c r="B35" s="181" t="s">
        <v>1273</v>
      </c>
      <c r="C35" s="193" t="s">
        <v>1499</v>
      </c>
      <c r="D35" s="182" t="s">
        <v>386</v>
      </c>
      <c r="E35" s="183">
        <v>1</v>
      </c>
      <c r="F35" s="184"/>
      <c r="G35" s="185">
        <f t="shared" si="14"/>
        <v>0</v>
      </c>
      <c r="H35" s="184"/>
      <c r="I35" s="185">
        <f t="shared" si="15"/>
        <v>0</v>
      </c>
      <c r="J35" s="184"/>
      <c r="K35" s="185">
        <f t="shared" si="16"/>
        <v>0</v>
      </c>
      <c r="L35" s="185">
        <v>21</v>
      </c>
      <c r="M35" s="185">
        <f t="shared" si="17"/>
        <v>0</v>
      </c>
      <c r="N35" s="185">
        <v>0</v>
      </c>
      <c r="O35" s="185">
        <f t="shared" si="18"/>
        <v>0</v>
      </c>
      <c r="P35" s="185">
        <v>0</v>
      </c>
      <c r="Q35" s="185">
        <f t="shared" si="19"/>
        <v>0</v>
      </c>
      <c r="R35" s="185"/>
      <c r="S35" s="185" t="s">
        <v>237</v>
      </c>
      <c r="T35" s="186" t="s">
        <v>238</v>
      </c>
      <c r="U35" s="162">
        <v>0</v>
      </c>
      <c r="V35" s="162">
        <f t="shared" si="20"/>
        <v>0</v>
      </c>
      <c r="W35" s="162"/>
      <c r="X35" s="152"/>
      <c r="Y35" s="152"/>
      <c r="Z35" s="152"/>
      <c r="AA35" s="152"/>
      <c r="AB35" s="152"/>
      <c r="AC35" s="152"/>
      <c r="AD35" s="152"/>
      <c r="AE35" s="152"/>
      <c r="AF35" s="152"/>
      <c r="AG35" s="152" t="s">
        <v>199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23</v>
      </c>
      <c r="B36" s="181" t="s">
        <v>1500</v>
      </c>
      <c r="C36" s="193" t="s">
        <v>1501</v>
      </c>
      <c r="D36" s="182" t="s">
        <v>386</v>
      </c>
      <c r="E36" s="183">
        <v>1</v>
      </c>
      <c r="F36" s="184"/>
      <c r="G36" s="185">
        <f t="shared" si="14"/>
        <v>0</v>
      </c>
      <c r="H36" s="184"/>
      <c r="I36" s="185">
        <f t="shared" si="15"/>
        <v>0</v>
      </c>
      <c r="J36" s="184"/>
      <c r="K36" s="185">
        <f t="shared" si="16"/>
        <v>0</v>
      </c>
      <c r="L36" s="185">
        <v>21</v>
      </c>
      <c r="M36" s="185">
        <f t="shared" si="17"/>
        <v>0</v>
      </c>
      <c r="N36" s="185">
        <v>0</v>
      </c>
      <c r="O36" s="185">
        <f t="shared" si="18"/>
        <v>0</v>
      </c>
      <c r="P36" s="185">
        <v>0</v>
      </c>
      <c r="Q36" s="185">
        <f t="shared" si="19"/>
        <v>0</v>
      </c>
      <c r="R36" s="185"/>
      <c r="S36" s="185" t="s">
        <v>237</v>
      </c>
      <c r="T36" s="186" t="s">
        <v>238</v>
      </c>
      <c r="U36" s="162">
        <v>0</v>
      </c>
      <c r="V36" s="162">
        <f t="shared" si="20"/>
        <v>0</v>
      </c>
      <c r="W36" s="162"/>
      <c r="X36" s="152"/>
      <c r="Y36" s="152"/>
      <c r="Z36" s="152"/>
      <c r="AA36" s="152"/>
      <c r="AB36" s="152"/>
      <c r="AC36" s="152"/>
      <c r="AD36" s="152"/>
      <c r="AE36" s="152"/>
      <c r="AF36" s="152"/>
      <c r="AG36" s="152" t="s">
        <v>602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2.5" outlineLevel="1" x14ac:dyDescent="0.2">
      <c r="A37" s="180">
        <v>24</v>
      </c>
      <c r="B37" s="181" t="s">
        <v>1276</v>
      </c>
      <c r="C37" s="193" t="s">
        <v>1502</v>
      </c>
      <c r="D37" s="182" t="s">
        <v>430</v>
      </c>
      <c r="E37" s="183">
        <v>40</v>
      </c>
      <c r="F37" s="184"/>
      <c r="G37" s="185">
        <f t="shared" si="14"/>
        <v>0</v>
      </c>
      <c r="H37" s="184"/>
      <c r="I37" s="185">
        <f t="shared" si="15"/>
        <v>0</v>
      </c>
      <c r="J37" s="184"/>
      <c r="K37" s="185">
        <f t="shared" si="16"/>
        <v>0</v>
      </c>
      <c r="L37" s="185">
        <v>21</v>
      </c>
      <c r="M37" s="185">
        <f t="shared" si="17"/>
        <v>0</v>
      </c>
      <c r="N37" s="185">
        <v>0</v>
      </c>
      <c r="O37" s="185">
        <f t="shared" si="18"/>
        <v>0</v>
      </c>
      <c r="P37" s="185">
        <v>0</v>
      </c>
      <c r="Q37" s="185">
        <f t="shared" si="19"/>
        <v>0</v>
      </c>
      <c r="R37" s="185"/>
      <c r="S37" s="185" t="s">
        <v>237</v>
      </c>
      <c r="T37" s="186" t="s">
        <v>238</v>
      </c>
      <c r="U37" s="162">
        <v>0</v>
      </c>
      <c r="V37" s="162">
        <f t="shared" si="20"/>
        <v>0</v>
      </c>
      <c r="W37" s="162"/>
      <c r="X37" s="152"/>
      <c r="Y37" s="152"/>
      <c r="Z37" s="152"/>
      <c r="AA37" s="152"/>
      <c r="AB37" s="152"/>
      <c r="AC37" s="152"/>
      <c r="AD37" s="152"/>
      <c r="AE37" s="152"/>
      <c r="AF37" s="152"/>
      <c r="AG37" s="152" t="s">
        <v>199</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1" x14ac:dyDescent="0.2">
      <c r="A38" s="180">
        <v>25</v>
      </c>
      <c r="B38" s="181" t="s">
        <v>1279</v>
      </c>
      <c r="C38" s="193" t="s">
        <v>1503</v>
      </c>
      <c r="D38" s="182" t="s">
        <v>386</v>
      </c>
      <c r="E38" s="183">
        <v>2</v>
      </c>
      <c r="F38" s="184"/>
      <c r="G38" s="185">
        <f t="shared" si="14"/>
        <v>0</v>
      </c>
      <c r="H38" s="184"/>
      <c r="I38" s="185">
        <f t="shared" si="15"/>
        <v>0</v>
      </c>
      <c r="J38" s="184"/>
      <c r="K38" s="185">
        <f t="shared" si="16"/>
        <v>0</v>
      </c>
      <c r="L38" s="185">
        <v>21</v>
      </c>
      <c r="M38" s="185">
        <f t="shared" si="17"/>
        <v>0</v>
      </c>
      <c r="N38" s="185">
        <v>0</v>
      </c>
      <c r="O38" s="185">
        <f t="shared" si="18"/>
        <v>0</v>
      </c>
      <c r="P38" s="185">
        <v>0</v>
      </c>
      <c r="Q38" s="185">
        <f t="shared" si="19"/>
        <v>0</v>
      </c>
      <c r="R38" s="185"/>
      <c r="S38" s="185" t="s">
        <v>237</v>
      </c>
      <c r="T38" s="186" t="s">
        <v>238</v>
      </c>
      <c r="U38" s="162">
        <v>0</v>
      </c>
      <c r="V38" s="162">
        <f t="shared" si="20"/>
        <v>0</v>
      </c>
      <c r="W38" s="162"/>
      <c r="X38" s="152"/>
      <c r="Y38" s="152"/>
      <c r="Z38" s="152"/>
      <c r="AA38" s="152"/>
      <c r="AB38" s="152"/>
      <c r="AC38" s="152"/>
      <c r="AD38" s="152"/>
      <c r="AE38" s="152"/>
      <c r="AF38" s="152"/>
      <c r="AG38" s="152" t="s">
        <v>199</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3">
        <v>26</v>
      </c>
      <c r="B39" s="174" t="s">
        <v>1504</v>
      </c>
      <c r="C39" s="191" t="s">
        <v>1505</v>
      </c>
      <c r="D39" s="175" t="s">
        <v>386</v>
      </c>
      <c r="E39" s="176">
        <v>1</v>
      </c>
      <c r="F39" s="177"/>
      <c r="G39" s="178">
        <f t="shared" si="14"/>
        <v>0</v>
      </c>
      <c r="H39" s="177"/>
      <c r="I39" s="178">
        <f t="shared" si="15"/>
        <v>0</v>
      </c>
      <c r="J39" s="177"/>
      <c r="K39" s="178">
        <f t="shared" si="16"/>
        <v>0</v>
      </c>
      <c r="L39" s="178">
        <v>21</v>
      </c>
      <c r="M39" s="178">
        <f t="shared" si="17"/>
        <v>0</v>
      </c>
      <c r="N39" s="178">
        <v>0</v>
      </c>
      <c r="O39" s="178">
        <f t="shared" si="18"/>
        <v>0</v>
      </c>
      <c r="P39" s="178">
        <v>0</v>
      </c>
      <c r="Q39" s="178">
        <f t="shared" si="19"/>
        <v>0</v>
      </c>
      <c r="R39" s="178"/>
      <c r="S39" s="178" t="s">
        <v>237</v>
      </c>
      <c r="T39" s="179" t="s">
        <v>238</v>
      </c>
      <c r="U39" s="162">
        <v>0</v>
      </c>
      <c r="V39" s="162">
        <f t="shared" si="20"/>
        <v>0</v>
      </c>
      <c r="W39" s="162"/>
      <c r="X39" s="152"/>
      <c r="Y39" s="152"/>
      <c r="Z39" s="152"/>
      <c r="AA39" s="152"/>
      <c r="AB39" s="152"/>
      <c r="AC39" s="152"/>
      <c r="AD39" s="152"/>
      <c r="AE39" s="152"/>
      <c r="AF39" s="152"/>
      <c r="AG39" s="152" t="s">
        <v>602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5"/>
      <c r="B40" s="6"/>
      <c r="C40" s="195"/>
      <c r="D40" s="8"/>
      <c r="E40" s="5"/>
      <c r="F40" s="5"/>
      <c r="G40" s="5"/>
      <c r="H40" s="5"/>
      <c r="I40" s="5"/>
      <c r="J40" s="5"/>
      <c r="K40" s="5"/>
      <c r="L40" s="5"/>
      <c r="M40" s="5"/>
      <c r="N40" s="5"/>
      <c r="O40" s="5"/>
      <c r="P40" s="5"/>
      <c r="Q40" s="5"/>
      <c r="R40" s="5"/>
      <c r="S40" s="5"/>
      <c r="T40" s="5"/>
      <c r="U40" s="5"/>
      <c r="V40" s="5"/>
      <c r="W40" s="5"/>
      <c r="AE40">
        <v>15</v>
      </c>
      <c r="AF40">
        <v>21</v>
      </c>
    </row>
    <row r="41" spans="1:60" x14ac:dyDescent="0.2">
      <c r="A41" s="155"/>
      <c r="B41" s="156" t="s">
        <v>29</v>
      </c>
      <c r="C41" s="196"/>
      <c r="D41" s="157"/>
      <c r="E41" s="158"/>
      <c r="F41" s="158"/>
      <c r="G41" s="189">
        <f>G8+G17+G26+G29+G32</f>
        <v>0</v>
      </c>
      <c r="H41" s="5"/>
      <c r="I41" s="5"/>
      <c r="J41" s="5"/>
      <c r="K41" s="5"/>
      <c r="L41" s="5"/>
      <c r="M41" s="5"/>
      <c r="N41" s="5"/>
      <c r="O41" s="5"/>
      <c r="P41" s="5"/>
      <c r="Q41" s="5"/>
      <c r="R41" s="5"/>
      <c r="S41" s="5"/>
      <c r="T41" s="5"/>
      <c r="U41" s="5"/>
      <c r="V41" s="5"/>
      <c r="W41" s="5"/>
      <c r="AE41">
        <f>SUMIF(L7:L39,AE40,G7:G39)</f>
        <v>0</v>
      </c>
      <c r="AF41">
        <f>SUMIF(L7:L39,AF40,G7:G39)</f>
        <v>0</v>
      </c>
      <c r="AG41" t="s">
        <v>822</v>
      </c>
    </row>
    <row r="42" spans="1:60" x14ac:dyDescent="0.2">
      <c r="C42" s="197"/>
      <c r="D42" s="143"/>
      <c r="AG42" t="s">
        <v>823</v>
      </c>
    </row>
    <row r="43" spans="1:60" x14ac:dyDescent="0.2">
      <c r="D43" s="143"/>
    </row>
    <row r="44" spans="1:60" x14ac:dyDescent="0.2">
      <c r="D44" s="143"/>
    </row>
    <row r="45" spans="1:60" x14ac:dyDescent="0.2">
      <c r="D45" s="143"/>
    </row>
    <row r="46" spans="1:60" x14ac:dyDescent="0.2">
      <c r="D46" s="143"/>
    </row>
    <row r="47" spans="1:60" x14ac:dyDescent="0.2">
      <c r="D47" s="143"/>
    </row>
    <row r="48" spans="1:60"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ft+HtsZ98P6XxSuJLQ9R0lF29NU3/XOD82+M0EpRvPE6SmJUgjPto1IathRJJIjDCUFT2E/SCWO/JV+LMw7q2g==" saltValue="+/ABhRbm77Twum0Qg7Dwsg==" spinCount="100000" sheet="1" objects="1" scenarios="1"/>
  <mergeCells count="5">
    <mergeCell ref="A1:G1"/>
    <mergeCell ref="C2:G2"/>
    <mergeCell ref="C3:G3"/>
    <mergeCell ref="C4:G4"/>
    <mergeCell ref="C28:G2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91" customWidth="1"/>
    <col min="3" max="3" width="63.28515625" style="9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77" t="s">
        <v>167</v>
      </c>
      <c r="B1" s="277"/>
      <c r="C1" s="277"/>
      <c r="D1" s="277"/>
      <c r="E1" s="277"/>
      <c r="F1" s="277"/>
      <c r="G1" s="277"/>
      <c r="AG1" t="s">
        <v>168</v>
      </c>
    </row>
    <row r="2" spans="1:60" ht="24.95" customHeight="1" x14ac:dyDescent="0.2">
      <c r="A2" s="144" t="s">
        <v>7</v>
      </c>
      <c r="B2" s="76" t="s">
        <v>43</v>
      </c>
      <c r="C2" s="278" t="s">
        <v>44</v>
      </c>
      <c r="D2" s="279"/>
      <c r="E2" s="279"/>
      <c r="F2" s="279"/>
      <c r="G2" s="280"/>
      <c r="AG2" t="s">
        <v>169</v>
      </c>
    </row>
    <row r="3" spans="1:60" ht="24.95" customHeight="1" x14ac:dyDescent="0.2">
      <c r="A3" s="144" t="s">
        <v>8</v>
      </c>
      <c r="B3" s="76" t="s">
        <v>52</v>
      </c>
      <c r="C3" s="278" t="s">
        <v>53</v>
      </c>
      <c r="D3" s="279"/>
      <c r="E3" s="279"/>
      <c r="F3" s="279"/>
      <c r="G3" s="280"/>
      <c r="AC3" s="91" t="s">
        <v>169</v>
      </c>
      <c r="AG3" t="s">
        <v>170</v>
      </c>
    </row>
    <row r="4" spans="1:60" ht="24.95" customHeight="1" x14ac:dyDescent="0.2">
      <c r="A4" s="145" t="s">
        <v>9</v>
      </c>
      <c r="B4" s="146" t="s">
        <v>66</v>
      </c>
      <c r="C4" s="281" t="s">
        <v>67</v>
      </c>
      <c r="D4" s="282"/>
      <c r="E4" s="282"/>
      <c r="F4" s="282"/>
      <c r="G4" s="283"/>
      <c r="AG4" t="s">
        <v>171</v>
      </c>
    </row>
    <row r="5" spans="1:60" x14ac:dyDescent="0.2">
      <c r="D5" s="143"/>
    </row>
    <row r="6" spans="1:60" ht="38.25" x14ac:dyDescent="0.2">
      <c r="A6" s="148" t="s">
        <v>172</v>
      </c>
      <c r="B6" s="150" t="s">
        <v>173</v>
      </c>
      <c r="C6" s="150" t="s">
        <v>174</v>
      </c>
      <c r="D6" s="149" t="s">
        <v>175</v>
      </c>
      <c r="E6" s="148" t="s">
        <v>176</v>
      </c>
      <c r="F6" s="147" t="s">
        <v>177</v>
      </c>
      <c r="G6" s="148" t="s">
        <v>29</v>
      </c>
      <c r="H6" s="151" t="s">
        <v>30</v>
      </c>
      <c r="I6" s="151" t="s">
        <v>178</v>
      </c>
      <c r="J6" s="151" t="s">
        <v>31</v>
      </c>
      <c r="K6" s="151" t="s">
        <v>179</v>
      </c>
      <c r="L6" s="151" t="s">
        <v>180</v>
      </c>
      <c r="M6" s="151" t="s">
        <v>181</v>
      </c>
      <c r="N6" s="151" t="s">
        <v>182</v>
      </c>
      <c r="O6" s="151" t="s">
        <v>183</v>
      </c>
      <c r="P6" s="151" t="s">
        <v>184</v>
      </c>
      <c r="Q6" s="151" t="s">
        <v>185</v>
      </c>
      <c r="R6" s="151" t="s">
        <v>186</v>
      </c>
      <c r="S6" s="151" t="s">
        <v>187</v>
      </c>
      <c r="T6" s="151" t="s">
        <v>188</v>
      </c>
      <c r="U6" s="151" t="s">
        <v>189</v>
      </c>
      <c r="V6" s="151" t="s">
        <v>190</v>
      </c>
      <c r="W6" s="151" t="s">
        <v>191</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192</v>
      </c>
      <c r="B8" s="168" t="s">
        <v>163</v>
      </c>
      <c r="C8" s="190" t="s">
        <v>164</v>
      </c>
      <c r="D8" s="169"/>
      <c r="E8" s="170"/>
      <c r="F8" s="171"/>
      <c r="G8" s="171">
        <f>SUMIF(AG9:AG15,"&lt;&gt;NOR",G9:G15)</f>
        <v>0</v>
      </c>
      <c r="H8" s="171"/>
      <c r="I8" s="171">
        <f>SUM(I9:I15)</f>
        <v>0</v>
      </c>
      <c r="J8" s="171"/>
      <c r="K8" s="171">
        <f>SUM(K9:K15)</f>
        <v>0</v>
      </c>
      <c r="L8" s="171"/>
      <c r="M8" s="171">
        <f>SUM(M9:M15)</f>
        <v>0</v>
      </c>
      <c r="N8" s="171"/>
      <c r="O8" s="171">
        <f>SUM(O9:O15)</f>
        <v>0</v>
      </c>
      <c r="P8" s="171"/>
      <c r="Q8" s="171">
        <f>SUM(Q9:Q15)</f>
        <v>0</v>
      </c>
      <c r="R8" s="171"/>
      <c r="S8" s="171"/>
      <c r="T8" s="172"/>
      <c r="U8" s="166"/>
      <c r="V8" s="166">
        <f>SUM(V9:V15)</f>
        <v>0</v>
      </c>
      <c r="W8" s="166"/>
      <c r="AG8" t="s">
        <v>193</v>
      </c>
    </row>
    <row r="9" spans="1:60" outlineLevel="1" x14ac:dyDescent="0.2">
      <c r="A9" s="180">
        <v>1</v>
      </c>
      <c r="B9" s="181" t="s">
        <v>1506</v>
      </c>
      <c r="C9" s="193" t="s">
        <v>1507</v>
      </c>
      <c r="D9" s="182" t="s">
        <v>864</v>
      </c>
      <c r="E9" s="183">
        <v>1</v>
      </c>
      <c r="F9" s="184"/>
      <c r="G9" s="185">
        <f t="shared" ref="G9:G15" si="0">ROUND(E9*F9,2)</f>
        <v>0</v>
      </c>
      <c r="H9" s="184"/>
      <c r="I9" s="185">
        <f t="shared" ref="I9:I15" si="1">ROUND(E9*H9,2)</f>
        <v>0</v>
      </c>
      <c r="J9" s="184"/>
      <c r="K9" s="185">
        <f t="shared" ref="K9:K15" si="2">ROUND(E9*J9,2)</f>
        <v>0</v>
      </c>
      <c r="L9" s="185">
        <v>21</v>
      </c>
      <c r="M9" s="185">
        <f t="shared" ref="M9:M15" si="3">G9*(1+L9/100)</f>
        <v>0</v>
      </c>
      <c r="N9" s="185">
        <v>0</v>
      </c>
      <c r="O9" s="185">
        <f t="shared" ref="O9:O15" si="4">ROUND(E9*N9,2)</f>
        <v>0</v>
      </c>
      <c r="P9" s="185">
        <v>0</v>
      </c>
      <c r="Q9" s="185">
        <f t="shared" ref="Q9:Q15" si="5">ROUND(E9*P9,2)</f>
        <v>0</v>
      </c>
      <c r="R9" s="185"/>
      <c r="S9" s="185" t="s">
        <v>237</v>
      </c>
      <c r="T9" s="186" t="s">
        <v>238</v>
      </c>
      <c r="U9" s="162">
        <v>0</v>
      </c>
      <c r="V9" s="162">
        <f t="shared" ref="V9:V15" si="6">ROUND(E9*U9,2)</f>
        <v>0</v>
      </c>
      <c r="W9" s="162"/>
      <c r="X9" s="152"/>
      <c r="Y9" s="152"/>
      <c r="Z9" s="152"/>
      <c r="AA9" s="152"/>
      <c r="AB9" s="152"/>
      <c r="AC9" s="152"/>
      <c r="AD9" s="152"/>
      <c r="AE9" s="152"/>
      <c r="AF9" s="152"/>
      <c r="AG9" s="152" t="s">
        <v>265</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1508</v>
      </c>
      <c r="C10" s="193" t="s">
        <v>1509</v>
      </c>
      <c r="D10" s="182" t="s">
        <v>864</v>
      </c>
      <c r="E10" s="183">
        <v>1</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237</v>
      </c>
      <c r="T10" s="186" t="s">
        <v>238</v>
      </c>
      <c r="U10" s="162">
        <v>0</v>
      </c>
      <c r="V10" s="162">
        <f t="shared" si="6"/>
        <v>0</v>
      </c>
      <c r="W10" s="162"/>
      <c r="X10" s="152"/>
      <c r="Y10" s="152"/>
      <c r="Z10" s="152"/>
      <c r="AA10" s="152"/>
      <c r="AB10" s="152"/>
      <c r="AC10" s="152"/>
      <c r="AD10" s="152"/>
      <c r="AE10" s="152"/>
      <c r="AF10" s="152"/>
      <c r="AG10" s="152" t="s">
        <v>199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1510</v>
      </c>
      <c r="C11" s="193" t="s">
        <v>1511</v>
      </c>
      <c r="D11" s="182" t="s">
        <v>864</v>
      </c>
      <c r="E11" s="183">
        <v>1</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237</v>
      </c>
      <c r="T11" s="186" t="s">
        <v>238</v>
      </c>
      <c r="U11" s="162">
        <v>0</v>
      </c>
      <c r="V11" s="162">
        <f t="shared" si="6"/>
        <v>0</v>
      </c>
      <c r="W11" s="162"/>
      <c r="X11" s="152"/>
      <c r="Y11" s="152"/>
      <c r="Z11" s="152"/>
      <c r="AA11" s="152"/>
      <c r="AB11" s="152"/>
      <c r="AC11" s="152"/>
      <c r="AD11" s="152"/>
      <c r="AE11" s="152"/>
      <c r="AF11" s="152"/>
      <c r="AG11" s="152" t="s">
        <v>265</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1512</v>
      </c>
      <c r="C12" s="193" t="s">
        <v>1513</v>
      </c>
      <c r="D12" s="182" t="s">
        <v>864</v>
      </c>
      <c r="E12" s="183">
        <v>1</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237</v>
      </c>
      <c r="T12" s="186" t="s">
        <v>238</v>
      </c>
      <c r="U12" s="162">
        <v>0</v>
      </c>
      <c r="V12" s="162">
        <f t="shared" si="6"/>
        <v>0</v>
      </c>
      <c r="W12" s="162"/>
      <c r="X12" s="152"/>
      <c r="Y12" s="152"/>
      <c r="Z12" s="152"/>
      <c r="AA12" s="152"/>
      <c r="AB12" s="152"/>
      <c r="AC12" s="152"/>
      <c r="AD12" s="152"/>
      <c r="AE12" s="152"/>
      <c r="AF12" s="152"/>
      <c r="AG12" s="152" t="s">
        <v>265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1514</v>
      </c>
      <c r="C13" s="193" t="s">
        <v>1515</v>
      </c>
      <c r="D13" s="182" t="s">
        <v>864</v>
      </c>
      <c r="E13" s="183">
        <v>1</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237</v>
      </c>
      <c r="T13" s="186" t="s">
        <v>238</v>
      </c>
      <c r="U13" s="162">
        <v>0</v>
      </c>
      <c r="V13" s="162">
        <f t="shared" si="6"/>
        <v>0</v>
      </c>
      <c r="W13" s="162"/>
      <c r="X13" s="152"/>
      <c r="Y13" s="152"/>
      <c r="Z13" s="152"/>
      <c r="AA13" s="152"/>
      <c r="AB13" s="152"/>
      <c r="AC13" s="152"/>
      <c r="AD13" s="152"/>
      <c r="AE13" s="152"/>
      <c r="AF13" s="152"/>
      <c r="AG13" s="152" t="s">
        <v>265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1516</v>
      </c>
      <c r="C14" s="193" t="s">
        <v>1517</v>
      </c>
      <c r="D14" s="182" t="s">
        <v>864</v>
      </c>
      <c r="E14" s="183">
        <v>1</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237</v>
      </c>
      <c r="T14" s="186" t="s">
        <v>238</v>
      </c>
      <c r="U14" s="162">
        <v>0</v>
      </c>
      <c r="V14" s="162">
        <f t="shared" si="6"/>
        <v>0</v>
      </c>
      <c r="W14" s="162"/>
      <c r="X14" s="152"/>
      <c r="Y14" s="152"/>
      <c r="Z14" s="152"/>
      <c r="AA14" s="152"/>
      <c r="AB14" s="152"/>
      <c r="AC14" s="152"/>
      <c r="AD14" s="152"/>
      <c r="AE14" s="152"/>
      <c r="AF14" s="152"/>
      <c r="AG14" s="152" t="s">
        <v>199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7</v>
      </c>
      <c r="B15" s="174" t="s">
        <v>1518</v>
      </c>
      <c r="C15" s="191" t="s">
        <v>1519</v>
      </c>
      <c r="D15" s="175" t="s">
        <v>864</v>
      </c>
      <c r="E15" s="176">
        <v>1</v>
      </c>
      <c r="F15" s="177"/>
      <c r="G15" s="178">
        <f t="shared" si="0"/>
        <v>0</v>
      </c>
      <c r="H15" s="177"/>
      <c r="I15" s="178">
        <f t="shared" si="1"/>
        <v>0</v>
      </c>
      <c r="J15" s="177"/>
      <c r="K15" s="178">
        <f t="shared" si="2"/>
        <v>0</v>
      </c>
      <c r="L15" s="178">
        <v>21</v>
      </c>
      <c r="M15" s="178">
        <f t="shared" si="3"/>
        <v>0</v>
      </c>
      <c r="N15" s="178">
        <v>0</v>
      </c>
      <c r="O15" s="178">
        <f t="shared" si="4"/>
        <v>0</v>
      </c>
      <c r="P15" s="178">
        <v>0</v>
      </c>
      <c r="Q15" s="178">
        <f t="shared" si="5"/>
        <v>0</v>
      </c>
      <c r="R15" s="178"/>
      <c r="S15" s="178" t="s">
        <v>237</v>
      </c>
      <c r="T15" s="179" t="s">
        <v>238</v>
      </c>
      <c r="U15" s="162">
        <v>0</v>
      </c>
      <c r="V15" s="162">
        <f t="shared" si="6"/>
        <v>0</v>
      </c>
      <c r="W15" s="162"/>
      <c r="X15" s="152"/>
      <c r="Y15" s="152"/>
      <c r="Z15" s="152"/>
      <c r="AA15" s="152"/>
      <c r="AB15" s="152"/>
      <c r="AC15" s="152"/>
      <c r="AD15" s="152"/>
      <c r="AE15" s="152"/>
      <c r="AF15" s="152"/>
      <c r="AG15" s="152" t="s">
        <v>199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5"/>
      <c r="B16" s="6"/>
      <c r="C16" s="195"/>
      <c r="D16" s="8"/>
      <c r="E16" s="5"/>
      <c r="F16" s="5"/>
      <c r="G16" s="5"/>
      <c r="H16" s="5"/>
      <c r="I16" s="5"/>
      <c r="J16" s="5"/>
      <c r="K16" s="5"/>
      <c r="L16" s="5"/>
      <c r="M16" s="5"/>
      <c r="N16" s="5"/>
      <c r="O16" s="5"/>
      <c r="P16" s="5"/>
      <c r="Q16" s="5"/>
      <c r="R16" s="5"/>
      <c r="S16" s="5"/>
      <c r="T16" s="5"/>
      <c r="U16" s="5"/>
      <c r="V16" s="5"/>
      <c r="W16" s="5"/>
      <c r="AE16">
        <v>15</v>
      </c>
      <c r="AF16">
        <v>21</v>
      </c>
    </row>
    <row r="17" spans="1:33" x14ac:dyDescent="0.2">
      <c r="A17" s="155"/>
      <c r="B17" s="156" t="s">
        <v>29</v>
      </c>
      <c r="C17" s="196"/>
      <c r="D17" s="157"/>
      <c r="E17" s="158"/>
      <c r="F17" s="158"/>
      <c r="G17" s="189">
        <f>G8</f>
        <v>0</v>
      </c>
      <c r="H17" s="5"/>
      <c r="I17" s="5"/>
      <c r="J17" s="5"/>
      <c r="K17" s="5"/>
      <c r="L17" s="5"/>
      <c r="M17" s="5"/>
      <c r="N17" s="5"/>
      <c r="O17" s="5"/>
      <c r="P17" s="5"/>
      <c r="Q17" s="5"/>
      <c r="R17" s="5"/>
      <c r="S17" s="5"/>
      <c r="T17" s="5"/>
      <c r="U17" s="5"/>
      <c r="V17" s="5"/>
      <c r="W17" s="5"/>
      <c r="AE17">
        <f>SUMIF(L7:L15,AE16,G7:G15)</f>
        <v>0</v>
      </c>
      <c r="AF17">
        <f>SUMIF(L7:L15,AF16,G7:G15)</f>
        <v>0</v>
      </c>
      <c r="AG17" t="s">
        <v>822</v>
      </c>
    </row>
    <row r="18" spans="1:33" x14ac:dyDescent="0.2">
      <c r="C18" s="197"/>
      <c r="D18" s="143"/>
      <c r="AG18" t="s">
        <v>823</v>
      </c>
    </row>
    <row r="19" spans="1:33" x14ac:dyDescent="0.2">
      <c r="D19" s="143"/>
    </row>
    <row r="20" spans="1:33" x14ac:dyDescent="0.2">
      <c r="D20" s="143"/>
    </row>
    <row r="21" spans="1:33" x14ac:dyDescent="0.2">
      <c r="D21" s="143"/>
    </row>
    <row r="22" spans="1:33" x14ac:dyDescent="0.2">
      <c r="D22" s="143"/>
    </row>
    <row r="23" spans="1:33" x14ac:dyDescent="0.2">
      <c r="D23" s="143"/>
    </row>
    <row r="24" spans="1:33" x14ac:dyDescent="0.2">
      <c r="D24" s="143"/>
    </row>
    <row r="25" spans="1:33" x14ac:dyDescent="0.2">
      <c r="D25" s="143"/>
    </row>
    <row r="26" spans="1:33" x14ac:dyDescent="0.2">
      <c r="D26" s="143"/>
    </row>
    <row r="27" spans="1:33" x14ac:dyDescent="0.2">
      <c r="D27" s="143"/>
    </row>
    <row r="28" spans="1:33" x14ac:dyDescent="0.2">
      <c r="D28" s="143"/>
    </row>
    <row r="29" spans="1:33" x14ac:dyDescent="0.2">
      <c r="D29" s="143"/>
    </row>
    <row r="30" spans="1:33" x14ac:dyDescent="0.2">
      <c r="D30" s="143"/>
    </row>
    <row r="31" spans="1:33" x14ac:dyDescent="0.2">
      <c r="D31" s="143"/>
    </row>
    <row r="32" spans="1:33"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TbCBPzW7EvlCEdHGz20EFalOaoXEdwe6swFfQFFo/BJJxJW494QI8pXB3aHJt2Z96KBZ/eE5st00oOhQGXh3hA==" saltValue="wdi51ZWUzWSbuLsXEx6c0g=="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58</vt:i4>
      </vt:variant>
    </vt:vector>
  </HeadingPairs>
  <TitlesOfParts>
    <vt:vector size="68" baseType="lpstr">
      <vt:lpstr>Pokyny pro vyplnění</vt:lpstr>
      <vt:lpstr>Stavba</vt:lpstr>
      <vt:lpstr>VzorPolozky</vt:lpstr>
      <vt:lpstr>SO 01 001 Pol</vt:lpstr>
      <vt:lpstr>SO 01 002 Pol</vt:lpstr>
      <vt:lpstr>SO 01 003 Pol</vt:lpstr>
      <vt:lpstr>SO 01 004 Pol</vt:lpstr>
      <vt:lpstr>SO 01 005 Pol</vt:lpstr>
      <vt:lpstr>SO 01 006 Pol</vt:lpstr>
      <vt:lpstr>SO 01 007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01 001 Pol'!Názvy_tisku</vt:lpstr>
      <vt:lpstr>'SO 01 002 Pol'!Názvy_tisku</vt:lpstr>
      <vt:lpstr>'SO 01 003 Pol'!Názvy_tisku</vt:lpstr>
      <vt:lpstr>'SO 01 004 Pol'!Názvy_tisku</vt:lpstr>
      <vt:lpstr>'SO 01 005 Pol'!Názvy_tisku</vt:lpstr>
      <vt:lpstr>'SO 01 006 Pol'!Názvy_tisku</vt:lpstr>
      <vt:lpstr>'SO 01 007 Pol'!Názvy_tisku</vt:lpstr>
      <vt:lpstr>oadresa</vt:lpstr>
      <vt:lpstr>Stavba!Objednatel</vt:lpstr>
      <vt:lpstr>Stavba!Objekt</vt:lpstr>
      <vt:lpstr>'SO 01 001 Pol'!Oblast_tisku</vt:lpstr>
      <vt:lpstr>'SO 01 002 Pol'!Oblast_tisku</vt:lpstr>
      <vt:lpstr>'SO 01 003 Pol'!Oblast_tisku</vt:lpstr>
      <vt:lpstr>'SO 01 004 Pol'!Oblast_tisku</vt:lpstr>
      <vt:lpstr>'SO 01 005 Pol'!Oblast_tisku</vt:lpstr>
      <vt:lpstr>'SO 01 006 Pol'!Oblast_tisku</vt:lpstr>
      <vt:lpstr>'SO 01 007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Vistr</dc:creator>
  <cp:lastModifiedBy>Uživatel systému Windows</cp:lastModifiedBy>
  <cp:lastPrinted>2014-02-28T09:52:57Z</cp:lastPrinted>
  <dcterms:created xsi:type="dcterms:W3CDTF">2009-04-08T07:15:50Z</dcterms:created>
  <dcterms:modified xsi:type="dcterms:W3CDTF">2017-10-05T09:15:44Z</dcterms:modified>
</cp:coreProperties>
</file>