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600" windowWidth="27495" windowHeight="13995" activeTab="0"/>
  </bookViews>
  <sheets>
    <sheet name="Rekapitulace stavby" sheetId="1" r:id="rId1"/>
    <sheet name="SO 05-1 - Manipulační hal..." sheetId="2" r:id="rId2"/>
    <sheet name="SO 05-2 - Vytápění" sheetId="3" r:id="rId3"/>
    <sheet name="SO 05-3 - Silnoproudá ele..." sheetId="4" r:id="rId4"/>
    <sheet name="SO 05-4 - Přípojka vody" sheetId="5" r:id="rId5"/>
    <sheet name="SO 05-5 - Dešťová kanalizace" sheetId="6" r:id="rId6"/>
    <sheet name="SO 05-6 - Ostatní a vedle..." sheetId="7" r:id="rId7"/>
    <sheet name="Pokyny pro vyplnění" sheetId="8" r:id="rId8"/>
  </sheets>
  <definedNames>
    <definedName name="_xlnm._FilterDatabase" localSheetId="1" hidden="1">'SO 05-1 - Manipulační hal...'!$C$93:$K$274</definedName>
    <definedName name="_xlnm._FilterDatabase" localSheetId="2" hidden="1">'SO 05-2 - Vytápění'!$C$77:$K$83</definedName>
    <definedName name="_xlnm._FilterDatabase" localSheetId="3" hidden="1">'SO 05-3 - Silnoproudá ele...'!$C$78:$K$326</definedName>
    <definedName name="_xlnm._FilterDatabase" localSheetId="4" hidden="1">'SO 05-4 - Přípojka vody'!$C$82:$K$129</definedName>
    <definedName name="_xlnm._FilterDatabase" localSheetId="5" hidden="1">'SO 05-5 - Dešťová kanalizace'!$C$82:$K$138</definedName>
    <definedName name="_xlnm._FilterDatabase" localSheetId="6" hidden="1">'SO 05-6 - Ostatní a vedle...'!$C$80:$K$92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1">'SO 05-1 - Manipulační hal...'!$C$4:$J$36,'SO 05-1 - Manipulační hal...'!$C$42:$J$75,'SO 05-1 - Manipulační hal...'!$C$81:$K$274</definedName>
    <definedName name="_xlnm.Print_Area" localSheetId="2">'SO 05-2 - Vytápění'!$C$4:$J$36,'SO 05-2 - Vytápění'!$C$42:$J$59,'SO 05-2 - Vytápění'!$C$65:$K$83</definedName>
    <definedName name="_xlnm.Print_Area" localSheetId="3">'SO 05-3 - Silnoproudá ele...'!$C$4:$J$36,'SO 05-3 - Silnoproudá ele...'!$C$42:$J$60,'SO 05-3 - Silnoproudá ele...'!$C$66:$K$326</definedName>
    <definedName name="_xlnm.Print_Area" localSheetId="4">'SO 05-4 - Přípojka vody'!$C$4:$J$36,'SO 05-4 - Přípojka vody'!$C$42:$J$64,'SO 05-4 - Přípojka vody'!$C$70:$K$129</definedName>
    <definedName name="_xlnm.Print_Area" localSheetId="5">'SO 05-5 - Dešťová kanalizace'!$C$4:$J$36,'SO 05-5 - Dešťová kanalizace'!$C$42:$J$64,'SO 05-5 - Dešťová kanalizace'!$C$70:$K$138</definedName>
    <definedName name="_xlnm.Print_Area" localSheetId="6">'SO 05-6 - Ostatní a vedle...'!$C$4:$J$36,'SO 05-6 - Ostatní a vedle...'!$C$42:$J$62,'SO 05-6 - Ostatní a vedle...'!$C$68:$K$92</definedName>
    <definedName name="_xlnm.Print_Titles" localSheetId="0">'Rekapitulace stavby'!$49:$49</definedName>
    <definedName name="_xlnm.Print_Titles" localSheetId="1">'SO 05-1 - Manipulační hal...'!$93:$93</definedName>
    <definedName name="_xlnm.Print_Titles" localSheetId="2">'SO 05-2 - Vytápění'!$77:$77</definedName>
    <definedName name="_xlnm.Print_Titles" localSheetId="3">'SO 05-3 - Silnoproudá ele...'!$78:$78</definedName>
    <definedName name="_xlnm.Print_Titles" localSheetId="4">'SO 05-4 - Přípojka vody'!$82:$82</definedName>
    <definedName name="_xlnm.Print_Titles" localSheetId="5">'SO 05-5 - Dešťová kanalizace'!$82:$82</definedName>
    <definedName name="_xlnm.Print_Titles" localSheetId="6">'SO 05-6 - Ostatní a vedle...'!$80:$80</definedName>
  </definedNames>
  <calcPr calcId="144525"/>
</workbook>
</file>

<file path=xl/sharedStrings.xml><?xml version="1.0" encoding="utf-8"?>
<sst xmlns="http://schemas.openxmlformats.org/spreadsheetml/2006/main" count="7694" uniqueCount="1454">
  <si>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</si>
  <si>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</si>
  <si>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</si>
  <si>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</si>
  <si>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</si>
  <si>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</si>
  <si>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</si>
  <si>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{eb5c1c75-b393-46ce-af64-c4dc8db55b1f}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</si>
  <si>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</si>
  <si>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</si>
  <si>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</si>
  <si>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</si>
  <si>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</si>
  <si>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</si>
  <si>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</si>
  <si>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</si>
  <si>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JP134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</si>
  <si>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</si>
  <si>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</si>
  <si>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Modernizace provozu Dykových školek,Křtiny ,II.etapa</t>
  </si>
  <si>
    <t>0,1</t>
  </si>
  <si>
    <t>KSO:</t>
  </si>
  <si>
    <t/>
  </si>
  <si>
    <t>CC-CZ:</t>
  </si>
  <si>
    <t>1</t>
  </si>
  <si>
    <t>Místo:</t>
  </si>
  <si>
    <t>Křtiny</t>
  </si>
  <si>
    <t>Datum:</t>
  </si>
  <si>
    <t>17. 1. 2017</t>
  </si>
  <si>
    <t>10</t>
  </si>
  <si>
    <t>100</t>
  </si>
  <si>
    <t>Zadavatel:</t>
  </si>
  <si>
    <t>IČ:</t>
  </si>
  <si>
    <t>Mendelova univerzita Brno</t>
  </si>
  <si>
    <t>DIČ:</t>
  </si>
  <si>
    <t>Uchazeč:</t>
  </si>
  <si>
    <t>Vyplň údaj</t>
  </si>
  <si>
    <t>Projektant:</t>
  </si>
  <si>
    <t>Zahrada Olomouc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</si>
  <si>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</si>
  <si>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</si>
  <si>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</si>
  <si>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</si>
  <si>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</si>
  <si>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</si>
  <si>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</si>
  <si>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</si>
  <si>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</si>
  <si>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</si>
  <si>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</si>
  <si>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</si>
  <si>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</si>
  <si>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</si>
  <si>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</si>
  <si>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</si>
  <si>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</si>
  <si>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</si>
  <si>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</si>
  <si>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</si>
  <si>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</si>
  <si>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</si>
  <si>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</si>
  <si>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</si>
  <si>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</si>
  <si>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</si>
  <si>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</si>
  <si>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</si>
  <si>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</si>
  <si>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</si>
  <si>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</si>
  <si>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</si>
  <si>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</si>
  <si>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</si>
  <si>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</si>
  <si>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</si>
  <si>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</si>
  <si>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</si>
  <si>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</si>
  <si>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</si>
  <si>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</si>
  <si>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05-1</t>
  </si>
  <si>
    <t>Manipulační hala a kolna- stavební část</t>
  </si>
  <si>
    <t>STA</t>
  </si>
  <si>
    <t>{b254fab1-7232-4cd2-9eee-3aff7c923252}</t>
  </si>
  <si>
    <t>2</t>
  </si>
  <si>
    <t>SO 05-2</t>
  </si>
  <si>
    <t>Vytápění</t>
  </si>
  <si>
    <t>{e803408b-279a-4d5c-96f6-1ae53c9fc63d}</t>
  </si>
  <si>
    <t>SO 05-3</t>
  </si>
  <si>
    <t>Silnoproudá elektrotechnika</t>
  </si>
  <si>
    <t>{943436d4-9d66-4805-9f81-05dfb90c18b8}</t>
  </si>
  <si>
    <t>SO 05-4</t>
  </si>
  <si>
    <t>Přípojka vody</t>
  </si>
  <si>
    <t>{90e85467-e7c0-4f1e-9cf4-0b86d79ea2ed}</t>
  </si>
  <si>
    <t>SO 05-5</t>
  </si>
  <si>
    <t>Dešťová kanalizace</t>
  </si>
  <si>
    <t>{ed43c49e-0953-4c7b-b1b4-9f73972f3304}</t>
  </si>
  <si>
    <t>SO 05-6</t>
  </si>
  <si>
    <t>Ostatní a vedlejší rozpočtové náklady</t>
  </si>
  <si>
    <t>{6edb79e8-569e-46b5-adef-31408566e050}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</si>
  <si>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</si>
  <si>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</si>
  <si>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</si>
  <si>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</si>
  <si>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</si>
  <si>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</si>
  <si>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</si>
  <si>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05-1 - Manipulační hala a kolna-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</si>
  <si>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</si>
  <si>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</si>
  <si>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</si>
  <si>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</si>
  <si>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</si>
  <si>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</si>
  <si>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</si>
  <si>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</si>
  <si>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</si>
  <si>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</si>
  <si>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</si>
  <si>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</si>
  <si>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8 - Trubní vedení</t>
  </si>
  <si>
    <t xml:space="preserve">    93 - Různé dokončovací konstrukce a práce inženýrských staveb</t>
  </si>
  <si>
    <t xml:space="preserve">    96 - Bourání konstrukcí- demolice stáv.haly</t>
  </si>
  <si>
    <t xml:space="preserve">    99 - Přesuny hmot a suti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</si>
  <si>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</si>
  <si>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</si>
  <si>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</si>
  <si>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766 - Konstrukce plastové</t>
  </si>
  <si>
    <t xml:space="preserve">    767 - Konstrukce zámečnické</t>
  </si>
  <si>
    <t xml:space="preserve">    783 - Dokončovací práce - nátěry</t>
  </si>
  <si>
    <t>M - Práce a dodávky 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</si>
  <si>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</si>
  <si>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</si>
  <si>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</si>
  <si>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</si>
  <si>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</si>
  <si>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</si>
  <si>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</si>
  <si>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</si>
  <si>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</si>
  <si>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</si>
  <si>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</si>
  <si>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</si>
  <si>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</si>
  <si>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</si>
  <si>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</si>
  <si>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</si>
  <si>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</si>
  <si>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</si>
  <si>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</si>
  <si>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131201102</t>
  </si>
  <si>
    <t>Hloubení nezapažených jam a zářezů s urovnáním dna do předepsaného profilu a spádu v hornině tř. 3 přes 100 do 1 000 m3</t>
  </si>
  <si>
    <t>m3</t>
  </si>
  <si>
    <t>CS ÚRS 2016 01</t>
  </si>
  <si>
    <t>4</t>
  </si>
  <si>
    <t>997322403</t>
  </si>
  <si>
    <t>VV</t>
  </si>
  <si>
    <t>"snížení na -0,7"9,30*30*0,50</t>
  </si>
  <si>
    <t>132201101</t>
  </si>
  <si>
    <t>Hloubení zapažených i nezapažených rýh šířky do 600 mm s urovnáním dna do předepsaného profilu a spádu v hornině tř. 3 do 100 m3</t>
  </si>
  <si>
    <t>-1351321857</t>
  </si>
  <si>
    <t>"ZP 01!"84*0,30*0,40</t>
  </si>
  <si>
    <t>3</t>
  </si>
  <si>
    <t>132201201</t>
  </si>
  <si>
    <t>Hloubení zapažených i nezapažených rýh šířky přes 600 do 2 000 mm s urovnáním dna do předepsaného profilu a spádu v hornině tř. 3 do 100 m3</t>
  </si>
  <si>
    <t>2106083299</t>
  </si>
  <si>
    <t>"PA 01"1,40*1,40*0,70*12</t>
  </si>
  <si>
    <t>Mezisoučet</t>
  </si>
  <si>
    <t>"PA 02"1,75*1,40*0,70*2</t>
  </si>
  <si>
    <t>Součet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</si>
  <si>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</si>
  <si>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</si>
  <si>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-895312984</t>
  </si>
  <si>
    <t>5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</si>
  <si>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</si>
  <si>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</si>
  <si>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839086333</t>
  </si>
  <si>
    <t>6</t>
  </si>
  <si>
    <t>171201211</t>
  </si>
  <si>
    <t>Uložení sypaniny poplatek za uložení sypaniny na skládce (skládkovné)</t>
  </si>
  <si>
    <t>t</t>
  </si>
  <si>
    <t>416168309</t>
  </si>
  <si>
    <t>164,43*1,6</t>
  </si>
  <si>
    <t>7</t>
  </si>
  <si>
    <t>174101101</t>
  </si>
  <si>
    <t>Zásyp sypaninou z jakékoliv horniny s uložením výkopku ve vrstvách se zhutněním jam, šachet, rýh nebo kolem objektů v těchto vykopávkách</t>
  </si>
  <si>
    <t>1787384480</t>
  </si>
  <si>
    <t>1,40*0,60*0,30*20</t>
  </si>
  <si>
    <t>8</t>
  </si>
  <si>
    <t>181951102</t>
  </si>
  <si>
    <t>Úprava pláně vyrovnáním výškových rozdílů v hornině tř. 1 až 4 se zhutněním</t>
  </si>
  <si>
    <t>m2</t>
  </si>
  <si>
    <t>1829246544</t>
  </si>
  <si>
    <t>30*9</t>
  </si>
  <si>
    <t>Zakládání</t>
  </si>
  <si>
    <t>9</t>
  </si>
  <si>
    <t>271562211</t>
  </si>
  <si>
    <t>Podsyp pod základové konstrukce se zhutněním a urovnáním povrchu z kameniva drobného, frakce 0 - 4 mm</t>
  </si>
  <si>
    <t>84528940</t>
  </si>
  <si>
    <t>214,133*0,05</t>
  </si>
  <si>
    <t>(1,40*0,30*0,555)*14</t>
  </si>
  <si>
    <t>274321511</t>
  </si>
  <si>
    <t>Základy z betonu železového (bez výztuže) pasy z betonu bez zvýšených nároků na prostředí tř. C 25/30</t>
  </si>
  <si>
    <t>1142437686</t>
  </si>
  <si>
    <t>"ZP 01!"84*0,30*0,75</t>
  </si>
  <si>
    <t>11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</si>
  <si>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</si>
  <si>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</si>
  <si>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1691148619</t>
  </si>
  <si>
    <t>84*0,75*2</t>
  </si>
  <si>
    <t>12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</si>
  <si>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</si>
  <si>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</si>
  <si>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1613926373</t>
  </si>
  <si>
    <t>13</t>
  </si>
  <si>
    <t>275321511</t>
  </si>
  <si>
    <t>Základy z betonu železového (bez výztuže) patky z betonu bez zvýšených nároků na prostředí tř. C 25/30</t>
  </si>
  <si>
    <t>481348416</t>
  </si>
  <si>
    <t>"PA 01"1,20*1,20*0,40*12</t>
  </si>
  <si>
    <t>0,90*0,90*0,55*12</t>
  </si>
  <si>
    <t>"PA 02"1,55*1,20*0,40*2</t>
  </si>
  <si>
    <t>1,25*0,90*0,55*2</t>
  </si>
  <si>
    <t>14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</si>
  <si>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</si>
  <si>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</si>
  <si>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-1364260490</t>
  </si>
  <si>
    <t>"PA 01"(1,20*4)*0,40*12</t>
  </si>
  <si>
    <t>(0,90*4)*0,55*12</t>
  </si>
  <si>
    <t>"PA 02"(1,55*2+1,20*2)*0,40*2</t>
  </si>
  <si>
    <t>(1,25*2+0,90*2)*0,55*2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</si>
  <si>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</si>
  <si>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</si>
  <si>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-1213883858</t>
  </si>
  <si>
    <t>16</t>
  </si>
  <si>
    <t>275361821</t>
  </si>
  <si>
    <t>Výztuž základů patek z betonářské oceli 10 505 (R)</t>
  </si>
  <si>
    <t>1688724735</t>
  </si>
  <si>
    <t>1,1049*1</t>
  </si>
  <si>
    <t>17</t>
  </si>
  <si>
    <t>275362021</t>
  </si>
  <si>
    <t>Výztuž základů patek ze svařovaných sítí z drátů typu KARI</t>
  </si>
  <si>
    <t>15340842</t>
  </si>
  <si>
    <t>0,07963*1</t>
  </si>
  <si>
    <t>Komunikace pozemní</t>
  </si>
  <si>
    <t>18</t>
  </si>
  <si>
    <t>564751111</t>
  </si>
  <si>
    <t>Podklad nebo kryt z kameniva hrubého drceného vel. 32-63 mm s rozprostřením a zhutněním, po zhutnění tl. 150 mm</t>
  </si>
  <si>
    <t>978016143</t>
  </si>
  <si>
    <t>28,82*7,43</t>
  </si>
  <si>
    <t>"druhá vrstva"214,133*1</t>
  </si>
  <si>
    <t>19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</si>
  <si>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</si>
  <si>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</si>
  <si>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m</t>
  </si>
  <si>
    <t>-1747866046</t>
  </si>
  <si>
    <t>"po obvodě"29,58*2+8,03*2</t>
  </si>
  <si>
    <t>20</t>
  </si>
  <si>
    <t>M</t>
  </si>
  <si>
    <t>592174650</t>
  </si>
  <si>
    <t>Obrubníky betonové a železobetonové obrubník silniční Standard   100 x 15 x 25</t>
  </si>
  <si>
    <t>kus</t>
  </si>
  <si>
    <t>1476304903</t>
  </si>
  <si>
    <t>75,22*1,02 "Přepočtené koeficientem množství</t>
  </si>
  <si>
    <t>916991121</t>
  </si>
  <si>
    <t>Lože pod obrubníky, krajníky nebo obruby z dlažebních kostek z betonu prostého tř. C 12/15</t>
  </si>
  <si>
    <t>-935443608</t>
  </si>
  <si>
    <t>76*0,30*0,20</t>
  </si>
  <si>
    <t>62</t>
  </si>
  <si>
    <t>Úprava povrchů vnějších</t>
  </si>
  <si>
    <t>22</t>
  </si>
  <si>
    <t>62-1</t>
  </si>
  <si>
    <t>D+M Opláštění střechy a stěn sendvič.panely KINGPAN tl100 mm vč.povrch.úpravy</t>
  </si>
  <si>
    <t>880358875</t>
  </si>
  <si>
    <t>"stěny"(29,58*4,10)*2</t>
  </si>
  <si>
    <t>8,03*4,10*3</t>
  </si>
  <si>
    <t>8,03*1,0*0,5*3</t>
  </si>
  <si>
    <t>"odpočet vrat"-3,50*3,50*2</t>
  </si>
  <si>
    <t>"odpočet oken"-33*1</t>
  </si>
  <si>
    <t>23</t>
  </si>
  <si>
    <t>62-2</t>
  </si>
  <si>
    <t>Dtto,ale střechy</t>
  </si>
  <si>
    <t>-1198912700</t>
  </si>
  <si>
    <t>"střecha"30,10*4,40*2</t>
  </si>
  <si>
    <t>24</t>
  </si>
  <si>
    <t>62-3</t>
  </si>
  <si>
    <t>Lištování,lemování vrat a oken</t>
  </si>
  <si>
    <t>soubor</t>
  </si>
  <si>
    <t>-1318222590</t>
  </si>
  <si>
    <t>63</t>
  </si>
  <si>
    <t>Podlahy a podlahové konstrukce</t>
  </si>
  <si>
    <t>25</t>
  </si>
  <si>
    <t>63-1</t>
  </si>
  <si>
    <t>D+M drátkobetonové podlahy rl.200 mm vč.přehlazení a dil.spar</t>
  </si>
  <si>
    <t>194207564</t>
  </si>
  <si>
    <t>"podlaha"28,82*7,43</t>
  </si>
  <si>
    <t>64</t>
  </si>
  <si>
    <t>Osazování výplní otvorů</t>
  </si>
  <si>
    <t>26</t>
  </si>
  <si>
    <t>642942721</t>
  </si>
  <si>
    <t>Osazování zárubní nebo rámů kovových dveřních lisovaných nebo z úhelníků bez dveřních křídel, na montážní pěnu, o ploše otvoru přes 2,5 do 4,5 m2</t>
  </si>
  <si>
    <t>-105408992</t>
  </si>
  <si>
    <t>27</t>
  </si>
  <si>
    <t>642942441</t>
  </si>
  <si>
    <t>Osazování zárubní nebo rámů kovových dveřních lisovaných nebo z úhelníků bez dveřních křídel, na cementovou maltu, o ploše otvoru přes 10 m2</t>
  </si>
  <si>
    <t>-1079752969</t>
  </si>
  <si>
    <t>Trubní vedení</t>
  </si>
  <si>
    <t>28</t>
  </si>
  <si>
    <t>8-1</t>
  </si>
  <si>
    <t>D+M chrániček pro elektro</t>
  </si>
  <si>
    <t>-1439314171</t>
  </si>
  <si>
    <t>93</t>
  </si>
  <si>
    <t>Různé dokončovací konstrukce a práce inženýrských staveb</t>
  </si>
  <si>
    <t>29</t>
  </si>
  <si>
    <t>952901221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</si>
  <si>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</t>
  </si>
  <si>
    <t>764642129</t>
  </si>
  <si>
    <t>29,58*8,03</t>
  </si>
  <si>
    <t>30</t>
  </si>
  <si>
    <t>953945262R</t>
  </si>
  <si>
    <t>Kotvy mechanické s vyvrtáním otvoru do betonu, železobetonu nebo tvrdého kamene pro těžká kotvení, velikost M 24, délka 235 mm</t>
  </si>
  <si>
    <t>1826692091</t>
  </si>
  <si>
    <t>8*4</t>
  </si>
  <si>
    <t>3*2</t>
  </si>
  <si>
    <t>96</t>
  </si>
  <si>
    <t>Bourání konstrukcí- demolice stáv.haly</t>
  </si>
  <si>
    <t>31</t>
  </si>
  <si>
    <t>767392802</t>
  </si>
  <si>
    <t>Demontáž krytin střech z plechů šroubovaných</t>
  </si>
  <si>
    <t>-1491716964</t>
  </si>
  <si>
    <t>15,47*4,615*2</t>
  </si>
  <si>
    <t>14,24*4,664*2</t>
  </si>
  <si>
    <t>32</t>
  </si>
  <si>
    <t>762132811</t>
  </si>
  <si>
    <t>Demontáž bednění svislých stěn a nadstřešních stěn z jednostranně hoblovaných prken</t>
  </si>
  <si>
    <t>429635568</t>
  </si>
  <si>
    <t>5,76*3,60</t>
  </si>
  <si>
    <t>15*3,0</t>
  </si>
  <si>
    <t>14,20*3,60*2</t>
  </si>
  <si>
    <t>8,20*3,60</t>
  </si>
  <si>
    <t>8,20*1,0*0,5</t>
  </si>
  <si>
    <t>33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</si>
  <si>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</si>
  <si>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</si>
  <si>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273328563</t>
  </si>
  <si>
    <t>34</t>
  </si>
  <si>
    <t>762331812</t>
  </si>
  <si>
    <t>Demontáž vázaných konstrukcí krovů sklonu do 60 st. z hranolů, hranolků, fošen, průřezové plochy přes 120 do 224 cm2</t>
  </si>
  <si>
    <t>-1801594145</t>
  </si>
  <si>
    <t>5,76*8</t>
  </si>
  <si>
    <t>4,613*2*8</t>
  </si>
  <si>
    <t>14,24*7</t>
  </si>
  <si>
    <t>35</t>
  </si>
  <si>
    <t>762711820</t>
  </si>
  <si>
    <t>Demontáž prostorových vázaných konstrukcí z řeziva hraněného nebo polohraněného průřezové plochy přes 120 do 224 cm2</t>
  </si>
  <si>
    <t>1248009671</t>
  </si>
  <si>
    <t>"sloupky 150*150 mm"3,007*8+4,01*7+2,87*7</t>
  </si>
  <si>
    <t>1,50*8</t>
  </si>
  <si>
    <t>15,07*6</t>
  </si>
  <si>
    <t>2,6*7</t>
  </si>
  <si>
    <t>36</t>
  </si>
  <si>
    <t>767996705</t>
  </si>
  <si>
    <t>Demontáž ostatních zámečnických konstrukcí o hmotnosti jednotlivých dílů řezáním přes 500 kg</t>
  </si>
  <si>
    <t>kg</t>
  </si>
  <si>
    <t>1362298763</t>
  </si>
  <si>
    <t>37</t>
  </si>
  <si>
    <t>9610441111</t>
  </si>
  <si>
    <t>Bourání základů z betonu prostého</t>
  </si>
  <si>
    <t>-1669267632</t>
  </si>
  <si>
    <t>"bourání základů strojně"</t>
  </si>
  <si>
    <t>"pasy"(15,07*2+5,56)*0,30*0,60</t>
  </si>
  <si>
    <t>0,50*0,50*0,60*7</t>
  </si>
  <si>
    <t>1,0*1,0*0,80*10</t>
  </si>
  <si>
    <t>2,50*0,40*0,60*8</t>
  </si>
  <si>
    <t>38</t>
  </si>
  <si>
    <t>997013501</t>
  </si>
  <si>
    <t>Odvoz suti a vybouraných hmot na skládku nebo meziskládku se složením, na vzdálenost do 1 km</t>
  </si>
  <si>
    <t>-1407984212</t>
  </si>
  <si>
    <t>39</t>
  </si>
  <si>
    <t>997013509</t>
  </si>
  <si>
    <t>Odvoz suti a vybouraných hmot na skládku nebo meziskládku se složením, na vzdálenost Příplatek k ceně za každý další i započatý 1 km přes 1 km</t>
  </si>
  <si>
    <t>-1743509721</t>
  </si>
  <si>
    <t>56,204*4</t>
  </si>
  <si>
    <t>40</t>
  </si>
  <si>
    <t>997013801</t>
  </si>
  <si>
    <t>Poplatek za uložení stavebního odpadu na skládce (skládkovné) betonového</t>
  </si>
  <si>
    <t>38643846</t>
  </si>
  <si>
    <t>41</t>
  </si>
  <si>
    <t>997013811</t>
  </si>
  <si>
    <t>Poplatek za uložení stavebního odpadu na skládce (skládkovné) dřevěného</t>
  </si>
  <si>
    <t>1807499897</t>
  </si>
  <si>
    <t>99</t>
  </si>
  <si>
    <t>Přesuny hmot a suti</t>
  </si>
  <si>
    <t>42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</si>
  <si>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</si>
  <si>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</si>
  <si>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-590042187</t>
  </si>
  <si>
    <t>PSV</t>
  </si>
  <si>
    <t>Práce a dodávky PSV</t>
  </si>
  <si>
    <t>711</t>
  </si>
  <si>
    <t>Izolace proti vodě, vlhkosti a plynům</t>
  </si>
  <si>
    <t>43</t>
  </si>
  <si>
    <t>711-1</t>
  </si>
  <si>
    <t>D+M izolace stafol tl.0,8 mm</t>
  </si>
  <si>
    <t>1290951329</t>
  </si>
  <si>
    <t>44</t>
  </si>
  <si>
    <t>711-2</t>
  </si>
  <si>
    <t>D+M geotextilie ochranné</t>
  </si>
  <si>
    <t>1127233509</t>
  </si>
  <si>
    <t>764</t>
  </si>
  <si>
    <t>Konstrukce klempířské</t>
  </si>
  <si>
    <t>45</t>
  </si>
  <si>
    <t>764211614</t>
  </si>
  <si>
    <t>Oplechování střešních prvků z pozinkovaného plechu s povrchovou úpravou hřebene větraného s použitím hřebenového plechu s těsněním a perforovaným plechem rš 330 mm</t>
  </si>
  <si>
    <t>-1138233303</t>
  </si>
  <si>
    <t>46</t>
  </si>
  <si>
    <t>764211616</t>
  </si>
  <si>
    <t>Oplechování střešních prvků z pozinkovaného plechu s povrchovou úpravou hřebene větraného s použitím hřebenového plechu s těsněním a perforovaným plechem rš 500 mm</t>
  </si>
  <si>
    <t>-1436132074</t>
  </si>
  <si>
    <t>47</t>
  </si>
  <si>
    <t>764212662</t>
  </si>
  <si>
    <t>Oplechování střešních prvků z pozinkovaného plechu s povrchovou úpravou okapu okapovým plechem střechy rovné rš 200 mm</t>
  </si>
  <si>
    <t>1258650459</t>
  </si>
  <si>
    <t>48</t>
  </si>
  <si>
    <t>764212664</t>
  </si>
  <si>
    <t>Oplechování střešních prvků z pozinkovaného plechu s povrchovou úpravou okapu okapovým plechem střechy rovné rš 330 mm</t>
  </si>
  <si>
    <t>1479330791</t>
  </si>
  <si>
    <t>49</t>
  </si>
  <si>
    <t>764213455</t>
  </si>
  <si>
    <t>Oplechování střešních prvků z pozinkovaného plechu sněhový zachytávač průbežný jednotrubkový</t>
  </si>
  <si>
    <t>-1765730218</t>
  </si>
  <si>
    <t>50</t>
  </si>
  <si>
    <t>764311613</t>
  </si>
  <si>
    <t>Lemování zdí z pozinkovaného plechu s povrchovou úpravou boční nebo horní rovné, střech s krytinou skládanou mimo prejzovou rš 250 mm</t>
  </si>
  <si>
    <t>-2008884909</t>
  </si>
  <si>
    <t>63+63+16+32+72+35+35+6+8+14</t>
  </si>
  <si>
    <t>51</t>
  </si>
  <si>
    <t>764252406</t>
  </si>
  <si>
    <t>Oplechování střešních prvků z nerezového plechu štítu závětrnou lištou rš 500 mm</t>
  </si>
  <si>
    <t>-1430518839</t>
  </si>
  <si>
    <t>52</t>
  </si>
  <si>
    <t>764501105</t>
  </si>
  <si>
    <t>Montáž žlabu podokapního půlkruhového háku</t>
  </si>
  <si>
    <t>-125080317</t>
  </si>
  <si>
    <t>53</t>
  </si>
  <si>
    <t>553449030 R</t>
  </si>
  <si>
    <t>Části stavební klempířské systém okapový nerez hák opláštěný 33 mm  nerez</t>
  </si>
  <si>
    <t>1120312764</t>
  </si>
  <si>
    <t>54</t>
  </si>
  <si>
    <t>764508132</t>
  </si>
  <si>
    <t>Montáž svodu kruhového, průměru objímek</t>
  </si>
  <si>
    <t>236285519</t>
  </si>
  <si>
    <t>55</t>
  </si>
  <si>
    <t>553449090R</t>
  </si>
  <si>
    <t>Části stavební klempířské systém okapový nerez objímka, trn 150 (140) mm 100 mm  nerez</t>
  </si>
  <si>
    <t>55294533</t>
  </si>
  <si>
    <t>56</t>
  </si>
  <si>
    <t>764508134</t>
  </si>
  <si>
    <t>Montáž svodu kruhového, průměru kolen horních dvojitých</t>
  </si>
  <si>
    <t>1468976318</t>
  </si>
  <si>
    <t>57</t>
  </si>
  <si>
    <t>553443560</t>
  </si>
  <si>
    <t>Části stavební klempířské systém okapový SAG koleno 72° dle DIN 18461 150  pozink</t>
  </si>
  <si>
    <t>1861459275</t>
  </si>
  <si>
    <t>58</t>
  </si>
  <si>
    <t>764511603</t>
  </si>
  <si>
    <t>Žlab podokapní z pozinkovaného plechu s povrchovou úpravou včetně háků a čel půlkruhový rš 400 mm</t>
  </si>
  <si>
    <t>1418518947</t>
  </si>
  <si>
    <t>59</t>
  </si>
  <si>
    <t>764511623</t>
  </si>
  <si>
    <t>Žlab podokapní z pozinkovaného plechu s povrchovou úpravou včetně háků a čel roh nebo kout, žlabu půlkruhového rš 400 mm</t>
  </si>
  <si>
    <t>-2141542468</t>
  </si>
  <si>
    <t>60</t>
  </si>
  <si>
    <t>764511644</t>
  </si>
  <si>
    <t>Žlab podokapní z pozinkovaného plechu s povrchovou úpravou včetně háků a čel kotlík oválný (trychtýřový), rš žlabu/průměr svodu 400/100 mm</t>
  </si>
  <si>
    <t>1619061807</t>
  </si>
  <si>
    <t>61</t>
  </si>
  <si>
    <t>764518623</t>
  </si>
  <si>
    <t>Svod z pozinkovaného plechu s upraveným povrchem včetně objímek, kolen a odskoků kruhový, průměru 120 mm</t>
  </si>
  <si>
    <t>1949115680</t>
  </si>
  <si>
    <t>4,50*4</t>
  </si>
  <si>
    <t>764518632</t>
  </si>
  <si>
    <t>Svod z pozinkovaného plechu s upraveným povrchem včetně objímek, kolen a odskoků sklápěcí výpust vody kruhového svodu, průměru 100 mm</t>
  </si>
  <si>
    <t>-201815718</t>
  </si>
  <si>
    <t>764990001</t>
  </si>
  <si>
    <t>D+M držák panelu -plech 2 mm</t>
  </si>
  <si>
    <t>354728909</t>
  </si>
  <si>
    <t>998764101</t>
  </si>
  <si>
    <t>Přesun hmot pro konstrukce klempířské stanovený z hmotnosti přesunovaného materiálu vodorovná dopravní vzdálenost do 50 m v objektech výšky do 6 m</t>
  </si>
  <si>
    <t>876192137</t>
  </si>
  <si>
    <t>766</t>
  </si>
  <si>
    <t>Konstrukce plastové</t>
  </si>
  <si>
    <t>65</t>
  </si>
  <si>
    <t>766-1</t>
  </si>
  <si>
    <t>D+M platových oken s izolačním trojsklem- bílé  z interiéru,šedé z venku,6 tikomorové</t>
  </si>
  <si>
    <t>154196054</t>
  </si>
  <si>
    <t>"TO-01"4,68*1,0*3</t>
  </si>
  <si>
    <t>"TO 02"4,80*1,0*2</t>
  </si>
  <si>
    <t>"TO 03"4,68*1*2</t>
  </si>
  <si>
    <t>767</t>
  </si>
  <si>
    <t>Konstrukce zámečnické</t>
  </si>
  <si>
    <t>66</t>
  </si>
  <si>
    <t>767-1</t>
  </si>
  <si>
    <t>Sekční ocel.vrata vel.3500*3500 s jedn.dveřmi na dálk.ovládání</t>
  </si>
  <si>
    <t>1898820798</t>
  </si>
  <si>
    <t>67</t>
  </si>
  <si>
    <t>767-2</t>
  </si>
  <si>
    <t>Sekční ocel.vrata vel.3500*3500 mm na dálk.ovládání</t>
  </si>
  <si>
    <t>1712829422</t>
  </si>
  <si>
    <t>68</t>
  </si>
  <si>
    <t>767-3</t>
  </si>
  <si>
    <t>Dálkový ovladač</t>
  </si>
  <si>
    <t>1779171296</t>
  </si>
  <si>
    <t>69</t>
  </si>
  <si>
    <t>998767201</t>
  </si>
  <si>
    <t>Přesun hmot pro zámečnické konstrukce stanovený procentní sazbou z ceny vodorovná dopravní vzdálenost do 50 m v objektech výšky do 6 m</t>
  </si>
  <si>
    <t>%</t>
  </si>
  <si>
    <t>1154718461</t>
  </si>
  <si>
    <t>783</t>
  </si>
  <si>
    <t>Dokončovací práce - nátěry</t>
  </si>
  <si>
    <t>70</t>
  </si>
  <si>
    <t>783314101</t>
  </si>
  <si>
    <t>Základní nátěr zámečnických konstrukcí jednonásobný syntetický</t>
  </si>
  <si>
    <t>101935347</t>
  </si>
  <si>
    <t>18,556*32</t>
  </si>
  <si>
    <t>71</t>
  </si>
  <si>
    <t>783317101</t>
  </si>
  <si>
    <t>Krycí nátěr (email) zámečnických konstrukcí jednonásobný syntetický standardní</t>
  </si>
  <si>
    <t>113569694</t>
  </si>
  <si>
    <t>Práce a dodávky M</t>
  </si>
  <si>
    <t>72</t>
  </si>
  <si>
    <t>43-1</t>
  </si>
  <si>
    <t>D+M ocelové nosné konstrukce  haly</t>
  </si>
  <si>
    <t>256</t>
  </si>
  <si>
    <t>1917750939</t>
  </si>
  <si>
    <t>73</t>
  </si>
  <si>
    <t>43-2</t>
  </si>
  <si>
    <t>Přesun hmot a dopravné</t>
  </si>
  <si>
    <t>338312367</t>
  </si>
  <si>
    <t>SO 05-2 - Vytápění</t>
  </si>
  <si>
    <t xml:space="preserve">    735 - Ústřední vytápění -teplovzdušná jednotka</t>
  </si>
  <si>
    <t>735</t>
  </si>
  <si>
    <t>Ústřední vytápění -teplovzdušná jednotka</t>
  </si>
  <si>
    <t>735-1</t>
  </si>
  <si>
    <t>Ústřední vytápění- teplovzdušní jednotka-výkon 9 kW/400 V/16A-vzd.průtok 3750 m3,vč.standartní výfuk.žaluzií,ovládacím panelem+ stand.konzoly</t>
  </si>
  <si>
    <t>-686863687</t>
  </si>
  <si>
    <t>735-2</t>
  </si>
  <si>
    <t>Prostorový termostat týdenní</t>
  </si>
  <si>
    <t>-534778300</t>
  </si>
  <si>
    <t>735-3</t>
  </si>
  <si>
    <t>Topná zkouška</t>
  </si>
  <si>
    <t>-75304859</t>
  </si>
  <si>
    <t>SO 05-3 - Silnoproudá elektrotechnika</t>
  </si>
  <si>
    <t xml:space="preserve">    46-M - Zemní práce při extr.mont.pracích</t>
  </si>
  <si>
    <t xml:space="preserve">    74-M - Elektromontáže</t>
  </si>
  <si>
    <t>46-M</t>
  </si>
  <si>
    <t>Zemní práce při extr.mont.pracích</t>
  </si>
  <si>
    <t>460010024</t>
  </si>
  <si>
    <t>Vytyčení trasy vedení kabelového (podzemního) v zastavěném prostoru</t>
  </si>
  <si>
    <t>km</t>
  </si>
  <si>
    <t>CS ÚRS 2016 02</t>
  </si>
  <si>
    <t>-1658117781</t>
  </si>
  <si>
    <t>0,055 " vedení NN"</t>
  </si>
  <si>
    <t>460010025</t>
  </si>
  <si>
    <t>Vytyčení trasy inženýrských sítí v zastavěném prostoru</t>
  </si>
  <si>
    <t>1804305654</t>
  </si>
  <si>
    <t>0,055</t>
  </si>
  <si>
    <t>460030011</t>
  </si>
  <si>
    <t>Přípravné terénní práce sejmutí drnu včetně nařezání a uložení na hromady nebo naložení na dopravní prostředek jakékoliv tloušťky</t>
  </si>
  <si>
    <t>-2113502158</t>
  </si>
  <si>
    <t>1,75 "vedení nn v terénu"</t>
  </si>
  <si>
    <t>123</t>
  </si>
  <si>
    <t>460030151</t>
  </si>
  <si>
    <t>Přípravné terénní práce odstranění podkladu nebo krytu komunikace včetně rozpojení na kusy a zarovnání styčné spáry z kameniva drceného, tloušťky do 10 cm</t>
  </si>
  <si>
    <t>1563610247</t>
  </si>
  <si>
    <t>25*1</t>
  </si>
  <si>
    <t>460030036</t>
  </si>
  <si>
    <t>Přípravné terénní práce vytrhání dlažby včetně ručního rozebrání, vytřídění, odhozu na hromady nebo naložení na dopravní prostředek a očistění kostek nebo dlaždic z pískového podkladu z dlaždic betonových nebo keramických, spáry zalité</t>
  </si>
  <si>
    <t>1518657234</t>
  </si>
  <si>
    <t>126*0,5" výkop pro zemnicí pásek kolem objektu"</t>
  </si>
  <si>
    <t>460150133</t>
  </si>
  <si>
    <t>Hloubení zapažených i nezapažených kabelových rýh ručně včetně urovnání dna s přemístěním výkopku do vzdálenosti 3 m od okraje jámy nebo naložením na dopravní prostředek šířky 35 cm, hloubky 50 cm, v hornině třídy 3</t>
  </si>
  <si>
    <t>-660968264</t>
  </si>
  <si>
    <t>5 " vedení NN v terénu"</t>
  </si>
  <si>
    <t>460150294</t>
  </si>
  <si>
    <t>Hloubení zapažených i nezapažených kabelových rýh ručně včetně urovnání dna s přemístěním výkopku do vzdálenosti 3 m od okraje jámy nebo naložením na dopravní prostředek šířky 50 cm, hloubky 110 cm, v hornině třídy 4</t>
  </si>
  <si>
    <t>1460922835</t>
  </si>
  <si>
    <t>50 " vedení NN v komunikaci"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</si>
  <si>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</si>
  <si>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 hornině třídy 3</t>
  </si>
  <si>
    <t>-1013365033</t>
  </si>
  <si>
    <t>126 " pro zemnič hromosvodu"</t>
  </si>
  <si>
    <t>460421112</t>
  </si>
  <si>
    <t>Kabelové lože včetně podsypu, zhutnění a urovnání povrchu z písku nebo štěrkopísku tloušťky 10 cm nad kabel zakryté cihlami, na šířku lože přes 15 do 30 cm</t>
  </si>
  <si>
    <t>-1568161174</t>
  </si>
  <si>
    <t>460510074</t>
  </si>
  <si>
    <t>Kabelové prostupy, kanály a multikanály kabelové prostupy z trub plastových včetně osazení, utěsnění a spárování do rýhy, bez výkopových prací s obetonováním, vnitřního průměru do 10 cm</t>
  </si>
  <si>
    <t>-1267571852</t>
  </si>
  <si>
    <t>345713520</t>
  </si>
  <si>
    <t>trubka elektroinstalační ohebná dvouplášťová korugovaná D 52/63 mm, HDPE+LDPE</t>
  </si>
  <si>
    <t>128</t>
  </si>
  <si>
    <t>-1847548336</t>
  </si>
  <si>
    <t>460560153</t>
  </si>
  <si>
    <t>Zásyp kabelových rýh ručně včetně zhutnění a uložení výkopku do vrstev a urovnání povrchu šířky 35 cm hloubky 70 cm, v hornině třídy 3</t>
  </si>
  <si>
    <t>-44246002</t>
  </si>
  <si>
    <t>126</t>
  </si>
  <si>
    <t>460560133</t>
  </si>
  <si>
    <t>Zásyp kabelových rýh ručně včetně zhutnění a uložení výkopku do vrstev a urovnání povrchu šířky 35 cm hloubky 50 cm, v hornině třídy 3</t>
  </si>
  <si>
    <t>-646083084</t>
  </si>
  <si>
    <t>460560304</t>
  </si>
  <si>
    <t>Zásyp kabelových rýh ručně včetně zhutnění a uložení výkopku do vrstev a urovnání povrchu šířky 50 cm hloubky 120 cm, v hornině třídy 4</t>
  </si>
  <si>
    <t>-166634356</t>
  </si>
  <si>
    <t>460620013</t>
  </si>
  <si>
    <t>Úprava terénu provizorní úprava terénu včetně odkopání drobných nerovností a zásypu prohlubní se zhutněním, v hornině třídy 3</t>
  </si>
  <si>
    <t>-156300907</t>
  </si>
  <si>
    <t>1,75 " terén-vedení NN"</t>
  </si>
  <si>
    <t>63 " terén-odkop pro uzemnění"</t>
  </si>
  <si>
    <t>460650042</t>
  </si>
  <si>
    <t>Vozovky a chodníky zřízení podkladní vrstvy včetně rozprostření a úpravy podkladu ze štěrkopísku, včetně zhutnění, tloušťky přes 5 do 10 cm</t>
  </si>
  <si>
    <t>-215588061</t>
  </si>
  <si>
    <t>124</t>
  </si>
  <si>
    <t>46065006R</t>
  </si>
  <si>
    <t>Vozovky a chodníky zřízení ktytu z kameniva drceného,vč.zhutnění,tl.do 10 cm</t>
  </si>
  <si>
    <t>-319588706</t>
  </si>
  <si>
    <t>460620002</t>
  </si>
  <si>
    <t>Úprava terénu položení drnu, včetně zalití vodou na rovině</t>
  </si>
  <si>
    <t>1783231687</t>
  </si>
  <si>
    <t>11,20</t>
  </si>
  <si>
    <t>460650151</t>
  </si>
  <si>
    <t>Vozovky a chodníky kladení dlažby včetně spárování, do lože z kameniva těženého z kostek kamenných velkých</t>
  </si>
  <si>
    <t>-749896534</t>
  </si>
  <si>
    <t>0,1 " úprava  terénu po uzemnění SO 05 součást objektu "</t>
  </si>
  <si>
    <t>460680101</t>
  </si>
  <si>
    <t>Prorážení otvorů a ostatní bourací práce vybourání otvoru ve zdivu z lehkých betonů plochy do 0,09 m2 a tloušťky do 15 cm</t>
  </si>
  <si>
    <t>626847904</t>
  </si>
  <si>
    <t>460710102R</t>
  </si>
  <si>
    <t>Vyplnění rýh a otvorů zabetonování otvorů ve stěnách včetně bednění a výztuže plochy do 0,09 m2 a tlouštky přes 10 d o 20 cm</t>
  </si>
  <si>
    <t>-1181881854</t>
  </si>
  <si>
    <t>74-M</t>
  </si>
  <si>
    <t>Elektromontáže</t>
  </si>
  <si>
    <t>742111300</t>
  </si>
  <si>
    <t>Montáž rozvodnic oceloplechových nebo plastových bez zapojení vodičů běžných, hmotnosti do 100 kg</t>
  </si>
  <si>
    <t>-890231830</t>
  </si>
  <si>
    <t>357131040R</t>
  </si>
  <si>
    <t>Rozvaděče nn jednoúčelové rozvodnice nástěnné RP1- dle výkresu č.06</t>
  </si>
  <si>
    <t>-589575278</t>
  </si>
  <si>
    <t>742311310</t>
  </si>
  <si>
    <t xml:space="preserve">Montáž skříní pojistkových tenkocementových pilířů pro skříně bez základů, typ bez zapojení vodičů </t>
  </si>
  <si>
    <t>-184942542</t>
  </si>
  <si>
    <t>742311110</t>
  </si>
  <si>
    <t xml:space="preserve">Montáž skříní pojistkových tenkocementových přípojkových, typ bez zapojení vodičů </t>
  </si>
  <si>
    <t>835572999</t>
  </si>
  <si>
    <t>742311410</t>
  </si>
  <si>
    <t xml:space="preserve">Montáž skříní pojistkových tenkocementových koncovkového dílu pro skříně, typ bez zapojení vodičů </t>
  </si>
  <si>
    <t>-2072895662</t>
  </si>
  <si>
    <t>742311920</t>
  </si>
  <si>
    <t>Montáž skříní pojistkových tenkocementových koncovkového dílu pro skříně, typ konstrukce do základu pro uchycení skříní nebo pilířů</t>
  </si>
  <si>
    <t>888989462</t>
  </si>
  <si>
    <t>357117150R</t>
  </si>
  <si>
    <t>skříň přípojková plastová SSP100/NVP1P 3x100A- kompletní kompaktní plastový pilíř vč. základu</t>
  </si>
  <si>
    <t>1312532262</t>
  </si>
  <si>
    <t>743552123R</t>
  </si>
  <si>
    <t>Montáž žlabů s podpěrkami a příslušenstvím bez víka, šířky do 125 mm</t>
  </si>
  <si>
    <t>-1541796711</t>
  </si>
  <si>
    <t>80</t>
  </si>
  <si>
    <t>345751380R1</t>
  </si>
  <si>
    <t>Kabelové nosné systémy žlaby kabelové 100/50 vč. příslušenství a uchycení</t>
  </si>
  <si>
    <t>-464715006</t>
  </si>
  <si>
    <t>743414321</t>
  </si>
  <si>
    <t>Montáž krabic elektroinstalačních bez napojení na trubky a lišty, demontáže a montáže víčka a přístroje rozvodek se zapojením vodičů na svorkovnici nástěnných plastových čtyřhranných ACIDUR pro vodiče D do 4 mm2</t>
  </si>
  <si>
    <t>-784250647</t>
  </si>
  <si>
    <t>345715340</t>
  </si>
  <si>
    <t>Materiál úložný elektroinstalační krabice odbočná z polystyrénu pro Cu vodiče v chráněném venkovním rozvodu IP 54, IP 65 rozměr 88x88x53 mm D 9025/CR 5 pól.svorkovnice 2,5mm2</t>
  </si>
  <si>
    <t>476821020</t>
  </si>
  <si>
    <t>743111113</t>
  </si>
  <si>
    <t>Montáž trubek elektroinstalačních s nasunutím nebo našroubováním do krabic plastových tuhých, uložených pevně D 16 mm</t>
  </si>
  <si>
    <t>-1128029385</t>
  </si>
  <si>
    <t>345710910</t>
  </si>
  <si>
    <t>trubka elektroinstalační tuhá z PVC D 13,7/16 mm, délka 3 m</t>
  </si>
  <si>
    <t>-1279539648</t>
  </si>
  <si>
    <t>743111115</t>
  </si>
  <si>
    <t>Montáž trubek elektroinstalačních s nasunutím nebo našroubováním do krabic plastových tuhých, uložených pevně D 23 mm</t>
  </si>
  <si>
    <t>556949713</t>
  </si>
  <si>
    <t>345710920</t>
  </si>
  <si>
    <t>trubka elektroinstalační tuhá z PVC D 17,4/20 mm, délka 3 m</t>
  </si>
  <si>
    <t>1002154290</t>
  </si>
  <si>
    <t>743111116</t>
  </si>
  <si>
    <t>Montáž trubek elektroinstalačních s nasunutím nebo našroubováním do krabic plastových tuhých, uložených pevně D 29 mm</t>
  </si>
  <si>
    <t>-291112812</t>
  </si>
  <si>
    <t>345710930</t>
  </si>
  <si>
    <t>trubka elektroinstalační tuhá z PVC D 22,1/25 mm, délka 3 m</t>
  </si>
  <si>
    <t>-416522050</t>
  </si>
  <si>
    <t>743131112</t>
  </si>
  <si>
    <t>Montáž trubek ochranných s nasunutím nebo našroubováním do krabic plastových tuhých, uložených pevně, vnitřního D do 32 mm</t>
  </si>
  <si>
    <t>-1667790520</t>
  </si>
  <si>
    <t>345710940</t>
  </si>
  <si>
    <t>trubka elektroinstalační tuhá z PVC D 28,6/32 mm, délka 3 m</t>
  </si>
  <si>
    <t>2054740030</t>
  </si>
  <si>
    <t>743411322</t>
  </si>
  <si>
    <t>Montáž krabic elektroinstalačních bez napojení na trubky a lišty, demontáže a montáže víčka a přístroje protahovacích nebo odbočných nástěnných plastových čtyřhranných, vel. do 160x160 mm</t>
  </si>
  <si>
    <t>-1731010174</t>
  </si>
  <si>
    <t>345715240</t>
  </si>
  <si>
    <t>krabice přístrojová odbočná s víčkem z PH, 132x132 mm, hloubka 72 mm</t>
  </si>
  <si>
    <t>1567314593</t>
  </si>
  <si>
    <t>742811320</t>
  </si>
  <si>
    <t xml:space="preserve">Montáž svorkovnic do rozváděčů s popisnými štítky se zapojením vodičů na jedné straně řadových, průřezové plochy vodičů do ochranných </t>
  </si>
  <si>
    <t>-506674772</t>
  </si>
  <si>
    <t>345629051R</t>
  </si>
  <si>
    <t>svornice ochranná EPS2-EP</t>
  </si>
  <si>
    <t>698853546</t>
  </si>
  <si>
    <t>743619242</t>
  </si>
  <si>
    <t>Montáž uzemňovacího vedení s upevněním, propojením a připojením pomocí svorek doplňků ochranného pospojování ostatních konstrukcí vodičem průřezu do 16 mm2 uloženým pevně</t>
  </si>
  <si>
    <t>-961453074</t>
  </si>
  <si>
    <t>341408280</t>
  </si>
  <si>
    <t>vodič silový s Cu jádrem CY H07 V-R 16 mm2</t>
  </si>
  <si>
    <t>-1176293834</t>
  </si>
  <si>
    <t>743612111</t>
  </si>
  <si>
    <t>Montáž uzemňovacího vedení s upevněním, propojením a připojením pomocí svorek v zemi s izolací spojů vodičů FeZn pásku průřezu do 120 mm2 v městské zástavbě</t>
  </si>
  <si>
    <t>-836471189</t>
  </si>
  <si>
    <t>196</t>
  </si>
  <si>
    <t>354420620</t>
  </si>
  <si>
    <t>pás zemnící 30 x 4 mm FeZn</t>
  </si>
  <si>
    <t>169091236</t>
  </si>
  <si>
    <t>196*0,95</t>
  </si>
  <si>
    <t>743611121</t>
  </si>
  <si>
    <t>Montáž uzemňovacího vedení s upevněním, propojením a připojením pomocí svorek na povrchu vodičů FeZn drátu nebo lana D do 10 mm</t>
  </si>
  <si>
    <t>-1227512198</t>
  </si>
  <si>
    <t>354410720</t>
  </si>
  <si>
    <t>drát průměr 8 mm FeZn</t>
  </si>
  <si>
    <t>87733241</t>
  </si>
  <si>
    <t>21/2,5</t>
  </si>
  <si>
    <t>743621110</t>
  </si>
  <si>
    <t>Montáž hromosvodného vedení svodových drátů nebo lan s podpěrami, D do 10 mm</t>
  </si>
  <si>
    <t>1869321044</t>
  </si>
  <si>
    <t>205</t>
  </si>
  <si>
    <t>-961448804</t>
  </si>
  <si>
    <t>205/2,5</t>
  </si>
  <si>
    <t>354414150</t>
  </si>
  <si>
    <t>podpěra vedení FeZn do zdiva 150 mm</t>
  </si>
  <si>
    <t>340866210</t>
  </si>
  <si>
    <t>354414900</t>
  </si>
  <si>
    <t>podpěra vedení FeZn na hřebenáče a prejzovou krytinu 120 mm</t>
  </si>
  <si>
    <t>-1845976795</t>
  </si>
  <si>
    <t>354415500</t>
  </si>
  <si>
    <t>podpěra vedení FeZn na svah</t>
  </si>
  <si>
    <t>-1305381469</t>
  </si>
  <si>
    <t>87</t>
  </si>
  <si>
    <t>743624110</t>
  </si>
  <si>
    <t>Montáž hromosvodného vedení ochranných prvků úhelníků nebo trubek s držáky do zdiva</t>
  </si>
  <si>
    <t>-531000356</t>
  </si>
  <si>
    <t>354418320</t>
  </si>
  <si>
    <t>Součásti pro hromosvody a uzemňování trubky ochranné OT 1.7    na ochranu svodu 1.7 m  FeZn</t>
  </si>
  <si>
    <t>-323143151</t>
  </si>
  <si>
    <t>354418490</t>
  </si>
  <si>
    <t>Součásti pro hromosvody a uzemňování držáky jímačů a ochranných trubek držák DJT FeZn</t>
  </si>
  <si>
    <t>-406360331</t>
  </si>
  <si>
    <t>743629300</t>
  </si>
  <si>
    <t>Montáž hromosvodného vedení doplňků štítků k označení svodů</t>
  </si>
  <si>
    <t>1350832251</t>
  </si>
  <si>
    <t>354421100</t>
  </si>
  <si>
    <t>Součásti pro hromosvody a uzemňování štítek plastový čísla svodů  3 /VS010/</t>
  </si>
  <si>
    <t>58981326</t>
  </si>
  <si>
    <t>735345500R</t>
  </si>
  <si>
    <t>Tabulka bezpečnostní na svody hromosvodu</t>
  </si>
  <si>
    <t>-1255092463</t>
  </si>
  <si>
    <t>743622100</t>
  </si>
  <si>
    <t xml:space="preserve">Montáž hromosvodného vedení svorek se 2 šrouby, </t>
  </si>
  <si>
    <t>-287048536</t>
  </si>
  <si>
    <t>37+14</t>
  </si>
  <si>
    <t>354418850</t>
  </si>
  <si>
    <t>svorka spojovací pro lano D 8-10 mm</t>
  </si>
  <si>
    <t>-1296065057</t>
  </si>
  <si>
    <t>354419960</t>
  </si>
  <si>
    <t>svorka odbočovací a spojovací pro spojování kruhových a páskových vodičů, FeZn</t>
  </si>
  <si>
    <t>38375748</t>
  </si>
  <si>
    <t>743622200</t>
  </si>
  <si>
    <t xml:space="preserve">Montáž hromosvodného vedení svorek se 3 a více šrouby, </t>
  </si>
  <si>
    <t>2036832375</t>
  </si>
  <si>
    <t>7+3+20+46+16</t>
  </si>
  <si>
    <t>354418750</t>
  </si>
  <si>
    <t>svorka křížová pro vodič D 6-10 mm</t>
  </si>
  <si>
    <t>-1358716710</t>
  </si>
  <si>
    <t>354419050</t>
  </si>
  <si>
    <t>svorka připojovací k připojení okapových žlabů</t>
  </si>
  <si>
    <t>-251630706</t>
  </si>
  <si>
    <t>354419250</t>
  </si>
  <si>
    <t>svorka zkušební pro lano D 6-12 mm, FeZn</t>
  </si>
  <si>
    <t>-906380538</t>
  </si>
  <si>
    <t>354419860</t>
  </si>
  <si>
    <t>svorka odbočovací a spojovací pro pásek 30x4 mm, FeZn</t>
  </si>
  <si>
    <t>906274732</t>
  </si>
  <si>
    <t>354418950</t>
  </si>
  <si>
    <t>svorka připojovací k připojení kovových částí</t>
  </si>
  <si>
    <t>-39162060</t>
  </si>
  <si>
    <t>744431100</t>
  </si>
  <si>
    <t>Montáž kabelů měděných do l kV bez ukončení, uložených volně sk. 1 - CYKY, NYM, NYY, YSLY, počtu a průřezu žil 2x1,5 až 6 mm2, 3x1,5 až 6 mm2, 4x1,5 až 4 mm2, 5x1,5 až 2,5 mm2, 7x1,5 až 2,5 mm2</t>
  </si>
  <si>
    <t>-703355513</t>
  </si>
  <si>
    <t>7+15+204+52+93</t>
  </si>
  <si>
    <t>341110050R01</t>
  </si>
  <si>
    <t>Kabely silové s měděným jádrem -funkční integrita-CXKH V-P 60R  2x1,5 mm2</t>
  </si>
  <si>
    <t>1121510339</t>
  </si>
  <si>
    <t>341110050</t>
  </si>
  <si>
    <t>kabel silový s Cu jádrem CYKY 2x1,5 mm2</t>
  </si>
  <si>
    <t>336260068</t>
  </si>
  <si>
    <t>74</t>
  </si>
  <si>
    <t>341110300</t>
  </si>
  <si>
    <t>Kabely silové s měděným jádrem pro jmenovité napětí 750 V CYKY   PN-KV-061-00 3 x 1,5</t>
  </si>
  <si>
    <t>1497971255</t>
  </si>
  <si>
    <t>204</t>
  </si>
  <si>
    <t>75</t>
  </si>
  <si>
    <t>341110300R</t>
  </si>
  <si>
    <t>Kabely silové s měděným jádrem pro jmenovité napětí 750 V CYKY-O-   PN-KV-061-00 3 x 1,5</t>
  </si>
  <si>
    <t>261225833</t>
  </si>
  <si>
    <t>76</t>
  </si>
  <si>
    <t>341110360</t>
  </si>
  <si>
    <t>Kabely silové s měděným jádrem pro jmenovité napětí 750 V CYKY   PN-KV-061-00 3 x 2,5</t>
  </si>
  <si>
    <t>-322190415</t>
  </si>
  <si>
    <t>77</t>
  </si>
  <si>
    <t>744431200</t>
  </si>
  <si>
    <t>Montáž kabelů měděných do l kV bez ukončení, uložených volně sk. 1 - CYKY, NYM, NYY, YSLY, počtu a průřezu žil 3x10 mm2, 4x6 mm2, 5x4 až 6 mm2, 7x4 mm2, 12x1,5 mm2</t>
  </si>
  <si>
    <t>19929964</t>
  </si>
  <si>
    <t>101+22</t>
  </si>
  <si>
    <t>78</t>
  </si>
  <si>
    <t>341110940</t>
  </si>
  <si>
    <t>Kabely silové s měděným jádrem pro jmenovité napětí 750 V CYKY   PN-KV-061-00 5 x  2,5</t>
  </si>
  <si>
    <t>-426615571</t>
  </si>
  <si>
    <t>101</t>
  </si>
  <si>
    <t>79</t>
  </si>
  <si>
    <t>341110900</t>
  </si>
  <si>
    <t>kabel silový s Cu jádrem CYKY 5x1,5 mm2</t>
  </si>
  <si>
    <t>2065854749</t>
  </si>
  <si>
    <t>744431300</t>
  </si>
  <si>
    <t>Montáž kabelů měděných do l kV bez ukončení, uložených volně sk. 1 - CYKY, NYM, NYY, YSLY, počtu a průřezu žil 3x16 mm2, 4x10 mm2, 5x10 mm2, 12x2,5 až 4 mm2, 19x1,5 až 2,5 mm2, 24x1,5 mm2</t>
  </si>
  <si>
    <t>1603478736</t>
  </si>
  <si>
    <t>44+6+65</t>
  </si>
  <si>
    <t>81</t>
  </si>
  <si>
    <t>341110760</t>
  </si>
  <si>
    <t>kabel silový s Cu jádrem CYKY 4x10 mm2</t>
  </si>
  <si>
    <t>1762330976</t>
  </si>
  <si>
    <t>82</t>
  </si>
  <si>
    <t>341110800</t>
  </si>
  <si>
    <t>kabel silový s Cu jádrem CYKY 4x16 mm2</t>
  </si>
  <si>
    <t>88387649</t>
  </si>
  <si>
    <t>83</t>
  </si>
  <si>
    <t>341111000</t>
  </si>
  <si>
    <t>kabel silový s Cu jádrem CYKY 5x6 mm2</t>
  </si>
  <si>
    <t>1604052381</t>
  </si>
  <si>
    <t>84</t>
  </si>
  <si>
    <t>746211110</t>
  </si>
  <si>
    <t>Ukončení vodičů izolovaných s označením a zapojením v rozváděči nebo na přístroji, průřezu žíly do 2,5 mm2</t>
  </si>
  <si>
    <t>-1280959929</t>
  </si>
  <si>
    <t>85</t>
  </si>
  <si>
    <t>746211150</t>
  </si>
  <si>
    <t>Ukončení vodičů izolovaných s označením a zapojením v rozváděči nebo na přístroji, průřezu žíly do 16 mm2</t>
  </si>
  <si>
    <t>1940557187</t>
  </si>
  <si>
    <t>86</t>
  </si>
  <si>
    <t>746212110</t>
  </si>
  <si>
    <t>Ukončení vodičů izolovaných s označením a zapojením na svorkovnici s otevřením a uzavřením krytu, průřezu žíly do 2,5 mm2</t>
  </si>
  <si>
    <t>-1284418343</t>
  </si>
  <si>
    <t>746212150</t>
  </si>
  <si>
    <t>Ukončení vodičů izolovaných s označením a zapojením na svorkovnici s otevřením a uzavřením krytu, průřezu žíly do 16 mm2</t>
  </si>
  <si>
    <t>-1326929336</t>
  </si>
  <si>
    <t>88</t>
  </si>
  <si>
    <t>746426121</t>
  </si>
  <si>
    <t>Ukončení kabelů nebo vodičů koncovkou popř. s vývodkou do 1 kV venkovní kabelů celoplastových počtu a průřezu žil do 4x35 mm2</t>
  </si>
  <si>
    <t>1137935697</t>
  </si>
  <si>
    <t>89</t>
  </si>
  <si>
    <t>747111225</t>
  </si>
  <si>
    <t>Montáž spínačů jedno nebo dvoupólových nástěnných se zapojením vodičů, pro prostředí venkovní nebo mokré přepínačů, řazení 5-sériových</t>
  </si>
  <si>
    <t>853714014</t>
  </si>
  <si>
    <t>90</t>
  </si>
  <si>
    <t>345356330R2</t>
  </si>
  <si>
    <t>kompletní přepínač č.5 nástěnný,IP54</t>
  </si>
  <si>
    <t>-1904496916</t>
  </si>
  <si>
    <t>91</t>
  </si>
  <si>
    <t>747111226</t>
  </si>
  <si>
    <t>Montáž spínačů jedno nebo dvoupólových nástěnných se zapojením vodičů, pro prostředí venkovní nebo mokré přepínačů, řazení 6-střídavých</t>
  </si>
  <si>
    <t>600911432</t>
  </si>
  <si>
    <t>92</t>
  </si>
  <si>
    <t>345356330R22</t>
  </si>
  <si>
    <t>-430686382</t>
  </si>
  <si>
    <t>747131310</t>
  </si>
  <si>
    <t>Montáž spínačů speciálních se zapojením vodičů s dálkovým ovládáním jednokontaktních</t>
  </si>
  <si>
    <t>564981672</t>
  </si>
  <si>
    <t>1 " fotočidlo"</t>
  </si>
  <si>
    <t>94</t>
  </si>
  <si>
    <t>747413110</t>
  </si>
  <si>
    <t>Montáž ovladačů tlačítkových ve skříni se zapojením vodičů 1 tlačítkových</t>
  </si>
  <si>
    <t>23227804</t>
  </si>
  <si>
    <t>95</t>
  </si>
  <si>
    <t>34536342xR1</t>
  </si>
  <si>
    <t xml:space="preserve">tlačítko " centralstop" , uzamykatelné </t>
  </si>
  <si>
    <t>-544516996</t>
  </si>
  <si>
    <t>742894220</t>
  </si>
  <si>
    <t>Montáž ostatního příslušenství rozvoden tabulek výstražných a označovacích pro přístroje lepením</t>
  </si>
  <si>
    <t>-1044778538</t>
  </si>
  <si>
    <t>97</t>
  </si>
  <si>
    <t>735345500</t>
  </si>
  <si>
    <t>tabulka bezpečnostní s tiskem 2 barvy A5 248x210 mm samolepící</t>
  </si>
  <si>
    <t>-605320818</t>
  </si>
  <si>
    <t>98</t>
  </si>
  <si>
    <t>747161523</t>
  </si>
  <si>
    <t>Montáž zásuvek domovních se zapojením vodičů šroubové připojení venkovní nebo mokré, provedení 2P + PE</t>
  </si>
  <si>
    <t>-697283194</t>
  </si>
  <si>
    <t>345514850R</t>
  </si>
  <si>
    <t>zásuvka nástěnná 16A/230V,IP 54</t>
  </si>
  <si>
    <t>-96987194</t>
  </si>
  <si>
    <t>747162106</t>
  </si>
  <si>
    <t>Montáž zásuvek průmyslových se zapojením vodičů spojovacích, provedení IP 67 3P+N+PE 16 A</t>
  </si>
  <si>
    <t>-509854487</t>
  </si>
  <si>
    <t>358112570R</t>
  </si>
  <si>
    <t>Zásuvky a vidlice nad 16 A nn zásuvky nástěnné, proti stříkající vodě, IP54 , 16 A, 400 V, 5pól.</t>
  </si>
  <si>
    <t>-1781704421</t>
  </si>
  <si>
    <t>102</t>
  </si>
  <si>
    <t>747162117</t>
  </si>
  <si>
    <t>Montáž zásuvek průmyslových se zapojením vodičů nástěnných, provedení IP 67 3P+N+PE 32 A</t>
  </si>
  <si>
    <t>-523821844</t>
  </si>
  <si>
    <t>103</t>
  </si>
  <si>
    <t>358112570R02</t>
  </si>
  <si>
    <t>Zásuvky a vidlice nad 16 A nn zásuvky nástěnné, proti stříkající vodě, IP65, 32 A,4000 V, 5pól.</t>
  </si>
  <si>
    <t>-825130372</t>
  </si>
  <si>
    <t>104</t>
  </si>
  <si>
    <t>747219520</t>
  </si>
  <si>
    <t>Montáž pojistek se zapojením vodičů pojistkových částí patron nožových</t>
  </si>
  <si>
    <t>216686661</t>
  </si>
  <si>
    <t>105</t>
  </si>
  <si>
    <t>358252280</t>
  </si>
  <si>
    <t>pojistka nožová 32A nízkoztrátová 3.10 W, provedení normální, charakteristika gG</t>
  </si>
  <si>
    <t>-182633844</t>
  </si>
  <si>
    <t>3 " skříň KS05"</t>
  </si>
  <si>
    <t>106</t>
  </si>
  <si>
    <t>358252300</t>
  </si>
  <si>
    <t>pojistka nožová 40A nízkoztrátová 3.60 W, provedení normální, charakteristika gG</t>
  </si>
  <si>
    <t>151106855</t>
  </si>
  <si>
    <t>3 " do stávající RIS"</t>
  </si>
  <si>
    <t>107</t>
  </si>
  <si>
    <t>748122114</t>
  </si>
  <si>
    <t>Montáž svítidel zářivkových se zapojením vodičů průmyslových stropních přisazených 2 zdroje s krytem</t>
  </si>
  <si>
    <t>1620760516</t>
  </si>
  <si>
    <t>108</t>
  </si>
  <si>
    <t>348331100R</t>
  </si>
  <si>
    <t>Svítidla průmyslová zářivková přisazená-"B"svítidlo průmyslové zářivkové , 2x58W,IP 65,EP, ochranné krycí sklo</t>
  </si>
  <si>
    <t>-2001127404</t>
  </si>
  <si>
    <t>109</t>
  </si>
  <si>
    <t>347510150R</t>
  </si>
  <si>
    <t xml:space="preserve">Zářivky lineární standard 58 W/840   G 13  </t>
  </si>
  <si>
    <t>-1101083445</t>
  </si>
  <si>
    <t>110</t>
  </si>
  <si>
    <t>748122117</t>
  </si>
  <si>
    <t>Montáž svítidel zářivkových se zapojením vodičů průmyslových stropních přisazených 4 zdroje bez krytu</t>
  </si>
  <si>
    <t>-416236672</t>
  </si>
  <si>
    <t>111</t>
  </si>
  <si>
    <t>348331120</t>
  </si>
  <si>
    <t>Svítidla průmyslová zářivková přisazená-A- svítidlo průmyslové zářivkové  4x58W,EP, IP 65, ochranné krycí sklo</t>
  </si>
  <si>
    <t>-1660106312</t>
  </si>
  <si>
    <t>112</t>
  </si>
  <si>
    <t>1844283562</t>
  </si>
  <si>
    <t>113</t>
  </si>
  <si>
    <t>748123211</t>
  </si>
  <si>
    <t>Montáž svítidel LED se zapojením vodičů průmyslových závěsných lamp</t>
  </si>
  <si>
    <t>350342790</t>
  </si>
  <si>
    <t>114</t>
  </si>
  <si>
    <t>348481100R</t>
  </si>
  <si>
    <t>C-svítidlo venkovní  pro VO -  LED  55W  s krátkým výložníčkem na stěnu ,IP 65, nad vrata</t>
  </si>
  <si>
    <t>1399016517</t>
  </si>
  <si>
    <t>115</t>
  </si>
  <si>
    <t>749111220</t>
  </si>
  <si>
    <t>Montáž kovových nosných a doplňkových konstrukcí se zhotovením pro upevnění přístrojů a zařízení celkové hmotnosti přes 5 do 10 kg</t>
  </si>
  <si>
    <t>17732321</t>
  </si>
  <si>
    <t>116</t>
  </si>
  <si>
    <t>154111400</t>
  </si>
  <si>
    <t>profil ocel L ohýbaný rovnoramenný 30x30x3 mm</t>
  </si>
  <si>
    <t>1389215187</t>
  </si>
  <si>
    <t>0.1</t>
  </si>
  <si>
    <t>117</t>
  </si>
  <si>
    <t>749212222</t>
  </si>
  <si>
    <t>Montáž a zhotovení ohnivzdorných konstrukcí pro elektrozařízení přepážek (ucpávek) z desek nebo vyztužených omítek silikátových s výplní ve stěnovém průchodu, tl. přes 150 do 300 mm-EI 60/DP1</t>
  </si>
  <si>
    <t>-1243315804</t>
  </si>
  <si>
    <t>0,3</t>
  </si>
  <si>
    <t>118</t>
  </si>
  <si>
    <t>740991200</t>
  </si>
  <si>
    <t>Zkoušky a prohlídky elektrických rozvodů a zařízení celková prohlídka a vyhotovení revizní zprávy pro objem montážních prací přes 100 do 500 tis. Kč</t>
  </si>
  <si>
    <t>-1077479721</t>
  </si>
  <si>
    <t>119</t>
  </si>
  <si>
    <t>743992200</t>
  </si>
  <si>
    <t>Měření zemních odporů zemnicí sítě délky pásku přes 100 do 200 m</t>
  </si>
  <si>
    <t>-1319187307</t>
  </si>
  <si>
    <t>120</t>
  </si>
  <si>
    <t>747992110</t>
  </si>
  <si>
    <t>Zkoušky a prohlídky elektrických přístrojů měření impedance nulové smyčky okruhu vedení jednofázového 220 V</t>
  </si>
  <si>
    <t>-1573802363</t>
  </si>
  <si>
    <t>121</t>
  </si>
  <si>
    <t>747992120</t>
  </si>
  <si>
    <t>Zkoušky a prohlídky elektrických přístrojů měření impedance nulové smyčky okruhu vedení třífázového 3x380 V</t>
  </si>
  <si>
    <t>1292866533</t>
  </si>
  <si>
    <t>122</t>
  </si>
  <si>
    <t>PM</t>
  </si>
  <si>
    <t xml:space="preserve">podružný materiál-dle úvodu ceníku přílohy č.4 - jednicový materiál, jehož podíl který se ve stavbě vyskytuje je tak malý, že se jednotlivě nespecifikuje </t>
  </si>
  <si>
    <t>783740266</t>
  </si>
  <si>
    <t>SO 05-4 - Přípojka vody</t>
  </si>
  <si>
    <t>1 - Zemní práce</t>
  </si>
  <si>
    <t>4 - Vodorovné konstrukce</t>
  </si>
  <si>
    <t>8 - Trubní vedení</t>
  </si>
  <si>
    <t>87 - Potrubí z trub z plastických hmot</t>
  </si>
  <si>
    <t>89 - Ostatní konstrukce na trubním vedení</t>
  </si>
  <si>
    <t>91 - Doplňující práce na komunikaci</t>
  </si>
  <si>
    <t>722 - Vnitřní vodovod</t>
  </si>
  <si>
    <t>Hloubení rýh šířky do 200 cm v hor.3 do 100 m3</t>
  </si>
  <si>
    <t>-25649371</t>
  </si>
  <si>
    <t>132201209</t>
  </si>
  <si>
    <t>Příplatek za lepivost - hloubení rýh 200cm v hor.3</t>
  </si>
  <si>
    <t>-1299299304</t>
  </si>
  <si>
    <t>151101101</t>
  </si>
  <si>
    <t>Pažení a rozepření stěn rýh - příložné - hl. do 2m</t>
  </si>
  <si>
    <t>-1132839924</t>
  </si>
  <si>
    <t>151101111</t>
  </si>
  <si>
    <t>Odstranění pažení stěn rýh - příložné - hl. do 2 m</t>
  </si>
  <si>
    <t>-1910499366</t>
  </si>
  <si>
    <t>161101102</t>
  </si>
  <si>
    <t>Svislé přemístění výkopku z hor.1-4 do 4,0 m</t>
  </si>
  <si>
    <t>-234611051</t>
  </si>
  <si>
    <t>162301102</t>
  </si>
  <si>
    <t>Vodorovné přemístění výkopku z hor.1-4 do 1000 m</t>
  </si>
  <si>
    <t>1971705306</t>
  </si>
  <si>
    <t>162501102</t>
  </si>
  <si>
    <t>Vodorovné přemístění výkopku z hor.1-4 do 3000 m</t>
  </si>
  <si>
    <t>-336834659</t>
  </si>
  <si>
    <t>167101101</t>
  </si>
  <si>
    <t>Nakládání výkopku z hor.1-4 v množství do 100 m3</t>
  </si>
  <si>
    <t>-1621448216</t>
  </si>
  <si>
    <t>171101105</t>
  </si>
  <si>
    <t>Uložení sypaniny do násypů zhutněných na 103% PS</t>
  </si>
  <si>
    <t>686775488</t>
  </si>
  <si>
    <t>Zásyp jam, rýh, šachet se zhutněním</t>
  </si>
  <si>
    <t>1253499100</t>
  </si>
  <si>
    <t>180402111</t>
  </si>
  <si>
    <t>Založení trávníku parkového výsevem v rovině</t>
  </si>
  <si>
    <t>1588784987</t>
  </si>
  <si>
    <t>182001131</t>
  </si>
  <si>
    <t>Plošná úprava terénu, nerovnosti do 20 cm v rovině</t>
  </si>
  <si>
    <t>-1837465807</t>
  </si>
  <si>
    <t>R</t>
  </si>
  <si>
    <t>odvoz výkopku na skládku  do 10 km a poplatek</t>
  </si>
  <si>
    <t>-1726495269</t>
  </si>
  <si>
    <t>00572400</t>
  </si>
  <si>
    <t>Směs travní parková I. běžná zátěž PROFI</t>
  </si>
  <si>
    <t>1877811419</t>
  </si>
  <si>
    <t>Vodorovné konstrukce</t>
  </si>
  <si>
    <t>451541111</t>
  </si>
  <si>
    <t>Lože pod potrubí ze štěrkodrtě 0 - 63 mm</t>
  </si>
  <si>
    <t>2104452050</t>
  </si>
  <si>
    <t>857601101</t>
  </si>
  <si>
    <t>Montáž tvarovek jednoosých, tvárná litina DN 50</t>
  </si>
  <si>
    <t>758685518</t>
  </si>
  <si>
    <t>871211121</t>
  </si>
  <si>
    <t>Montáž trubek polyetylenových ve výkopu d 63 mm</t>
  </si>
  <si>
    <t>920156892</t>
  </si>
  <si>
    <t>891211111</t>
  </si>
  <si>
    <t>Montáž vodovodních šoupátek ve výkopu DN 50</t>
  </si>
  <si>
    <t>-447376087</t>
  </si>
  <si>
    <t>891217111</t>
  </si>
  <si>
    <t>Montáž hydrantů podzemních DN 50</t>
  </si>
  <si>
    <t>1141098521</t>
  </si>
  <si>
    <t>892233121</t>
  </si>
  <si>
    <t>Dezinfekce vodov potr DN do 70</t>
  </si>
  <si>
    <t>-1808539209</t>
  </si>
  <si>
    <t>892241111</t>
  </si>
  <si>
    <t>Tlaková zkouška vodovodního potrubí DN 80</t>
  </si>
  <si>
    <t>-1855870584</t>
  </si>
  <si>
    <t>899401111</t>
  </si>
  <si>
    <t>Osazení poklopů litinových ventilových</t>
  </si>
  <si>
    <t>1678296256</t>
  </si>
  <si>
    <t>R.1</t>
  </si>
  <si>
    <t>betonový blok</t>
  </si>
  <si>
    <t>1052434804</t>
  </si>
  <si>
    <t>422736062</t>
  </si>
  <si>
    <t>Hydrant AVK podz.jednoduché jištění,krytí 1,25m</t>
  </si>
  <si>
    <t>-1847020749</t>
  </si>
  <si>
    <t>42291210</t>
  </si>
  <si>
    <t>Souprava zemní šoupátková Y 1020  DN 50</t>
  </si>
  <si>
    <t>1375237652</t>
  </si>
  <si>
    <t>422913301</t>
  </si>
  <si>
    <t>Souprava zemní AVK teleskopická DN 40-50, max.1,1m</t>
  </si>
  <si>
    <t>90048000</t>
  </si>
  <si>
    <t>42291352</t>
  </si>
  <si>
    <t>Poklop litinový Y 4504 - šoupátkový</t>
  </si>
  <si>
    <t>-1443517617</t>
  </si>
  <si>
    <t>42291515</t>
  </si>
  <si>
    <t>Deska podkladová AVK pod poklopy 7.2.17</t>
  </si>
  <si>
    <t>227247935</t>
  </si>
  <si>
    <t>55242184</t>
  </si>
  <si>
    <t>Poklop litinový hydrantový 60 kg</t>
  </si>
  <si>
    <t>1961223782</t>
  </si>
  <si>
    <t>552599811</t>
  </si>
  <si>
    <t>Koleno přírubové Duktus Q DN50-90° EWS patkové</t>
  </si>
  <si>
    <t>1990828864</t>
  </si>
  <si>
    <t>552702001</t>
  </si>
  <si>
    <t>TP (FF) -  DN 50,  PN 10-40, L=0,5 m</t>
  </si>
  <si>
    <t>2023259573</t>
  </si>
  <si>
    <t>R.2</t>
  </si>
  <si>
    <t>Napojení na stáv. vodovod</t>
  </si>
  <si>
    <t>-1666604590</t>
  </si>
  <si>
    <t>R.3</t>
  </si>
  <si>
    <t>výstražná folie bílá a signaliz.vodič</t>
  </si>
  <si>
    <t>-1515984281</t>
  </si>
  <si>
    <t>Potrubí z trub z plastických hmot</t>
  </si>
  <si>
    <t>28613520</t>
  </si>
  <si>
    <t>Trubka ROBUST SUPERPIPE SDR11 63x5,8 mm L100m voda</t>
  </si>
  <si>
    <t>1869407333</t>
  </si>
  <si>
    <t>Ostatní konstrukce na trubním vedení</t>
  </si>
  <si>
    <t>42228310</t>
  </si>
  <si>
    <t>šoupátko Š 2810   ,ZAK46 D63 PN 16</t>
  </si>
  <si>
    <t>-1197866504</t>
  </si>
  <si>
    <t>R.4</t>
  </si>
  <si>
    <t>zemní souprava teleskopickádl.1,3-1,8 m pro šoupátko DN 50</t>
  </si>
  <si>
    <t>ks</t>
  </si>
  <si>
    <t>-277626008</t>
  </si>
  <si>
    <t>R.5</t>
  </si>
  <si>
    <t>orientační tabulky</t>
  </si>
  <si>
    <t>-946897831</t>
  </si>
  <si>
    <t>Doplňující práce na komunikaci</t>
  </si>
  <si>
    <t>998276101</t>
  </si>
  <si>
    <t>Přesun hmot, trubní vedení plastová, otevř. výkop</t>
  </si>
  <si>
    <t>1334389386</t>
  </si>
  <si>
    <t>722</t>
  </si>
  <si>
    <t>Vnitřní vodovod</t>
  </si>
  <si>
    <t>722235116</t>
  </si>
  <si>
    <t>Kohout kulový,  DN 50</t>
  </si>
  <si>
    <t>140845655</t>
  </si>
  <si>
    <t>SO 05-5 - Dešťová kanalizace</t>
  </si>
  <si>
    <t xml:space="preserve"> </t>
  </si>
  <si>
    <t>Mendelova univerzita v Brně</t>
  </si>
  <si>
    <t>04909313</t>
  </si>
  <si>
    <t>Jan Ochodnický</t>
  </si>
  <si>
    <t xml:space="preserve">    4 - Vodorovné konstrukce</t>
  </si>
  <si>
    <t xml:space="preserve">    998 - Přesun hmot</t>
  </si>
  <si>
    <t xml:space="preserve">    721 - Zdravotechnika - vnitřní kanalizace</t>
  </si>
  <si>
    <t>131201201</t>
  </si>
  <si>
    <t>Hloubení vsakovací jámy zapažené v hornině tř. 3 objemu do 100 m3</t>
  </si>
  <si>
    <t>CS ÚRS 2017 01</t>
  </si>
  <si>
    <t>-1138320889</t>
  </si>
  <si>
    <t>8*6*2</t>
  </si>
  <si>
    <t>131201209</t>
  </si>
  <si>
    <t>Příplatek za lepivost u hloubení jam zapažených v hornině tř. 3</t>
  </si>
  <si>
    <t>-266021829</t>
  </si>
  <si>
    <t>151101201</t>
  </si>
  <si>
    <t>Zřízení příložného pažení stěn výkopu hl do 4 m</t>
  </si>
  <si>
    <t>470012407</t>
  </si>
  <si>
    <t>(8+8+6+6)*2</t>
  </si>
  <si>
    <t>151101211</t>
  </si>
  <si>
    <t>Odstranění příložného pažení stěn hl do 4 m</t>
  </si>
  <si>
    <t>-1689991814</t>
  </si>
  <si>
    <t>Zásyp vsakovací jámy štěrkem a zeminou se zhutněním</t>
  </si>
  <si>
    <t>1191442692</t>
  </si>
  <si>
    <t>Hloubení rýh š do 600 mm v hornině tř. 3 objemu do 100 m3</t>
  </si>
  <si>
    <t>1886434283</t>
  </si>
  <si>
    <t>62,5*0,7*0,6</t>
  </si>
  <si>
    <t>132301109</t>
  </si>
  <si>
    <t>Příplatek za lepivost k hloubení rýh š do 600 mm v hornině tř. 4</t>
  </si>
  <si>
    <t>-1141827774</t>
  </si>
  <si>
    <t>174101100</t>
  </si>
  <si>
    <t>Zásyp rýhy š do 600 mm zeminou se zhutněním</t>
  </si>
  <si>
    <t>1510417858</t>
  </si>
  <si>
    <t>26,250-15,000</t>
  </si>
  <si>
    <t>162201101</t>
  </si>
  <si>
    <t>Vodorovné přemístění do 20 m výkopku/sypaniny z horniny tř. 1 až 4</t>
  </si>
  <si>
    <t>-1846970169</t>
  </si>
  <si>
    <t>96+26,250</t>
  </si>
  <si>
    <t>175151101</t>
  </si>
  <si>
    <t>Obsypání potrubí strojně sypaninou bez prohození, uloženou do 3 m</t>
  </si>
  <si>
    <t>322874140</t>
  </si>
  <si>
    <t>62,5*0,6*0,4</t>
  </si>
  <si>
    <t>181301101</t>
  </si>
  <si>
    <t>Rozprostření ornice tl vrstvy do 100 mm pl do 500 m2 v rovině nebo ve svahu do 1:5</t>
  </si>
  <si>
    <t>2124477895</t>
  </si>
  <si>
    <t>62,5+48</t>
  </si>
  <si>
    <t>Zásyp vsakovací jámy kačírkem 8-16mm</t>
  </si>
  <si>
    <t>-1402145430</t>
  </si>
  <si>
    <t>48*1,6</t>
  </si>
  <si>
    <t>451573112</t>
  </si>
  <si>
    <t>Filtrační vrstva vsakovací jámy z písku o zrnitosti 2-8mm tl. 100mm</t>
  </si>
  <si>
    <t>1591028583</t>
  </si>
  <si>
    <t>48*0,1</t>
  </si>
  <si>
    <t>451573111</t>
  </si>
  <si>
    <t>Lože pod potrubí otevřený výkop ze štěrkopísku</t>
  </si>
  <si>
    <t>-74435844</t>
  </si>
  <si>
    <t>62,5*0,6*0,1</t>
  </si>
  <si>
    <t>871273121</t>
  </si>
  <si>
    <t>Montáž kanalizačního potrubí z PVC těsněné gumovým kroužkem otevřený výkop sklon do 20 % DN 125</t>
  </si>
  <si>
    <t>2119820396</t>
  </si>
  <si>
    <t>(9,5+0,9+0,8+9,0+0,8)*1,1</t>
  </si>
  <si>
    <t>871275211</t>
  </si>
  <si>
    <t>Kanalizační potrubí z tvrdého PVC jednovrstvé tuhost třídy SN8 DN 125</t>
  </si>
  <si>
    <t>-768632980</t>
  </si>
  <si>
    <t>871313121</t>
  </si>
  <si>
    <t>Montáž kanalizačního potrubí z PVC těsněné gumovým kroužkem otevřený výkop sklon do 20 % DN 160</t>
  </si>
  <si>
    <t>-1102300640</t>
  </si>
  <si>
    <t>(14,9+15,7+11)*1,1</t>
  </si>
  <si>
    <t>871315221</t>
  </si>
  <si>
    <t>Kanalizační potrubí z tvrdého PVC jednovrstvé tuhost třídy SN8 DN 160</t>
  </si>
  <si>
    <t>-120958766</t>
  </si>
  <si>
    <t>894812203</t>
  </si>
  <si>
    <t>Revizní a čistící šachta z PP šachtové dno DN 425/150 s přítokem tvaru T</t>
  </si>
  <si>
    <t>-1139558794</t>
  </si>
  <si>
    <t>894812204</t>
  </si>
  <si>
    <t>Revizní a čistící šachta z PP šachtové dno DN 425/150 sběrné tvaru X</t>
  </si>
  <si>
    <t>-78310634</t>
  </si>
  <si>
    <t>894812231</t>
  </si>
  <si>
    <t>Revizní a čistící šachta z PP DN 425 šachtová roura korugovaná bez hrdla světlé hloubky 1500 mm</t>
  </si>
  <si>
    <t>868365261</t>
  </si>
  <si>
    <t>894812241</t>
  </si>
  <si>
    <t>Revizní a čistící šachta z PP DN 425 šachtová roura teleskopická světlé hloubky 375 mm</t>
  </si>
  <si>
    <t>1398601813</t>
  </si>
  <si>
    <t>894812249</t>
  </si>
  <si>
    <t>Příplatek k rourám revizní a čistící šachty z PP DN 425 za uříznutí šachtové roury</t>
  </si>
  <si>
    <t>562152294</t>
  </si>
  <si>
    <t>894812261</t>
  </si>
  <si>
    <t>Revizní a čistící šachta z PP DN 425 poklop litinový s teleskopickou rourou pro zatížení 12,5 t</t>
  </si>
  <si>
    <t>1971469817</t>
  </si>
  <si>
    <t>877265271</t>
  </si>
  <si>
    <t>Montáž lapače střešních splavenin z tvrdého PVC-systém KG DN 100</t>
  </si>
  <si>
    <t>-1243380629</t>
  </si>
  <si>
    <t>693112900</t>
  </si>
  <si>
    <t>geotextilie drenážní 1400 g/m2</t>
  </si>
  <si>
    <t>-884806680</t>
  </si>
  <si>
    <t>2*48</t>
  </si>
  <si>
    <t>286112250</t>
  </si>
  <si>
    <t>trubka drenážní flexibilní D 160 mm</t>
  </si>
  <si>
    <t>-1527777808</t>
  </si>
  <si>
    <t>998</t>
  </si>
  <si>
    <t>Přesun hmot</t>
  </si>
  <si>
    <t>Přesun hmot pro trubní vedení z trub z plastických hmot otevřený výkop</t>
  </si>
  <si>
    <t>854738781</t>
  </si>
  <si>
    <t>721</t>
  </si>
  <si>
    <t>Zdravotechnika - vnitřní kanalizace</t>
  </si>
  <si>
    <t>721242116</t>
  </si>
  <si>
    <t>Lapač střešních splavenin z PP se zápachovou klapkou a lapacím košem DN 125</t>
  </si>
  <si>
    <t>965835988</t>
  </si>
  <si>
    <t>SO 05-6 - Ostatní a vedlejší rozpočtové náklady</t>
  </si>
  <si>
    <t>OST - Ostatní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</si>
  <si>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</si>
  <si>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</si>
  <si>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</si>
  <si>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</si>
  <si>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OST</t>
  </si>
  <si>
    <t>Ostatní</t>
  </si>
  <si>
    <t>013254000</t>
  </si>
  <si>
    <t>Dokumentace skutečného provedení stavby</t>
  </si>
  <si>
    <t>512</t>
  </si>
  <si>
    <t>1067403185</t>
  </si>
  <si>
    <t>VRN</t>
  </si>
  <si>
    <t>Vedlejší rozpočtové náklady</t>
  </si>
  <si>
    <t>VRN3</t>
  </si>
  <si>
    <t>Zařízení staveniště</t>
  </si>
  <si>
    <t>032002000</t>
  </si>
  <si>
    <t>Hlavní tituly průvodních činností a nákladů zařízení staveniště vybavení staveniště</t>
  </si>
  <si>
    <t>1024</t>
  </si>
  <si>
    <t>642460003</t>
  </si>
  <si>
    <t>034002000</t>
  </si>
  <si>
    <t>Hlavní tituly průvodních činností a nákladů zařízení staveniště zabezpečení staveniště</t>
  </si>
  <si>
    <t>1716303132</t>
  </si>
  <si>
    <t>039002000</t>
  </si>
  <si>
    <t>Hlavní tituly průvodních činností a nákladů zařízení staveniště zrušení zařízení staveniště</t>
  </si>
  <si>
    <t>-1112800609</t>
  </si>
  <si>
    <t>VRN4</t>
  </si>
  <si>
    <t>Inženýrská činnost</t>
  </si>
  <si>
    <t>045002000</t>
  </si>
  <si>
    <t>Hlavní tituly průvodních činností a nákladů inženýrská činnost kompletační a koordinační činnost</t>
  </si>
  <si>
    <t>-219355285</t>
  </si>
  <si>
    <t>VRN7</t>
  </si>
  <si>
    <t>Provozní vlivy</t>
  </si>
  <si>
    <t>071002000</t>
  </si>
  <si>
    <t>Hlavní tituly průvodních činností a nákladů provozní vlivy provoz investora, třetích osob</t>
  </si>
  <si>
    <t>-992945690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</si>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</sst>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5" t="s">
        <v>16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29"/>
      <c r="AQ5" s="31"/>
      <c r="BE5" s="353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7" t="s">
        <v>19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29"/>
      <c r="AQ6" s="31"/>
      <c r="BE6" s="354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54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54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4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354"/>
      <c r="BS10" s="24" t="s">
        <v>20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354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4"/>
      <c r="BS12" s="24" t="s">
        <v>20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354"/>
      <c r="BS13" s="24" t="s">
        <v>20</v>
      </c>
    </row>
    <row r="14" spans="2:71" ht="13.5">
      <c r="B14" s="28"/>
      <c r="C14" s="29"/>
      <c r="D14" s="29"/>
      <c r="E14" s="358" t="s">
        <v>36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54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4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22</v>
      </c>
      <c r="AO16" s="29"/>
      <c r="AP16" s="29"/>
      <c r="AQ16" s="31"/>
      <c r="BE16" s="354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22</v>
      </c>
      <c r="AO17" s="29"/>
      <c r="AP17" s="29"/>
      <c r="AQ17" s="31"/>
      <c r="BE17" s="354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4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4"/>
      <c r="BS19" s="24" t="s">
        <v>8</v>
      </c>
    </row>
    <row r="20" spans="2:71" ht="22.5" customHeight="1">
      <c r="B20" s="28"/>
      <c r="C20" s="29"/>
      <c r="D20" s="29"/>
      <c r="E20" s="360" t="s">
        <v>22</v>
      </c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29"/>
      <c r="AP20" s="29"/>
      <c r="AQ20" s="31"/>
      <c r="BE20" s="354"/>
      <c r="BS20" s="24" t="s">
        <v>39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4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4"/>
    </row>
    <row r="23" spans="2:57" s="1" customFormat="1" ht="25.9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1">
        <f>ROUND(AG51,2)</f>
        <v>0</v>
      </c>
      <c r="AL23" s="362"/>
      <c r="AM23" s="362"/>
      <c r="AN23" s="362"/>
      <c r="AO23" s="362"/>
      <c r="AP23" s="42"/>
      <c r="AQ23" s="45"/>
      <c r="BE23" s="35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3" t="s">
        <v>42</v>
      </c>
      <c r="M25" s="363"/>
      <c r="N25" s="363"/>
      <c r="O25" s="363"/>
      <c r="P25" s="42"/>
      <c r="Q25" s="42"/>
      <c r="R25" s="42"/>
      <c r="S25" s="42"/>
      <c r="T25" s="42"/>
      <c r="U25" s="42"/>
      <c r="V25" s="42"/>
      <c r="W25" s="363" t="s">
        <v>43</v>
      </c>
      <c r="X25" s="363"/>
      <c r="Y25" s="363"/>
      <c r="Z25" s="363"/>
      <c r="AA25" s="363"/>
      <c r="AB25" s="363"/>
      <c r="AC25" s="363"/>
      <c r="AD25" s="363"/>
      <c r="AE25" s="363"/>
      <c r="AF25" s="42"/>
      <c r="AG25" s="42"/>
      <c r="AH25" s="42"/>
      <c r="AI25" s="42"/>
      <c r="AJ25" s="42"/>
      <c r="AK25" s="363" t="s">
        <v>44</v>
      </c>
      <c r="AL25" s="363"/>
      <c r="AM25" s="363"/>
      <c r="AN25" s="363"/>
      <c r="AO25" s="363"/>
      <c r="AP25" s="42"/>
      <c r="AQ25" s="45"/>
      <c r="BE25" s="354"/>
    </row>
    <row r="26" spans="2:57" s="2" customFormat="1" ht="14.45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64">
        <v>0.21</v>
      </c>
      <c r="M26" s="365"/>
      <c r="N26" s="365"/>
      <c r="O26" s="365"/>
      <c r="P26" s="48"/>
      <c r="Q26" s="48"/>
      <c r="R26" s="48"/>
      <c r="S26" s="48"/>
      <c r="T26" s="48"/>
      <c r="U26" s="48"/>
      <c r="V26" s="48"/>
      <c r="W26" s="366">
        <f>ROUND(AZ51,2)</f>
        <v>0</v>
      </c>
      <c r="X26" s="365"/>
      <c r="Y26" s="365"/>
      <c r="Z26" s="365"/>
      <c r="AA26" s="365"/>
      <c r="AB26" s="365"/>
      <c r="AC26" s="365"/>
      <c r="AD26" s="365"/>
      <c r="AE26" s="365"/>
      <c r="AF26" s="48"/>
      <c r="AG26" s="48"/>
      <c r="AH26" s="48"/>
      <c r="AI26" s="48"/>
      <c r="AJ26" s="48"/>
      <c r="AK26" s="366">
        <f>ROUND(AV51,2)</f>
        <v>0</v>
      </c>
      <c r="AL26" s="365"/>
      <c r="AM26" s="365"/>
      <c r="AN26" s="365"/>
      <c r="AO26" s="365"/>
      <c r="AP26" s="48"/>
      <c r="AQ26" s="50"/>
      <c r="BE26" s="354"/>
    </row>
    <row r="27" spans="2:57" s="2" customFormat="1" ht="14.45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64">
        <v>0.15</v>
      </c>
      <c r="M27" s="365"/>
      <c r="N27" s="365"/>
      <c r="O27" s="365"/>
      <c r="P27" s="48"/>
      <c r="Q27" s="48"/>
      <c r="R27" s="48"/>
      <c r="S27" s="48"/>
      <c r="T27" s="48"/>
      <c r="U27" s="48"/>
      <c r="V27" s="48"/>
      <c r="W27" s="366">
        <f>ROUND(BA51,2)</f>
        <v>0</v>
      </c>
      <c r="X27" s="365"/>
      <c r="Y27" s="365"/>
      <c r="Z27" s="365"/>
      <c r="AA27" s="365"/>
      <c r="AB27" s="365"/>
      <c r="AC27" s="365"/>
      <c r="AD27" s="365"/>
      <c r="AE27" s="365"/>
      <c r="AF27" s="48"/>
      <c r="AG27" s="48"/>
      <c r="AH27" s="48"/>
      <c r="AI27" s="48"/>
      <c r="AJ27" s="48"/>
      <c r="AK27" s="366">
        <f>ROUND(AW51,2)</f>
        <v>0</v>
      </c>
      <c r="AL27" s="365"/>
      <c r="AM27" s="365"/>
      <c r="AN27" s="365"/>
      <c r="AO27" s="365"/>
      <c r="AP27" s="48"/>
      <c r="AQ27" s="50"/>
      <c r="BE27" s="354"/>
    </row>
    <row r="28" spans="2:57" s="2" customFormat="1" ht="14.45" customHeight="1" hidden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64">
        <v>0.21</v>
      </c>
      <c r="M28" s="365"/>
      <c r="N28" s="365"/>
      <c r="O28" s="365"/>
      <c r="P28" s="48"/>
      <c r="Q28" s="48"/>
      <c r="R28" s="48"/>
      <c r="S28" s="48"/>
      <c r="T28" s="48"/>
      <c r="U28" s="48"/>
      <c r="V28" s="48"/>
      <c r="W28" s="366">
        <f>ROUND(BB51,2)</f>
        <v>0</v>
      </c>
      <c r="X28" s="365"/>
      <c r="Y28" s="365"/>
      <c r="Z28" s="365"/>
      <c r="AA28" s="365"/>
      <c r="AB28" s="365"/>
      <c r="AC28" s="365"/>
      <c r="AD28" s="365"/>
      <c r="AE28" s="365"/>
      <c r="AF28" s="48"/>
      <c r="AG28" s="48"/>
      <c r="AH28" s="48"/>
      <c r="AI28" s="48"/>
      <c r="AJ28" s="48"/>
      <c r="AK28" s="366">
        <v>0</v>
      </c>
      <c r="AL28" s="365"/>
      <c r="AM28" s="365"/>
      <c r="AN28" s="365"/>
      <c r="AO28" s="365"/>
      <c r="AP28" s="48"/>
      <c r="AQ28" s="50"/>
      <c r="BE28" s="354"/>
    </row>
    <row r="29" spans="2:57" s="2" customFormat="1" ht="14.45" customHeight="1" hidden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64">
        <v>0.15</v>
      </c>
      <c r="M29" s="365"/>
      <c r="N29" s="365"/>
      <c r="O29" s="365"/>
      <c r="P29" s="48"/>
      <c r="Q29" s="48"/>
      <c r="R29" s="48"/>
      <c r="S29" s="48"/>
      <c r="T29" s="48"/>
      <c r="U29" s="48"/>
      <c r="V29" s="48"/>
      <c r="W29" s="366">
        <f>ROUND(BC51,2)</f>
        <v>0</v>
      </c>
      <c r="X29" s="365"/>
      <c r="Y29" s="365"/>
      <c r="Z29" s="365"/>
      <c r="AA29" s="365"/>
      <c r="AB29" s="365"/>
      <c r="AC29" s="365"/>
      <c r="AD29" s="365"/>
      <c r="AE29" s="365"/>
      <c r="AF29" s="48"/>
      <c r="AG29" s="48"/>
      <c r="AH29" s="48"/>
      <c r="AI29" s="48"/>
      <c r="AJ29" s="48"/>
      <c r="AK29" s="366">
        <v>0</v>
      </c>
      <c r="AL29" s="365"/>
      <c r="AM29" s="365"/>
      <c r="AN29" s="365"/>
      <c r="AO29" s="365"/>
      <c r="AP29" s="48"/>
      <c r="AQ29" s="50"/>
      <c r="BE29" s="354"/>
    </row>
    <row r="30" spans="2:57" s="2" customFormat="1" ht="14.45" customHeight="1" hidden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64">
        <v>0</v>
      </c>
      <c r="M30" s="365"/>
      <c r="N30" s="365"/>
      <c r="O30" s="365"/>
      <c r="P30" s="48"/>
      <c r="Q30" s="48"/>
      <c r="R30" s="48"/>
      <c r="S30" s="48"/>
      <c r="T30" s="48"/>
      <c r="U30" s="48"/>
      <c r="V30" s="48"/>
      <c r="W30" s="366">
        <f>ROUND(BD51,2)</f>
        <v>0</v>
      </c>
      <c r="X30" s="365"/>
      <c r="Y30" s="365"/>
      <c r="Z30" s="365"/>
      <c r="AA30" s="365"/>
      <c r="AB30" s="365"/>
      <c r="AC30" s="365"/>
      <c r="AD30" s="365"/>
      <c r="AE30" s="365"/>
      <c r="AF30" s="48"/>
      <c r="AG30" s="48"/>
      <c r="AH30" s="48"/>
      <c r="AI30" s="48"/>
      <c r="AJ30" s="48"/>
      <c r="AK30" s="366">
        <v>0</v>
      </c>
      <c r="AL30" s="365"/>
      <c r="AM30" s="365"/>
      <c r="AN30" s="365"/>
      <c r="AO30" s="365"/>
      <c r="AP30" s="48"/>
      <c r="AQ30" s="50"/>
      <c r="BE30" s="35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4"/>
    </row>
    <row r="32" spans="2:57" s="1" customFormat="1" ht="25.9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67" t="s">
        <v>53</v>
      </c>
      <c r="Y32" s="368"/>
      <c r="Z32" s="368"/>
      <c r="AA32" s="368"/>
      <c r="AB32" s="368"/>
      <c r="AC32" s="53"/>
      <c r="AD32" s="53"/>
      <c r="AE32" s="53"/>
      <c r="AF32" s="53"/>
      <c r="AG32" s="53"/>
      <c r="AH32" s="53"/>
      <c r="AI32" s="53"/>
      <c r="AJ32" s="53"/>
      <c r="AK32" s="369">
        <f>SUM(AK23:AK30)</f>
        <v>0</v>
      </c>
      <c r="AL32" s="368"/>
      <c r="AM32" s="368"/>
      <c r="AN32" s="368"/>
      <c r="AO32" s="370"/>
      <c r="AP32" s="51"/>
      <c r="AQ32" s="55"/>
      <c r="BE32" s="35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JP134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1" t="str">
        <f>K6</f>
        <v>Modernizace provozu Dykových školek,Křtiny ,II.etapa</v>
      </c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Křtiny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73" t="str">
        <f>IF(AN8="","",AN8)</f>
        <v>17. 1. 2017</v>
      </c>
      <c r="AN44" s="373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Mendelova univerzita Brno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374" t="str">
        <f>IF(E17="","",E17)</f>
        <v>Zahrada Olomouc</v>
      </c>
      <c r="AN46" s="374"/>
      <c r="AO46" s="374"/>
      <c r="AP46" s="374"/>
      <c r="AQ46" s="63"/>
      <c r="AR46" s="61"/>
      <c r="AS46" s="375" t="s">
        <v>55</v>
      </c>
      <c r="AT46" s="376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7"/>
      <c r="AT47" s="378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9"/>
      <c r="AT48" s="380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81" t="s">
        <v>56</v>
      </c>
      <c r="D49" s="382"/>
      <c r="E49" s="382"/>
      <c r="F49" s="382"/>
      <c r="G49" s="382"/>
      <c r="H49" s="79"/>
      <c r="I49" s="383" t="s">
        <v>57</v>
      </c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4" t="s">
        <v>58</v>
      </c>
      <c r="AH49" s="382"/>
      <c r="AI49" s="382"/>
      <c r="AJ49" s="382"/>
      <c r="AK49" s="382"/>
      <c r="AL49" s="382"/>
      <c r="AM49" s="382"/>
      <c r="AN49" s="383" t="s">
        <v>59</v>
      </c>
      <c r="AO49" s="382"/>
      <c r="AP49" s="382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8">
        <f>ROUND(SUM(AG52:AG57),2)</f>
        <v>0</v>
      </c>
      <c r="AH51" s="388"/>
      <c r="AI51" s="388"/>
      <c r="AJ51" s="388"/>
      <c r="AK51" s="388"/>
      <c r="AL51" s="388"/>
      <c r="AM51" s="388"/>
      <c r="AN51" s="389">
        <f aca="true" t="shared" si="0" ref="AN51:AN57">SUM(AG51,AT51)</f>
        <v>0</v>
      </c>
      <c r="AO51" s="389"/>
      <c r="AP51" s="389"/>
      <c r="AQ51" s="89" t="s">
        <v>22</v>
      </c>
      <c r="AR51" s="71"/>
      <c r="AS51" s="90">
        <f>ROUND(SUM(AS52:AS57),2)</f>
        <v>0</v>
      </c>
      <c r="AT51" s="91">
        <f aca="true" t="shared" si="1" ref="AT51:AT57">ROUND(SUM(AV51:AW51),2)</f>
        <v>0</v>
      </c>
      <c r="AU51" s="92">
        <f>ROUND(SUM(AU52:AU57),5)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ROUND(SUM(AZ52:AZ57),2)</f>
        <v>0</v>
      </c>
      <c r="BA51" s="91">
        <f>ROUND(SUM(BA52:BA57),2)</f>
        <v>0</v>
      </c>
      <c r="BB51" s="91">
        <f>ROUND(SUM(BB52:BB57),2)</f>
        <v>0</v>
      </c>
      <c r="BC51" s="91">
        <f>ROUND(SUM(BC52:BC57),2)</f>
        <v>0</v>
      </c>
      <c r="BD51" s="93">
        <f>ROUND(SUM(BD52:BD57),2)</f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22</v>
      </c>
    </row>
    <row r="52" spans="1:91" s="5" customFormat="1" ht="22.5" customHeight="1">
      <c r="A52" s="96" t="s">
        <v>79</v>
      </c>
      <c r="B52" s="97"/>
      <c r="C52" s="98"/>
      <c r="D52" s="387" t="s">
        <v>80</v>
      </c>
      <c r="E52" s="387"/>
      <c r="F52" s="387"/>
      <c r="G52" s="387"/>
      <c r="H52" s="387"/>
      <c r="I52" s="99"/>
      <c r="J52" s="387" t="s">
        <v>81</v>
      </c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5">
        <f>'SO 05-1 - Manipulační hal...'!J27</f>
        <v>0</v>
      </c>
      <c r="AH52" s="386"/>
      <c r="AI52" s="386"/>
      <c r="AJ52" s="386"/>
      <c r="AK52" s="386"/>
      <c r="AL52" s="386"/>
      <c r="AM52" s="386"/>
      <c r="AN52" s="385">
        <f t="shared" si="0"/>
        <v>0</v>
      </c>
      <c r="AO52" s="386"/>
      <c r="AP52" s="386"/>
      <c r="AQ52" s="100" t="s">
        <v>82</v>
      </c>
      <c r="AR52" s="101"/>
      <c r="AS52" s="102">
        <v>0</v>
      </c>
      <c r="AT52" s="103">
        <f t="shared" si="1"/>
        <v>0</v>
      </c>
      <c r="AU52" s="104">
        <f>'SO 05-1 - Manipulační hal...'!P94</f>
        <v>0</v>
      </c>
      <c r="AV52" s="103">
        <f>'SO 05-1 - Manipulační hal...'!J30</f>
        <v>0</v>
      </c>
      <c r="AW52" s="103">
        <f>'SO 05-1 - Manipulační hal...'!J31</f>
        <v>0</v>
      </c>
      <c r="AX52" s="103">
        <f>'SO 05-1 - Manipulační hal...'!J32</f>
        <v>0</v>
      </c>
      <c r="AY52" s="103">
        <f>'SO 05-1 - Manipulační hal...'!J33</f>
        <v>0</v>
      </c>
      <c r="AZ52" s="103">
        <f>'SO 05-1 - Manipulační hal...'!F30</f>
        <v>0</v>
      </c>
      <c r="BA52" s="103">
        <f>'SO 05-1 - Manipulační hal...'!F31</f>
        <v>0</v>
      </c>
      <c r="BB52" s="103">
        <f>'SO 05-1 - Manipulační hal...'!F32</f>
        <v>0</v>
      </c>
      <c r="BC52" s="103">
        <f>'SO 05-1 - Manipulační hal...'!F33</f>
        <v>0</v>
      </c>
      <c r="BD52" s="105">
        <f>'SO 05-1 - Manipulační hal...'!F34</f>
        <v>0</v>
      </c>
      <c r="BT52" s="106" t="s">
        <v>24</v>
      </c>
      <c r="BV52" s="106" t="s">
        <v>77</v>
      </c>
      <c r="BW52" s="106" t="s">
        <v>83</v>
      </c>
      <c r="BX52" s="106" t="s">
        <v>7</v>
      </c>
      <c r="CL52" s="106" t="s">
        <v>22</v>
      </c>
      <c r="CM52" s="106" t="s">
        <v>84</v>
      </c>
    </row>
    <row r="53" spans="1:91" s="5" customFormat="1" ht="22.5" customHeight="1">
      <c r="A53" s="96" t="s">
        <v>79</v>
      </c>
      <c r="B53" s="97"/>
      <c r="C53" s="98"/>
      <c r="D53" s="387" t="s">
        <v>85</v>
      </c>
      <c r="E53" s="387"/>
      <c r="F53" s="387"/>
      <c r="G53" s="387"/>
      <c r="H53" s="387"/>
      <c r="I53" s="99"/>
      <c r="J53" s="387" t="s">
        <v>86</v>
      </c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5">
        <f>'SO 05-2 - Vytápění'!J27</f>
        <v>0</v>
      </c>
      <c r="AH53" s="386"/>
      <c r="AI53" s="386"/>
      <c r="AJ53" s="386"/>
      <c r="AK53" s="386"/>
      <c r="AL53" s="386"/>
      <c r="AM53" s="386"/>
      <c r="AN53" s="385">
        <f t="shared" si="0"/>
        <v>0</v>
      </c>
      <c r="AO53" s="386"/>
      <c r="AP53" s="386"/>
      <c r="AQ53" s="100" t="s">
        <v>82</v>
      </c>
      <c r="AR53" s="101"/>
      <c r="AS53" s="102">
        <v>0</v>
      </c>
      <c r="AT53" s="103">
        <f t="shared" si="1"/>
        <v>0</v>
      </c>
      <c r="AU53" s="104">
        <f>'SO 05-2 - Vytápění'!P78</f>
        <v>0</v>
      </c>
      <c r="AV53" s="103">
        <f>'SO 05-2 - Vytápění'!J30</f>
        <v>0</v>
      </c>
      <c r="AW53" s="103">
        <f>'SO 05-2 - Vytápění'!J31</f>
        <v>0</v>
      </c>
      <c r="AX53" s="103">
        <f>'SO 05-2 - Vytápění'!J32</f>
        <v>0</v>
      </c>
      <c r="AY53" s="103">
        <f>'SO 05-2 - Vytápění'!J33</f>
        <v>0</v>
      </c>
      <c r="AZ53" s="103">
        <f>'SO 05-2 - Vytápění'!F30</f>
        <v>0</v>
      </c>
      <c r="BA53" s="103">
        <f>'SO 05-2 - Vytápění'!F31</f>
        <v>0</v>
      </c>
      <c r="BB53" s="103">
        <f>'SO 05-2 - Vytápění'!F32</f>
        <v>0</v>
      </c>
      <c r="BC53" s="103">
        <f>'SO 05-2 - Vytápění'!F33</f>
        <v>0</v>
      </c>
      <c r="BD53" s="105">
        <f>'SO 05-2 - Vytápění'!F34</f>
        <v>0</v>
      </c>
      <c r="BT53" s="106" t="s">
        <v>24</v>
      </c>
      <c r="BV53" s="106" t="s">
        <v>77</v>
      </c>
      <c r="BW53" s="106" t="s">
        <v>87</v>
      </c>
      <c r="BX53" s="106" t="s">
        <v>7</v>
      </c>
      <c r="CL53" s="106" t="s">
        <v>22</v>
      </c>
      <c r="CM53" s="106" t="s">
        <v>84</v>
      </c>
    </row>
    <row r="54" spans="1:91" s="5" customFormat="1" ht="22.5" customHeight="1">
      <c r="A54" s="96" t="s">
        <v>79</v>
      </c>
      <c r="B54" s="97"/>
      <c r="C54" s="98"/>
      <c r="D54" s="387" t="s">
        <v>88</v>
      </c>
      <c r="E54" s="387"/>
      <c r="F54" s="387"/>
      <c r="G54" s="387"/>
      <c r="H54" s="387"/>
      <c r="I54" s="99"/>
      <c r="J54" s="387" t="s">
        <v>89</v>
      </c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5">
        <f>'SO 05-3 - Silnoproudá ele...'!J27</f>
        <v>0</v>
      </c>
      <c r="AH54" s="386"/>
      <c r="AI54" s="386"/>
      <c r="AJ54" s="386"/>
      <c r="AK54" s="386"/>
      <c r="AL54" s="386"/>
      <c r="AM54" s="386"/>
      <c r="AN54" s="385">
        <f t="shared" si="0"/>
        <v>0</v>
      </c>
      <c r="AO54" s="386"/>
      <c r="AP54" s="386"/>
      <c r="AQ54" s="100" t="s">
        <v>82</v>
      </c>
      <c r="AR54" s="101"/>
      <c r="AS54" s="102">
        <v>0</v>
      </c>
      <c r="AT54" s="103">
        <f t="shared" si="1"/>
        <v>0</v>
      </c>
      <c r="AU54" s="104">
        <f>'SO 05-3 - Silnoproudá ele...'!P79</f>
        <v>0</v>
      </c>
      <c r="AV54" s="103">
        <f>'SO 05-3 - Silnoproudá ele...'!J30</f>
        <v>0</v>
      </c>
      <c r="AW54" s="103">
        <f>'SO 05-3 - Silnoproudá ele...'!J31</f>
        <v>0</v>
      </c>
      <c r="AX54" s="103">
        <f>'SO 05-3 - Silnoproudá ele...'!J32</f>
        <v>0</v>
      </c>
      <c r="AY54" s="103">
        <f>'SO 05-3 - Silnoproudá ele...'!J33</f>
        <v>0</v>
      </c>
      <c r="AZ54" s="103">
        <f>'SO 05-3 - Silnoproudá ele...'!F30</f>
        <v>0</v>
      </c>
      <c r="BA54" s="103">
        <f>'SO 05-3 - Silnoproudá ele...'!F31</f>
        <v>0</v>
      </c>
      <c r="BB54" s="103">
        <f>'SO 05-3 - Silnoproudá ele...'!F32</f>
        <v>0</v>
      </c>
      <c r="BC54" s="103">
        <f>'SO 05-3 - Silnoproudá ele...'!F33</f>
        <v>0</v>
      </c>
      <c r="BD54" s="105">
        <f>'SO 05-3 - Silnoproudá ele...'!F34</f>
        <v>0</v>
      </c>
      <c r="BT54" s="106" t="s">
        <v>24</v>
      </c>
      <c r="BV54" s="106" t="s">
        <v>77</v>
      </c>
      <c r="BW54" s="106" t="s">
        <v>90</v>
      </c>
      <c r="BX54" s="106" t="s">
        <v>7</v>
      </c>
      <c r="CL54" s="106" t="s">
        <v>22</v>
      </c>
      <c r="CM54" s="106" t="s">
        <v>84</v>
      </c>
    </row>
    <row r="55" spans="1:91" s="5" customFormat="1" ht="22.5" customHeight="1">
      <c r="A55" s="96" t="s">
        <v>79</v>
      </c>
      <c r="B55" s="97"/>
      <c r="C55" s="98"/>
      <c r="D55" s="387" t="s">
        <v>91</v>
      </c>
      <c r="E55" s="387"/>
      <c r="F55" s="387"/>
      <c r="G55" s="387"/>
      <c r="H55" s="387"/>
      <c r="I55" s="99"/>
      <c r="J55" s="387" t="s">
        <v>92</v>
      </c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5">
        <f>'SO 05-4 - Přípojka vody'!J27</f>
        <v>0</v>
      </c>
      <c r="AH55" s="386"/>
      <c r="AI55" s="386"/>
      <c r="AJ55" s="386"/>
      <c r="AK55" s="386"/>
      <c r="AL55" s="386"/>
      <c r="AM55" s="386"/>
      <c r="AN55" s="385">
        <f t="shared" si="0"/>
        <v>0</v>
      </c>
      <c r="AO55" s="386"/>
      <c r="AP55" s="386"/>
      <c r="AQ55" s="100" t="s">
        <v>82</v>
      </c>
      <c r="AR55" s="101"/>
      <c r="AS55" s="102">
        <v>0</v>
      </c>
      <c r="AT55" s="103">
        <f t="shared" si="1"/>
        <v>0</v>
      </c>
      <c r="AU55" s="104">
        <f>'SO 05-4 - Přípojka vody'!P83</f>
        <v>0</v>
      </c>
      <c r="AV55" s="103">
        <f>'SO 05-4 - Přípojka vody'!J30</f>
        <v>0</v>
      </c>
      <c r="AW55" s="103">
        <f>'SO 05-4 - Přípojka vody'!J31</f>
        <v>0</v>
      </c>
      <c r="AX55" s="103">
        <f>'SO 05-4 - Přípojka vody'!J32</f>
        <v>0</v>
      </c>
      <c r="AY55" s="103">
        <f>'SO 05-4 - Přípojka vody'!J33</f>
        <v>0</v>
      </c>
      <c r="AZ55" s="103">
        <f>'SO 05-4 - Přípojka vody'!F30</f>
        <v>0</v>
      </c>
      <c r="BA55" s="103">
        <f>'SO 05-4 - Přípojka vody'!F31</f>
        <v>0</v>
      </c>
      <c r="BB55" s="103">
        <f>'SO 05-4 - Přípojka vody'!F32</f>
        <v>0</v>
      </c>
      <c r="BC55" s="103">
        <f>'SO 05-4 - Přípojka vody'!F33</f>
        <v>0</v>
      </c>
      <c r="BD55" s="105">
        <f>'SO 05-4 - Přípojka vody'!F34</f>
        <v>0</v>
      </c>
      <c r="BT55" s="106" t="s">
        <v>24</v>
      </c>
      <c r="BV55" s="106" t="s">
        <v>77</v>
      </c>
      <c r="BW55" s="106" t="s">
        <v>93</v>
      </c>
      <c r="BX55" s="106" t="s">
        <v>7</v>
      </c>
      <c r="CL55" s="106" t="s">
        <v>22</v>
      </c>
      <c r="CM55" s="106" t="s">
        <v>84</v>
      </c>
    </row>
    <row r="56" spans="1:91" s="5" customFormat="1" ht="22.5" customHeight="1">
      <c r="A56" s="96" t="s">
        <v>79</v>
      </c>
      <c r="B56" s="97"/>
      <c r="C56" s="98"/>
      <c r="D56" s="387" t="s">
        <v>94</v>
      </c>
      <c r="E56" s="387"/>
      <c r="F56" s="387"/>
      <c r="G56" s="387"/>
      <c r="H56" s="387"/>
      <c r="I56" s="99"/>
      <c r="J56" s="387" t="s">
        <v>95</v>
      </c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5">
        <f>'SO 05-5 - Dešťová kanalizace'!J27</f>
        <v>0</v>
      </c>
      <c r="AH56" s="386"/>
      <c r="AI56" s="386"/>
      <c r="AJ56" s="386"/>
      <c r="AK56" s="386"/>
      <c r="AL56" s="386"/>
      <c r="AM56" s="386"/>
      <c r="AN56" s="385">
        <f t="shared" si="0"/>
        <v>0</v>
      </c>
      <c r="AO56" s="386"/>
      <c r="AP56" s="386"/>
      <c r="AQ56" s="100" t="s">
        <v>82</v>
      </c>
      <c r="AR56" s="101"/>
      <c r="AS56" s="102">
        <v>0</v>
      </c>
      <c r="AT56" s="103">
        <f t="shared" si="1"/>
        <v>0</v>
      </c>
      <c r="AU56" s="104">
        <f>'SO 05-5 - Dešťová kanalizace'!P83</f>
        <v>0</v>
      </c>
      <c r="AV56" s="103">
        <f>'SO 05-5 - Dešťová kanalizace'!J30</f>
        <v>0</v>
      </c>
      <c r="AW56" s="103">
        <f>'SO 05-5 - Dešťová kanalizace'!J31</f>
        <v>0</v>
      </c>
      <c r="AX56" s="103">
        <f>'SO 05-5 - Dešťová kanalizace'!J32</f>
        <v>0</v>
      </c>
      <c r="AY56" s="103">
        <f>'SO 05-5 - Dešťová kanalizace'!J33</f>
        <v>0</v>
      </c>
      <c r="AZ56" s="103">
        <f>'SO 05-5 - Dešťová kanalizace'!F30</f>
        <v>0</v>
      </c>
      <c r="BA56" s="103">
        <f>'SO 05-5 - Dešťová kanalizace'!F31</f>
        <v>0</v>
      </c>
      <c r="BB56" s="103">
        <f>'SO 05-5 - Dešťová kanalizace'!F32</f>
        <v>0</v>
      </c>
      <c r="BC56" s="103">
        <f>'SO 05-5 - Dešťová kanalizace'!F33</f>
        <v>0</v>
      </c>
      <c r="BD56" s="105">
        <f>'SO 05-5 - Dešťová kanalizace'!F34</f>
        <v>0</v>
      </c>
      <c r="BT56" s="106" t="s">
        <v>24</v>
      </c>
      <c r="BV56" s="106" t="s">
        <v>77</v>
      </c>
      <c r="BW56" s="106" t="s">
        <v>96</v>
      </c>
      <c r="BX56" s="106" t="s">
        <v>7</v>
      </c>
      <c r="CL56" s="106" t="s">
        <v>22</v>
      </c>
      <c r="CM56" s="106" t="s">
        <v>84</v>
      </c>
    </row>
    <row r="57" spans="1:91" s="5" customFormat="1" ht="22.5" customHeight="1">
      <c r="A57" s="96" t="s">
        <v>79</v>
      </c>
      <c r="B57" s="97"/>
      <c r="C57" s="98"/>
      <c r="D57" s="387" t="s">
        <v>97</v>
      </c>
      <c r="E57" s="387"/>
      <c r="F57" s="387"/>
      <c r="G57" s="387"/>
      <c r="H57" s="387"/>
      <c r="I57" s="99"/>
      <c r="J57" s="387" t="s">
        <v>98</v>
      </c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5">
        <f>'SO 05-6 - Ostatní a vedle...'!J27</f>
        <v>0</v>
      </c>
      <c r="AH57" s="386"/>
      <c r="AI57" s="386"/>
      <c r="AJ57" s="386"/>
      <c r="AK57" s="386"/>
      <c r="AL57" s="386"/>
      <c r="AM57" s="386"/>
      <c r="AN57" s="385">
        <f t="shared" si="0"/>
        <v>0</v>
      </c>
      <c r="AO57" s="386"/>
      <c r="AP57" s="386"/>
      <c r="AQ57" s="100" t="s">
        <v>82</v>
      </c>
      <c r="AR57" s="101"/>
      <c r="AS57" s="107">
        <v>0</v>
      </c>
      <c r="AT57" s="108">
        <f t="shared" si="1"/>
        <v>0</v>
      </c>
      <c r="AU57" s="109">
        <f>'SO 05-6 - Ostatní a vedle...'!P81</f>
        <v>0</v>
      </c>
      <c r="AV57" s="108">
        <f>'SO 05-6 - Ostatní a vedle...'!J30</f>
        <v>0</v>
      </c>
      <c r="AW57" s="108">
        <f>'SO 05-6 - Ostatní a vedle...'!J31</f>
        <v>0</v>
      </c>
      <c r="AX57" s="108">
        <f>'SO 05-6 - Ostatní a vedle...'!J32</f>
        <v>0</v>
      </c>
      <c r="AY57" s="108">
        <f>'SO 05-6 - Ostatní a vedle...'!J33</f>
        <v>0</v>
      </c>
      <c r="AZ57" s="108">
        <f>'SO 05-6 - Ostatní a vedle...'!F30</f>
        <v>0</v>
      </c>
      <c r="BA57" s="108">
        <f>'SO 05-6 - Ostatní a vedle...'!F31</f>
        <v>0</v>
      </c>
      <c r="BB57" s="108">
        <f>'SO 05-6 - Ostatní a vedle...'!F32</f>
        <v>0</v>
      </c>
      <c r="BC57" s="108">
        <f>'SO 05-6 - Ostatní a vedle...'!F33</f>
        <v>0</v>
      </c>
      <c r="BD57" s="110">
        <f>'SO 05-6 - Ostatní a vedle...'!F34</f>
        <v>0</v>
      </c>
      <c r="BT57" s="106" t="s">
        <v>24</v>
      </c>
      <c r="BV57" s="106" t="s">
        <v>77</v>
      </c>
      <c r="BW57" s="106" t="s">
        <v>99</v>
      </c>
      <c r="BX57" s="106" t="s">
        <v>7</v>
      </c>
      <c r="CL57" s="106" t="s">
        <v>22</v>
      </c>
      <c r="CM57" s="106" t="s">
        <v>84</v>
      </c>
    </row>
    <row r="58" spans="2:44" s="1" customFormat="1" ht="30" customHeight="1">
      <c r="B58" s="4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1"/>
    </row>
    <row r="59" spans="2:44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61"/>
    </row>
  </sheetData>
  <sheetProtection password="CC35" sheet="1" objects="1" scenarios="1" formatCells="0" formatColumns="0" formatRows="0" sort="0" autoFilter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5-1 - Manipulační hal...'!C2" display="/"/>
    <hyperlink ref="A53" location="'SO 05-2 - Vytápění'!C2" display="/"/>
    <hyperlink ref="A54" location="'SO 05-3 - Silnoproudá ele...'!C2" display="/"/>
    <hyperlink ref="A55" location="'SO 05-4 - Přípojka vody'!C2" display="/"/>
    <hyperlink ref="A56" location="'SO 05-5 - Dešťová kanalizace'!C2" display="/"/>
    <hyperlink ref="A57" location="'SO 05-6 - Ostatní a vedle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2:11" s="1" customFormat="1" ht="13.5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3" t="s">
        <v>107</v>
      </c>
      <c r="F9" s="394"/>
      <c r="G9" s="394"/>
      <c r="H9" s="39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ROUND(J94,2)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ROUND(SUM(BE94:BE274),2)</f>
        <v>0</v>
      </c>
      <c r="G30" s="42"/>
      <c r="H30" s="42"/>
      <c r="I30" s="131">
        <v>0.21</v>
      </c>
      <c r="J30" s="130">
        <f>ROUND(ROUND((SUM(BE94:BE274)),2)*I30,2)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ROUND(SUM(BF94:BF274),2)</f>
        <v>0</v>
      </c>
      <c r="G31" s="42"/>
      <c r="H31" s="42"/>
      <c r="I31" s="131">
        <v>0.15</v>
      </c>
      <c r="J31" s="130">
        <f>ROUND(ROUND((SUM(BF94:BF274)),2)*I31,2)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ROUND(SUM(BG94:BG274),2)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ROUND(SUM(BH94:BH274),2)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ROUND(SUM(BI94:BI274),2)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05-1 - Manipulační hala a kolna- stavební část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Křtiny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>Mendelova univerzita Brno</v>
      </c>
      <c r="G51" s="42"/>
      <c r="H51" s="42"/>
      <c r="I51" s="119" t="s">
        <v>37</v>
      </c>
      <c r="J51" s="35" t="str">
        <f>E21</f>
        <v>Zahrada Olomouc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J94</f>
        <v>0</v>
      </c>
      <c r="K56" s="45"/>
      <c r="AU56" s="24" t="s">
        <v>112</v>
      </c>
    </row>
    <row r="57" spans="2:11" s="7" customFormat="1" ht="24.95" customHeight="1">
      <c r="B57" s="149"/>
      <c r="C57" s="150"/>
      <c r="D57" s="151" t="s">
        <v>113</v>
      </c>
      <c r="E57" s="152"/>
      <c r="F57" s="152"/>
      <c r="G57" s="152"/>
      <c r="H57" s="152"/>
      <c r="I57" s="153"/>
      <c r="J57" s="154">
        <f>J95</f>
        <v>0</v>
      </c>
      <c r="K57" s="155"/>
    </row>
    <row r="58" spans="2:11" s="8" customFormat="1" ht="19.9" customHeight="1">
      <c r="B58" s="156"/>
      <c r="C58" s="157"/>
      <c r="D58" s="158" t="s">
        <v>114</v>
      </c>
      <c r="E58" s="159"/>
      <c r="F58" s="159"/>
      <c r="G58" s="159"/>
      <c r="H58" s="159"/>
      <c r="I58" s="160"/>
      <c r="J58" s="161">
        <f>J96</f>
        <v>0</v>
      </c>
      <c r="K58" s="162"/>
    </row>
    <row r="59" spans="2:11" s="8" customFormat="1" ht="19.9" customHeight="1">
      <c r="B59" s="156"/>
      <c r="C59" s="157"/>
      <c r="D59" s="158" t="s">
        <v>115</v>
      </c>
      <c r="E59" s="159"/>
      <c r="F59" s="159"/>
      <c r="G59" s="159"/>
      <c r="H59" s="159"/>
      <c r="I59" s="160"/>
      <c r="J59" s="161">
        <f>J115</f>
        <v>0</v>
      </c>
      <c r="K59" s="162"/>
    </row>
    <row r="60" spans="2:11" s="8" customFormat="1" ht="19.9" customHeight="1">
      <c r="B60" s="156"/>
      <c r="C60" s="157"/>
      <c r="D60" s="158" t="s">
        <v>116</v>
      </c>
      <c r="E60" s="159"/>
      <c r="F60" s="159"/>
      <c r="G60" s="159"/>
      <c r="H60" s="159"/>
      <c r="I60" s="160"/>
      <c r="J60" s="161">
        <f>J146</f>
        <v>0</v>
      </c>
      <c r="K60" s="162"/>
    </row>
    <row r="61" spans="2:11" s="8" customFormat="1" ht="19.9" customHeight="1">
      <c r="B61" s="156"/>
      <c r="C61" s="157"/>
      <c r="D61" s="158" t="s">
        <v>117</v>
      </c>
      <c r="E61" s="159"/>
      <c r="F61" s="159"/>
      <c r="G61" s="159"/>
      <c r="H61" s="159"/>
      <c r="I61" s="160"/>
      <c r="J61" s="161">
        <f>J157</f>
        <v>0</v>
      </c>
      <c r="K61" s="162"/>
    </row>
    <row r="62" spans="2:11" s="8" customFormat="1" ht="19.9" customHeight="1">
      <c r="B62" s="156"/>
      <c r="C62" s="157"/>
      <c r="D62" s="158" t="s">
        <v>118</v>
      </c>
      <c r="E62" s="159"/>
      <c r="F62" s="159"/>
      <c r="G62" s="159"/>
      <c r="H62" s="159"/>
      <c r="I62" s="160"/>
      <c r="J62" s="161">
        <f>J170</f>
        <v>0</v>
      </c>
      <c r="K62" s="162"/>
    </row>
    <row r="63" spans="2:11" s="8" customFormat="1" ht="19.9" customHeight="1">
      <c r="B63" s="156"/>
      <c r="C63" s="157"/>
      <c r="D63" s="158" t="s">
        <v>119</v>
      </c>
      <c r="E63" s="159"/>
      <c r="F63" s="159"/>
      <c r="G63" s="159"/>
      <c r="H63" s="159"/>
      <c r="I63" s="160"/>
      <c r="J63" s="161">
        <f>J173</f>
        <v>0</v>
      </c>
      <c r="K63" s="162"/>
    </row>
    <row r="64" spans="2:11" s="8" customFormat="1" ht="19.9" customHeight="1">
      <c r="B64" s="156"/>
      <c r="C64" s="157"/>
      <c r="D64" s="158" t="s">
        <v>120</v>
      </c>
      <c r="E64" s="159"/>
      <c r="F64" s="159"/>
      <c r="G64" s="159"/>
      <c r="H64" s="159"/>
      <c r="I64" s="160"/>
      <c r="J64" s="161">
        <f>J176</f>
        <v>0</v>
      </c>
      <c r="K64" s="162"/>
    </row>
    <row r="65" spans="2:11" s="8" customFormat="1" ht="19.9" customHeight="1">
      <c r="B65" s="156"/>
      <c r="C65" s="157"/>
      <c r="D65" s="158" t="s">
        <v>121</v>
      </c>
      <c r="E65" s="159"/>
      <c r="F65" s="159"/>
      <c r="G65" s="159"/>
      <c r="H65" s="159"/>
      <c r="I65" s="160"/>
      <c r="J65" s="161">
        <f>J178</f>
        <v>0</v>
      </c>
      <c r="K65" s="162"/>
    </row>
    <row r="66" spans="2:11" s="8" customFormat="1" ht="19.9" customHeight="1">
      <c r="B66" s="156"/>
      <c r="C66" s="157"/>
      <c r="D66" s="158" t="s">
        <v>122</v>
      </c>
      <c r="E66" s="159"/>
      <c r="F66" s="159"/>
      <c r="G66" s="159"/>
      <c r="H66" s="159"/>
      <c r="I66" s="160"/>
      <c r="J66" s="161">
        <f>J185</f>
        <v>0</v>
      </c>
      <c r="K66" s="162"/>
    </row>
    <row r="67" spans="2:11" s="8" customFormat="1" ht="19.9" customHeight="1">
      <c r="B67" s="156"/>
      <c r="C67" s="157"/>
      <c r="D67" s="158" t="s">
        <v>123</v>
      </c>
      <c r="E67" s="159"/>
      <c r="F67" s="159"/>
      <c r="G67" s="159"/>
      <c r="H67" s="159"/>
      <c r="I67" s="160"/>
      <c r="J67" s="161">
        <f>J228</f>
        <v>0</v>
      </c>
      <c r="K67" s="162"/>
    </row>
    <row r="68" spans="2:11" s="7" customFormat="1" ht="24.95" customHeight="1">
      <c r="B68" s="149"/>
      <c r="C68" s="150"/>
      <c r="D68" s="151" t="s">
        <v>124</v>
      </c>
      <c r="E68" s="152"/>
      <c r="F68" s="152"/>
      <c r="G68" s="152"/>
      <c r="H68" s="152"/>
      <c r="I68" s="153"/>
      <c r="J68" s="154">
        <f>J230</f>
        <v>0</v>
      </c>
      <c r="K68" s="155"/>
    </row>
    <row r="69" spans="2:11" s="8" customFormat="1" ht="19.9" customHeight="1">
      <c r="B69" s="156"/>
      <c r="C69" s="157"/>
      <c r="D69" s="158" t="s">
        <v>125</v>
      </c>
      <c r="E69" s="159"/>
      <c r="F69" s="159"/>
      <c r="G69" s="159"/>
      <c r="H69" s="159"/>
      <c r="I69" s="160"/>
      <c r="J69" s="161">
        <f>J231</f>
        <v>0</v>
      </c>
      <c r="K69" s="162"/>
    </row>
    <row r="70" spans="2:11" s="8" customFormat="1" ht="19.9" customHeight="1">
      <c r="B70" s="156"/>
      <c r="C70" s="157"/>
      <c r="D70" s="158" t="s">
        <v>126</v>
      </c>
      <c r="E70" s="159"/>
      <c r="F70" s="159"/>
      <c r="G70" s="159"/>
      <c r="H70" s="159"/>
      <c r="I70" s="160"/>
      <c r="J70" s="161">
        <f>J234</f>
        <v>0</v>
      </c>
      <c r="K70" s="162"/>
    </row>
    <row r="71" spans="2:11" s="8" customFormat="1" ht="19.9" customHeight="1">
      <c r="B71" s="156"/>
      <c r="C71" s="157"/>
      <c r="D71" s="158" t="s">
        <v>127</v>
      </c>
      <c r="E71" s="159"/>
      <c r="F71" s="159"/>
      <c r="G71" s="159"/>
      <c r="H71" s="159"/>
      <c r="I71" s="160"/>
      <c r="J71" s="161">
        <f>J257</f>
        <v>0</v>
      </c>
      <c r="K71" s="162"/>
    </row>
    <row r="72" spans="2:11" s="8" customFormat="1" ht="19.9" customHeight="1">
      <c r="B72" s="156"/>
      <c r="C72" s="157"/>
      <c r="D72" s="158" t="s">
        <v>128</v>
      </c>
      <c r="E72" s="159"/>
      <c r="F72" s="159"/>
      <c r="G72" s="159"/>
      <c r="H72" s="159"/>
      <c r="I72" s="160"/>
      <c r="J72" s="161">
        <f>J263</f>
        <v>0</v>
      </c>
      <c r="K72" s="162"/>
    </row>
    <row r="73" spans="2:11" s="8" customFormat="1" ht="19.9" customHeight="1">
      <c r="B73" s="156"/>
      <c r="C73" s="157"/>
      <c r="D73" s="158" t="s">
        <v>129</v>
      </c>
      <c r="E73" s="159"/>
      <c r="F73" s="159"/>
      <c r="G73" s="159"/>
      <c r="H73" s="159"/>
      <c r="I73" s="160"/>
      <c r="J73" s="161">
        <f>J268</f>
        <v>0</v>
      </c>
      <c r="K73" s="162"/>
    </row>
    <row r="74" spans="2:11" s="7" customFormat="1" ht="24.95" customHeight="1">
      <c r="B74" s="149"/>
      <c r="C74" s="150"/>
      <c r="D74" s="151" t="s">
        <v>130</v>
      </c>
      <c r="E74" s="152"/>
      <c r="F74" s="152"/>
      <c r="G74" s="152"/>
      <c r="H74" s="152"/>
      <c r="I74" s="153"/>
      <c r="J74" s="154">
        <f>J272</f>
        <v>0</v>
      </c>
      <c r="K74" s="155"/>
    </row>
    <row r="75" spans="2:11" s="1" customFormat="1" ht="21.75" customHeight="1">
      <c r="B75" s="41"/>
      <c r="C75" s="42"/>
      <c r="D75" s="42"/>
      <c r="E75" s="42"/>
      <c r="F75" s="42"/>
      <c r="G75" s="42"/>
      <c r="H75" s="42"/>
      <c r="I75" s="118"/>
      <c r="J75" s="42"/>
      <c r="K75" s="45"/>
    </row>
    <row r="76" spans="2:11" s="1" customFormat="1" ht="6.95" customHeight="1">
      <c r="B76" s="56"/>
      <c r="C76" s="57"/>
      <c r="D76" s="57"/>
      <c r="E76" s="57"/>
      <c r="F76" s="57"/>
      <c r="G76" s="57"/>
      <c r="H76" s="57"/>
      <c r="I76" s="139"/>
      <c r="J76" s="57"/>
      <c r="K76" s="58"/>
    </row>
    <row r="80" spans="2:12" s="1" customFormat="1" ht="6.95" customHeight="1">
      <c r="B80" s="59"/>
      <c r="C80" s="60"/>
      <c r="D80" s="60"/>
      <c r="E80" s="60"/>
      <c r="F80" s="60"/>
      <c r="G80" s="60"/>
      <c r="H80" s="60"/>
      <c r="I80" s="142"/>
      <c r="J80" s="60"/>
      <c r="K80" s="60"/>
      <c r="L80" s="61"/>
    </row>
    <row r="81" spans="2:12" s="1" customFormat="1" ht="36.95" customHeight="1">
      <c r="B81" s="41"/>
      <c r="C81" s="62" t="s">
        <v>131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4.45" customHeight="1">
      <c r="B83" s="41"/>
      <c r="C83" s="65" t="s">
        <v>18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22.5" customHeight="1">
      <c r="B84" s="41"/>
      <c r="C84" s="63"/>
      <c r="D84" s="63"/>
      <c r="E84" s="395" t="str">
        <f>E7</f>
        <v>Modernizace provozu Dykových školek,Křtiny ,II.etapa</v>
      </c>
      <c r="F84" s="396"/>
      <c r="G84" s="396"/>
      <c r="H84" s="396"/>
      <c r="I84" s="163"/>
      <c r="J84" s="63"/>
      <c r="K84" s="63"/>
      <c r="L84" s="61"/>
    </row>
    <row r="85" spans="2:12" s="1" customFormat="1" ht="14.45" customHeight="1">
      <c r="B85" s="41"/>
      <c r="C85" s="65" t="s">
        <v>106</v>
      </c>
      <c r="D85" s="63"/>
      <c r="E85" s="63"/>
      <c r="F85" s="63"/>
      <c r="G85" s="63"/>
      <c r="H85" s="63"/>
      <c r="I85" s="163"/>
      <c r="J85" s="63"/>
      <c r="K85" s="63"/>
      <c r="L85" s="61"/>
    </row>
    <row r="86" spans="2:12" s="1" customFormat="1" ht="23.25" customHeight="1">
      <c r="B86" s="41"/>
      <c r="C86" s="63"/>
      <c r="D86" s="63"/>
      <c r="E86" s="371" t="str">
        <f>E9</f>
        <v>SO 05-1 - Manipulační hala a kolna- stavební část</v>
      </c>
      <c r="F86" s="397"/>
      <c r="G86" s="397"/>
      <c r="H86" s="397"/>
      <c r="I86" s="163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12" s="1" customFormat="1" ht="18" customHeight="1">
      <c r="B88" s="41"/>
      <c r="C88" s="65" t="s">
        <v>25</v>
      </c>
      <c r="D88" s="63"/>
      <c r="E88" s="63"/>
      <c r="F88" s="164" t="str">
        <f>F12</f>
        <v>Křtiny</v>
      </c>
      <c r="G88" s="63"/>
      <c r="H88" s="63"/>
      <c r="I88" s="165" t="s">
        <v>27</v>
      </c>
      <c r="J88" s="73" t="str">
        <f>IF(J12="","",J12)</f>
        <v>17. 1. 2017</v>
      </c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63"/>
      <c r="J89" s="63"/>
      <c r="K89" s="63"/>
      <c r="L89" s="61"/>
    </row>
    <row r="90" spans="2:12" s="1" customFormat="1" ht="13.5">
      <c r="B90" s="41"/>
      <c r="C90" s="65" t="s">
        <v>31</v>
      </c>
      <c r="D90" s="63"/>
      <c r="E90" s="63"/>
      <c r="F90" s="164" t="str">
        <f>E15</f>
        <v>Mendelova univerzita Brno</v>
      </c>
      <c r="G90" s="63"/>
      <c r="H90" s="63"/>
      <c r="I90" s="165" t="s">
        <v>37</v>
      </c>
      <c r="J90" s="164" t="str">
        <f>E21</f>
        <v>Zahrada Olomouc</v>
      </c>
      <c r="K90" s="63"/>
      <c r="L90" s="61"/>
    </row>
    <row r="91" spans="2:12" s="1" customFormat="1" ht="14.45" customHeight="1">
      <c r="B91" s="41"/>
      <c r="C91" s="65" t="s">
        <v>35</v>
      </c>
      <c r="D91" s="63"/>
      <c r="E91" s="63"/>
      <c r="F91" s="164" t="str">
        <f>IF(E18="","",E18)</f>
        <v/>
      </c>
      <c r="G91" s="63"/>
      <c r="H91" s="63"/>
      <c r="I91" s="163"/>
      <c r="J91" s="63"/>
      <c r="K91" s="63"/>
      <c r="L91" s="61"/>
    </row>
    <row r="92" spans="2:12" s="1" customFormat="1" ht="10.35" customHeight="1">
      <c r="B92" s="41"/>
      <c r="C92" s="63"/>
      <c r="D92" s="63"/>
      <c r="E92" s="63"/>
      <c r="F92" s="63"/>
      <c r="G92" s="63"/>
      <c r="H92" s="63"/>
      <c r="I92" s="163"/>
      <c r="J92" s="63"/>
      <c r="K92" s="63"/>
      <c r="L92" s="61"/>
    </row>
    <row r="93" spans="2:20" s="9" customFormat="1" ht="29.25" customHeight="1">
      <c r="B93" s="166"/>
      <c r="C93" s="167" t="s">
        <v>132</v>
      </c>
      <c r="D93" s="168" t="s">
        <v>60</v>
      </c>
      <c r="E93" s="168" t="s">
        <v>56</v>
      </c>
      <c r="F93" s="168" t="s">
        <v>133</v>
      </c>
      <c r="G93" s="168" t="s">
        <v>134</v>
      </c>
      <c r="H93" s="168" t="s">
        <v>135</v>
      </c>
      <c r="I93" s="169" t="s">
        <v>136</v>
      </c>
      <c r="J93" s="168" t="s">
        <v>110</v>
      </c>
      <c r="K93" s="170" t="s">
        <v>137</v>
      </c>
      <c r="L93" s="171"/>
      <c r="M93" s="81" t="s">
        <v>138</v>
      </c>
      <c r="N93" s="82" t="s">
        <v>45</v>
      </c>
      <c r="O93" s="82" t="s">
        <v>139</v>
      </c>
      <c r="P93" s="82" t="s">
        <v>140</v>
      </c>
      <c r="Q93" s="82" t="s">
        <v>141</v>
      </c>
      <c r="R93" s="82" t="s">
        <v>142</v>
      </c>
      <c r="S93" s="82" t="s">
        <v>143</v>
      </c>
      <c r="T93" s="83" t="s">
        <v>144</v>
      </c>
    </row>
    <row r="94" spans="2:63" s="1" customFormat="1" ht="29.25" customHeight="1">
      <c r="B94" s="41"/>
      <c r="C94" s="87" t="s">
        <v>111</v>
      </c>
      <c r="D94" s="63"/>
      <c r="E94" s="63"/>
      <c r="F94" s="63"/>
      <c r="G94" s="63"/>
      <c r="H94" s="63"/>
      <c r="I94" s="163"/>
      <c r="J94" s="172">
        <f>BK94</f>
        <v>0</v>
      </c>
      <c r="K94" s="63"/>
      <c r="L94" s="61"/>
      <c r="M94" s="84"/>
      <c r="N94" s="85"/>
      <c r="O94" s="85"/>
      <c r="P94" s="173">
        <f>P95+P230+P272</f>
        <v>0</v>
      </c>
      <c r="Q94" s="85"/>
      <c r="R94" s="173">
        <f>R95+R230+R272</f>
        <v>267.63602407</v>
      </c>
      <c r="S94" s="85"/>
      <c r="T94" s="174">
        <f>T95+T230+T272</f>
        <v>56.204084</v>
      </c>
      <c r="AT94" s="24" t="s">
        <v>74</v>
      </c>
      <c r="AU94" s="24" t="s">
        <v>112</v>
      </c>
      <c r="BK94" s="175">
        <f>BK95+BK230+BK272</f>
        <v>0</v>
      </c>
    </row>
    <row r="95" spans="2:63" s="10" customFormat="1" ht="37.35" customHeight="1">
      <c r="B95" s="176"/>
      <c r="C95" s="177"/>
      <c r="D95" s="178" t="s">
        <v>74</v>
      </c>
      <c r="E95" s="179" t="s">
        <v>145</v>
      </c>
      <c r="F95" s="179" t="s">
        <v>146</v>
      </c>
      <c r="G95" s="177"/>
      <c r="H95" s="177"/>
      <c r="I95" s="180"/>
      <c r="J95" s="181">
        <f>BK95</f>
        <v>0</v>
      </c>
      <c r="K95" s="177"/>
      <c r="L95" s="182"/>
      <c r="M95" s="183"/>
      <c r="N95" s="184"/>
      <c r="O95" s="184"/>
      <c r="P95" s="185">
        <f>P96+P115+P146+P157+P170+P173+P176+P178+P185+P228</f>
        <v>0</v>
      </c>
      <c r="Q95" s="184"/>
      <c r="R95" s="185">
        <f>R96+R115+R146+R157+R170+R173+R176+R178+R185+R228</f>
        <v>265.66552439000003</v>
      </c>
      <c r="S95" s="184"/>
      <c r="T95" s="186">
        <f>T96+T115+T146+T157+T170+T173+T176+T178+T185+T228</f>
        <v>56.204084</v>
      </c>
      <c r="AR95" s="187" t="s">
        <v>24</v>
      </c>
      <c r="AT95" s="188" t="s">
        <v>74</v>
      </c>
      <c r="AU95" s="188" t="s">
        <v>75</v>
      </c>
      <c r="AY95" s="187" t="s">
        <v>147</v>
      </c>
      <c r="BK95" s="189">
        <f>BK96+BK115+BK146+BK157+BK170+BK173+BK176+BK178+BK185+BK228</f>
        <v>0</v>
      </c>
    </row>
    <row r="96" spans="2:63" s="10" customFormat="1" ht="19.9" customHeight="1">
      <c r="B96" s="176"/>
      <c r="C96" s="177"/>
      <c r="D96" s="190" t="s">
        <v>74</v>
      </c>
      <c r="E96" s="191" t="s">
        <v>24</v>
      </c>
      <c r="F96" s="191" t="s">
        <v>148</v>
      </c>
      <c r="G96" s="177"/>
      <c r="H96" s="177"/>
      <c r="I96" s="180"/>
      <c r="J96" s="192">
        <f>BK96</f>
        <v>0</v>
      </c>
      <c r="K96" s="177"/>
      <c r="L96" s="182"/>
      <c r="M96" s="183"/>
      <c r="N96" s="184"/>
      <c r="O96" s="184"/>
      <c r="P96" s="185">
        <f>SUM(P97:P114)</f>
        <v>0</v>
      </c>
      <c r="Q96" s="184"/>
      <c r="R96" s="185">
        <f>SUM(R97:R114)</f>
        <v>0</v>
      </c>
      <c r="S96" s="184"/>
      <c r="T96" s="186">
        <f>SUM(T97:T114)</f>
        <v>0</v>
      </c>
      <c r="AR96" s="187" t="s">
        <v>24</v>
      </c>
      <c r="AT96" s="188" t="s">
        <v>74</v>
      </c>
      <c r="AU96" s="188" t="s">
        <v>24</v>
      </c>
      <c r="AY96" s="187" t="s">
        <v>147</v>
      </c>
      <c r="BK96" s="189">
        <f>SUM(BK97:BK114)</f>
        <v>0</v>
      </c>
    </row>
    <row r="97" spans="2:65" s="1" customFormat="1" ht="31.5" customHeight="1">
      <c r="B97" s="41"/>
      <c r="C97" s="193" t="s">
        <v>24</v>
      </c>
      <c r="D97" s="193" t="s">
        <v>149</v>
      </c>
      <c r="E97" s="194" t="s">
        <v>150</v>
      </c>
      <c r="F97" s="195" t="s">
        <v>151</v>
      </c>
      <c r="G97" s="196" t="s">
        <v>152</v>
      </c>
      <c r="H97" s="197">
        <v>139.5</v>
      </c>
      <c r="I97" s="198"/>
      <c r="J97" s="199">
        <f>ROUND(I97*H97,2)</f>
        <v>0</v>
      </c>
      <c r="K97" s="195" t="s">
        <v>153</v>
      </c>
      <c r="L97" s="61"/>
      <c r="M97" s="200" t="s">
        <v>22</v>
      </c>
      <c r="N97" s="201" t="s">
        <v>46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4" t="s">
        <v>154</v>
      </c>
      <c r="AT97" s="24" t="s">
        <v>149</v>
      </c>
      <c r="AU97" s="24" t="s">
        <v>84</v>
      </c>
      <c r="AY97" s="24" t="s">
        <v>147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4" t="s">
        <v>24</v>
      </c>
      <c r="BK97" s="204">
        <f>ROUND(I97*H97,2)</f>
        <v>0</v>
      </c>
      <c r="BL97" s="24" t="s">
        <v>154</v>
      </c>
      <c r="BM97" s="24" t="s">
        <v>155</v>
      </c>
    </row>
    <row r="98" spans="2:51" s="11" customFormat="1" ht="13.5">
      <c r="B98" s="205"/>
      <c r="C98" s="206"/>
      <c r="D98" s="207" t="s">
        <v>156</v>
      </c>
      <c r="E98" s="208" t="s">
        <v>22</v>
      </c>
      <c r="F98" s="209" t="s">
        <v>157</v>
      </c>
      <c r="G98" s="206"/>
      <c r="H98" s="210">
        <v>139.5</v>
      </c>
      <c r="I98" s="211"/>
      <c r="J98" s="206"/>
      <c r="K98" s="206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156</v>
      </c>
      <c r="AU98" s="216" t="s">
        <v>84</v>
      </c>
      <c r="AV98" s="11" t="s">
        <v>84</v>
      </c>
      <c r="AW98" s="11" t="s">
        <v>39</v>
      </c>
      <c r="AX98" s="11" t="s">
        <v>24</v>
      </c>
      <c r="AY98" s="216" t="s">
        <v>147</v>
      </c>
    </row>
    <row r="99" spans="2:65" s="1" customFormat="1" ht="31.5" customHeight="1">
      <c r="B99" s="41"/>
      <c r="C99" s="193" t="s">
        <v>84</v>
      </c>
      <c r="D99" s="193" t="s">
        <v>149</v>
      </c>
      <c r="E99" s="194" t="s">
        <v>158</v>
      </c>
      <c r="F99" s="195" t="s">
        <v>159</v>
      </c>
      <c r="G99" s="196" t="s">
        <v>152</v>
      </c>
      <c r="H99" s="197">
        <v>10.08</v>
      </c>
      <c r="I99" s="198"/>
      <c r="J99" s="199">
        <f>ROUND(I99*H99,2)</f>
        <v>0</v>
      </c>
      <c r="K99" s="195" t="s">
        <v>153</v>
      </c>
      <c r="L99" s="61"/>
      <c r="M99" s="200" t="s">
        <v>22</v>
      </c>
      <c r="N99" s="201" t="s">
        <v>46</v>
      </c>
      <c r="O99" s="42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4" t="s">
        <v>154</v>
      </c>
      <c r="AT99" s="24" t="s">
        <v>149</v>
      </c>
      <c r="AU99" s="24" t="s">
        <v>84</v>
      </c>
      <c r="AY99" s="24" t="s">
        <v>147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4" t="s">
        <v>24</v>
      </c>
      <c r="BK99" s="204">
        <f>ROUND(I99*H99,2)</f>
        <v>0</v>
      </c>
      <c r="BL99" s="24" t="s">
        <v>154</v>
      </c>
      <c r="BM99" s="24" t="s">
        <v>160</v>
      </c>
    </row>
    <row r="100" spans="2:51" s="11" customFormat="1" ht="13.5">
      <c r="B100" s="205"/>
      <c r="C100" s="206"/>
      <c r="D100" s="207" t="s">
        <v>156</v>
      </c>
      <c r="E100" s="208" t="s">
        <v>22</v>
      </c>
      <c r="F100" s="209" t="s">
        <v>161</v>
      </c>
      <c r="G100" s="206"/>
      <c r="H100" s="210">
        <v>10.08</v>
      </c>
      <c r="I100" s="211"/>
      <c r="J100" s="206"/>
      <c r="K100" s="206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156</v>
      </c>
      <c r="AU100" s="216" t="s">
        <v>84</v>
      </c>
      <c r="AV100" s="11" t="s">
        <v>84</v>
      </c>
      <c r="AW100" s="11" t="s">
        <v>39</v>
      </c>
      <c r="AX100" s="11" t="s">
        <v>24</v>
      </c>
      <c r="AY100" s="216" t="s">
        <v>147</v>
      </c>
    </row>
    <row r="101" spans="2:65" s="1" customFormat="1" ht="31.5" customHeight="1">
      <c r="B101" s="41"/>
      <c r="C101" s="193" t="s">
        <v>162</v>
      </c>
      <c r="D101" s="193" t="s">
        <v>149</v>
      </c>
      <c r="E101" s="194" t="s">
        <v>163</v>
      </c>
      <c r="F101" s="195" t="s">
        <v>164</v>
      </c>
      <c r="G101" s="196" t="s">
        <v>152</v>
      </c>
      <c r="H101" s="197">
        <v>19.894</v>
      </c>
      <c r="I101" s="198"/>
      <c r="J101" s="199">
        <f>ROUND(I101*H101,2)</f>
        <v>0</v>
      </c>
      <c r="K101" s="195" t="s">
        <v>153</v>
      </c>
      <c r="L101" s="61"/>
      <c r="M101" s="200" t="s">
        <v>22</v>
      </c>
      <c r="N101" s="201" t="s">
        <v>46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154</v>
      </c>
      <c r="AT101" s="24" t="s">
        <v>149</v>
      </c>
      <c r="AU101" s="24" t="s">
        <v>84</v>
      </c>
      <c r="AY101" s="24" t="s">
        <v>147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24</v>
      </c>
      <c r="BK101" s="204">
        <f>ROUND(I101*H101,2)</f>
        <v>0</v>
      </c>
      <c r="BL101" s="24" t="s">
        <v>154</v>
      </c>
      <c r="BM101" s="24" t="s">
        <v>165</v>
      </c>
    </row>
    <row r="102" spans="2:51" s="11" customFormat="1" ht="13.5">
      <c r="B102" s="205"/>
      <c r="C102" s="206"/>
      <c r="D102" s="217" t="s">
        <v>156</v>
      </c>
      <c r="E102" s="218" t="s">
        <v>22</v>
      </c>
      <c r="F102" s="219" t="s">
        <v>166</v>
      </c>
      <c r="G102" s="206"/>
      <c r="H102" s="220">
        <v>16.464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156</v>
      </c>
      <c r="AU102" s="216" t="s">
        <v>84</v>
      </c>
      <c r="AV102" s="11" t="s">
        <v>84</v>
      </c>
      <c r="AW102" s="11" t="s">
        <v>39</v>
      </c>
      <c r="AX102" s="11" t="s">
        <v>75</v>
      </c>
      <c r="AY102" s="216" t="s">
        <v>147</v>
      </c>
    </row>
    <row r="103" spans="2:51" s="12" customFormat="1" ht="13.5">
      <c r="B103" s="221"/>
      <c r="C103" s="222"/>
      <c r="D103" s="217" t="s">
        <v>156</v>
      </c>
      <c r="E103" s="223" t="s">
        <v>22</v>
      </c>
      <c r="F103" s="224" t="s">
        <v>167</v>
      </c>
      <c r="G103" s="222"/>
      <c r="H103" s="225">
        <v>16.464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156</v>
      </c>
      <c r="AU103" s="231" t="s">
        <v>84</v>
      </c>
      <c r="AV103" s="12" t="s">
        <v>162</v>
      </c>
      <c r="AW103" s="12" t="s">
        <v>39</v>
      </c>
      <c r="AX103" s="12" t="s">
        <v>75</v>
      </c>
      <c r="AY103" s="231" t="s">
        <v>147</v>
      </c>
    </row>
    <row r="104" spans="2:51" s="11" customFormat="1" ht="13.5">
      <c r="B104" s="205"/>
      <c r="C104" s="206"/>
      <c r="D104" s="217" t="s">
        <v>156</v>
      </c>
      <c r="E104" s="218" t="s">
        <v>22</v>
      </c>
      <c r="F104" s="219" t="s">
        <v>168</v>
      </c>
      <c r="G104" s="206"/>
      <c r="H104" s="220">
        <v>3.43</v>
      </c>
      <c r="I104" s="211"/>
      <c r="J104" s="206"/>
      <c r="K104" s="206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156</v>
      </c>
      <c r="AU104" s="216" t="s">
        <v>84</v>
      </c>
      <c r="AV104" s="11" t="s">
        <v>84</v>
      </c>
      <c r="AW104" s="11" t="s">
        <v>39</v>
      </c>
      <c r="AX104" s="11" t="s">
        <v>75</v>
      </c>
      <c r="AY104" s="216" t="s">
        <v>147</v>
      </c>
    </row>
    <row r="105" spans="2:51" s="12" customFormat="1" ht="13.5">
      <c r="B105" s="221"/>
      <c r="C105" s="222"/>
      <c r="D105" s="217" t="s">
        <v>156</v>
      </c>
      <c r="E105" s="223" t="s">
        <v>22</v>
      </c>
      <c r="F105" s="224" t="s">
        <v>167</v>
      </c>
      <c r="G105" s="222"/>
      <c r="H105" s="225">
        <v>3.43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AT105" s="231" t="s">
        <v>156</v>
      </c>
      <c r="AU105" s="231" t="s">
        <v>84</v>
      </c>
      <c r="AV105" s="12" t="s">
        <v>162</v>
      </c>
      <c r="AW105" s="12" t="s">
        <v>39</v>
      </c>
      <c r="AX105" s="12" t="s">
        <v>75</v>
      </c>
      <c r="AY105" s="231" t="s">
        <v>147</v>
      </c>
    </row>
    <row r="106" spans="2:51" s="13" customFormat="1" ht="13.5">
      <c r="B106" s="232"/>
      <c r="C106" s="233"/>
      <c r="D106" s="207" t="s">
        <v>156</v>
      </c>
      <c r="E106" s="234" t="s">
        <v>22</v>
      </c>
      <c r="F106" s="235" t="s">
        <v>169</v>
      </c>
      <c r="G106" s="233"/>
      <c r="H106" s="236">
        <v>19.894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AT106" s="242" t="s">
        <v>156</v>
      </c>
      <c r="AU106" s="242" t="s">
        <v>84</v>
      </c>
      <c r="AV106" s="13" t="s">
        <v>154</v>
      </c>
      <c r="AW106" s="13" t="s">
        <v>39</v>
      </c>
      <c r="AX106" s="13" t="s">
        <v>24</v>
      </c>
      <c r="AY106" s="242" t="s">
        <v>147</v>
      </c>
    </row>
    <row r="107" spans="2:65" s="1" customFormat="1" ht="44.25" customHeight="1">
      <c r="B107" s="41"/>
      <c r="C107" s="193" t="s">
        <v>154</v>
      </c>
      <c r="D107" s="193" t="s">
        <v>149</v>
      </c>
      <c r="E107" s="194" t="s">
        <v>170</v>
      </c>
      <c r="F107" s="195" t="s">
        <v>171</v>
      </c>
      <c r="G107" s="196" t="s">
        <v>152</v>
      </c>
      <c r="H107" s="197">
        <v>19.894</v>
      </c>
      <c r="I107" s="198"/>
      <c r="J107" s="199">
        <f>ROUND(I107*H107,2)</f>
        <v>0</v>
      </c>
      <c r="K107" s="195" t="s">
        <v>153</v>
      </c>
      <c r="L107" s="61"/>
      <c r="M107" s="200" t="s">
        <v>22</v>
      </c>
      <c r="N107" s="201" t="s">
        <v>46</v>
      </c>
      <c r="O107" s="42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4" t="s">
        <v>154</v>
      </c>
      <c r="AT107" s="24" t="s">
        <v>149</v>
      </c>
      <c r="AU107" s="24" t="s">
        <v>84</v>
      </c>
      <c r="AY107" s="24" t="s">
        <v>147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24</v>
      </c>
      <c r="BK107" s="204">
        <f>ROUND(I107*H107,2)</f>
        <v>0</v>
      </c>
      <c r="BL107" s="24" t="s">
        <v>154</v>
      </c>
      <c r="BM107" s="24" t="s">
        <v>172</v>
      </c>
    </row>
    <row r="108" spans="2:65" s="1" customFormat="1" ht="44.25" customHeight="1">
      <c r="B108" s="41"/>
      <c r="C108" s="193" t="s">
        <v>173</v>
      </c>
      <c r="D108" s="193" t="s">
        <v>149</v>
      </c>
      <c r="E108" s="194" t="s">
        <v>174</v>
      </c>
      <c r="F108" s="195" t="s">
        <v>175</v>
      </c>
      <c r="G108" s="196" t="s">
        <v>152</v>
      </c>
      <c r="H108" s="197">
        <v>164.43</v>
      </c>
      <c r="I108" s="198"/>
      <c r="J108" s="199">
        <f>ROUND(I108*H108,2)</f>
        <v>0</v>
      </c>
      <c r="K108" s="195" t="s">
        <v>153</v>
      </c>
      <c r="L108" s="61"/>
      <c r="M108" s="200" t="s">
        <v>22</v>
      </c>
      <c r="N108" s="201" t="s">
        <v>46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154</v>
      </c>
      <c r="AT108" s="24" t="s">
        <v>149</v>
      </c>
      <c r="AU108" s="24" t="s">
        <v>84</v>
      </c>
      <c r="AY108" s="24" t="s">
        <v>147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24</v>
      </c>
      <c r="BK108" s="204">
        <f>ROUND(I108*H108,2)</f>
        <v>0</v>
      </c>
      <c r="BL108" s="24" t="s">
        <v>154</v>
      </c>
      <c r="BM108" s="24" t="s">
        <v>176</v>
      </c>
    </row>
    <row r="109" spans="2:65" s="1" customFormat="1" ht="22.5" customHeight="1">
      <c r="B109" s="41"/>
      <c r="C109" s="193" t="s">
        <v>177</v>
      </c>
      <c r="D109" s="193" t="s">
        <v>149</v>
      </c>
      <c r="E109" s="194" t="s">
        <v>178</v>
      </c>
      <c r="F109" s="195" t="s">
        <v>179</v>
      </c>
      <c r="G109" s="196" t="s">
        <v>180</v>
      </c>
      <c r="H109" s="197">
        <v>263.088</v>
      </c>
      <c r="I109" s="198"/>
      <c r="J109" s="199">
        <f>ROUND(I109*H109,2)</f>
        <v>0</v>
      </c>
      <c r="K109" s="195" t="s">
        <v>153</v>
      </c>
      <c r="L109" s="61"/>
      <c r="M109" s="200" t="s">
        <v>22</v>
      </c>
      <c r="N109" s="201" t="s">
        <v>46</v>
      </c>
      <c r="O109" s="42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24" t="s">
        <v>154</v>
      </c>
      <c r="AT109" s="24" t="s">
        <v>149</v>
      </c>
      <c r="AU109" s="24" t="s">
        <v>84</v>
      </c>
      <c r="AY109" s="24" t="s">
        <v>147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4" t="s">
        <v>24</v>
      </c>
      <c r="BK109" s="204">
        <f>ROUND(I109*H109,2)</f>
        <v>0</v>
      </c>
      <c r="BL109" s="24" t="s">
        <v>154</v>
      </c>
      <c r="BM109" s="24" t="s">
        <v>181</v>
      </c>
    </row>
    <row r="110" spans="2:51" s="11" customFormat="1" ht="13.5">
      <c r="B110" s="205"/>
      <c r="C110" s="206"/>
      <c r="D110" s="207" t="s">
        <v>156</v>
      </c>
      <c r="E110" s="208" t="s">
        <v>22</v>
      </c>
      <c r="F110" s="209" t="s">
        <v>182</v>
      </c>
      <c r="G110" s="206"/>
      <c r="H110" s="210">
        <v>263.088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156</v>
      </c>
      <c r="AU110" s="216" t="s">
        <v>84</v>
      </c>
      <c r="AV110" s="11" t="s">
        <v>84</v>
      </c>
      <c r="AW110" s="11" t="s">
        <v>39</v>
      </c>
      <c r="AX110" s="11" t="s">
        <v>24</v>
      </c>
      <c r="AY110" s="216" t="s">
        <v>147</v>
      </c>
    </row>
    <row r="111" spans="2:65" s="1" customFormat="1" ht="31.5" customHeight="1">
      <c r="B111" s="41"/>
      <c r="C111" s="193" t="s">
        <v>183</v>
      </c>
      <c r="D111" s="193" t="s">
        <v>149</v>
      </c>
      <c r="E111" s="194" t="s">
        <v>184</v>
      </c>
      <c r="F111" s="195" t="s">
        <v>185</v>
      </c>
      <c r="G111" s="196" t="s">
        <v>152</v>
      </c>
      <c r="H111" s="197">
        <v>5.04</v>
      </c>
      <c r="I111" s="198"/>
      <c r="J111" s="199">
        <f>ROUND(I111*H111,2)</f>
        <v>0</v>
      </c>
      <c r="K111" s="195" t="s">
        <v>153</v>
      </c>
      <c r="L111" s="61"/>
      <c r="M111" s="200" t="s">
        <v>22</v>
      </c>
      <c r="N111" s="201" t="s">
        <v>46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4" t="s">
        <v>154</v>
      </c>
      <c r="AT111" s="24" t="s">
        <v>149</v>
      </c>
      <c r="AU111" s="24" t="s">
        <v>84</v>
      </c>
      <c r="AY111" s="24" t="s">
        <v>147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4" t="s">
        <v>24</v>
      </c>
      <c r="BK111" s="204">
        <f>ROUND(I111*H111,2)</f>
        <v>0</v>
      </c>
      <c r="BL111" s="24" t="s">
        <v>154</v>
      </c>
      <c r="BM111" s="24" t="s">
        <v>186</v>
      </c>
    </row>
    <row r="112" spans="2:51" s="11" customFormat="1" ht="13.5">
      <c r="B112" s="205"/>
      <c r="C112" s="206"/>
      <c r="D112" s="207" t="s">
        <v>156</v>
      </c>
      <c r="E112" s="208" t="s">
        <v>22</v>
      </c>
      <c r="F112" s="209" t="s">
        <v>187</v>
      </c>
      <c r="G112" s="206"/>
      <c r="H112" s="210">
        <v>5.04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156</v>
      </c>
      <c r="AU112" s="216" t="s">
        <v>84</v>
      </c>
      <c r="AV112" s="11" t="s">
        <v>84</v>
      </c>
      <c r="AW112" s="11" t="s">
        <v>39</v>
      </c>
      <c r="AX112" s="11" t="s">
        <v>24</v>
      </c>
      <c r="AY112" s="216" t="s">
        <v>147</v>
      </c>
    </row>
    <row r="113" spans="2:65" s="1" customFormat="1" ht="22.5" customHeight="1">
      <c r="B113" s="41"/>
      <c r="C113" s="193" t="s">
        <v>188</v>
      </c>
      <c r="D113" s="193" t="s">
        <v>149</v>
      </c>
      <c r="E113" s="194" t="s">
        <v>189</v>
      </c>
      <c r="F113" s="195" t="s">
        <v>190</v>
      </c>
      <c r="G113" s="196" t="s">
        <v>191</v>
      </c>
      <c r="H113" s="197">
        <v>270</v>
      </c>
      <c r="I113" s="198"/>
      <c r="J113" s="199">
        <f>ROUND(I113*H113,2)</f>
        <v>0</v>
      </c>
      <c r="K113" s="195" t="s">
        <v>153</v>
      </c>
      <c r="L113" s="61"/>
      <c r="M113" s="200" t="s">
        <v>22</v>
      </c>
      <c r="N113" s="201" t="s">
        <v>46</v>
      </c>
      <c r="O113" s="42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154</v>
      </c>
      <c r="AT113" s="24" t="s">
        <v>149</v>
      </c>
      <c r="AU113" s="24" t="s">
        <v>84</v>
      </c>
      <c r="AY113" s="24" t="s">
        <v>147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24</v>
      </c>
      <c r="BK113" s="204">
        <f>ROUND(I113*H113,2)</f>
        <v>0</v>
      </c>
      <c r="BL113" s="24" t="s">
        <v>154</v>
      </c>
      <c r="BM113" s="24" t="s">
        <v>192</v>
      </c>
    </row>
    <row r="114" spans="2:51" s="11" customFormat="1" ht="13.5">
      <c r="B114" s="205"/>
      <c r="C114" s="206"/>
      <c r="D114" s="217" t="s">
        <v>156</v>
      </c>
      <c r="E114" s="218" t="s">
        <v>22</v>
      </c>
      <c r="F114" s="219" t="s">
        <v>193</v>
      </c>
      <c r="G114" s="206"/>
      <c r="H114" s="220">
        <v>270</v>
      </c>
      <c r="I114" s="211"/>
      <c r="J114" s="206"/>
      <c r="K114" s="206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156</v>
      </c>
      <c r="AU114" s="216" t="s">
        <v>84</v>
      </c>
      <c r="AV114" s="11" t="s">
        <v>84</v>
      </c>
      <c r="AW114" s="11" t="s">
        <v>39</v>
      </c>
      <c r="AX114" s="11" t="s">
        <v>24</v>
      </c>
      <c r="AY114" s="216" t="s">
        <v>147</v>
      </c>
    </row>
    <row r="115" spans="2:63" s="10" customFormat="1" ht="29.85" customHeight="1">
      <c r="B115" s="176"/>
      <c r="C115" s="177"/>
      <c r="D115" s="190" t="s">
        <v>74</v>
      </c>
      <c r="E115" s="191" t="s">
        <v>84</v>
      </c>
      <c r="F115" s="191" t="s">
        <v>194</v>
      </c>
      <c r="G115" s="177"/>
      <c r="H115" s="177"/>
      <c r="I115" s="180"/>
      <c r="J115" s="192">
        <f>BK115</f>
        <v>0</v>
      </c>
      <c r="K115" s="177"/>
      <c r="L115" s="182"/>
      <c r="M115" s="183"/>
      <c r="N115" s="184"/>
      <c r="O115" s="184"/>
      <c r="P115" s="185">
        <f>SUM(P116:P145)</f>
        <v>0</v>
      </c>
      <c r="Q115" s="184"/>
      <c r="R115" s="185">
        <f>SUM(R116:R145)</f>
        <v>112.23099890999998</v>
      </c>
      <c r="S115" s="184"/>
      <c r="T115" s="186">
        <f>SUM(T116:T145)</f>
        <v>0</v>
      </c>
      <c r="AR115" s="187" t="s">
        <v>24</v>
      </c>
      <c r="AT115" s="188" t="s">
        <v>74</v>
      </c>
      <c r="AU115" s="188" t="s">
        <v>24</v>
      </c>
      <c r="AY115" s="187" t="s">
        <v>147</v>
      </c>
      <c r="BK115" s="189">
        <f>SUM(BK116:BK145)</f>
        <v>0</v>
      </c>
    </row>
    <row r="116" spans="2:65" s="1" customFormat="1" ht="31.5" customHeight="1">
      <c r="B116" s="41"/>
      <c r="C116" s="193" t="s">
        <v>195</v>
      </c>
      <c r="D116" s="193" t="s">
        <v>149</v>
      </c>
      <c r="E116" s="194" t="s">
        <v>196</v>
      </c>
      <c r="F116" s="195" t="s">
        <v>197</v>
      </c>
      <c r="G116" s="196" t="s">
        <v>152</v>
      </c>
      <c r="H116" s="197">
        <v>13.97</v>
      </c>
      <c r="I116" s="198"/>
      <c r="J116" s="199">
        <f>ROUND(I116*H116,2)</f>
        <v>0</v>
      </c>
      <c r="K116" s="195" t="s">
        <v>153</v>
      </c>
      <c r="L116" s="61"/>
      <c r="M116" s="200" t="s">
        <v>22</v>
      </c>
      <c r="N116" s="201" t="s">
        <v>46</v>
      </c>
      <c r="O116" s="42"/>
      <c r="P116" s="202">
        <f>O116*H116</f>
        <v>0</v>
      </c>
      <c r="Q116" s="202">
        <v>1.98</v>
      </c>
      <c r="R116" s="202">
        <f>Q116*H116</f>
        <v>27.660600000000002</v>
      </c>
      <c r="S116" s="202">
        <v>0</v>
      </c>
      <c r="T116" s="203">
        <f>S116*H116</f>
        <v>0</v>
      </c>
      <c r="AR116" s="24" t="s">
        <v>154</v>
      </c>
      <c r="AT116" s="24" t="s">
        <v>149</v>
      </c>
      <c r="AU116" s="24" t="s">
        <v>84</v>
      </c>
      <c r="AY116" s="24" t="s">
        <v>147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24</v>
      </c>
      <c r="BK116" s="204">
        <f>ROUND(I116*H116,2)</f>
        <v>0</v>
      </c>
      <c r="BL116" s="24" t="s">
        <v>154</v>
      </c>
      <c r="BM116" s="24" t="s">
        <v>198</v>
      </c>
    </row>
    <row r="117" spans="2:51" s="11" customFormat="1" ht="13.5">
      <c r="B117" s="205"/>
      <c r="C117" s="206"/>
      <c r="D117" s="217" t="s">
        <v>156</v>
      </c>
      <c r="E117" s="218" t="s">
        <v>22</v>
      </c>
      <c r="F117" s="219" t="s">
        <v>199</v>
      </c>
      <c r="G117" s="206"/>
      <c r="H117" s="220">
        <v>10.707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156</v>
      </c>
      <c r="AU117" s="216" t="s">
        <v>84</v>
      </c>
      <c r="AV117" s="11" t="s">
        <v>84</v>
      </c>
      <c r="AW117" s="11" t="s">
        <v>39</v>
      </c>
      <c r="AX117" s="11" t="s">
        <v>75</v>
      </c>
      <c r="AY117" s="216" t="s">
        <v>147</v>
      </c>
    </row>
    <row r="118" spans="2:51" s="11" customFormat="1" ht="13.5">
      <c r="B118" s="205"/>
      <c r="C118" s="206"/>
      <c r="D118" s="217" t="s">
        <v>156</v>
      </c>
      <c r="E118" s="218" t="s">
        <v>22</v>
      </c>
      <c r="F118" s="219" t="s">
        <v>200</v>
      </c>
      <c r="G118" s="206"/>
      <c r="H118" s="220">
        <v>3.263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156</v>
      </c>
      <c r="AU118" s="216" t="s">
        <v>84</v>
      </c>
      <c r="AV118" s="11" t="s">
        <v>84</v>
      </c>
      <c r="AW118" s="11" t="s">
        <v>39</v>
      </c>
      <c r="AX118" s="11" t="s">
        <v>75</v>
      </c>
      <c r="AY118" s="216" t="s">
        <v>147</v>
      </c>
    </row>
    <row r="119" spans="2:51" s="13" customFormat="1" ht="13.5">
      <c r="B119" s="232"/>
      <c r="C119" s="233"/>
      <c r="D119" s="207" t="s">
        <v>156</v>
      </c>
      <c r="E119" s="234" t="s">
        <v>22</v>
      </c>
      <c r="F119" s="235" t="s">
        <v>169</v>
      </c>
      <c r="G119" s="233"/>
      <c r="H119" s="236">
        <v>13.97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156</v>
      </c>
      <c r="AU119" s="242" t="s">
        <v>84</v>
      </c>
      <c r="AV119" s="13" t="s">
        <v>154</v>
      </c>
      <c r="AW119" s="13" t="s">
        <v>39</v>
      </c>
      <c r="AX119" s="13" t="s">
        <v>24</v>
      </c>
      <c r="AY119" s="242" t="s">
        <v>147</v>
      </c>
    </row>
    <row r="120" spans="2:65" s="1" customFormat="1" ht="31.5" customHeight="1">
      <c r="B120" s="41"/>
      <c r="C120" s="193" t="s">
        <v>29</v>
      </c>
      <c r="D120" s="193" t="s">
        <v>149</v>
      </c>
      <c r="E120" s="194" t="s">
        <v>201</v>
      </c>
      <c r="F120" s="195" t="s">
        <v>202</v>
      </c>
      <c r="G120" s="196" t="s">
        <v>152</v>
      </c>
      <c r="H120" s="197">
        <v>18.9</v>
      </c>
      <c r="I120" s="198"/>
      <c r="J120" s="199">
        <f>ROUND(I120*H120,2)</f>
        <v>0</v>
      </c>
      <c r="K120" s="195" t="s">
        <v>153</v>
      </c>
      <c r="L120" s="61"/>
      <c r="M120" s="200" t="s">
        <v>22</v>
      </c>
      <c r="N120" s="201" t="s">
        <v>46</v>
      </c>
      <c r="O120" s="42"/>
      <c r="P120" s="202">
        <f>O120*H120</f>
        <v>0</v>
      </c>
      <c r="Q120" s="202">
        <v>2.45329</v>
      </c>
      <c r="R120" s="202">
        <f>Q120*H120</f>
        <v>46.367180999999995</v>
      </c>
      <c r="S120" s="202">
        <v>0</v>
      </c>
      <c r="T120" s="203">
        <f>S120*H120</f>
        <v>0</v>
      </c>
      <c r="AR120" s="24" t="s">
        <v>154</v>
      </c>
      <c r="AT120" s="24" t="s">
        <v>149</v>
      </c>
      <c r="AU120" s="24" t="s">
        <v>84</v>
      </c>
      <c r="AY120" s="24" t="s">
        <v>147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24</v>
      </c>
      <c r="BK120" s="204">
        <f>ROUND(I120*H120,2)</f>
        <v>0</v>
      </c>
      <c r="BL120" s="24" t="s">
        <v>154</v>
      </c>
      <c r="BM120" s="24" t="s">
        <v>203</v>
      </c>
    </row>
    <row r="121" spans="2:51" s="11" customFormat="1" ht="13.5">
      <c r="B121" s="205"/>
      <c r="C121" s="206"/>
      <c r="D121" s="207" t="s">
        <v>156</v>
      </c>
      <c r="E121" s="208" t="s">
        <v>22</v>
      </c>
      <c r="F121" s="209" t="s">
        <v>204</v>
      </c>
      <c r="G121" s="206"/>
      <c r="H121" s="210">
        <v>18.9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156</v>
      </c>
      <c r="AU121" s="216" t="s">
        <v>84</v>
      </c>
      <c r="AV121" s="11" t="s">
        <v>84</v>
      </c>
      <c r="AW121" s="11" t="s">
        <v>39</v>
      </c>
      <c r="AX121" s="11" t="s">
        <v>24</v>
      </c>
      <c r="AY121" s="216" t="s">
        <v>147</v>
      </c>
    </row>
    <row r="122" spans="2:65" s="1" customFormat="1" ht="44.25" customHeight="1">
      <c r="B122" s="41"/>
      <c r="C122" s="193" t="s">
        <v>205</v>
      </c>
      <c r="D122" s="193" t="s">
        <v>149</v>
      </c>
      <c r="E122" s="194" t="s">
        <v>206</v>
      </c>
      <c r="F122" s="195" t="s">
        <v>207</v>
      </c>
      <c r="G122" s="196" t="s">
        <v>191</v>
      </c>
      <c r="H122" s="197">
        <v>126</v>
      </c>
      <c r="I122" s="198"/>
      <c r="J122" s="199">
        <f>ROUND(I122*H122,2)</f>
        <v>0</v>
      </c>
      <c r="K122" s="195" t="s">
        <v>153</v>
      </c>
      <c r="L122" s="61"/>
      <c r="M122" s="200" t="s">
        <v>22</v>
      </c>
      <c r="N122" s="201" t="s">
        <v>46</v>
      </c>
      <c r="O122" s="42"/>
      <c r="P122" s="202">
        <f>O122*H122</f>
        <v>0</v>
      </c>
      <c r="Q122" s="202">
        <v>0.00103</v>
      </c>
      <c r="R122" s="202">
        <f>Q122*H122</f>
        <v>0.12978</v>
      </c>
      <c r="S122" s="202">
        <v>0</v>
      </c>
      <c r="T122" s="203">
        <f>S122*H122</f>
        <v>0</v>
      </c>
      <c r="AR122" s="24" t="s">
        <v>154</v>
      </c>
      <c r="AT122" s="24" t="s">
        <v>149</v>
      </c>
      <c r="AU122" s="24" t="s">
        <v>84</v>
      </c>
      <c r="AY122" s="24" t="s">
        <v>147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24</v>
      </c>
      <c r="BK122" s="204">
        <f>ROUND(I122*H122,2)</f>
        <v>0</v>
      </c>
      <c r="BL122" s="24" t="s">
        <v>154</v>
      </c>
      <c r="BM122" s="24" t="s">
        <v>208</v>
      </c>
    </row>
    <row r="123" spans="2:51" s="11" customFormat="1" ht="13.5">
      <c r="B123" s="205"/>
      <c r="C123" s="206"/>
      <c r="D123" s="207" t="s">
        <v>156</v>
      </c>
      <c r="E123" s="208" t="s">
        <v>22</v>
      </c>
      <c r="F123" s="209" t="s">
        <v>209</v>
      </c>
      <c r="G123" s="206"/>
      <c r="H123" s="210">
        <v>126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156</v>
      </c>
      <c r="AU123" s="216" t="s">
        <v>84</v>
      </c>
      <c r="AV123" s="11" t="s">
        <v>84</v>
      </c>
      <c r="AW123" s="11" t="s">
        <v>39</v>
      </c>
      <c r="AX123" s="11" t="s">
        <v>24</v>
      </c>
      <c r="AY123" s="216" t="s">
        <v>147</v>
      </c>
    </row>
    <row r="124" spans="2:65" s="1" customFormat="1" ht="44.25" customHeight="1">
      <c r="B124" s="41"/>
      <c r="C124" s="193" t="s">
        <v>210</v>
      </c>
      <c r="D124" s="193" t="s">
        <v>149</v>
      </c>
      <c r="E124" s="194" t="s">
        <v>211</v>
      </c>
      <c r="F124" s="195" t="s">
        <v>212</v>
      </c>
      <c r="G124" s="196" t="s">
        <v>191</v>
      </c>
      <c r="H124" s="197">
        <v>126</v>
      </c>
      <c r="I124" s="198"/>
      <c r="J124" s="199">
        <f>ROUND(I124*H124,2)</f>
        <v>0</v>
      </c>
      <c r="K124" s="195" t="s">
        <v>153</v>
      </c>
      <c r="L124" s="61"/>
      <c r="M124" s="200" t="s">
        <v>22</v>
      </c>
      <c r="N124" s="201" t="s">
        <v>46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4" t="s">
        <v>154</v>
      </c>
      <c r="AT124" s="24" t="s">
        <v>149</v>
      </c>
      <c r="AU124" s="24" t="s">
        <v>84</v>
      </c>
      <c r="AY124" s="24" t="s">
        <v>147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24</v>
      </c>
      <c r="BK124" s="204">
        <f>ROUND(I124*H124,2)</f>
        <v>0</v>
      </c>
      <c r="BL124" s="24" t="s">
        <v>154</v>
      </c>
      <c r="BM124" s="24" t="s">
        <v>213</v>
      </c>
    </row>
    <row r="125" spans="2:65" s="1" customFormat="1" ht="31.5" customHeight="1">
      <c r="B125" s="41"/>
      <c r="C125" s="193" t="s">
        <v>214</v>
      </c>
      <c r="D125" s="193" t="s">
        <v>149</v>
      </c>
      <c r="E125" s="194" t="s">
        <v>215</v>
      </c>
      <c r="F125" s="195" t="s">
        <v>216</v>
      </c>
      <c r="G125" s="196" t="s">
        <v>152</v>
      </c>
      <c r="H125" s="197">
        <v>14.984</v>
      </c>
      <c r="I125" s="198"/>
      <c r="J125" s="199">
        <f>ROUND(I125*H125,2)</f>
        <v>0</v>
      </c>
      <c r="K125" s="195" t="s">
        <v>153</v>
      </c>
      <c r="L125" s="61"/>
      <c r="M125" s="200" t="s">
        <v>22</v>
      </c>
      <c r="N125" s="201" t="s">
        <v>46</v>
      </c>
      <c r="O125" s="42"/>
      <c r="P125" s="202">
        <f>O125*H125</f>
        <v>0</v>
      </c>
      <c r="Q125" s="202">
        <v>2.45329</v>
      </c>
      <c r="R125" s="202">
        <f>Q125*H125</f>
        <v>36.760097359999996</v>
      </c>
      <c r="S125" s="202">
        <v>0</v>
      </c>
      <c r="T125" s="203">
        <f>S125*H125</f>
        <v>0</v>
      </c>
      <c r="AR125" s="24" t="s">
        <v>154</v>
      </c>
      <c r="AT125" s="24" t="s">
        <v>149</v>
      </c>
      <c r="AU125" s="24" t="s">
        <v>84</v>
      </c>
      <c r="AY125" s="24" t="s">
        <v>147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4" t="s">
        <v>24</v>
      </c>
      <c r="BK125" s="204">
        <f>ROUND(I125*H125,2)</f>
        <v>0</v>
      </c>
      <c r="BL125" s="24" t="s">
        <v>154</v>
      </c>
      <c r="BM125" s="24" t="s">
        <v>217</v>
      </c>
    </row>
    <row r="126" spans="2:51" s="11" customFormat="1" ht="13.5">
      <c r="B126" s="205"/>
      <c r="C126" s="206"/>
      <c r="D126" s="217" t="s">
        <v>156</v>
      </c>
      <c r="E126" s="218" t="s">
        <v>22</v>
      </c>
      <c r="F126" s="219" t="s">
        <v>218</v>
      </c>
      <c r="G126" s="206"/>
      <c r="H126" s="220">
        <v>6.912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156</v>
      </c>
      <c r="AU126" s="216" t="s">
        <v>84</v>
      </c>
      <c r="AV126" s="11" t="s">
        <v>84</v>
      </c>
      <c r="AW126" s="11" t="s">
        <v>39</v>
      </c>
      <c r="AX126" s="11" t="s">
        <v>75</v>
      </c>
      <c r="AY126" s="216" t="s">
        <v>147</v>
      </c>
    </row>
    <row r="127" spans="2:51" s="11" customFormat="1" ht="13.5">
      <c r="B127" s="205"/>
      <c r="C127" s="206"/>
      <c r="D127" s="217" t="s">
        <v>156</v>
      </c>
      <c r="E127" s="218" t="s">
        <v>22</v>
      </c>
      <c r="F127" s="219" t="s">
        <v>219</v>
      </c>
      <c r="G127" s="206"/>
      <c r="H127" s="220">
        <v>5.346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156</v>
      </c>
      <c r="AU127" s="216" t="s">
        <v>84</v>
      </c>
      <c r="AV127" s="11" t="s">
        <v>84</v>
      </c>
      <c r="AW127" s="11" t="s">
        <v>39</v>
      </c>
      <c r="AX127" s="11" t="s">
        <v>75</v>
      </c>
      <c r="AY127" s="216" t="s">
        <v>147</v>
      </c>
    </row>
    <row r="128" spans="2:51" s="12" customFormat="1" ht="13.5">
      <c r="B128" s="221"/>
      <c r="C128" s="222"/>
      <c r="D128" s="217" t="s">
        <v>156</v>
      </c>
      <c r="E128" s="223" t="s">
        <v>22</v>
      </c>
      <c r="F128" s="224" t="s">
        <v>167</v>
      </c>
      <c r="G128" s="222"/>
      <c r="H128" s="225">
        <v>12.258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156</v>
      </c>
      <c r="AU128" s="231" t="s">
        <v>84</v>
      </c>
      <c r="AV128" s="12" t="s">
        <v>162</v>
      </c>
      <c r="AW128" s="12" t="s">
        <v>39</v>
      </c>
      <c r="AX128" s="12" t="s">
        <v>75</v>
      </c>
      <c r="AY128" s="231" t="s">
        <v>147</v>
      </c>
    </row>
    <row r="129" spans="2:51" s="11" customFormat="1" ht="13.5">
      <c r="B129" s="205"/>
      <c r="C129" s="206"/>
      <c r="D129" s="217" t="s">
        <v>156</v>
      </c>
      <c r="E129" s="218" t="s">
        <v>22</v>
      </c>
      <c r="F129" s="219" t="s">
        <v>220</v>
      </c>
      <c r="G129" s="206"/>
      <c r="H129" s="220">
        <v>1.488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156</v>
      </c>
      <c r="AU129" s="216" t="s">
        <v>84</v>
      </c>
      <c r="AV129" s="11" t="s">
        <v>84</v>
      </c>
      <c r="AW129" s="11" t="s">
        <v>39</v>
      </c>
      <c r="AX129" s="11" t="s">
        <v>75</v>
      </c>
      <c r="AY129" s="216" t="s">
        <v>147</v>
      </c>
    </row>
    <row r="130" spans="2:51" s="11" customFormat="1" ht="13.5">
      <c r="B130" s="205"/>
      <c r="C130" s="206"/>
      <c r="D130" s="217" t="s">
        <v>156</v>
      </c>
      <c r="E130" s="218" t="s">
        <v>22</v>
      </c>
      <c r="F130" s="219" t="s">
        <v>221</v>
      </c>
      <c r="G130" s="206"/>
      <c r="H130" s="220">
        <v>1.238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156</v>
      </c>
      <c r="AU130" s="216" t="s">
        <v>84</v>
      </c>
      <c r="AV130" s="11" t="s">
        <v>84</v>
      </c>
      <c r="AW130" s="11" t="s">
        <v>39</v>
      </c>
      <c r="AX130" s="11" t="s">
        <v>75</v>
      </c>
      <c r="AY130" s="216" t="s">
        <v>147</v>
      </c>
    </row>
    <row r="131" spans="2:51" s="12" customFormat="1" ht="13.5">
      <c r="B131" s="221"/>
      <c r="C131" s="222"/>
      <c r="D131" s="217" t="s">
        <v>156</v>
      </c>
      <c r="E131" s="223" t="s">
        <v>22</v>
      </c>
      <c r="F131" s="224" t="s">
        <v>167</v>
      </c>
      <c r="G131" s="222"/>
      <c r="H131" s="225">
        <v>2.726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156</v>
      </c>
      <c r="AU131" s="231" t="s">
        <v>84</v>
      </c>
      <c r="AV131" s="12" t="s">
        <v>162</v>
      </c>
      <c r="AW131" s="12" t="s">
        <v>39</v>
      </c>
      <c r="AX131" s="12" t="s">
        <v>75</v>
      </c>
      <c r="AY131" s="231" t="s">
        <v>147</v>
      </c>
    </row>
    <row r="132" spans="2:51" s="13" customFormat="1" ht="13.5">
      <c r="B132" s="232"/>
      <c r="C132" s="233"/>
      <c r="D132" s="207" t="s">
        <v>156</v>
      </c>
      <c r="E132" s="234" t="s">
        <v>22</v>
      </c>
      <c r="F132" s="235" t="s">
        <v>169</v>
      </c>
      <c r="G132" s="233"/>
      <c r="H132" s="236">
        <v>14.984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156</v>
      </c>
      <c r="AU132" s="242" t="s">
        <v>84</v>
      </c>
      <c r="AV132" s="13" t="s">
        <v>154</v>
      </c>
      <c r="AW132" s="13" t="s">
        <v>39</v>
      </c>
      <c r="AX132" s="13" t="s">
        <v>24</v>
      </c>
      <c r="AY132" s="242" t="s">
        <v>147</v>
      </c>
    </row>
    <row r="133" spans="2:65" s="1" customFormat="1" ht="44.25" customHeight="1">
      <c r="B133" s="41"/>
      <c r="C133" s="193" t="s">
        <v>222</v>
      </c>
      <c r="D133" s="193" t="s">
        <v>149</v>
      </c>
      <c r="E133" s="194" t="s">
        <v>223</v>
      </c>
      <c r="F133" s="195" t="s">
        <v>224</v>
      </c>
      <c r="G133" s="196" t="s">
        <v>191</v>
      </c>
      <c r="H133" s="197">
        <v>55.93</v>
      </c>
      <c r="I133" s="198"/>
      <c r="J133" s="199">
        <f>ROUND(I133*H133,2)</f>
        <v>0</v>
      </c>
      <c r="K133" s="195" t="s">
        <v>153</v>
      </c>
      <c r="L133" s="61"/>
      <c r="M133" s="200" t="s">
        <v>22</v>
      </c>
      <c r="N133" s="201" t="s">
        <v>46</v>
      </c>
      <c r="O133" s="42"/>
      <c r="P133" s="202">
        <f>O133*H133</f>
        <v>0</v>
      </c>
      <c r="Q133" s="202">
        <v>0.00103</v>
      </c>
      <c r="R133" s="202">
        <f>Q133*H133</f>
        <v>0.057607900000000004</v>
      </c>
      <c r="S133" s="202">
        <v>0</v>
      </c>
      <c r="T133" s="203">
        <f>S133*H133</f>
        <v>0</v>
      </c>
      <c r="AR133" s="24" t="s">
        <v>154</v>
      </c>
      <c r="AT133" s="24" t="s">
        <v>149</v>
      </c>
      <c r="AU133" s="24" t="s">
        <v>84</v>
      </c>
      <c r="AY133" s="24" t="s">
        <v>147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24</v>
      </c>
      <c r="BK133" s="204">
        <f>ROUND(I133*H133,2)</f>
        <v>0</v>
      </c>
      <c r="BL133" s="24" t="s">
        <v>154</v>
      </c>
      <c r="BM133" s="24" t="s">
        <v>225</v>
      </c>
    </row>
    <row r="134" spans="2:51" s="11" customFormat="1" ht="13.5">
      <c r="B134" s="205"/>
      <c r="C134" s="206"/>
      <c r="D134" s="217" t="s">
        <v>156</v>
      </c>
      <c r="E134" s="218" t="s">
        <v>22</v>
      </c>
      <c r="F134" s="219" t="s">
        <v>226</v>
      </c>
      <c r="G134" s="206"/>
      <c r="H134" s="220">
        <v>23.04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156</v>
      </c>
      <c r="AU134" s="216" t="s">
        <v>84</v>
      </c>
      <c r="AV134" s="11" t="s">
        <v>84</v>
      </c>
      <c r="AW134" s="11" t="s">
        <v>39</v>
      </c>
      <c r="AX134" s="11" t="s">
        <v>75</v>
      </c>
      <c r="AY134" s="216" t="s">
        <v>147</v>
      </c>
    </row>
    <row r="135" spans="2:51" s="11" customFormat="1" ht="13.5">
      <c r="B135" s="205"/>
      <c r="C135" s="206"/>
      <c r="D135" s="217" t="s">
        <v>156</v>
      </c>
      <c r="E135" s="218" t="s">
        <v>22</v>
      </c>
      <c r="F135" s="219" t="s">
        <v>227</v>
      </c>
      <c r="G135" s="206"/>
      <c r="H135" s="220">
        <v>23.76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156</v>
      </c>
      <c r="AU135" s="216" t="s">
        <v>84</v>
      </c>
      <c r="AV135" s="11" t="s">
        <v>84</v>
      </c>
      <c r="AW135" s="11" t="s">
        <v>39</v>
      </c>
      <c r="AX135" s="11" t="s">
        <v>75</v>
      </c>
      <c r="AY135" s="216" t="s">
        <v>147</v>
      </c>
    </row>
    <row r="136" spans="2:51" s="12" customFormat="1" ht="13.5">
      <c r="B136" s="221"/>
      <c r="C136" s="222"/>
      <c r="D136" s="217" t="s">
        <v>156</v>
      </c>
      <c r="E136" s="223" t="s">
        <v>22</v>
      </c>
      <c r="F136" s="224" t="s">
        <v>167</v>
      </c>
      <c r="G136" s="222"/>
      <c r="H136" s="225">
        <v>46.8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156</v>
      </c>
      <c r="AU136" s="231" t="s">
        <v>84</v>
      </c>
      <c r="AV136" s="12" t="s">
        <v>162</v>
      </c>
      <c r="AW136" s="12" t="s">
        <v>39</v>
      </c>
      <c r="AX136" s="12" t="s">
        <v>75</v>
      </c>
      <c r="AY136" s="231" t="s">
        <v>147</v>
      </c>
    </row>
    <row r="137" spans="2:51" s="11" customFormat="1" ht="13.5">
      <c r="B137" s="205"/>
      <c r="C137" s="206"/>
      <c r="D137" s="217" t="s">
        <v>156</v>
      </c>
      <c r="E137" s="218" t="s">
        <v>22</v>
      </c>
      <c r="F137" s="219" t="s">
        <v>228</v>
      </c>
      <c r="G137" s="206"/>
      <c r="H137" s="220">
        <v>4.4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156</v>
      </c>
      <c r="AU137" s="216" t="s">
        <v>84</v>
      </c>
      <c r="AV137" s="11" t="s">
        <v>84</v>
      </c>
      <c r="AW137" s="11" t="s">
        <v>39</v>
      </c>
      <c r="AX137" s="11" t="s">
        <v>75</v>
      </c>
      <c r="AY137" s="216" t="s">
        <v>147</v>
      </c>
    </row>
    <row r="138" spans="2:51" s="11" customFormat="1" ht="13.5">
      <c r="B138" s="205"/>
      <c r="C138" s="206"/>
      <c r="D138" s="217" t="s">
        <v>156</v>
      </c>
      <c r="E138" s="218" t="s">
        <v>22</v>
      </c>
      <c r="F138" s="219" t="s">
        <v>229</v>
      </c>
      <c r="G138" s="206"/>
      <c r="H138" s="220">
        <v>4.73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156</v>
      </c>
      <c r="AU138" s="216" t="s">
        <v>84</v>
      </c>
      <c r="AV138" s="11" t="s">
        <v>84</v>
      </c>
      <c r="AW138" s="11" t="s">
        <v>39</v>
      </c>
      <c r="AX138" s="11" t="s">
        <v>75</v>
      </c>
      <c r="AY138" s="216" t="s">
        <v>147</v>
      </c>
    </row>
    <row r="139" spans="2:51" s="12" customFormat="1" ht="13.5">
      <c r="B139" s="221"/>
      <c r="C139" s="222"/>
      <c r="D139" s="217" t="s">
        <v>156</v>
      </c>
      <c r="E139" s="223" t="s">
        <v>22</v>
      </c>
      <c r="F139" s="224" t="s">
        <v>167</v>
      </c>
      <c r="G139" s="222"/>
      <c r="H139" s="225">
        <v>9.13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156</v>
      </c>
      <c r="AU139" s="231" t="s">
        <v>84</v>
      </c>
      <c r="AV139" s="12" t="s">
        <v>162</v>
      </c>
      <c r="AW139" s="12" t="s">
        <v>39</v>
      </c>
      <c r="AX139" s="12" t="s">
        <v>75</v>
      </c>
      <c r="AY139" s="231" t="s">
        <v>147</v>
      </c>
    </row>
    <row r="140" spans="2:51" s="13" customFormat="1" ht="13.5">
      <c r="B140" s="232"/>
      <c r="C140" s="233"/>
      <c r="D140" s="207" t="s">
        <v>156</v>
      </c>
      <c r="E140" s="234" t="s">
        <v>22</v>
      </c>
      <c r="F140" s="235" t="s">
        <v>169</v>
      </c>
      <c r="G140" s="233"/>
      <c r="H140" s="236">
        <v>55.93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156</v>
      </c>
      <c r="AU140" s="242" t="s">
        <v>84</v>
      </c>
      <c r="AV140" s="13" t="s">
        <v>154</v>
      </c>
      <c r="AW140" s="13" t="s">
        <v>39</v>
      </c>
      <c r="AX140" s="13" t="s">
        <v>24</v>
      </c>
      <c r="AY140" s="242" t="s">
        <v>147</v>
      </c>
    </row>
    <row r="141" spans="2:65" s="1" customFormat="1" ht="44.25" customHeight="1">
      <c r="B141" s="41"/>
      <c r="C141" s="193" t="s">
        <v>10</v>
      </c>
      <c r="D141" s="193" t="s">
        <v>149</v>
      </c>
      <c r="E141" s="194" t="s">
        <v>230</v>
      </c>
      <c r="F141" s="195" t="s">
        <v>231</v>
      </c>
      <c r="G141" s="196" t="s">
        <v>191</v>
      </c>
      <c r="H141" s="197">
        <v>55.93</v>
      </c>
      <c r="I141" s="198"/>
      <c r="J141" s="199">
        <f>ROUND(I141*H141,2)</f>
        <v>0</v>
      </c>
      <c r="K141" s="195" t="s">
        <v>153</v>
      </c>
      <c r="L141" s="61"/>
      <c r="M141" s="200" t="s">
        <v>22</v>
      </c>
      <c r="N141" s="201" t="s">
        <v>46</v>
      </c>
      <c r="O141" s="4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4" t="s">
        <v>154</v>
      </c>
      <c r="AT141" s="24" t="s">
        <v>149</v>
      </c>
      <c r="AU141" s="24" t="s">
        <v>84</v>
      </c>
      <c r="AY141" s="24" t="s">
        <v>147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24</v>
      </c>
      <c r="BK141" s="204">
        <f>ROUND(I141*H141,2)</f>
        <v>0</v>
      </c>
      <c r="BL141" s="24" t="s">
        <v>154</v>
      </c>
      <c r="BM141" s="24" t="s">
        <v>232</v>
      </c>
    </row>
    <row r="142" spans="2:65" s="1" customFormat="1" ht="22.5" customHeight="1">
      <c r="B142" s="41"/>
      <c r="C142" s="193" t="s">
        <v>233</v>
      </c>
      <c r="D142" s="193" t="s">
        <v>149</v>
      </c>
      <c r="E142" s="194" t="s">
        <v>234</v>
      </c>
      <c r="F142" s="195" t="s">
        <v>235</v>
      </c>
      <c r="G142" s="196" t="s">
        <v>180</v>
      </c>
      <c r="H142" s="197">
        <v>1.105</v>
      </c>
      <c r="I142" s="198"/>
      <c r="J142" s="199">
        <f>ROUND(I142*H142,2)</f>
        <v>0</v>
      </c>
      <c r="K142" s="195" t="s">
        <v>153</v>
      </c>
      <c r="L142" s="61"/>
      <c r="M142" s="200" t="s">
        <v>22</v>
      </c>
      <c r="N142" s="201" t="s">
        <v>46</v>
      </c>
      <c r="O142" s="42"/>
      <c r="P142" s="202">
        <f>O142*H142</f>
        <v>0</v>
      </c>
      <c r="Q142" s="202">
        <v>1.06017</v>
      </c>
      <c r="R142" s="202">
        <f>Q142*H142</f>
        <v>1.17148785</v>
      </c>
      <c r="S142" s="202">
        <v>0</v>
      </c>
      <c r="T142" s="203">
        <f>S142*H142</f>
        <v>0</v>
      </c>
      <c r="AR142" s="24" t="s">
        <v>154</v>
      </c>
      <c r="AT142" s="24" t="s">
        <v>149</v>
      </c>
      <c r="AU142" s="24" t="s">
        <v>84</v>
      </c>
      <c r="AY142" s="24" t="s">
        <v>147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4" t="s">
        <v>24</v>
      </c>
      <c r="BK142" s="204">
        <f>ROUND(I142*H142,2)</f>
        <v>0</v>
      </c>
      <c r="BL142" s="24" t="s">
        <v>154</v>
      </c>
      <c r="BM142" s="24" t="s">
        <v>236</v>
      </c>
    </row>
    <row r="143" spans="2:51" s="11" customFormat="1" ht="13.5">
      <c r="B143" s="205"/>
      <c r="C143" s="206"/>
      <c r="D143" s="207" t="s">
        <v>156</v>
      </c>
      <c r="E143" s="208" t="s">
        <v>22</v>
      </c>
      <c r="F143" s="209" t="s">
        <v>237</v>
      </c>
      <c r="G143" s="206"/>
      <c r="H143" s="210">
        <v>1.105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156</v>
      </c>
      <c r="AU143" s="216" t="s">
        <v>84</v>
      </c>
      <c r="AV143" s="11" t="s">
        <v>84</v>
      </c>
      <c r="AW143" s="11" t="s">
        <v>39</v>
      </c>
      <c r="AX143" s="11" t="s">
        <v>24</v>
      </c>
      <c r="AY143" s="216" t="s">
        <v>147</v>
      </c>
    </row>
    <row r="144" spans="2:65" s="1" customFormat="1" ht="22.5" customHeight="1">
      <c r="B144" s="41"/>
      <c r="C144" s="193" t="s">
        <v>238</v>
      </c>
      <c r="D144" s="193" t="s">
        <v>149</v>
      </c>
      <c r="E144" s="194" t="s">
        <v>239</v>
      </c>
      <c r="F144" s="195" t="s">
        <v>240</v>
      </c>
      <c r="G144" s="196" t="s">
        <v>180</v>
      </c>
      <c r="H144" s="197">
        <v>0.08</v>
      </c>
      <c r="I144" s="198"/>
      <c r="J144" s="199">
        <f>ROUND(I144*H144,2)</f>
        <v>0</v>
      </c>
      <c r="K144" s="195" t="s">
        <v>153</v>
      </c>
      <c r="L144" s="61"/>
      <c r="M144" s="200" t="s">
        <v>22</v>
      </c>
      <c r="N144" s="201" t="s">
        <v>46</v>
      </c>
      <c r="O144" s="42"/>
      <c r="P144" s="202">
        <f>O144*H144</f>
        <v>0</v>
      </c>
      <c r="Q144" s="202">
        <v>1.05306</v>
      </c>
      <c r="R144" s="202">
        <f>Q144*H144</f>
        <v>0.08424480000000001</v>
      </c>
      <c r="S144" s="202">
        <v>0</v>
      </c>
      <c r="T144" s="203">
        <f>S144*H144</f>
        <v>0</v>
      </c>
      <c r="AR144" s="24" t="s">
        <v>154</v>
      </c>
      <c r="AT144" s="24" t="s">
        <v>149</v>
      </c>
      <c r="AU144" s="24" t="s">
        <v>84</v>
      </c>
      <c r="AY144" s="24" t="s">
        <v>147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24</v>
      </c>
      <c r="BK144" s="204">
        <f>ROUND(I144*H144,2)</f>
        <v>0</v>
      </c>
      <c r="BL144" s="24" t="s">
        <v>154</v>
      </c>
      <c r="BM144" s="24" t="s">
        <v>241</v>
      </c>
    </row>
    <row r="145" spans="2:51" s="11" customFormat="1" ht="13.5">
      <c r="B145" s="205"/>
      <c r="C145" s="206"/>
      <c r="D145" s="217" t="s">
        <v>156</v>
      </c>
      <c r="E145" s="218" t="s">
        <v>22</v>
      </c>
      <c r="F145" s="219" t="s">
        <v>242</v>
      </c>
      <c r="G145" s="206"/>
      <c r="H145" s="220">
        <v>0.08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156</v>
      </c>
      <c r="AU145" s="216" t="s">
        <v>84</v>
      </c>
      <c r="AV145" s="11" t="s">
        <v>84</v>
      </c>
      <c r="AW145" s="11" t="s">
        <v>39</v>
      </c>
      <c r="AX145" s="11" t="s">
        <v>24</v>
      </c>
      <c r="AY145" s="216" t="s">
        <v>147</v>
      </c>
    </row>
    <row r="146" spans="2:63" s="10" customFormat="1" ht="29.85" customHeight="1">
      <c r="B146" s="176"/>
      <c r="C146" s="177"/>
      <c r="D146" s="190" t="s">
        <v>74</v>
      </c>
      <c r="E146" s="191" t="s">
        <v>173</v>
      </c>
      <c r="F146" s="191" t="s">
        <v>243</v>
      </c>
      <c r="G146" s="177"/>
      <c r="H146" s="177"/>
      <c r="I146" s="180"/>
      <c r="J146" s="192">
        <f>BK146</f>
        <v>0</v>
      </c>
      <c r="K146" s="177"/>
      <c r="L146" s="182"/>
      <c r="M146" s="183"/>
      <c r="N146" s="184"/>
      <c r="O146" s="184"/>
      <c r="P146" s="185">
        <f>SUM(P147:P156)</f>
        <v>0</v>
      </c>
      <c r="Q146" s="184"/>
      <c r="R146" s="185">
        <f>SUM(R147:R156)</f>
        <v>153.1595044</v>
      </c>
      <c r="S146" s="184"/>
      <c r="T146" s="186">
        <f>SUM(T147:T156)</f>
        <v>0</v>
      </c>
      <c r="AR146" s="187" t="s">
        <v>24</v>
      </c>
      <c r="AT146" s="188" t="s">
        <v>74</v>
      </c>
      <c r="AU146" s="188" t="s">
        <v>24</v>
      </c>
      <c r="AY146" s="187" t="s">
        <v>147</v>
      </c>
      <c r="BK146" s="189">
        <f>SUM(BK147:BK156)</f>
        <v>0</v>
      </c>
    </row>
    <row r="147" spans="2:65" s="1" customFormat="1" ht="31.5" customHeight="1">
      <c r="B147" s="41"/>
      <c r="C147" s="193" t="s">
        <v>244</v>
      </c>
      <c r="D147" s="193" t="s">
        <v>149</v>
      </c>
      <c r="E147" s="194" t="s">
        <v>245</v>
      </c>
      <c r="F147" s="195" t="s">
        <v>246</v>
      </c>
      <c r="G147" s="196" t="s">
        <v>191</v>
      </c>
      <c r="H147" s="197">
        <v>428.266</v>
      </c>
      <c r="I147" s="198"/>
      <c r="J147" s="199">
        <f>ROUND(I147*H147,2)</f>
        <v>0</v>
      </c>
      <c r="K147" s="195" t="s">
        <v>153</v>
      </c>
      <c r="L147" s="61"/>
      <c r="M147" s="200" t="s">
        <v>22</v>
      </c>
      <c r="N147" s="201" t="s">
        <v>46</v>
      </c>
      <c r="O147" s="42"/>
      <c r="P147" s="202">
        <f>O147*H147</f>
        <v>0</v>
      </c>
      <c r="Q147" s="202">
        <v>0.2916</v>
      </c>
      <c r="R147" s="202">
        <f>Q147*H147</f>
        <v>124.88236560000001</v>
      </c>
      <c r="S147" s="202">
        <v>0</v>
      </c>
      <c r="T147" s="203">
        <f>S147*H147</f>
        <v>0</v>
      </c>
      <c r="AR147" s="24" t="s">
        <v>154</v>
      </c>
      <c r="AT147" s="24" t="s">
        <v>149</v>
      </c>
      <c r="AU147" s="24" t="s">
        <v>84</v>
      </c>
      <c r="AY147" s="24" t="s">
        <v>147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24</v>
      </c>
      <c r="BK147" s="204">
        <f>ROUND(I147*H147,2)</f>
        <v>0</v>
      </c>
      <c r="BL147" s="24" t="s">
        <v>154</v>
      </c>
      <c r="BM147" s="24" t="s">
        <v>247</v>
      </c>
    </row>
    <row r="148" spans="2:51" s="11" customFormat="1" ht="13.5">
      <c r="B148" s="205"/>
      <c r="C148" s="206"/>
      <c r="D148" s="217" t="s">
        <v>156</v>
      </c>
      <c r="E148" s="218" t="s">
        <v>22</v>
      </c>
      <c r="F148" s="219" t="s">
        <v>248</v>
      </c>
      <c r="G148" s="206"/>
      <c r="H148" s="220">
        <v>214.133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156</v>
      </c>
      <c r="AU148" s="216" t="s">
        <v>84</v>
      </c>
      <c r="AV148" s="11" t="s">
        <v>84</v>
      </c>
      <c r="AW148" s="11" t="s">
        <v>39</v>
      </c>
      <c r="AX148" s="11" t="s">
        <v>75</v>
      </c>
      <c r="AY148" s="216" t="s">
        <v>147</v>
      </c>
    </row>
    <row r="149" spans="2:51" s="11" customFormat="1" ht="13.5">
      <c r="B149" s="205"/>
      <c r="C149" s="206"/>
      <c r="D149" s="217" t="s">
        <v>156</v>
      </c>
      <c r="E149" s="218" t="s">
        <v>22</v>
      </c>
      <c r="F149" s="219" t="s">
        <v>249</v>
      </c>
      <c r="G149" s="206"/>
      <c r="H149" s="220">
        <v>214.133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156</v>
      </c>
      <c r="AU149" s="216" t="s">
        <v>84</v>
      </c>
      <c r="AV149" s="11" t="s">
        <v>84</v>
      </c>
      <c r="AW149" s="11" t="s">
        <v>39</v>
      </c>
      <c r="AX149" s="11" t="s">
        <v>75</v>
      </c>
      <c r="AY149" s="216" t="s">
        <v>147</v>
      </c>
    </row>
    <row r="150" spans="2:51" s="13" customFormat="1" ht="13.5">
      <c r="B150" s="232"/>
      <c r="C150" s="233"/>
      <c r="D150" s="207" t="s">
        <v>156</v>
      </c>
      <c r="E150" s="234" t="s">
        <v>22</v>
      </c>
      <c r="F150" s="235" t="s">
        <v>169</v>
      </c>
      <c r="G150" s="233"/>
      <c r="H150" s="236">
        <v>428.266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156</v>
      </c>
      <c r="AU150" s="242" t="s">
        <v>84</v>
      </c>
      <c r="AV150" s="13" t="s">
        <v>154</v>
      </c>
      <c r="AW150" s="13" t="s">
        <v>39</v>
      </c>
      <c r="AX150" s="13" t="s">
        <v>24</v>
      </c>
      <c r="AY150" s="242" t="s">
        <v>147</v>
      </c>
    </row>
    <row r="151" spans="2:65" s="1" customFormat="1" ht="44.25" customHeight="1">
      <c r="B151" s="41"/>
      <c r="C151" s="193" t="s">
        <v>250</v>
      </c>
      <c r="D151" s="193" t="s">
        <v>149</v>
      </c>
      <c r="E151" s="194" t="s">
        <v>251</v>
      </c>
      <c r="F151" s="195" t="s">
        <v>252</v>
      </c>
      <c r="G151" s="196" t="s">
        <v>253</v>
      </c>
      <c r="H151" s="197">
        <v>75.22</v>
      </c>
      <c r="I151" s="198"/>
      <c r="J151" s="199">
        <f>ROUND(I151*H151,2)</f>
        <v>0</v>
      </c>
      <c r="K151" s="195" t="s">
        <v>153</v>
      </c>
      <c r="L151" s="61"/>
      <c r="M151" s="200" t="s">
        <v>22</v>
      </c>
      <c r="N151" s="201" t="s">
        <v>46</v>
      </c>
      <c r="O151" s="42"/>
      <c r="P151" s="202">
        <f>O151*H151</f>
        <v>0</v>
      </c>
      <c r="Q151" s="202">
        <v>0.1554</v>
      </c>
      <c r="R151" s="202">
        <f>Q151*H151</f>
        <v>11.689188000000001</v>
      </c>
      <c r="S151" s="202">
        <v>0</v>
      </c>
      <c r="T151" s="203">
        <f>S151*H151</f>
        <v>0</v>
      </c>
      <c r="AR151" s="24" t="s">
        <v>154</v>
      </c>
      <c r="AT151" s="24" t="s">
        <v>149</v>
      </c>
      <c r="AU151" s="24" t="s">
        <v>84</v>
      </c>
      <c r="AY151" s="24" t="s">
        <v>147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24</v>
      </c>
      <c r="BK151" s="204">
        <f>ROUND(I151*H151,2)</f>
        <v>0</v>
      </c>
      <c r="BL151" s="24" t="s">
        <v>154</v>
      </c>
      <c r="BM151" s="24" t="s">
        <v>254</v>
      </c>
    </row>
    <row r="152" spans="2:51" s="11" customFormat="1" ht="13.5">
      <c r="B152" s="205"/>
      <c r="C152" s="206"/>
      <c r="D152" s="207" t="s">
        <v>156</v>
      </c>
      <c r="E152" s="208" t="s">
        <v>22</v>
      </c>
      <c r="F152" s="209" t="s">
        <v>255</v>
      </c>
      <c r="G152" s="206"/>
      <c r="H152" s="210">
        <v>75.22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156</v>
      </c>
      <c r="AU152" s="216" t="s">
        <v>84</v>
      </c>
      <c r="AV152" s="11" t="s">
        <v>84</v>
      </c>
      <c r="AW152" s="11" t="s">
        <v>39</v>
      </c>
      <c r="AX152" s="11" t="s">
        <v>24</v>
      </c>
      <c r="AY152" s="216" t="s">
        <v>147</v>
      </c>
    </row>
    <row r="153" spans="2:65" s="1" customFormat="1" ht="22.5" customHeight="1">
      <c r="B153" s="41"/>
      <c r="C153" s="243" t="s">
        <v>256</v>
      </c>
      <c r="D153" s="243" t="s">
        <v>257</v>
      </c>
      <c r="E153" s="244" t="s">
        <v>258</v>
      </c>
      <c r="F153" s="245" t="s">
        <v>259</v>
      </c>
      <c r="G153" s="246" t="s">
        <v>260</v>
      </c>
      <c r="H153" s="247">
        <v>76.724</v>
      </c>
      <c r="I153" s="248"/>
      <c r="J153" s="249">
        <f>ROUND(I153*H153,2)</f>
        <v>0</v>
      </c>
      <c r="K153" s="245" t="s">
        <v>153</v>
      </c>
      <c r="L153" s="250"/>
      <c r="M153" s="251" t="s">
        <v>22</v>
      </c>
      <c r="N153" s="252" t="s">
        <v>46</v>
      </c>
      <c r="O153" s="42"/>
      <c r="P153" s="202">
        <f>O153*H153</f>
        <v>0</v>
      </c>
      <c r="Q153" s="202">
        <v>0.0821</v>
      </c>
      <c r="R153" s="202">
        <f>Q153*H153</f>
        <v>6.299040400000001</v>
      </c>
      <c r="S153" s="202">
        <v>0</v>
      </c>
      <c r="T153" s="203">
        <f>S153*H153</f>
        <v>0</v>
      </c>
      <c r="AR153" s="24" t="s">
        <v>188</v>
      </c>
      <c r="AT153" s="24" t="s">
        <v>257</v>
      </c>
      <c r="AU153" s="24" t="s">
        <v>84</v>
      </c>
      <c r="AY153" s="24" t="s">
        <v>147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4" t="s">
        <v>24</v>
      </c>
      <c r="BK153" s="204">
        <f>ROUND(I153*H153,2)</f>
        <v>0</v>
      </c>
      <c r="BL153" s="24" t="s">
        <v>154</v>
      </c>
      <c r="BM153" s="24" t="s">
        <v>261</v>
      </c>
    </row>
    <row r="154" spans="2:51" s="11" customFormat="1" ht="13.5">
      <c r="B154" s="205"/>
      <c r="C154" s="206"/>
      <c r="D154" s="207" t="s">
        <v>156</v>
      </c>
      <c r="E154" s="208" t="s">
        <v>22</v>
      </c>
      <c r="F154" s="209" t="s">
        <v>262</v>
      </c>
      <c r="G154" s="206"/>
      <c r="H154" s="210">
        <v>76.724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156</v>
      </c>
      <c r="AU154" s="216" t="s">
        <v>84</v>
      </c>
      <c r="AV154" s="11" t="s">
        <v>84</v>
      </c>
      <c r="AW154" s="11" t="s">
        <v>39</v>
      </c>
      <c r="AX154" s="11" t="s">
        <v>24</v>
      </c>
      <c r="AY154" s="216" t="s">
        <v>147</v>
      </c>
    </row>
    <row r="155" spans="2:65" s="1" customFormat="1" ht="31.5" customHeight="1">
      <c r="B155" s="41"/>
      <c r="C155" s="193" t="s">
        <v>9</v>
      </c>
      <c r="D155" s="193" t="s">
        <v>149</v>
      </c>
      <c r="E155" s="194" t="s">
        <v>263</v>
      </c>
      <c r="F155" s="195" t="s">
        <v>264</v>
      </c>
      <c r="G155" s="196" t="s">
        <v>152</v>
      </c>
      <c r="H155" s="197">
        <v>4.56</v>
      </c>
      <c r="I155" s="198"/>
      <c r="J155" s="199">
        <f>ROUND(I155*H155,2)</f>
        <v>0</v>
      </c>
      <c r="K155" s="195" t="s">
        <v>153</v>
      </c>
      <c r="L155" s="61"/>
      <c r="M155" s="200" t="s">
        <v>22</v>
      </c>
      <c r="N155" s="201" t="s">
        <v>46</v>
      </c>
      <c r="O155" s="42"/>
      <c r="P155" s="202">
        <f>O155*H155</f>
        <v>0</v>
      </c>
      <c r="Q155" s="202">
        <v>2.25634</v>
      </c>
      <c r="R155" s="202">
        <f>Q155*H155</f>
        <v>10.288910399999999</v>
      </c>
      <c r="S155" s="202">
        <v>0</v>
      </c>
      <c r="T155" s="203">
        <f>S155*H155</f>
        <v>0</v>
      </c>
      <c r="AR155" s="24" t="s">
        <v>154</v>
      </c>
      <c r="AT155" s="24" t="s">
        <v>149</v>
      </c>
      <c r="AU155" s="24" t="s">
        <v>84</v>
      </c>
      <c r="AY155" s="24" t="s">
        <v>147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24</v>
      </c>
      <c r="BK155" s="204">
        <f>ROUND(I155*H155,2)</f>
        <v>0</v>
      </c>
      <c r="BL155" s="24" t="s">
        <v>154</v>
      </c>
      <c r="BM155" s="24" t="s">
        <v>265</v>
      </c>
    </row>
    <row r="156" spans="2:51" s="11" customFormat="1" ht="13.5">
      <c r="B156" s="205"/>
      <c r="C156" s="206"/>
      <c r="D156" s="217" t="s">
        <v>156</v>
      </c>
      <c r="E156" s="218" t="s">
        <v>22</v>
      </c>
      <c r="F156" s="219" t="s">
        <v>266</v>
      </c>
      <c r="G156" s="206"/>
      <c r="H156" s="220">
        <v>4.56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156</v>
      </c>
      <c r="AU156" s="216" t="s">
        <v>84</v>
      </c>
      <c r="AV156" s="11" t="s">
        <v>84</v>
      </c>
      <c r="AW156" s="11" t="s">
        <v>39</v>
      </c>
      <c r="AX156" s="11" t="s">
        <v>24</v>
      </c>
      <c r="AY156" s="216" t="s">
        <v>147</v>
      </c>
    </row>
    <row r="157" spans="2:63" s="10" customFormat="1" ht="29.85" customHeight="1">
      <c r="B157" s="176"/>
      <c r="C157" s="177"/>
      <c r="D157" s="190" t="s">
        <v>74</v>
      </c>
      <c r="E157" s="191" t="s">
        <v>267</v>
      </c>
      <c r="F157" s="191" t="s">
        <v>268</v>
      </c>
      <c r="G157" s="177"/>
      <c r="H157" s="177"/>
      <c r="I157" s="180"/>
      <c r="J157" s="192">
        <f>BK157</f>
        <v>0</v>
      </c>
      <c r="K157" s="177"/>
      <c r="L157" s="182"/>
      <c r="M157" s="183"/>
      <c r="N157" s="184"/>
      <c r="O157" s="184"/>
      <c r="P157" s="185">
        <f>SUM(P158:P169)</f>
        <v>0</v>
      </c>
      <c r="Q157" s="184"/>
      <c r="R157" s="185">
        <f>SUM(R158:R169)</f>
        <v>0</v>
      </c>
      <c r="S157" s="184"/>
      <c r="T157" s="186">
        <f>SUM(T158:T169)</f>
        <v>0</v>
      </c>
      <c r="AR157" s="187" t="s">
        <v>24</v>
      </c>
      <c r="AT157" s="188" t="s">
        <v>74</v>
      </c>
      <c r="AU157" s="188" t="s">
        <v>24</v>
      </c>
      <c r="AY157" s="187" t="s">
        <v>147</v>
      </c>
      <c r="BK157" s="189">
        <f>SUM(BK158:BK169)</f>
        <v>0</v>
      </c>
    </row>
    <row r="158" spans="2:65" s="1" customFormat="1" ht="22.5" customHeight="1">
      <c r="B158" s="41"/>
      <c r="C158" s="243" t="s">
        <v>269</v>
      </c>
      <c r="D158" s="243" t="s">
        <v>257</v>
      </c>
      <c r="E158" s="244" t="s">
        <v>270</v>
      </c>
      <c r="F158" s="245" t="s">
        <v>271</v>
      </c>
      <c r="G158" s="246" t="s">
        <v>191</v>
      </c>
      <c r="H158" s="247">
        <v>295.87</v>
      </c>
      <c r="I158" s="248"/>
      <c r="J158" s="249">
        <f>ROUND(I158*H158,2)</f>
        <v>0</v>
      </c>
      <c r="K158" s="245" t="s">
        <v>22</v>
      </c>
      <c r="L158" s="250"/>
      <c r="M158" s="251" t="s">
        <v>22</v>
      </c>
      <c r="N158" s="252" t="s">
        <v>46</v>
      </c>
      <c r="O158" s="42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4" t="s">
        <v>188</v>
      </c>
      <c r="AT158" s="24" t="s">
        <v>257</v>
      </c>
      <c r="AU158" s="24" t="s">
        <v>84</v>
      </c>
      <c r="AY158" s="24" t="s">
        <v>147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24</v>
      </c>
      <c r="BK158" s="204">
        <f>ROUND(I158*H158,2)</f>
        <v>0</v>
      </c>
      <c r="BL158" s="24" t="s">
        <v>154</v>
      </c>
      <c r="BM158" s="24" t="s">
        <v>272</v>
      </c>
    </row>
    <row r="159" spans="2:51" s="11" customFormat="1" ht="13.5">
      <c r="B159" s="205"/>
      <c r="C159" s="206"/>
      <c r="D159" s="217" t="s">
        <v>156</v>
      </c>
      <c r="E159" s="218" t="s">
        <v>22</v>
      </c>
      <c r="F159" s="219" t="s">
        <v>273</v>
      </c>
      <c r="G159" s="206"/>
      <c r="H159" s="220">
        <v>242.556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156</v>
      </c>
      <c r="AU159" s="216" t="s">
        <v>84</v>
      </c>
      <c r="AV159" s="11" t="s">
        <v>84</v>
      </c>
      <c r="AW159" s="11" t="s">
        <v>39</v>
      </c>
      <c r="AX159" s="11" t="s">
        <v>75</v>
      </c>
      <c r="AY159" s="216" t="s">
        <v>147</v>
      </c>
    </row>
    <row r="160" spans="2:51" s="11" customFormat="1" ht="13.5">
      <c r="B160" s="205"/>
      <c r="C160" s="206"/>
      <c r="D160" s="217" t="s">
        <v>156</v>
      </c>
      <c r="E160" s="218" t="s">
        <v>22</v>
      </c>
      <c r="F160" s="219" t="s">
        <v>274</v>
      </c>
      <c r="G160" s="206"/>
      <c r="H160" s="220">
        <v>98.769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156</v>
      </c>
      <c r="AU160" s="216" t="s">
        <v>84</v>
      </c>
      <c r="AV160" s="11" t="s">
        <v>84</v>
      </c>
      <c r="AW160" s="11" t="s">
        <v>39</v>
      </c>
      <c r="AX160" s="11" t="s">
        <v>75</v>
      </c>
      <c r="AY160" s="216" t="s">
        <v>147</v>
      </c>
    </row>
    <row r="161" spans="2:51" s="11" customFormat="1" ht="13.5">
      <c r="B161" s="205"/>
      <c r="C161" s="206"/>
      <c r="D161" s="217" t="s">
        <v>156</v>
      </c>
      <c r="E161" s="218" t="s">
        <v>22</v>
      </c>
      <c r="F161" s="219" t="s">
        <v>275</v>
      </c>
      <c r="G161" s="206"/>
      <c r="H161" s="220">
        <v>12.045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156</v>
      </c>
      <c r="AU161" s="216" t="s">
        <v>84</v>
      </c>
      <c r="AV161" s="11" t="s">
        <v>84</v>
      </c>
      <c r="AW161" s="11" t="s">
        <v>39</v>
      </c>
      <c r="AX161" s="11" t="s">
        <v>75</v>
      </c>
      <c r="AY161" s="216" t="s">
        <v>147</v>
      </c>
    </row>
    <row r="162" spans="2:51" s="12" customFormat="1" ht="13.5">
      <c r="B162" s="221"/>
      <c r="C162" s="222"/>
      <c r="D162" s="217" t="s">
        <v>156</v>
      </c>
      <c r="E162" s="223" t="s">
        <v>22</v>
      </c>
      <c r="F162" s="224" t="s">
        <v>167</v>
      </c>
      <c r="G162" s="222"/>
      <c r="H162" s="225">
        <v>353.37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156</v>
      </c>
      <c r="AU162" s="231" t="s">
        <v>84</v>
      </c>
      <c r="AV162" s="12" t="s">
        <v>162</v>
      </c>
      <c r="AW162" s="12" t="s">
        <v>39</v>
      </c>
      <c r="AX162" s="12" t="s">
        <v>75</v>
      </c>
      <c r="AY162" s="231" t="s">
        <v>147</v>
      </c>
    </row>
    <row r="163" spans="2:51" s="11" customFormat="1" ht="13.5">
      <c r="B163" s="205"/>
      <c r="C163" s="206"/>
      <c r="D163" s="217" t="s">
        <v>156</v>
      </c>
      <c r="E163" s="218" t="s">
        <v>22</v>
      </c>
      <c r="F163" s="219" t="s">
        <v>276</v>
      </c>
      <c r="G163" s="206"/>
      <c r="H163" s="220">
        <v>-24.5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156</v>
      </c>
      <c r="AU163" s="216" t="s">
        <v>84</v>
      </c>
      <c r="AV163" s="11" t="s">
        <v>84</v>
      </c>
      <c r="AW163" s="11" t="s">
        <v>39</v>
      </c>
      <c r="AX163" s="11" t="s">
        <v>75</v>
      </c>
      <c r="AY163" s="216" t="s">
        <v>147</v>
      </c>
    </row>
    <row r="164" spans="2:51" s="11" customFormat="1" ht="13.5">
      <c r="B164" s="205"/>
      <c r="C164" s="206"/>
      <c r="D164" s="217" t="s">
        <v>156</v>
      </c>
      <c r="E164" s="218" t="s">
        <v>22</v>
      </c>
      <c r="F164" s="219" t="s">
        <v>277</v>
      </c>
      <c r="G164" s="206"/>
      <c r="H164" s="220">
        <v>-33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156</v>
      </c>
      <c r="AU164" s="216" t="s">
        <v>84</v>
      </c>
      <c r="AV164" s="11" t="s">
        <v>84</v>
      </c>
      <c r="AW164" s="11" t="s">
        <v>39</v>
      </c>
      <c r="AX164" s="11" t="s">
        <v>75</v>
      </c>
      <c r="AY164" s="216" t="s">
        <v>147</v>
      </c>
    </row>
    <row r="165" spans="2:51" s="12" customFormat="1" ht="13.5">
      <c r="B165" s="221"/>
      <c r="C165" s="222"/>
      <c r="D165" s="217" t="s">
        <v>156</v>
      </c>
      <c r="E165" s="223" t="s">
        <v>22</v>
      </c>
      <c r="F165" s="224" t="s">
        <v>167</v>
      </c>
      <c r="G165" s="222"/>
      <c r="H165" s="225">
        <v>-57.5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156</v>
      </c>
      <c r="AU165" s="231" t="s">
        <v>84</v>
      </c>
      <c r="AV165" s="12" t="s">
        <v>162</v>
      </c>
      <c r="AW165" s="12" t="s">
        <v>39</v>
      </c>
      <c r="AX165" s="12" t="s">
        <v>75</v>
      </c>
      <c r="AY165" s="231" t="s">
        <v>147</v>
      </c>
    </row>
    <row r="166" spans="2:51" s="13" customFormat="1" ht="13.5">
      <c r="B166" s="232"/>
      <c r="C166" s="233"/>
      <c r="D166" s="207" t="s">
        <v>156</v>
      </c>
      <c r="E166" s="234" t="s">
        <v>22</v>
      </c>
      <c r="F166" s="235" t="s">
        <v>169</v>
      </c>
      <c r="G166" s="233"/>
      <c r="H166" s="236">
        <v>295.87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156</v>
      </c>
      <c r="AU166" s="242" t="s">
        <v>84</v>
      </c>
      <c r="AV166" s="13" t="s">
        <v>154</v>
      </c>
      <c r="AW166" s="13" t="s">
        <v>39</v>
      </c>
      <c r="AX166" s="13" t="s">
        <v>24</v>
      </c>
      <c r="AY166" s="242" t="s">
        <v>147</v>
      </c>
    </row>
    <row r="167" spans="2:65" s="1" customFormat="1" ht="22.5" customHeight="1">
      <c r="B167" s="41"/>
      <c r="C167" s="243" t="s">
        <v>278</v>
      </c>
      <c r="D167" s="243" t="s">
        <v>257</v>
      </c>
      <c r="E167" s="244" t="s">
        <v>279</v>
      </c>
      <c r="F167" s="245" t="s">
        <v>280</v>
      </c>
      <c r="G167" s="246" t="s">
        <v>191</v>
      </c>
      <c r="H167" s="247">
        <v>264.88</v>
      </c>
      <c r="I167" s="248"/>
      <c r="J167" s="249">
        <f>ROUND(I167*H167,2)</f>
        <v>0</v>
      </c>
      <c r="K167" s="245" t="s">
        <v>22</v>
      </c>
      <c r="L167" s="250"/>
      <c r="M167" s="251" t="s">
        <v>22</v>
      </c>
      <c r="N167" s="252" t="s">
        <v>46</v>
      </c>
      <c r="O167" s="4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4" t="s">
        <v>188</v>
      </c>
      <c r="AT167" s="24" t="s">
        <v>257</v>
      </c>
      <c r="AU167" s="24" t="s">
        <v>84</v>
      </c>
      <c r="AY167" s="24" t="s">
        <v>147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4" t="s">
        <v>24</v>
      </c>
      <c r="BK167" s="204">
        <f>ROUND(I167*H167,2)</f>
        <v>0</v>
      </c>
      <c r="BL167" s="24" t="s">
        <v>154</v>
      </c>
      <c r="BM167" s="24" t="s">
        <v>281</v>
      </c>
    </row>
    <row r="168" spans="2:51" s="11" customFormat="1" ht="13.5">
      <c r="B168" s="205"/>
      <c r="C168" s="206"/>
      <c r="D168" s="207" t="s">
        <v>156</v>
      </c>
      <c r="E168" s="208" t="s">
        <v>22</v>
      </c>
      <c r="F168" s="209" t="s">
        <v>282</v>
      </c>
      <c r="G168" s="206"/>
      <c r="H168" s="210">
        <v>264.88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156</v>
      </c>
      <c r="AU168" s="216" t="s">
        <v>84</v>
      </c>
      <c r="AV168" s="11" t="s">
        <v>84</v>
      </c>
      <c r="AW168" s="11" t="s">
        <v>39</v>
      </c>
      <c r="AX168" s="11" t="s">
        <v>24</v>
      </c>
      <c r="AY168" s="216" t="s">
        <v>147</v>
      </c>
    </row>
    <row r="169" spans="2:65" s="1" customFormat="1" ht="22.5" customHeight="1">
      <c r="B169" s="41"/>
      <c r="C169" s="243" t="s">
        <v>283</v>
      </c>
      <c r="D169" s="243" t="s">
        <v>257</v>
      </c>
      <c r="E169" s="244" t="s">
        <v>284</v>
      </c>
      <c r="F169" s="245" t="s">
        <v>285</v>
      </c>
      <c r="G169" s="246" t="s">
        <v>286</v>
      </c>
      <c r="H169" s="247">
        <v>1</v>
      </c>
      <c r="I169" s="248"/>
      <c r="J169" s="249">
        <f>ROUND(I169*H169,2)</f>
        <v>0</v>
      </c>
      <c r="K169" s="245" t="s">
        <v>22</v>
      </c>
      <c r="L169" s="250"/>
      <c r="M169" s="251" t="s">
        <v>22</v>
      </c>
      <c r="N169" s="252" t="s">
        <v>46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4" t="s">
        <v>188</v>
      </c>
      <c r="AT169" s="24" t="s">
        <v>257</v>
      </c>
      <c r="AU169" s="24" t="s">
        <v>84</v>
      </c>
      <c r="AY169" s="24" t="s">
        <v>147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4" t="s">
        <v>24</v>
      </c>
      <c r="BK169" s="204">
        <f>ROUND(I169*H169,2)</f>
        <v>0</v>
      </c>
      <c r="BL169" s="24" t="s">
        <v>154</v>
      </c>
      <c r="BM169" s="24" t="s">
        <v>287</v>
      </c>
    </row>
    <row r="170" spans="2:63" s="10" customFormat="1" ht="29.85" customHeight="1">
      <c r="B170" s="176"/>
      <c r="C170" s="177"/>
      <c r="D170" s="190" t="s">
        <v>74</v>
      </c>
      <c r="E170" s="191" t="s">
        <v>288</v>
      </c>
      <c r="F170" s="191" t="s">
        <v>289</v>
      </c>
      <c r="G170" s="177"/>
      <c r="H170" s="177"/>
      <c r="I170" s="180"/>
      <c r="J170" s="192">
        <f>BK170</f>
        <v>0</v>
      </c>
      <c r="K170" s="177"/>
      <c r="L170" s="182"/>
      <c r="M170" s="183"/>
      <c r="N170" s="184"/>
      <c r="O170" s="184"/>
      <c r="P170" s="185">
        <f>SUM(P171:P172)</f>
        <v>0</v>
      </c>
      <c r="Q170" s="184"/>
      <c r="R170" s="185">
        <f>SUM(R171:R172)</f>
        <v>0</v>
      </c>
      <c r="S170" s="184"/>
      <c r="T170" s="186">
        <f>SUM(T171:T172)</f>
        <v>0</v>
      </c>
      <c r="AR170" s="187" t="s">
        <v>24</v>
      </c>
      <c r="AT170" s="188" t="s">
        <v>74</v>
      </c>
      <c r="AU170" s="188" t="s">
        <v>24</v>
      </c>
      <c r="AY170" s="187" t="s">
        <v>147</v>
      </c>
      <c r="BK170" s="189">
        <f>SUM(BK171:BK172)</f>
        <v>0</v>
      </c>
    </row>
    <row r="171" spans="2:65" s="1" customFormat="1" ht="22.5" customHeight="1">
      <c r="B171" s="41"/>
      <c r="C171" s="243" t="s">
        <v>290</v>
      </c>
      <c r="D171" s="243" t="s">
        <v>257</v>
      </c>
      <c r="E171" s="244" t="s">
        <v>291</v>
      </c>
      <c r="F171" s="245" t="s">
        <v>292</v>
      </c>
      <c r="G171" s="246" t="s">
        <v>191</v>
      </c>
      <c r="H171" s="247">
        <v>214.133</v>
      </c>
      <c r="I171" s="248"/>
      <c r="J171" s="249">
        <f>ROUND(I171*H171,2)</f>
        <v>0</v>
      </c>
      <c r="K171" s="245" t="s">
        <v>22</v>
      </c>
      <c r="L171" s="250"/>
      <c r="M171" s="251" t="s">
        <v>22</v>
      </c>
      <c r="N171" s="252" t="s">
        <v>46</v>
      </c>
      <c r="O171" s="4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4" t="s">
        <v>188</v>
      </c>
      <c r="AT171" s="24" t="s">
        <v>257</v>
      </c>
      <c r="AU171" s="24" t="s">
        <v>84</v>
      </c>
      <c r="AY171" s="24" t="s">
        <v>147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24</v>
      </c>
      <c r="BK171" s="204">
        <f>ROUND(I171*H171,2)</f>
        <v>0</v>
      </c>
      <c r="BL171" s="24" t="s">
        <v>154</v>
      </c>
      <c r="BM171" s="24" t="s">
        <v>293</v>
      </c>
    </row>
    <row r="172" spans="2:51" s="11" customFormat="1" ht="13.5">
      <c r="B172" s="205"/>
      <c r="C172" s="206"/>
      <c r="D172" s="217" t="s">
        <v>156</v>
      </c>
      <c r="E172" s="218" t="s">
        <v>22</v>
      </c>
      <c r="F172" s="219" t="s">
        <v>294</v>
      </c>
      <c r="G172" s="206"/>
      <c r="H172" s="220">
        <v>214.133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156</v>
      </c>
      <c r="AU172" s="216" t="s">
        <v>84</v>
      </c>
      <c r="AV172" s="11" t="s">
        <v>84</v>
      </c>
      <c r="AW172" s="11" t="s">
        <v>39</v>
      </c>
      <c r="AX172" s="11" t="s">
        <v>24</v>
      </c>
      <c r="AY172" s="216" t="s">
        <v>147</v>
      </c>
    </row>
    <row r="173" spans="2:63" s="10" customFormat="1" ht="29.85" customHeight="1">
      <c r="B173" s="176"/>
      <c r="C173" s="177"/>
      <c r="D173" s="190" t="s">
        <v>74</v>
      </c>
      <c r="E173" s="191" t="s">
        <v>295</v>
      </c>
      <c r="F173" s="191" t="s">
        <v>296</v>
      </c>
      <c r="G173" s="177"/>
      <c r="H173" s="177"/>
      <c r="I173" s="180"/>
      <c r="J173" s="192">
        <f>BK173</f>
        <v>0</v>
      </c>
      <c r="K173" s="177"/>
      <c r="L173" s="182"/>
      <c r="M173" s="183"/>
      <c r="N173" s="184"/>
      <c r="O173" s="184"/>
      <c r="P173" s="185">
        <f>SUM(P174:P175)</f>
        <v>0</v>
      </c>
      <c r="Q173" s="184"/>
      <c r="R173" s="185">
        <f>SUM(R174:R175)</f>
        <v>0.23056000000000001</v>
      </c>
      <c r="S173" s="184"/>
      <c r="T173" s="186">
        <f>SUM(T174:T175)</f>
        <v>0</v>
      </c>
      <c r="AR173" s="187" t="s">
        <v>24</v>
      </c>
      <c r="AT173" s="188" t="s">
        <v>74</v>
      </c>
      <c r="AU173" s="188" t="s">
        <v>24</v>
      </c>
      <c r="AY173" s="187" t="s">
        <v>147</v>
      </c>
      <c r="BK173" s="189">
        <f>SUM(BK174:BK175)</f>
        <v>0</v>
      </c>
    </row>
    <row r="174" spans="2:65" s="1" customFormat="1" ht="31.5" customHeight="1">
      <c r="B174" s="41"/>
      <c r="C174" s="193" t="s">
        <v>297</v>
      </c>
      <c r="D174" s="193" t="s">
        <v>149</v>
      </c>
      <c r="E174" s="194" t="s">
        <v>298</v>
      </c>
      <c r="F174" s="195" t="s">
        <v>299</v>
      </c>
      <c r="G174" s="196" t="s">
        <v>260</v>
      </c>
      <c r="H174" s="197">
        <v>7</v>
      </c>
      <c r="I174" s="198"/>
      <c r="J174" s="199">
        <f>ROUND(I174*H174,2)</f>
        <v>0</v>
      </c>
      <c r="K174" s="195" t="s">
        <v>153</v>
      </c>
      <c r="L174" s="61"/>
      <c r="M174" s="200" t="s">
        <v>22</v>
      </c>
      <c r="N174" s="201" t="s">
        <v>46</v>
      </c>
      <c r="O174" s="42"/>
      <c r="P174" s="202">
        <f>O174*H174</f>
        <v>0</v>
      </c>
      <c r="Q174" s="202">
        <v>0.00096</v>
      </c>
      <c r="R174" s="202">
        <f>Q174*H174</f>
        <v>0.00672</v>
      </c>
      <c r="S174" s="202">
        <v>0</v>
      </c>
      <c r="T174" s="203">
        <f>S174*H174</f>
        <v>0</v>
      </c>
      <c r="AR174" s="24" t="s">
        <v>154</v>
      </c>
      <c r="AT174" s="24" t="s">
        <v>149</v>
      </c>
      <c r="AU174" s="24" t="s">
        <v>84</v>
      </c>
      <c r="AY174" s="24" t="s">
        <v>147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24</v>
      </c>
      <c r="BK174" s="204">
        <f>ROUND(I174*H174,2)</f>
        <v>0</v>
      </c>
      <c r="BL174" s="24" t="s">
        <v>154</v>
      </c>
      <c r="BM174" s="24" t="s">
        <v>300</v>
      </c>
    </row>
    <row r="175" spans="2:65" s="1" customFormat="1" ht="31.5" customHeight="1">
      <c r="B175" s="41"/>
      <c r="C175" s="193" t="s">
        <v>301</v>
      </c>
      <c r="D175" s="193" t="s">
        <v>149</v>
      </c>
      <c r="E175" s="194" t="s">
        <v>302</v>
      </c>
      <c r="F175" s="195" t="s">
        <v>303</v>
      </c>
      <c r="G175" s="196" t="s">
        <v>260</v>
      </c>
      <c r="H175" s="197">
        <v>2</v>
      </c>
      <c r="I175" s="198"/>
      <c r="J175" s="199">
        <f>ROUND(I175*H175,2)</f>
        <v>0</v>
      </c>
      <c r="K175" s="195" t="s">
        <v>153</v>
      </c>
      <c r="L175" s="61"/>
      <c r="M175" s="200" t="s">
        <v>22</v>
      </c>
      <c r="N175" s="201" t="s">
        <v>46</v>
      </c>
      <c r="O175" s="42"/>
      <c r="P175" s="202">
        <f>O175*H175</f>
        <v>0</v>
      </c>
      <c r="Q175" s="202">
        <v>0.11192</v>
      </c>
      <c r="R175" s="202">
        <f>Q175*H175</f>
        <v>0.22384</v>
      </c>
      <c r="S175" s="202">
        <v>0</v>
      </c>
      <c r="T175" s="203">
        <f>S175*H175</f>
        <v>0</v>
      </c>
      <c r="AR175" s="24" t="s">
        <v>154</v>
      </c>
      <c r="AT175" s="24" t="s">
        <v>149</v>
      </c>
      <c r="AU175" s="24" t="s">
        <v>84</v>
      </c>
      <c r="AY175" s="24" t="s">
        <v>147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4" t="s">
        <v>24</v>
      </c>
      <c r="BK175" s="204">
        <f>ROUND(I175*H175,2)</f>
        <v>0</v>
      </c>
      <c r="BL175" s="24" t="s">
        <v>154</v>
      </c>
      <c r="BM175" s="24" t="s">
        <v>304</v>
      </c>
    </row>
    <row r="176" spans="2:63" s="10" customFormat="1" ht="29.85" customHeight="1">
      <c r="B176" s="176"/>
      <c r="C176" s="177"/>
      <c r="D176" s="190" t="s">
        <v>74</v>
      </c>
      <c r="E176" s="191" t="s">
        <v>188</v>
      </c>
      <c r="F176" s="191" t="s">
        <v>305</v>
      </c>
      <c r="G176" s="177"/>
      <c r="H176" s="177"/>
      <c r="I176" s="180"/>
      <c r="J176" s="192">
        <f>BK176</f>
        <v>0</v>
      </c>
      <c r="K176" s="177"/>
      <c r="L176" s="182"/>
      <c r="M176" s="183"/>
      <c r="N176" s="184"/>
      <c r="O176" s="184"/>
      <c r="P176" s="185">
        <f>P177</f>
        <v>0</v>
      </c>
      <c r="Q176" s="184"/>
      <c r="R176" s="185">
        <f>R177</f>
        <v>0</v>
      </c>
      <c r="S176" s="184"/>
      <c r="T176" s="186">
        <f>T177</f>
        <v>0</v>
      </c>
      <c r="AR176" s="187" t="s">
        <v>24</v>
      </c>
      <c r="AT176" s="188" t="s">
        <v>74</v>
      </c>
      <c r="AU176" s="188" t="s">
        <v>24</v>
      </c>
      <c r="AY176" s="187" t="s">
        <v>147</v>
      </c>
      <c r="BK176" s="189">
        <f>BK177</f>
        <v>0</v>
      </c>
    </row>
    <row r="177" spans="2:65" s="1" customFormat="1" ht="22.5" customHeight="1">
      <c r="B177" s="41"/>
      <c r="C177" s="243" t="s">
        <v>306</v>
      </c>
      <c r="D177" s="243" t="s">
        <v>257</v>
      </c>
      <c r="E177" s="244" t="s">
        <v>307</v>
      </c>
      <c r="F177" s="245" t="s">
        <v>308</v>
      </c>
      <c r="G177" s="246" t="s">
        <v>286</v>
      </c>
      <c r="H177" s="247">
        <v>1</v>
      </c>
      <c r="I177" s="248"/>
      <c r="J177" s="249">
        <f>ROUND(I177*H177,2)</f>
        <v>0</v>
      </c>
      <c r="K177" s="245" t="s">
        <v>22</v>
      </c>
      <c r="L177" s="250"/>
      <c r="M177" s="251" t="s">
        <v>22</v>
      </c>
      <c r="N177" s="252" t="s">
        <v>46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4" t="s">
        <v>188</v>
      </c>
      <c r="AT177" s="24" t="s">
        <v>257</v>
      </c>
      <c r="AU177" s="24" t="s">
        <v>84</v>
      </c>
      <c r="AY177" s="24" t="s">
        <v>147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4" t="s">
        <v>24</v>
      </c>
      <c r="BK177" s="204">
        <f>ROUND(I177*H177,2)</f>
        <v>0</v>
      </c>
      <c r="BL177" s="24" t="s">
        <v>154</v>
      </c>
      <c r="BM177" s="24" t="s">
        <v>309</v>
      </c>
    </row>
    <row r="178" spans="2:63" s="10" customFormat="1" ht="29.85" customHeight="1">
      <c r="B178" s="176"/>
      <c r="C178" s="177"/>
      <c r="D178" s="190" t="s">
        <v>74</v>
      </c>
      <c r="E178" s="191" t="s">
        <v>310</v>
      </c>
      <c r="F178" s="191" t="s">
        <v>311</v>
      </c>
      <c r="G178" s="177"/>
      <c r="H178" s="177"/>
      <c r="I178" s="180"/>
      <c r="J178" s="192">
        <f>BK178</f>
        <v>0</v>
      </c>
      <c r="K178" s="177"/>
      <c r="L178" s="182"/>
      <c r="M178" s="183"/>
      <c r="N178" s="184"/>
      <c r="O178" s="184"/>
      <c r="P178" s="185">
        <f>SUM(P179:P184)</f>
        <v>0</v>
      </c>
      <c r="Q178" s="184"/>
      <c r="R178" s="185">
        <f>SUM(R179:R184)</f>
        <v>0.04446108</v>
      </c>
      <c r="S178" s="184"/>
      <c r="T178" s="186">
        <f>SUM(T179:T184)</f>
        <v>0</v>
      </c>
      <c r="AR178" s="187" t="s">
        <v>24</v>
      </c>
      <c r="AT178" s="188" t="s">
        <v>74</v>
      </c>
      <c r="AU178" s="188" t="s">
        <v>24</v>
      </c>
      <c r="AY178" s="187" t="s">
        <v>147</v>
      </c>
      <c r="BK178" s="189">
        <f>SUM(BK179:BK184)</f>
        <v>0</v>
      </c>
    </row>
    <row r="179" spans="2:65" s="1" customFormat="1" ht="57" customHeight="1">
      <c r="B179" s="41"/>
      <c r="C179" s="193" t="s">
        <v>312</v>
      </c>
      <c r="D179" s="193" t="s">
        <v>149</v>
      </c>
      <c r="E179" s="194" t="s">
        <v>313</v>
      </c>
      <c r="F179" s="195" t="s">
        <v>314</v>
      </c>
      <c r="G179" s="196" t="s">
        <v>191</v>
      </c>
      <c r="H179" s="197">
        <v>237.527</v>
      </c>
      <c r="I179" s="198"/>
      <c r="J179" s="199">
        <f>ROUND(I179*H179,2)</f>
        <v>0</v>
      </c>
      <c r="K179" s="195" t="s">
        <v>153</v>
      </c>
      <c r="L179" s="61"/>
      <c r="M179" s="200" t="s">
        <v>22</v>
      </c>
      <c r="N179" s="201" t="s">
        <v>46</v>
      </c>
      <c r="O179" s="42"/>
      <c r="P179" s="202">
        <f>O179*H179</f>
        <v>0</v>
      </c>
      <c r="Q179" s="202">
        <v>4E-05</v>
      </c>
      <c r="R179" s="202">
        <f>Q179*H179</f>
        <v>0.00950108</v>
      </c>
      <c r="S179" s="202">
        <v>0</v>
      </c>
      <c r="T179" s="203">
        <f>S179*H179</f>
        <v>0</v>
      </c>
      <c r="AR179" s="24" t="s">
        <v>154</v>
      </c>
      <c r="AT179" s="24" t="s">
        <v>149</v>
      </c>
      <c r="AU179" s="24" t="s">
        <v>84</v>
      </c>
      <c r="AY179" s="24" t="s">
        <v>147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4" t="s">
        <v>24</v>
      </c>
      <c r="BK179" s="204">
        <f>ROUND(I179*H179,2)</f>
        <v>0</v>
      </c>
      <c r="BL179" s="24" t="s">
        <v>154</v>
      </c>
      <c r="BM179" s="24" t="s">
        <v>315</v>
      </c>
    </row>
    <row r="180" spans="2:51" s="11" customFormat="1" ht="13.5">
      <c r="B180" s="205"/>
      <c r="C180" s="206"/>
      <c r="D180" s="207" t="s">
        <v>156</v>
      </c>
      <c r="E180" s="208" t="s">
        <v>22</v>
      </c>
      <c r="F180" s="209" t="s">
        <v>316</v>
      </c>
      <c r="G180" s="206"/>
      <c r="H180" s="210">
        <v>237.527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156</v>
      </c>
      <c r="AU180" s="216" t="s">
        <v>84</v>
      </c>
      <c r="AV180" s="11" t="s">
        <v>84</v>
      </c>
      <c r="AW180" s="11" t="s">
        <v>39</v>
      </c>
      <c r="AX180" s="11" t="s">
        <v>24</v>
      </c>
      <c r="AY180" s="216" t="s">
        <v>147</v>
      </c>
    </row>
    <row r="181" spans="2:65" s="1" customFormat="1" ht="31.5" customHeight="1">
      <c r="B181" s="41"/>
      <c r="C181" s="193" t="s">
        <v>317</v>
      </c>
      <c r="D181" s="193" t="s">
        <v>149</v>
      </c>
      <c r="E181" s="194" t="s">
        <v>318</v>
      </c>
      <c r="F181" s="195" t="s">
        <v>319</v>
      </c>
      <c r="G181" s="196" t="s">
        <v>260</v>
      </c>
      <c r="H181" s="197">
        <v>38</v>
      </c>
      <c r="I181" s="198"/>
      <c r="J181" s="199">
        <f>ROUND(I181*H181,2)</f>
        <v>0</v>
      </c>
      <c r="K181" s="195" t="s">
        <v>22</v>
      </c>
      <c r="L181" s="61"/>
      <c r="M181" s="200" t="s">
        <v>22</v>
      </c>
      <c r="N181" s="201" t="s">
        <v>46</v>
      </c>
      <c r="O181" s="42"/>
      <c r="P181" s="202">
        <f>O181*H181</f>
        <v>0</v>
      </c>
      <c r="Q181" s="202">
        <v>0.00092</v>
      </c>
      <c r="R181" s="202">
        <f>Q181*H181</f>
        <v>0.03496</v>
      </c>
      <c r="S181" s="202">
        <v>0</v>
      </c>
      <c r="T181" s="203">
        <f>S181*H181</f>
        <v>0</v>
      </c>
      <c r="AR181" s="24" t="s">
        <v>154</v>
      </c>
      <c r="AT181" s="24" t="s">
        <v>149</v>
      </c>
      <c r="AU181" s="24" t="s">
        <v>84</v>
      </c>
      <c r="AY181" s="24" t="s">
        <v>147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4" t="s">
        <v>24</v>
      </c>
      <c r="BK181" s="204">
        <f>ROUND(I181*H181,2)</f>
        <v>0</v>
      </c>
      <c r="BL181" s="24" t="s">
        <v>154</v>
      </c>
      <c r="BM181" s="24" t="s">
        <v>320</v>
      </c>
    </row>
    <row r="182" spans="2:51" s="11" customFormat="1" ht="13.5">
      <c r="B182" s="205"/>
      <c r="C182" s="206"/>
      <c r="D182" s="217" t="s">
        <v>156</v>
      </c>
      <c r="E182" s="218" t="s">
        <v>22</v>
      </c>
      <c r="F182" s="219" t="s">
        <v>321</v>
      </c>
      <c r="G182" s="206"/>
      <c r="H182" s="220">
        <v>32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156</v>
      </c>
      <c r="AU182" s="216" t="s">
        <v>84</v>
      </c>
      <c r="AV182" s="11" t="s">
        <v>84</v>
      </c>
      <c r="AW182" s="11" t="s">
        <v>39</v>
      </c>
      <c r="AX182" s="11" t="s">
        <v>75</v>
      </c>
      <c r="AY182" s="216" t="s">
        <v>147</v>
      </c>
    </row>
    <row r="183" spans="2:51" s="11" customFormat="1" ht="13.5">
      <c r="B183" s="205"/>
      <c r="C183" s="206"/>
      <c r="D183" s="217" t="s">
        <v>156</v>
      </c>
      <c r="E183" s="218" t="s">
        <v>22</v>
      </c>
      <c r="F183" s="219" t="s">
        <v>322</v>
      </c>
      <c r="G183" s="206"/>
      <c r="H183" s="220">
        <v>6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156</v>
      </c>
      <c r="AU183" s="216" t="s">
        <v>84</v>
      </c>
      <c r="AV183" s="11" t="s">
        <v>84</v>
      </c>
      <c r="AW183" s="11" t="s">
        <v>39</v>
      </c>
      <c r="AX183" s="11" t="s">
        <v>75</v>
      </c>
      <c r="AY183" s="216" t="s">
        <v>147</v>
      </c>
    </row>
    <row r="184" spans="2:51" s="13" customFormat="1" ht="13.5">
      <c r="B184" s="232"/>
      <c r="C184" s="233"/>
      <c r="D184" s="217" t="s">
        <v>156</v>
      </c>
      <c r="E184" s="253" t="s">
        <v>22</v>
      </c>
      <c r="F184" s="254" t="s">
        <v>169</v>
      </c>
      <c r="G184" s="233"/>
      <c r="H184" s="255">
        <v>38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156</v>
      </c>
      <c r="AU184" s="242" t="s">
        <v>84</v>
      </c>
      <c r="AV184" s="13" t="s">
        <v>154</v>
      </c>
      <c r="AW184" s="13" t="s">
        <v>39</v>
      </c>
      <c r="AX184" s="13" t="s">
        <v>24</v>
      </c>
      <c r="AY184" s="242" t="s">
        <v>147</v>
      </c>
    </row>
    <row r="185" spans="2:63" s="10" customFormat="1" ht="29.85" customHeight="1">
      <c r="B185" s="176"/>
      <c r="C185" s="177"/>
      <c r="D185" s="190" t="s">
        <v>74</v>
      </c>
      <c r="E185" s="191" t="s">
        <v>323</v>
      </c>
      <c r="F185" s="191" t="s">
        <v>324</v>
      </c>
      <c r="G185" s="177"/>
      <c r="H185" s="177"/>
      <c r="I185" s="180"/>
      <c r="J185" s="192">
        <f>BK185</f>
        <v>0</v>
      </c>
      <c r="K185" s="177"/>
      <c r="L185" s="182"/>
      <c r="M185" s="183"/>
      <c r="N185" s="184"/>
      <c r="O185" s="184"/>
      <c r="P185" s="185">
        <f>SUM(P186:P227)</f>
        <v>0</v>
      </c>
      <c r="Q185" s="184"/>
      <c r="R185" s="185">
        <f>SUM(R186:R227)</f>
        <v>0</v>
      </c>
      <c r="S185" s="184"/>
      <c r="T185" s="186">
        <f>SUM(T186:T227)</f>
        <v>56.204084</v>
      </c>
      <c r="AR185" s="187" t="s">
        <v>24</v>
      </c>
      <c r="AT185" s="188" t="s">
        <v>74</v>
      </c>
      <c r="AU185" s="188" t="s">
        <v>24</v>
      </c>
      <c r="AY185" s="187" t="s">
        <v>147</v>
      </c>
      <c r="BK185" s="189">
        <f>SUM(BK186:BK227)</f>
        <v>0</v>
      </c>
    </row>
    <row r="186" spans="2:65" s="1" customFormat="1" ht="22.5" customHeight="1">
      <c r="B186" s="41"/>
      <c r="C186" s="193" t="s">
        <v>325</v>
      </c>
      <c r="D186" s="193" t="s">
        <v>149</v>
      </c>
      <c r="E186" s="194" t="s">
        <v>326</v>
      </c>
      <c r="F186" s="195" t="s">
        <v>327</v>
      </c>
      <c r="G186" s="196" t="s">
        <v>191</v>
      </c>
      <c r="H186" s="197">
        <v>275.619</v>
      </c>
      <c r="I186" s="198"/>
      <c r="J186" s="199">
        <f>ROUND(I186*H186,2)</f>
        <v>0</v>
      </c>
      <c r="K186" s="195" t="s">
        <v>153</v>
      </c>
      <c r="L186" s="61"/>
      <c r="M186" s="200" t="s">
        <v>22</v>
      </c>
      <c r="N186" s="201" t="s">
        <v>46</v>
      </c>
      <c r="O186" s="42"/>
      <c r="P186" s="202">
        <f>O186*H186</f>
        <v>0</v>
      </c>
      <c r="Q186" s="202">
        <v>0</v>
      </c>
      <c r="R186" s="202">
        <f>Q186*H186</f>
        <v>0</v>
      </c>
      <c r="S186" s="202">
        <v>0.007</v>
      </c>
      <c r="T186" s="203">
        <f>S186*H186</f>
        <v>1.9293330000000002</v>
      </c>
      <c r="AR186" s="24" t="s">
        <v>154</v>
      </c>
      <c r="AT186" s="24" t="s">
        <v>149</v>
      </c>
      <c r="AU186" s="24" t="s">
        <v>84</v>
      </c>
      <c r="AY186" s="24" t="s">
        <v>147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24</v>
      </c>
      <c r="BK186" s="204">
        <f>ROUND(I186*H186,2)</f>
        <v>0</v>
      </c>
      <c r="BL186" s="24" t="s">
        <v>154</v>
      </c>
      <c r="BM186" s="24" t="s">
        <v>328</v>
      </c>
    </row>
    <row r="187" spans="2:51" s="11" customFormat="1" ht="13.5">
      <c r="B187" s="205"/>
      <c r="C187" s="206"/>
      <c r="D187" s="217" t="s">
        <v>156</v>
      </c>
      <c r="E187" s="218" t="s">
        <v>22</v>
      </c>
      <c r="F187" s="219" t="s">
        <v>329</v>
      </c>
      <c r="G187" s="206"/>
      <c r="H187" s="220">
        <v>142.788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156</v>
      </c>
      <c r="AU187" s="216" t="s">
        <v>84</v>
      </c>
      <c r="AV187" s="11" t="s">
        <v>84</v>
      </c>
      <c r="AW187" s="11" t="s">
        <v>39</v>
      </c>
      <c r="AX187" s="11" t="s">
        <v>75</v>
      </c>
      <c r="AY187" s="216" t="s">
        <v>147</v>
      </c>
    </row>
    <row r="188" spans="2:51" s="11" customFormat="1" ht="13.5">
      <c r="B188" s="205"/>
      <c r="C188" s="206"/>
      <c r="D188" s="217" t="s">
        <v>156</v>
      </c>
      <c r="E188" s="218" t="s">
        <v>22</v>
      </c>
      <c r="F188" s="219" t="s">
        <v>330</v>
      </c>
      <c r="G188" s="206"/>
      <c r="H188" s="220">
        <v>132.831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156</v>
      </c>
      <c r="AU188" s="216" t="s">
        <v>84</v>
      </c>
      <c r="AV188" s="11" t="s">
        <v>84</v>
      </c>
      <c r="AW188" s="11" t="s">
        <v>39</v>
      </c>
      <c r="AX188" s="11" t="s">
        <v>75</v>
      </c>
      <c r="AY188" s="216" t="s">
        <v>147</v>
      </c>
    </row>
    <row r="189" spans="2:51" s="13" customFormat="1" ht="13.5">
      <c r="B189" s="232"/>
      <c r="C189" s="233"/>
      <c r="D189" s="207" t="s">
        <v>156</v>
      </c>
      <c r="E189" s="234" t="s">
        <v>22</v>
      </c>
      <c r="F189" s="235" t="s">
        <v>169</v>
      </c>
      <c r="G189" s="233"/>
      <c r="H189" s="236">
        <v>275.619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156</v>
      </c>
      <c r="AU189" s="242" t="s">
        <v>84</v>
      </c>
      <c r="AV189" s="13" t="s">
        <v>154</v>
      </c>
      <c r="AW189" s="13" t="s">
        <v>39</v>
      </c>
      <c r="AX189" s="13" t="s">
        <v>24</v>
      </c>
      <c r="AY189" s="242" t="s">
        <v>147</v>
      </c>
    </row>
    <row r="190" spans="2:65" s="1" customFormat="1" ht="22.5" customHeight="1">
      <c r="B190" s="41"/>
      <c r="C190" s="193" t="s">
        <v>331</v>
      </c>
      <c r="D190" s="193" t="s">
        <v>149</v>
      </c>
      <c r="E190" s="194" t="s">
        <v>332</v>
      </c>
      <c r="F190" s="195" t="s">
        <v>333</v>
      </c>
      <c r="G190" s="196" t="s">
        <v>191</v>
      </c>
      <c r="H190" s="197">
        <v>201.596</v>
      </c>
      <c r="I190" s="198"/>
      <c r="J190" s="199">
        <f>ROUND(I190*H190,2)</f>
        <v>0</v>
      </c>
      <c r="K190" s="195" t="s">
        <v>153</v>
      </c>
      <c r="L190" s="61"/>
      <c r="M190" s="200" t="s">
        <v>22</v>
      </c>
      <c r="N190" s="201" t="s">
        <v>46</v>
      </c>
      <c r="O190" s="42"/>
      <c r="P190" s="202">
        <f>O190*H190</f>
        <v>0</v>
      </c>
      <c r="Q190" s="202">
        <v>0</v>
      </c>
      <c r="R190" s="202">
        <f>Q190*H190</f>
        <v>0</v>
      </c>
      <c r="S190" s="202">
        <v>0.014</v>
      </c>
      <c r="T190" s="203">
        <f>S190*H190</f>
        <v>2.822344</v>
      </c>
      <c r="AR190" s="24" t="s">
        <v>154</v>
      </c>
      <c r="AT190" s="24" t="s">
        <v>149</v>
      </c>
      <c r="AU190" s="24" t="s">
        <v>84</v>
      </c>
      <c r="AY190" s="24" t="s">
        <v>147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4" t="s">
        <v>24</v>
      </c>
      <c r="BK190" s="204">
        <f>ROUND(I190*H190,2)</f>
        <v>0</v>
      </c>
      <c r="BL190" s="24" t="s">
        <v>154</v>
      </c>
      <c r="BM190" s="24" t="s">
        <v>334</v>
      </c>
    </row>
    <row r="191" spans="2:51" s="11" customFormat="1" ht="13.5">
      <c r="B191" s="205"/>
      <c r="C191" s="206"/>
      <c r="D191" s="217" t="s">
        <v>156</v>
      </c>
      <c r="E191" s="218" t="s">
        <v>22</v>
      </c>
      <c r="F191" s="219" t="s">
        <v>335</v>
      </c>
      <c r="G191" s="206"/>
      <c r="H191" s="220">
        <v>20.736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156</v>
      </c>
      <c r="AU191" s="216" t="s">
        <v>84</v>
      </c>
      <c r="AV191" s="11" t="s">
        <v>84</v>
      </c>
      <c r="AW191" s="11" t="s">
        <v>39</v>
      </c>
      <c r="AX191" s="11" t="s">
        <v>75</v>
      </c>
      <c r="AY191" s="216" t="s">
        <v>147</v>
      </c>
    </row>
    <row r="192" spans="2:51" s="11" customFormat="1" ht="13.5">
      <c r="B192" s="205"/>
      <c r="C192" s="206"/>
      <c r="D192" s="217" t="s">
        <v>156</v>
      </c>
      <c r="E192" s="218" t="s">
        <v>22</v>
      </c>
      <c r="F192" s="219" t="s">
        <v>336</v>
      </c>
      <c r="G192" s="206"/>
      <c r="H192" s="220">
        <v>45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156</v>
      </c>
      <c r="AU192" s="216" t="s">
        <v>84</v>
      </c>
      <c r="AV192" s="11" t="s">
        <v>84</v>
      </c>
      <c r="AW192" s="11" t="s">
        <v>39</v>
      </c>
      <c r="AX192" s="11" t="s">
        <v>75</v>
      </c>
      <c r="AY192" s="216" t="s">
        <v>147</v>
      </c>
    </row>
    <row r="193" spans="2:51" s="12" customFormat="1" ht="13.5">
      <c r="B193" s="221"/>
      <c r="C193" s="222"/>
      <c r="D193" s="217" t="s">
        <v>156</v>
      </c>
      <c r="E193" s="223" t="s">
        <v>22</v>
      </c>
      <c r="F193" s="224" t="s">
        <v>167</v>
      </c>
      <c r="G193" s="222"/>
      <c r="H193" s="225">
        <v>65.736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156</v>
      </c>
      <c r="AU193" s="231" t="s">
        <v>84</v>
      </c>
      <c r="AV193" s="12" t="s">
        <v>162</v>
      </c>
      <c r="AW193" s="12" t="s">
        <v>39</v>
      </c>
      <c r="AX193" s="12" t="s">
        <v>75</v>
      </c>
      <c r="AY193" s="231" t="s">
        <v>147</v>
      </c>
    </row>
    <row r="194" spans="2:51" s="11" customFormat="1" ht="13.5">
      <c r="B194" s="205"/>
      <c r="C194" s="206"/>
      <c r="D194" s="217" t="s">
        <v>156</v>
      </c>
      <c r="E194" s="218" t="s">
        <v>22</v>
      </c>
      <c r="F194" s="219" t="s">
        <v>337</v>
      </c>
      <c r="G194" s="206"/>
      <c r="H194" s="220">
        <v>102.24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156</v>
      </c>
      <c r="AU194" s="216" t="s">
        <v>84</v>
      </c>
      <c r="AV194" s="11" t="s">
        <v>84</v>
      </c>
      <c r="AW194" s="11" t="s">
        <v>39</v>
      </c>
      <c r="AX194" s="11" t="s">
        <v>75</v>
      </c>
      <c r="AY194" s="216" t="s">
        <v>147</v>
      </c>
    </row>
    <row r="195" spans="2:51" s="11" customFormat="1" ht="13.5">
      <c r="B195" s="205"/>
      <c r="C195" s="206"/>
      <c r="D195" s="217" t="s">
        <v>156</v>
      </c>
      <c r="E195" s="218" t="s">
        <v>22</v>
      </c>
      <c r="F195" s="219" t="s">
        <v>338</v>
      </c>
      <c r="G195" s="206"/>
      <c r="H195" s="220">
        <v>29.52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156</v>
      </c>
      <c r="AU195" s="216" t="s">
        <v>84</v>
      </c>
      <c r="AV195" s="11" t="s">
        <v>84</v>
      </c>
      <c r="AW195" s="11" t="s">
        <v>39</v>
      </c>
      <c r="AX195" s="11" t="s">
        <v>75</v>
      </c>
      <c r="AY195" s="216" t="s">
        <v>147</v>
      </c>
    </row>
    <row r="196" spans="2:51" s="11" customFormat="1" ht="13.5">
      <c r="B196" s="205"/>
      <c r="C196" s="206"/>
      <c r="D196" s="217" t="s">
        <v>156</v>
      </c>
      <c r="E196" s="218" t="s">
        <v>22</v>
      </c>
      <c r="F196" s="219" t="s">
        <v>339</v>
      </c>
      <c r="G196" s="206"/>
      <c r="H196" s="220">
        <v>4.1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156</v>
      </c>
      <c r="AU196" s="216" t="s">
        <v>84</v>
      </c>
      <c r="AV196" s="11" t="s">
        <v>84</v>
      </c>
      <c r="AW196" s="11" t="s">
        <v>39</v>
      </c>
      <c r="AX196" s="11" t="s">
        <v>75</v>
      </c>
      <c r="AY196" s="216" t="s">
        <v>147</v>
      </c>
    </row>
    <row r="197" spans="2:51" s="12" customFormat="1" ht="13.5">
      <c r="B197" s="221"/>
      <c r="C197" s="222"/>
      <c r="D197" s="217" t="s">
        <v>156</v>
      </c>
      <c r="E197" s="223" t="s">
        <v>22</v>
      </c>
      <c r="F197" s="224" t="s">
        <v>167</v>
      </c>
      <c r="G197" s="222"/>
      <c r="H197" s="225">
        <v>135.86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156</v>
      </c>
      <c r="AU197" s="231" t="s">
        <v>84</v>
      </c>
      <c r="AV197" s="12" t="s">
        <v>162</v>
      </c>
      <c r="AW197" s="12" t="s">
        <v>39</v>
      </c>
      <c r="AX197" s="12" t="s">
        <v>75</v>
      </c>
      <c r="AY197" s="231" t="s">
        <v>147</v>
      </c>
    </row>
    <row r="198" spans="2:51" s="13" customFormat="1" ht="13.5">
      <c r="B198" s="232"/>
      <c r="C198" s="233"/>
      <c r="D198" s="207" t="s">
        <v>156</v>
      </c>
      <c r="E198" s="234" t="s">
        <v>22</v>
      </c>
      <c r="F198" s="235" t="s">
        <v>169</v>
      </c>
      <c r="G198" s="233"/>
      <c r="H198" s="236">
        <v>201.596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156</v>
      </c>
      <c r="AU198" s="242" t="s">
        <v>84</v>
      </c>
      <c r="AV198" s="13" t="s">
        <v>154</v>
      </c>
      <c r="AW198" s="13" t="s">
        <v>39</v>
      </c>
      <c r="AX198" s="13" t="s">
        <v>24</v>
      </c>
      <c r="AY198" s="242" t="s">
        <v>147</v>
      </c>
    </row>
    <row r="199" spans="2:65" s="1" customFormat="1" ht="44.25" customHeight="1">
      <c r="B199" s="41"/>
      <c r="C199" s="193" t="s">
        <v>340</v>
      </c>
      <c r="D199" s="193" t="s">
        <v>149</v>
      </c>
      <c r="E199" s="194" t="s">
        <v>341</v>
      </c>
      <c r="F199" s="195" t="s">
        <v>342</v>
      </c>
      <c r="G199" s="196" t="s">
        <v>191</v>
      </c>
      <c r="H199" s="197">
        <v>275.619</v>
      </c>
      <c r="I199" s="198"/>
      <c r="J199" s="199">
        <f>ROUND(I199*H199,2)</f>
        <v>0</v>
      </c>
      <c r="K199" s="195" t="s">
        <v>153</v>
      </c>
      <c r="L199" s="61"/>
      <c r="M199" s="200" t="s">
        <v>22</v>
      </c>
      <c r="N199" s="201" t="s">
        <v>46</v>
      </c>
      <c r="O199" s="42"/>
      <c r="P199" s="202">
        <f>O199*H199</f>
        <v>0</v>
      </c>
      <c r="Q199" s="202">
        <v>0</v>
      </c>
      <c r="R199" s="202">
        <f>Q199*H199</f>
        <v>0</v>
      </c>
      <c r="S199" s="202">
        <v>0.005</v>
      </c>
      <c r="T199" s="203">
        <f>S199*H199</f>
        <v>1.378095</v>
      </c>
      <c r="AR199" s="24" t="s">
        <v>154</v>
      </c>
      <c r="AT199" s="24" t="s">
        <v>149</v>
      </c>
      <c r="AU199" s="24" t="s">
        <v>84</v>
      </c>
      <c r="AY199" s="24" t="s">
        <v>147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24" t="s">
        <v>24</v>
      </c>
      <c r="BK199" s="204">
        <f>ROUND(I199*H199,2)</f>
        <v>0</v>
      </c>
      <c r="BL199" s="24" t="s">
        <v>154</v>
      </c>
      <c r="BM199" s="24" t="s">
        <v>343</v>
      </c>
    </row>
    <row r="200" spans="2:65" s="1" customFormat="1" ht="31.5" customHeight="1">
      <c r="B200" s="41"/>
      <c r="C200" s="193" t="s">
        <v>344</v>
      </c>
      <c r="D200" s="193" t="s">
        <v>149</v>
      </c>
      <c r="E200" s="194" t="s">
        <v>345</v>
      </c>
      <c r="F200" s="195" t="s">
        <v>346</v>
      </c>
      <c r="G200" s="196" t="s">
        <v>253</v>
      </c>
      <c r="H200" s="197">
        <v>219.568</v>
      </c>
      <c r="I200" s="198"/>
      <c r="J200" s="199">
        <f>ROUND(I200*H200,2)</f>
        <v>0</v>
      </c>
      <c r="K200" s="195" t="s">
        <v>153</v>
      </c>
      <c r="L200" s="61"/>
      <c r="M200" s="200" t="s">
        <v>22</v>
      </c>
      <c r="N200" s="201" t="s">
        <v>46</v>
      </c>
      <c r="O200" s="42"/>
      <c r="P200" s="202">
        <f>O200*H200</f>
        <v>0</v>
      </c>
      <c r="Q200" s="202">
        <v>0</v>
      </c>
      <c r="R200" s="202">
        <f>Q200*H200</f>
        <v>0</v>
      </c>
      <c r="S200" s="202">
        <v>0.014</v>
      </c>
      <c r="T200" s="203">
        <f>S200*H200</f>
        <v>3.0739520000000002</v>
      </c>
      <c r="AR200" s="24" t="s">
        <v>154</v>
      </c>
      <c r="AT200" s="24" t="s">
        <v>149</v>
      </c>
      <c r="AU200" s="24" t="s">
        <v>84</v>
      </c>
      <c r="AY200" s="24" t="s">
        <v>147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4" t="s">
        <v>24</v>
      </c>
      <c r="BK200" s="204">
        <f>ROUND(I200*H200,2)</f>
        <v>0</v>
      </c>
      <c r="BL200" s="24" t="s">
        <v>154</v>
      </c>
      <c r="BM200" s="24" t="s">
        <v>347</v>
      </c>
    </row>
    <row r="201" spans="2:51" s="11" customFormat="1" ht="13.5">
      <c r="B201" s="205"/>
      <c r="C201" s="206"/>
      <c r="D201" s="217" t="s">
        <v>156</v>
      </c>
      <c r="E201" s="218" t="s">
        <v>22</v>
      </c>
      <c r="F201" s="219" t="s">
        <v>348</v>
      </c>
      <c r="G201" s="206"/>
      <c r="H201" s="220">
        <v>46.08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156</v>
      </c>
      <c r="AU201" s="216" t="s">
        <v>84</v>
      </c>
      <c r="AV201" s="11" t="s">
        <v>84</v>
      </c>
      <c r="AW201" s="11" t="s">
        <v>39</v>
      </c>
      <c r="AX201" s="11" t="s">
        <v>75</v>
      </c>
      <c r="AY201" s="216" t="s">
        <v>147</v>
      </c>
    </row>
    <row r="202" spans="2:51" s="11" customFormat="1" ht="13.5">
      <c r="B202" s="205"/>
      <c r="C202" s="206"/>
      <c r="D202" s="217" t="s">
        <v>156</v>
      </c>
      <c r="E202" s="218" t="s">
        <v>22</v>
      </c>
      <c r="F202" s="219" t="s">
        <v>349</v>
      </c>
      <c r="G202" s="206"/>
      <c r="H202" s="220">
        <v>73.808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156</v>
      </c>
      <c r="AU202" s="216" t="s">
        <v>84</v>
      </c>
      <c r="AV202" s="11" t="s">
        <v>84</v>
      </c>
      <c r="AW202" s="11" t="s">
        <v>39</v>
      </c>
      <c r="AX202" s="11" t="s">
        <v>75</v>
      </c>
      <c r="AY202" s="216" t="s">
        <v>147</v>
      </c>
    </row>
    <row r="203" spans="2:51" s="12" customFormat="1" ht="13.5">
      <c r="B203" s="221"/>
      <c r="C203" s="222"/>
      <c r="D203" s="217" t="s">
        <v>156</v>
      </c>
      <c r="E203" s="223" t="s">
        <v>22</v>
      </c>
      <c r="F203" s="224" t="s">
        <v>167</v>
      </c>
      <c r="G203" s="222"/>
      <c r="H203" s="225">
        <v>119.888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156</v>
      </c>
      <c r="AU203" s="231" t="s">
        <v>84</v>
      </c>
      <c r="AV203" s="12" t="s">
        <v>162</v>
      </c>
      <c r="AW203" s="12" t="s">
        <v>39</v>
      </c>
      <c r="AX203" s="12" t="s">
        <v>75</v>
      </c>
      <c r="AY203" s="231" t="s">
        <v>147</v>
      </c>
    </row>
    <row r="204" spans="2:51" s="11" customFormat="1" ht="13.5">
      <c r="B204" s="205"/>
      <c r="C204" s="206"/>
      <c r="D204" s="217" t="s">
        <v>156</v>
      </c>
      <c r="E204" s="218" t="s">
        <v>22</v>
      </c>
      <c r="F204" s="219" t="s">
        <v>350</v>
      </c>
      <c r="G204" s="206"/>
      <c r="H204" s="220">
        <v>99.68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156</v>
      </c>
      <c r="AU204" s="216" t="s">
        <v>84</v>
      </c>
      <c r="AV204" s="11" t="s">
        <v>84</v>
      </c>
      <c r="AW204" s="11" t="s">
        <v>39</v>
      </c>
      <c r="AX204" s="11" t="s">
        <v>75</v>
      </c>
      <c r="AY204" s="216" t="s">
        <v>147</v>
      </c>
    </row>
    <row r="205" spans="2:51" s="12" customFormat="1" ht="13.5">
      <c r="B205" s="221"/>
      <c r="C205" s="222"/>
      <c r="D205" s="217" t="s">
        <v>156</v>
      </c>
      <c r="E205" s="223" t="s">
        <v>22</v>
      </c>
      <c r="F205" s="224" t="s">
        <v>167</v>
      </c>
      <c r="G205" s="222"/>
      <c r="H205" s="225">
        <v>99.68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156</v>
      </c>
      <c r="AU205" s="231" t="s">
        <v>84</v>
      </c>
      <c r="AV205" s="12" t="s">
        <v>162</v>
      </c>
      <c r="AW205" s="12" t="s">
        <v>39</v>
      </c>
      <c r="AX205" s="12" t="s">
        <v>75</v>
      </c>
      <c r="AY205" s="231" t="s">
        <v>147</v>
      </c>
    </row>
    <row r="206" spans="2:51" s="13" customFormat="1" ht="13.5">
      <c r="B206" s="232"/>
      <c r="C206" s="233"/>
      <c r="D206" s="207" t="s">
        <v>156</v>
      </c>
      <c r="E206" s="234" t="s">
        <v>22</v>
      </c>
      <c r="F206" s="235" t="s">
        <v>169</v>
      </c>
      <c r="G206" s="233"/>
      <c r="H206" s="236">
        <v>219.568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156</v>
      </c>
      <c r="AU206" s="242" t="s">
        <v>84</v>
      </c>
      <c r="AV206" s="13" t="s">
        <v>154</v>
      </c>
      <c r="AW206" s="13" t="s">
        <v>39</v>
      </c>
      <c r="AX206" s="13" t="s">
        <v>24</v>
      </c>
      <c r="AY206" s="242" t="s">
        <v>147</v>
      </c>
    </row>
    <row r="207" spans="2:65" s="1" customFormat="1" ht="31.5" customHeight="1">
      <c r="B207" s="41"/>
      <c r="C207" s="193" t="s">
        <v>351</v>
      </c>
      <c r="D207" s="193" t="s">
        <v>149</v>
      </c>
      <c r="E207" s="194" t="s">
        <v>352</v>
      </c>
      <c r="F207" s="195" t="s">
        <v>353</v>
      </c>
      <c r="G207" s="196" t="s">
        <v>253</v>
      </c>
      <c r="H207" s="197">
        <v>192.836</v>
      </c>
      <c r="I207" s="198"/>
      <c r="J207" s="199">
        <f>ROUND(I207*H207,2)</f>
        <v>0</v>
      </c>
      <c r="K207" s="195" t="s">
        <v>153</v>
      </c>
      <c r="L207" s="61"/>
      <c r="M207" s="200" t="s">
        <v>22</v>
      </c>
      <c r="N207" s="201" t="s">
        <v>46</v>
      </c>
      <c r="O207" s="42"/>
      <c r="P207" s="202">
        <f>O207*H207</f>
        <v>0</v>
      </c>
      <c r="Q207" s="202">
        <v>0</v>
      </c>
      <c r="R207" s="202">
        <f>Q207*H207</f>
        <v>0</v>
      </c>
      <c r="S207" s="202">
        <v>0.01</v>
      </c>
      <c r="T207" s="203">
        <f>S207*H207</f>
        <v>1.92836</v>
      </c>
      <c r="AR207" s="24" t="s">
        <v>154</v>
      </c>
      <c r="AT207" s="24" t="s">
        <v>149</v>
      </c>
      <c r="AU207" s="24" t="s">
        <v>84</v>
      </c>
      <c r="AY207" s="24" t="s">
        <v>147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4" t="s">
        <v>24</v>
      </c>
      <c r="BK207" s="204">
        <f>ROUND(I207*H207,2)</f>
        <v>0</v>
      </c>
      <c r="BL207" s="24" t="s">
        <v>154</v>
      </c>
      <c r="BM207" s="24" t="s">
        <v>354</v>
      </c>
    </row>
    <row r="208" spans="2:51" s="11" customFormat="1" ht="13.5">
      <c r="B208" s="205"/>
      <c r="C208" s="206"/>
      <c r="D208" s="217" t="s">
        <v>156</v>
      </c>
      <c r="E208" s="218" t="s">
        <v>22</v>
      </c>
      <c r="F208" s="219" t="s">
        <v>355</v>
      </c>
      <c r="G208" s="206"/>
      <c r="H208" s="220">
        <v>72.216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156</v>
      </c>
      <c r="AU208" s="216" t="s">
        <v>84</v>
      </c>
      <c r="AV208" s="11" t="s">
        <v>84</v>
      </c>
      <c r="AW208" s="11" t="s">
        <v>39</v>
      </c>
      <c r="AX208" s="11" t="s">
        <v>75</v>
      </c>
      <c r="AY208" s="216" t="s">
        <v>147</v>
      </c>
    </row>
    <row r="209" spans="2:51" s="11" customFormat="1" ht="13.5">
      <c r="B209" s="205"/>
      <c r="C209" s="206"/>
      <c r="D209" s="217" t="s">
        <v>156</v>
      </c>
      <c r="E209" s="218" t="s">
        <v>22</v>
      </c>
      <c r="F209" s="219" t="s">
        <v>356</v>
      </c>
      <c r="G209" s="206"/>
      <c r="H209" s="220">
        <v>12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156</v>
      </c>
      <c r="AU209" s="216" t="s">
        <v>84</v>
      </c>
      <c r="AV209" s="11" t="s">
        <v>84</v>
      </c>
      <c r="AW209" s="11" t="s">
        <v>39</v>
      </c>
      <c r="AX209" s="11" t="s">
        <v>75</v>
      </c>
      <c r="AY209" s="216" t="s">
        <v>147</v>
      </c>
    </row>
    <row r="210" spans="2:51" s="11" customFormat="1" ht="13.5">
      <c r="B210" s="205"/>
      <c r="C210" s="206"/>
      <c r="D210" s="217" t="s">
        <v>156</v>
      </c>
      <c r="E210" s="218" t="s">
        <v>22</v>
      </c>
      <c r="F210" s="219" t="s">
        <v>357</v>
      </c>
      <c r="G210" s="206"/>
      <c r="H210" s="220">
        <v>90.42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156</v>
      </c>
      <c r="AU210" s="216" t="s">
        <v>84</v>
      </c>
      <c r="AV210" s="11" t="s">
        <v>84</v>
      </c>
      <c r="AW210" s="11" t="s">
        <v>39</v>
      </c>
      <c r="AX210" s="11" t="s">
        <v>75</v>
      </c>
      <c r="AY210" s="216" t="s">
        <v>147</v>
      </c>
    </row>
    <row r="211" spans="2:51" s="11" customFormat="1" ht="13.5">
      <c r="B211" s="205"/>
      <c r="C211" s="206"/>
      <c r="D211" s="217" t="s">
        <v>156</v>
      </c>
      <c r="E211" s="218" t="s">
        <v>22</v>
      </c>
      <c r="F211" s="219" t="s">
        <v>358</v>
      </c>
      <c r="G211" s="206"/>
      <c r="H211" s="220">
        <v>18.2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156</v>
      </c>
      <c r="AU211" s="216" t="s">
        <v>84</v>
      </c>
      <c r="AV211" s="11" t="s">
        <v>84</v>
      </c>
      <c r="AW211" s="11" t="s">
        <v>39</v>
      </c>
      <c r="AX211" s="11" t="s">
        <v>75</v>
      </c>
      <c r="AY211" s="216" t="s">
        <v>147</v>
      </c>
    </row>
    <row r="212" spans="2:51" s="13" customFormat="1" ht="13.5">
      <c r="B212" s="232"/>
      <c r="C212" s="233"/>
      <c r="D212" s="207" t="s">
        <v>156</v>
      </c>
      <c r="E212" s="234" t="s">
        <v>22</v>
      </c>
      <c r="F212" s="235" t="s">
        <v>169</v>
      </c>
      <c r="G212" s="233"/>
      <c r="H212" s="236">
        <v>192.836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156</v>
      </c>
      <c r="AU212" s="242" t="s">
        <v>84</v>
      </c>
      <c r="AV212" s="13" t="s">
        <v>154</v>
      </c>
      <c r="AW212" s="13" t="s">
        <v>39</v>
      </c>
      <c r="AX212" s="13" t="s">
        <v>24</v>
      </c>
      <c r="AY212" s="242" t="s">
        <v>147</v>
      </c>
    </row>
    <row r="213" spans="2:65" s="1" customFormat="1" ht="31.5" customHeight="1">
      <c r="B213" s="41"/>
      <c r="C213" s="193" t="s">
        <v>359</v>
      </c>
      <c r="D213" s="193" t="s">
        <v>149</v>
      </c>
      <c r="E213" s="194" t="s">
        <v>360</v>
      </c>
      <c r="F213" s="195" t="s">
        <v>361</v>
      </c>
      <c r="G213" s="196" t="s">
        <v>362</v>
      </c>
      <c r="H213" s="197">
        <v>4520</v>
      </c>
      <c r="I213" s="198"/>
      <c r="J213" s="199">
        <f>ROUND(I213*H213,2)</f>
        <v>0</v>
      </c>
      <c r="K213" s="195" t="s">
        <v>153</v>
      </c>
      <c r="L213" s="61"/>
      <c r="M213" s="200" t="s">
        <v>22</v>
      </c>
      <c r="N213" s="201" t="s">
        <v>46</v>
      </c>
      <c r="O213" s="42"/>
      <c r="P213" s="202">
        <f>O213*H213</f>
        <v>0</v>
      </c>
      <c r="Q213" s="202">
        <v>0</v>
      </c>
      <c r="R213" s="202">
        <f>Q213*H213</f>
        <v>0</v>
      </c>
      <c r="S213" s="202">
        <v>0.001</v>
      </c>
      <c r="T213" s="203">
        <f>S213*H213</f>
        <v>4.5200000000000005</v>
      </c>
      <c r="AR213" s="24" t="s">
        <v>154</v>
      </c>
      <c r="AT213" s="24" t="s">
        <v>149</v>
      </c>
      <c r="AU213" s="24" t="s">
        <v>84</v>
      </c>
      <c r="AY213" s="24" t="s">
        <v>147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4" t="s">
        <v>24</v>
      </c>
      <c r="BK213" s="204">
        <f>ROUND(I213*H213,2)</f>
        <v>0</v>
      </c>
      <c r="BL213" s="24" t="s">
        <v>154</v>
      </c>
      <c r="BM213" s="24" t="s">
        <v>363</v>
      </c>
    </row>
    <row r="214" spans="2:65" s="1" customFormat="1" ht="22.5" customHeight="1">
      <c r="B214" s="41"/>
      <c r="C214" s="193" t="s">
        <v>364</v>
      </c>
      <c r="D214" s="193" t="s">
        <v>149</v>
      </c>
      <c r="E214" s="194" t="s">
        <v>365</v>
      </c>
      <c r="F214" s="195" t="s">
        <v>366</v>
      </c>
      <c r="G214" s="196" t="s">
        <v>152</v>
      </c>
      <c r="H214" s="197">
        <v>20.276</v>
      </c>
      <c r="I214" s="198"/>
      <c r="J214" s="199">
        <f>ROUND(I214*H214,2)</f>
        <v>0</v>
      </c>
      <c r="K214" s="195" t="s">
        <v>22</v>
      </c>
      <c r="L214" s="61"/>
      <c r="M214" s="200" t="s">
        <v>22</v>
      </c>
      <c r="N214" s="201" t="s">
        <v>46</v>
      </c>
      <c r="O214" s="42"/>
      <c r="P214" s="202">
        <f>O214*H214</f>
        <v>0</v>
      </c>
      <c r="Q214" s="202">
        <v>0</v>
      </c>
      <c r="R214" s="202">
        <f>Q214*H214</f>
        <v>0</v>
      </c>
      <c r="S214" s="202">
        <v>2</v>
      </c>
      <c r="T214" s="203">
        <f>S214*H214</f>
        <v>40.552</v>
      </c>
      <c r="AR214" s="24" t="s">
        <v>154</v>
      </c>
      <c r="AT214" s="24" t="s">
        <v>149</v>
      </c>
      <c r="AU214" s="24" t="s">
        <v>84</v>
      </c>
      <c r="AY214" s="24" t="s">
        <v>147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4" t="s">
        <v>24</v>
      </c>
      <c r="BK214" s="204">
        <f>ROUND(I214*H214,2)</f>
        <v>0</v>
      </c>
      <c r="BL214" s="24" t="s">
        <v>154</v>
      </c>
      <c r="BM214" s="24" t="s">
        <v>367</v>
      </c>
    </row>
    <row r="215" spans="2:51" s="14" customFormat="1" ht="13.5">
      <c r="B215" s="256"/>
      <c r="C215" s="257"/>
      <c r="D215" s="217" t="s">
        <v>156</v>
      </c>
      <c r="E215" s="258" t="s">
        <v>22</v>
      </c>
      <c r="F215" s="259" t="s">
        <v>368</v>
      </c>
      <c r="G215" s="257"/>
      <c r="H215" s="260" t="s">
        <v>22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AT215" s="266" t="s">
        <v>156</v>
      </c>
      <c r="AU215" s="266" t="s">
        <v>84</v>
      </c>
      <c r="AV215" s="14" t="s">
        <v>24</v>
      </c>
      <c r="AW215" s="14" t="s">
        <v>39</v>
      </c>
      <c r="AX215" s="14" t="s">
        <v>75</v>
      </c>
      <c r="AY215" s="266" t="s">
        <v>147</v>
      </c>
    </row>
    <row r="216" spans="2:51" s="11" customFormat="1" ht="13.5">
      <c r="B216" s="205"/>
      <c r="C216" s="206"/>
      <c r="D216" s="217" t="s">
        <v>156</v>
      </c>
      <c r="E216" s="218" t="s">
        <v>22</v>
      </c>
      <c r="F216" s="219" t="s">
        <v>369</v>
      </c>
      <c r="G216" s="206"/>
      <c r="H216" s="220">
        <v>6.426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156</v>
      </c>
      <c r="AU216" s="216" t="s">
        <v>84</v>
      </c>
      <c r="AV216" s="11" t="s">
        <v>84</v>
      </c>
      <c r="AW216" s="11" t="s">
        <v>39</v>
      </c>
      <c r="AX216" s="11" t="s">
        <v>75</v>
      </c>
      <c r="AY216" s="216" t="s">
        <v>147</v>
      </c>
    </row>
    <row r="217" spans="2:51" s="11" customFormat="1" ht="13.5">
      <c r="B217" s="205"/>
      <c r="C217" s="206"/>
      <c r="D217" s="217" t="s">
        <v>156</v>
      </c>
      <c r="E217" s="218" t="s">
        <v>22</v>
      </c>
      <c r="F217" s="219" t="s">
        <v>370</v>
      </c>
      <c r="G217" s="206"/>
      <c r="H217" s="220">
        <v>1.05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156</v>
      </c>
      <c r="AU217" s="216" t="s">
        <v>84</v>
      </c>
      <c r="AV217" s="11" t="s">
        <v>84</v>
      </c>
      <c r="AW217" s="11" t="s">
        <v>39</v>
      </c>
      <c r="AX217" s="11" t="s">
        <v>75</v>
      </c>
      <c r="AY217" s="216" t="s">
        <v>147</v>
      </c>
    </row>
    <row r="218" spans="2:51" s="12" customFormat="1" ht="13.5">
      <c r="B218" s="221"/>
      <c r="C218" s="222"/>
      <c r="D218" s="217" t="s">
        <v>156</v>
      </c>
      <c r="E218" s="223" t="s">
        <v>22</v>
      </c>
      <c r="F218" s="224" t="s">
        <v>167</v>
      </c>
      <c r="G218" s="222"/>
      <c r="H218" s="225">
        <v>7.476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156</v>
      </c>
      <c r="AU218" s="231" t="s">
        <v>84</v>
      </c>
      <c r="AV218" s="12" t="s">
        <v>162</v>
      </c>
      <c r="AW218" s="12" t="s">
        <v>39</v>
      </c>
      <c r="AX218" s="12" t="s">
        <v>75</v>
      </c>
      <c r="AY218" s="231" t="s">
        <v>147</v>
      </c>
    </row>
    <row r="219" spans="2:51" s="11" customFormat="1" ht="13.5">
      <c r="B219" s="205"/>
      <c r="C219" s="206"/>
      <c r="D219" s="217" t="s">
        <v>156</v>
      </c>
      <c r="E219" s="218" t="s">
        <v>22</v>
      </c>
      <c r="F219" s="219" t="s">
        <v>371</v>
      </c>
      <c r="G219" s="206"/>
      <c r="H219" s="220">
        <v>8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156</v>
      </c>
      <c r="AU219" s="216" t="s">
        <v>84</v>
      </c>
      <c r="AV219" s="11" t="s">
        <v>84</v>
      </c>
      <c r="AW219" s="11" t="s">
        <v>39</v>
      </c>
      <c r="AX219" s="11" t="s">
        <v>75</v>
      </c>
      <c r="AY219" s="216" t="s">
        <v>147</v>
      </c>
    </row>
    <row r="220" spans="2:51" s="11" customFormat="1" ht="13.5">
      <c r="B220" s="205"/>
      <c r="C220" s="206"/>
      <c r="D220" s="217" t="s">
        <v>156</v>
      </c>
      <c r="E220" s="218" t="s">
        <v>22</v>
      </c>
      <c r="F220" s="219" t="s">
        <v>372</v>
      </c>
      <c r="G220" s="206"/>
      <c r="H220" s="220">
        <v>4.8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156</v>
      </c>
      <c r="AU220" s="216" t="s">
        <v>84</v>
      </c>
      <c r="AV220" s="11" t="s">
        <v>84</v>
      </c>
      <c r="AW220" s="11" t="s">
        <v>39</v>
      </c>
      <c r="AX220" s="11" t="s">
        <v>75</v>
      </c>
      <c r="AY220" s="216" t="s">
        <v>147</v>
      </c>
    </row>
    <row r="221" spans="2:51" s="12" customFormat="1" ht="13.5">
      <c r="B221" s="221"/>
      <c r="C221" s="222"/>
      <c r="D221" s="217" t="s">
        <v>156</v>
      </c>
      <c r="E221" s="223" t="s">
        <v>22</v>
      </c>
      <c r="F221" s="224" t="s">
        <v>167</v>
      </c>
      <c r="G221" s="222"/>
      <c r="H221" s="225">
        <v>12.8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156</v>
      </c>
      <c r="AU221" s="231" t="s">
        <v>84</v>
      </c>
      <c r="AV221" s="12" t="s">
        <v>162</v>
      </c>
      <c r="AW221" s="12" t="s">
        <v>39</v>
      </c>
      <c r="AX221" s="12" t="s">
        <v>75</v>
      </c>
      <c r="AY221" s="231" t="s">
        <v>147</v>
      </c>
    </row>
    <row r="222" spans="2:51" s="13" customFormat="1" ht="13.5">
      <c r="B222" s="232"/>
      <c r="C222" s="233"/>
      <c r="D222" s="207" t="s">
        <v>156</v>
      </c>
      <c r="E222" s="234" t="s">
        <v>22</v>
      </c>
      <c r="F222" s="235" t="s">
        <v>169</v>
      </c>
      <c r="G222" s="233"/>
      <c r="H222" s="236">
        <v>20.276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AT222" s="242" t="s">
        <v>156</v>
      </c>
      <c r="AU222" s="242" t="s">
        <v>84</v>
      </c>
      <c r="AV222" s="13" t="s">
        <v>154</v>
      </c>
      <c r="AW222" s="13" t="s">
        <v>39</v>
      </c>
      <c r="AX222" s="13" t="s">
        <v>24</v>
      </c>
      <c r="AY222" s="242" t="s">
        <v>147</v>
      </c>
    </row>
    <row r="223" spans="2:65" s="1" customFormat="1" ht="31.5" customHeight="1">
      <c r="B223" s="41"/>
      <c r="C223" s="193" t="s">
        <v>373</v>
      </c>
      <c r="D223" s="193" t="s">
        <v>149</v>
      </c>
      <c r="E223" s="194" t="s">
        <v>374</v>
      </c>
      <c r="F223" s="195" t="s">
        <v>375</v>
      </c>
      <c r="G223" s="196" t="s">
        <v>180</v>
      </c>
      <c r="H223" s="197">
        <v>56.204</v>
      </c>
      <c r="I223" s="198"/>
      <c r="J223" s="199">
        <f>ROUND(I223*H223,2)</f>
        <v>0</v>
      </c>
      <c r="K223" s="195" t="s">
        <v>153</v>
      </c>
      <c r="L223" s="61"/>
      <c r="M223" s="200" t="s">
        <v>22</v>
      </c>
      <c r="N223" s="201" t="s">
        <v>46</v>
      </c>
      <c r="O223" s="42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AR223" s="24" t="s">
        <v>154</v>
      </c>
      <c r="AT223" s="24" t="s">
        <v>149</v>
      </c>
      <c r="AU223" s="24" t="s">
        <v>84</v>
      </c>
      <c r="AY223" s="24" t="s">
        <v>147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4" t="s">
        <v>24</v>
      </c>
      <c r="BK223" s="204">
        <f>ROUND(I223*H223,2)</f>
        <v>0</v>
      </c>
      <c r="BL223" s="24" t="s">
        <v>154</v>
      </c>
      <c r="BM223" s="24" t="s">
        <v>376</v>
      </c>
    </row>
    <row r="224" spans="2:65" s="1" customFormat="1" ht="31.5" customHeight="1">
      <c r="B224" s="41"/>
      <c r="C224" s="193" t="s">
        <v>377</v>
      </c>
      <c r="D224" s="193" t="s">
        <v>149</v>
      </c>
      <c r="E224" s="194" t="s">
        <v>378</v>
      </c>
      <c r="F224" s="195" t="s">
        <v>379</v>
      </c>
      <c r="G224" s="196" t="s">
        <v>180</v>
      </c>
      <c r="H224" s="197">
        <v>224.816</v>
      </c>
      <c r="I224" s="198"/>
      <c r="J224" s="199">
        <f>ROUND(I224*H224,2)</f>
        <v>0</v>
      </c>
      <c r="K224" s="195" t="s">
        <v>153</v>
      </c>
      <c r="L224" s="61"/>
      <c r="M224" s="200" t="s">
        <v>22</v>
      </c>
      <c r="N224" s="201" t="s">
        <v>46</v>
      </c>
      <c r="O224" s="4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AR224" s="24" t="s">
        <v>154</v>
      </c>
      <c r="AT224" s="24" t="s">
        <v>149</v>
      </c>
      <c r="AU224" s="24" t="s">
        <v>84</v>
      </c>
      <c r="AY224" s="24" t="s">
        <v>147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4" t="s">
        <v>24</v>
      </c>
      <c r="BK224" s="204">
        <f>ROUND(I224*H224,2)</f>
        <v>0</v>
      </c>
      <c r="BL224" s="24" t="s">
        <v>154</v>
      </c>
      <c r="BM224" s="24" t="s">
        <v>380</v>
      </c>
    </row>
    <row r="225" spans="2:51" s="11" customFormat="1" ht="13.5">
      <c r="B225" s="205"/>
      <c r="C225" s="206"/>
      <c r="D225" s="207" t="s">
        <v>156</v>
      </c>
      <c r="E225" s="208" t="s">
        <v>22</v>
      </c>
      <c r="F225" s="209" t="s">
        <v>381</v>
      </c>
      <c r="G225" s="206"/>
      <c r="H225" s="210">
        <v>224.816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156</v>
      </c>
      <c r="AU225" s="216" t="s">
        <v>84</v>
      </c>
      <c r="AV225" s="11" t="s">
        <v>84</v>
      </c>
      <c r="AW225" s="11" t="s">
        <v>39</v>
      </c>
      <c r="AX225" s="11" t="s">
        <v>24</v>
      </c>
      <c r="AY225" s="216" t="s">
        <v>147</v>
      </c>
    </row>
    <row r="226" spans="2:65" s="1" customFormat="1" ht="22.5" customHeight="1">
      <c r="B226" s="41"/>
      <c r="C226" s="193" t="s">
        <v>382</v>
      </c>
      <c r="D226" s="193" t="s">
        <v>149</v>
      </c>
      <c r="E226" s="194" t="s">
        <v>383</v>
      </c>
      <c r="F226" s="195" t="s">
        <v>384</v>
      </c>
      <c r="G226" s="196" t="s">
        <v>180</v>
      </c>
      <c r="H226" s="197">
        <v>40.552</v>
      </c>
      <c r="I226" s="198"/>
      <c r="J226" s="199">
        <f>ROUND(I226*H226,2)</f>
        <v>0</v>
      </c>
      <c r="K226" s="195" t="s">
        <v>153</v>
      </c>
      <c r="L226" s="61"/>
      <c r="M226" s="200" t="s">
        <v>22</v>
      </c>
      <c r="N226" s="201" t="s">
        <v>46</v>
      </c>
      <c r="O226" s="42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AR226" s="24" t="s">
        <v>154</v>
      </c>
      <c r="AT226" s="24" t="s">
        <v>149</v>
      </c>
      <c r="AU226" s="24" t="s">
        <v>84</v>
      </c>
      <c r="AY226" s="24" t="s">
        <v>147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4" t="s">
        <v>24</v>
      </c>
      <c r="BK226" s="204">
        <f>ROUND(I226*H226,2)</f>
        <v>0</v>
      </c>
      <c r="BL226" s="24" t="s">
        <v>154</v>
      </c>
      <c r="BM226" s="24" t="s">
        <v>385</v>
      </c>
    </row>
    <row r="227" spans="2:65" s="1" customFormat="1" ht="22.5" customHeight="1">
      <c r="B227" s="41"/>
      <c r="C227" s="193" t="s">
        <v>386</v>
      </c>
      <c r="D227" s="193" t="s">
        <v>149</v>
      </c>
      <c r="E227" s="194" t="s">
        <v>387</v>
      </c>
      <c r="F227" s="195" t="s">
        <v>388</v>
      </c>
      <c r="G227" s="196" t="s">
        <v>180</v>
      </c>
      <c r="H227" s="197">
        <v>9.16</v>
      </c>
      <c r="I227" s="198"/>
      <c r="J227" s="199">
        <f>ROUND(I227*H227,2)</f>
        <v>0</v>
      </c>
      <c r="K227" s="195" t="s">
        <v>153</v>
      </c>
      <c r="L227" s="61"/>
      <c r="M227" s="200" t="s">
        <v>22</v>
      </c>
      <c r="N227" s="201" t="s">
        <v>46</v>
      </c>
      <c r="O227" s="42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AR227" s="24" t="s">
        <v>154</v>
      </c>
      <c r="AT227" s="24" t="s">
        <v>149</v>
      </c>
      <c r="AU227" s="24" t="s">
        <v>84</v>
      </c>
      <c r="AY227" s="24" t="s">
        <v>147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4" t="s">
        <v>24</v>
      </c>
      <c r="BK227" s="204">
        <f>ROUND(I227*H227,2)</f>
        <v>0</v>
      </c>
      <c r="BL227" s="24" t="s">
        <v>154</v>
      </c>
      <c r="BM227" s="24" t="s">
        <v>389</v>
      </c>
    </row>
    <row r="228" spans="2:63" s="10" customFormat="1" ht="29.85" customHeight="1">
      <c r="B228" s="176"/>
      <c r="C228" s="177"/>
      <c r="D228" s="190" t="s">
        <v>74</v>
      </c>
      <c r="E228" s="191" t="s">
        <v>390</v>
      </c>
      <c r="F228" s="191" t="s">
        <v>391</v>
      </c>
      <c r="G228" s="177"/>
      <c r="H228" s="177"/>
      <c r="I228" s="180"/>
      <c r="J228" s="192">
        <f>BK228</f>
        <v>0</v>
      </c>
      <c r="K228" s="177"/>
      <c r="L228" s="182"/>
      <c r="M228" s="183"/>
      <c r="N228" s="184"/>
      <c r="O228" s="184"/>
      <c r="P228" s="185">
        <f>P229</f>
        <v>0</v>
      </c>
      <c r="Q228" s="184"/>
      <c r="R228" s="185">
        <f>R229</f>
        <v>0</v>
      </c>
      <c r="S228" s="184"/>
      <c r="T228" s="186">
        <f>T229</f>
        <v>0</v>
      </c>
      <c r="AR228" s="187" t="s">
        <v>24</v>
      </c>
      <c r="AT228" s="188" t="s">
        <v>74</v>
      </c>
      <c r="AU228" s="188" t="s">
        <v>24</v>
      </c>
      <c r="AY228" s="187" t="s">
        <v>147</v>
      </c>
      <c r="BK228" s="189">
        <f>BK229</f>
        <v>0</v>
      </c>
    </row>
    <row r="229" spans="2:65" s="1" customFormat="1" ht="44.25" customHeight="1">
      <c r="B229" s="41"/>
      <c r="C229" s="193" t="s">
        <v>392</v>
      </c>
      <c r="D229" s="193" t="s">
        <v>149</v>
      </c>
      <c r="E229" s="194" t="s">
        <v>393</v>
      </c>
      <c r="F229" s="195" t="s">
        <v>394</v>
      </c>
      <c r="G229" s="196" t="s">
        <v>180</v>
      </c>
      <c r="H229" s="197">
        <v>265.666</v>
      </c>
      <c r="I229" s="198"/>
      <c r="J229" s="199">
        <f>ROUND(I229*H229,2)</f>
        <v>0</v>
      </c>
      <c r="K229" s="195" t="s">
        <v>153</v>
      </c>
      <c r="L229" s="61"/>
      <c r="M229" s="200" t="s">
        <v>22</v>
      </c>
      <c r="N229" s="201" t="s">
        <v>46</v>
      </c>
      <c r="O229" s="42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AR229" s="24" t="s">
        <v>154</v>
      </c>
      <c r="AT229" s="24" t="s">
        <v>149</v>
      </c>
      <c r="AU229" s="24" t="s">
        <v>84</v>
      </c>
      <c r="AY229" s="24" t="s">
        <v>147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24" t="s">
        <v>24</v>
      </c>
      <c r="BK229" s="204">
        <f>ROUND(I229*H229,2)</f>
        <v>0</v>
      </c>
      <c r="BL229" s="24" t="s">
        <v>154</v>
      </c>
      <c r="BM229" s="24" t="s">
        <v>395</v>
      </c>
    </row>
    <row r="230" spans="2:63" s="10" customFormat="1" ht="37.35" customHeight="1">
      <c r="B230" s="176"/>
      <c r="C230" s="177"/>
      <c r="D230" s="178" t="s">
        <v>74</v>
      </c>
      <c r="E230" s="179" t="s">
        <v>396</v>
      </c>
      <c r="F230" s="179" t="s">
        <v>397</v>
      </c>
      <c r="G230" s="177"/>
      <c r="H230" s="177"/>
      <c r="I230" s="180"/>
      <c r="J230" s="181">
        <f>BK230</f>
        <v>0</v>
      </c>
      <c r="K230" s="177"/>
      <c r="L230" s="182"/>
      <c r="M230" s="183"/>
      <c r="N230" s="184"/>
      <c r="O230" s="184"/>
      <c r="P230" s="185">
        <f>P231+P234+P257+P263+P268</f>
        <v>0</v>
      </c>
      <c r="Q230" s="184"/>
      <c r="R230" s="185">
        <f>R231+R234+R257+R263+R268</f>
        <v>1.9704996799999999</v>
      </c>
      <c r="S230" s="184"/>
      <c r="T230" s="186">
        <f>T231+T234+T257+T263+T268</f>
        <v>0</v>
      </c>
      <c r="AR230" s="187" t="s">
        <v>84</v>
      </c>
      <c r="AT230" s="188" t="s">
        <v>74</v>
      </c>
      <c r="AU230" s="188" t="s">
        <v>75</v>
      </c>
      <c r="AY230" s="187" t="s">
        <v>147</v>
      </c>
      <c r="BK230" s="189">
        <f>BK231+BK234+BK257+BK263+BK268</f>
        <v>0</v>
      </c>
    </row>
    <row r="231" spans="2:63" s="10" customFormat="1" ht="19.9" customHeight="1">
      <c r="B231" s="176"/>
      <c r="C231" s="177"/>
      <c r="D231" s="190" t="s">
        <v>74</v>
      </c>
      <c r="E231" s="191" t="s">
        <v>398</v>
      </c>
      <c r="F231" s="191" t="s">
        <v>399</v>
      </c>
      <c r="G231" s="177"/>
      <c r="H231" s="177"/>
      <c r="I231" s="180"/>
      <c r="J231" s="192">
        <f>BK231</f>
        <v>0</v>
      </c>
      <c r="K231" s="177"/>
      <c r="L231" s="182"/>
      <c r="M231" s="183"/>
      <c r="N231" s="184"/>
      <c r="O231" s="184"/>
      <c r="P231" s="185">
        <f>SUM(P232:P233)</f>
        <v>0</v>
      </c>
      <c r="Q231" s="184"/>
      <c r="R231" s="185">
        <f>SUM(R232:R233)</f>
        <v>0</v>
      </c>
      <c r="S231" s="184"/>
      <c r="T231" s="186">
        <f>SUM(T232:T233)</f>
        <v>0</v>
      </c>
      <c r="AR231" s="187" t="s">
        <v>84</v>
      </c>
      <c r="AT231" s="188" t="s">
        <v>74</v>
      </c>
      <c r="AU231" s="188" t="s">
        <v>24</v>
      </c>
      <c r="AY231" s="187" t="s">
        <v>147</v>
      </c>
      <c r="BK231" s="189">
        <f>SUM(BK232:BK233)</f>
        <v>0</v>
      </c>
    </row>
    <row r="232" spans="2:65" s="1" customFormat="1" ht="22.5" customHeight="1">
      <c r="B232" s="41"/>
      <c r="C232" s="243" t="s">
        <v>400</v>
      </c>
      <c r="D232" s="243" t="s">
        <v>257</v>
      </c>
      <c r="E232" s="244" t="s">
        <v>401</v>
      </c>
      <c r="F232" s="245" t="s">
        <v>402</v>
      </c>
      <c r="G232" s="246" t="s">
        <v>191</v>
      </c>
      <c r="H232" s="247">
        <v>215</v>
      </c>
      <c r="I232" s="248"/>
      <c r="J232" s="249">
        <f>ROUND(I232*H232,2)</f>
        <v>0</v>
      </c>
      <c r="K232" s="245" t="s">
        <v>22</v>
      </c>
      <c r="L232" s="250"/>
      <c r="M232" s="251" t="s">
        <v>22</v>
      </c>
      <c r="N232" s="252" t="s">
        <v>46</v>
      </c>
      <c r="O232" s="42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AR232" s="24" t="s">
        <v>331</v>
      </c>
      <c r="AT232" s="24" t="s">
        <v>257</v>
      </c>
      <c r="AU232" s="24" t="s">
        <v>84</v>
      </c>
      <c r="AY232" s="24" t="s">
        <v>147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4" t="s">
        <v>24</v>
      </c>
      <c r="BK232" s="204">
        <f>ROUND(I232*H232,2)</f>
        <v>0</v>
      </c>
      <c r="BL232" s="24" t="s">
        <v>233</v>
      </c>
      <c r="BM232" s="24" t="s">
        <v>403</v>
      </c>
    </row>
    <row r="233" spans="2:65" s="1" customFormat="1" ht="22.5" customHeight="1">
      <c r="B233" s="41"/>
      <c r="C233" s="243" t="s">
        <v>404</v>
      </c>
      <c r="D233" s="243" t="s">
        <v>257</v>
      </c>
      <c r="E233" s="244" t="s">
        <v>405</v>
      </c>
      <c r="F233" s="245" t="s">
        <v>406</v>
      </c>
      <c r="G233" s="246" t="s">
        <v>191</v>
      </c>
      <c r="H233" s="247">
        <v>215</v>
      </c>
      <c r="I233" s="248"/>
      <c r="J233" s="249">
        <f>ROUND(I233*H233,2)</f>
        <v>0</v>
      </c>
      <c r="K233" s="245" t="s">
        <v>22</v>
      </c>
      <c r="L233" s="250"/>
      <c r="M233" s="251" t="s">
        <v>22</v>
      </c>
      <c r="N233" s="252" t="s">
        <v>46</v>
      </c>
      <c r="O233" s="42"/>
      <c r="P233" s="202">
        <f>O233*H233</f>
        <v>0</v>
      </c>
      <c r="Q233" s="202">
        <v>0</v>
      </c>
      <c r="R233" s="202">
        <f>Q233*H233</f>
        <v>0</v>
      </c>
      <c r="S233" s="202">
        <v>0</v>
      </c>
      <c r="T233" s="203">
        <f>S233*H233</f>
        <v>0</v>
      </c>
      <c r="AR233" s="24" t="s">
        <v>331</v>
      </c>
      <c r="AT233" s="24" t="s">
        <v>257</v>
      </c>
      <c r="AU233" s="24" t="s">
        <v>84</v>
      </c>
      <c r="AY233" s="24" t="s">
        <v>147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4" t="s">
        <v>24</v>
      </c>
      <c r="BK233" s="204">
        <f>ROUND(I233*H233,2)</f>
        <v>0</v>
      </c>
      <c r="BL233" s="24" t="s">
        <v>233</v>
      </c>
      <c r="BM233" s="24" t="s">
        <v>407</v>
      </c>
    </row>
    <row r="234" spans="2:63" s="10" customFormat="1" ht="29.85" customHeight="1">
      <c r="B234" s="176"/>
      <c r="C234" s="177"/>
      <c r="D234" s="190" t="s">
        <v>74</v>
      </c>
      <c r="E234" s="191" t="s">
        <v>408</v>
      </c>
      <c r="F234" s="191" t="s">
        <v>409</v>
      </c>
      <c r="G234" s="177"/>
      <c r="H234" s="177"/>
      <c r="I234" s="180"/>
      <c r="J234" s="192">
        <f>BK234</f>
        <v>0</v>
      </c>
      <c r="K234" s="177"/>
      <c r="L234" s="182"/>
      <c r="M234" s="183"/>
      <c r="N234" s="184"/>
      <c r="O234" s="184"/>
      <c r="P234" s="185">
        <f>SUM(P235:P256)</f>
        <v>0</v>
      </c>
      <c r="Q234" s="184"/>
      <c r="R234" s="185">
        <f>SUM(R235:R256)</f>
        <v>1.7982999999999998</v>
      </c>
      <c r="S234" s="184"/>
      <c r="T234" s="186">
        <f>SUM(T235:T256)</f>
        <v>0</v>
      </c>
      <c r="AR234" s="187" t="s">
        <v>84</v>
      </c>
      <c r="AT234" s="188" t="s">
        <v>74</v>
      </c>
      <c r="AU234" s="188" t="s">
        <v>24</v>
      </c>
      <c r="AY234" s="187" t="s">
        <v>147</v>
      </c>
      <c r="BK234" s="189">
        <f>SUM(BK235:BK256)</f>
        <v>0</v>
      </c>
    </row>
    <row r="235" spans="2:65" s="1" customFormat="1" ht="31.5" customHeight="1">
      <c r="B235" s="41"/>
      <c r="C235" s="193" t="s">
        <v>410</v>
      </c>
      <c r="D235" s="193" t="s">
        <v>149</v>
      </c>
      <c r="E235" s="194" t="s">
        <v>411</v>
      </c>
      <c r="F235" s="195" t="s">
        <v>412</v>
      </c>
      <c r="G235" s="196" t="s">
        <v>253</v>
      </c>
      <c r="H235" s="197">
        <v>31</v>
      </c>
      <c r="I235" s="198"/>
      <c r="J235" s="199">
        <f aca="true" t="shared" si="0" ref="J235:J240">ROUND(I235*H235,2)</f>
        <v>0</v>
      </c>
      <c r="K235" s="195" t="s">
        <v>153</v>
      </c>
      <c r="L235" s="61"/>
      <c r="M235" s="200" t="s">
        <v>22</v>
      </c>
      <c r="N235" s="201" t="s">
        <v>46</v>
      </c>
      <c r="O235" s="42"/>
      <c r="P235" s="202">
        <f aca="true" t="shared" si="1" ref="P235:P240">O235*H235</f>
        <v>0</v>
      </c>
      <c r="Q235" s="202">
        <v>0.00525</v>
      </c>
      <c r="R235" s="202">
        <f aca="true" t="shared" si="2" ref="R235:R240">Q235*H235</f>
        <v>0.16275</v>
      </c>
      <c r="S235" s="202">
        <v>0</v>
      </c>
      <c r="T235" s="203">
        <f aca="true" t="shared" si="3" ref="T235:T240">S235*H235</f>
        <v>0</v>
      </c>
      <c r="AR235" s="24" t="s">
        <v>233</v>
      </c>
      <c r="AT235" s="24" t="s">
        <v>149</v>
      </c>
      <c r="AU235" s="24" t="s">
        <v>84</v>
      </c>
      <c r="AY235" s="24" t="s">
        <v>147</v>
      </c>
      <c r="BE235" s="204">
        <f aca="true" t="shared" si="4" ref="BE235:BE240">IF(N235="základní",J235,0)</f>
        <v>0</v>
      </c>
      <c r="BF235" s="204">
        <f aca="true" t="shared" si="5" ref="BF235:BF240">IF(N235="snížená",J235,0)</f>
        <v>0</v>
      </c>
      <c r="BG235" s="204">
        <f aca="true" t="shared" si="6" ref="BG235:BG240">IF(N235="zákl. přenesená",J235,0)</f>
        <v>0</v>
      </c>
      <c r="BH235" s="204">
        <f aca="true" t="shared" si="7" ref="BH235:BH240">IF(N235="sníž. přenesená",J235,0)</f>
        <v>0</v>
      </c>
      <c r="BI235" s="204">
        <f aca="true" t="shared" si="8" ref="BI235:BI240">IF(N235="nulová",J235,0)</f>
        <v>0</v>
      </c>
      <c r="BJ235" s="24" t="s">
        <v>24</v>
      </c>
      <c r="BK235" s="204">
        <f aca="true" t="shared" si="9" ref="BK235:BK240">ROUND(I235*H235,2)</f>
        <v>0</v>
      </c>
      <c r="BL235" s="24" t="s">
        <v>233</v>
      </c>
      <c r="BM235" s="24" t="s">
        <v>413</v>
      </c>
    </row>
    <row r="236" spans="2:65" s="1" customFormat="1" ht="31.5" customHeight="1">
      <c r="B236" s="41"/>
      <c r="C236" s="193" t="s">
        <v>414</v>
      </c>
      <c r="D236" s="193" t="s">
        <v>149</v>
      </c>
      <c r="E236" s="194" t="s">
        <v>415</v>
      </c>
      <c r="F236" s="195" t="s">
        <v>416</v>
      </c>
      <c r="G236" s="196" t="s">
        <v>253</v>
      </c>
      <c r="H236" s="197">
        <v>31</v>
      </c>
      <c r="I236" s="198"/>
      <c r="J236" s="199">
        <f t="shared" si="0"/>
        <v>0</v>
      </c>
      <c r="K236" s="195" t="s">
        <v>153</v>
      </c>
      <c r="L236" s="61"/>
      <c r="M236" s="200" t="s">
        <v>22</v>
      </c>
      <c r="N236" s="201" t="s">
        <v>46</v>
      </c>
      <c r="O236" s="42"/>
      <c r="P236" s="202">
        <f t="shared" si="1"/>
        <v>0</v>
      </c>
      <c r="Q236" s="202">
        <v>0.00671</v>
      </c>
      <c r="R236" s="202">
        <f t="shared" si="2"/>
        <v>0.20801</v>
      </c>
      <c r="S236" s="202">
        <v>0</v>
      </c>
      <c r="T236" s="203">
        <f t="shared" si="3"/>
        <v>0</v>
      </c>
      <c r="AR236" s="24" t="s">
        <v>233</v>
      </c>
      <c r="AT236" s="24" t="s">
        <v>149</v>
      </c>
      <c r="AU236" s="24" t="s">
        <v>84</v>
      </c>
      <c r="AY236" s="24" t="s">
        <v>147</v>
      </c>
      <c r="BE236" s="204">
        <f t="shared" si="4"/>
        <v>0</v>
      </c>
      <c r="BF236" s="204">
        <f t="shared" si="5"/>
        <v>0</v>
      </c>
      <c r="BG236" s="204">
        <f t="shared" si="6"/>
        <v>0</v>
      </c>
      <c r="BH236" s="204">
        <f t="shared" si="7"/>
        <v>0</v>
      </c>
      <c r="BI236" s="204">
        <f t="shared" si="8"/>
        <v>0</v>
      </c>
      <c r="BJ236" s="24" t="s">
        <v>24</v>
      </c>
      <c r="BK236" s="204">
        <f t="shared" si="9"/>
        <v>0</v>
      </c>
      <c r="BL236" s="24" t="s">
        <v>233</v>
      </c>
      <c r="BM236" s="24" t="s">
        <v>417</v>
      </c>
    </row>
    <row r="237" spans="2:65" s="1" customFormat="1" ht="31.5" customHeight="1">
      <c r="B237" s="41"/>
      <c r="C237" s="193" t="s">
        <v>418</v>
      </c>
      <c r="D237" s="193" t="s">
        <v>149</v>
      </c>
      <c r="E237" s="194" t="s">
        <v>419</v>
      </c>
      <c r="F237" s="195" t="s">
        <v>420</v>
      </c>
      <c r="G237" s="196" t="s">
        <v>253</v>
      </c>
      <c r="H237" s="197">
        <v>62</v>
      </c>
      <c r="I237" s="198"/>
      <c r="J237" s="199">
        <f t="shared" si="0"/>
        <v>0</v>
      </c>
      <c r="K237" s="195" t="s">
        <v>153</v>
      </c>
      <c r="L237" s="61"/>
      <c r="M237" s="200" t="s">
        <v>22</v>
      </c>
      <c r="N237" s="201" t="s">
        <v>46</v>
      </c>
      <c r="O237" s="42"/>
      <c r="P237" s="202">
        <f t="shared" si="1"/>
        <v>0</v>
      </c>
      <c r="Q237" s="202">
        <v>0.00184</v>
      </c>
      <c r="R237" s="202">
        <f t="shared" si="2"/>
        <v>0.11408</v>
      </c>
      <c r="S237" s="202">
        <v>0</v>
      </c>
      <c r="T237" s="203">
        <f t="shared" si="3"/>
        <v>0</v>
      </c>
      <c r="AR237" s="24" t="s">
        <v>233</v>
      </c>
      <c r="AT237" s="24" t="s">
        <v>149</v>
      </c>
      <c r="AU237" s="24" t="s">
        <v>84</v>
      </c>
      <c r="AY237" s="24" t="s">
        <v>147</v>
      </c>
      <c r="BE237" s="204">
        <f t="shared" si="4"/>
        <v>0</v>
      </c>
      <c r="BF237" s="204">
        <f t="shared" si="5"/>
        <v>0</v>
      </c>
      <c r="BG237" s="204">
        <f t="shared" si="6"/>
        <v>0</v>
      </c>
      <c r="BH237" s="204">
        <f t="shared" si="7"/>
        <v>0</v>
      </c>
      <c r="BI237" s="204">
        <f t="shared" si="8"/>
        <v>0</v>
      </c>
      <c r="BJ237" s="24" t="s">
        <v>24</v>
      </c>
      <c r="BK237" s="204">
        <f t="shared" si="9"/>
        <v>0</v>
      </c>
      <c r="BL237" s="24" t="s">
        <v>233</v>
      </c>
      <c r="BM237" s="24" t="s">
        <v>421</v>
      </c>
    </row>
    <row r="238" spans="2:65" s="1" customFormat="1" ht="31.5" customHeight="1">
      <c r="B238" s="41"/>
      <c r="C238" s="193" t="s">
        <v>422</v>
      </c>
      <c r="D238" s="193" t="s">
        <v>149</v>
      </c>
      <c r="E238" s="194" t="s">
        <v>423</v>
      </c>
      <c r="F238" s="195" t="s">
        <v>424</v>
      </c>
      <c r="G238" s="196" t="s">
        <v>253</v>
      </c>
      <c r="H238" s="197">
        <v>62</v>
      </c>
      <c r="I238" s="198"/>
      <c r="J238" s="199">
        <f t="shared" si="0"/>
        <v>0</v>
      </c>
      <c r="K238" s="195" t="s">
        <v>153</v>
      </c>
      <c r="L238" s="61"/>
      <c r="M238" s="200" t="s">
        <v>22</v>
      </c>
      <c r="N238" s="201" t="s">
        <v>46</v>
      </c>
      <c r="O238" s="42"/>
      <c r="P238" s="202">
        <f t="shared" si="1"/>
        <v>0</v>
      </c>
      <c r="Q238" s="202">
        <v>0.00296</v>
      </c>
      <c r="R238" s="202">
        <f t="shared" si="2"/>
        <v>0.18352</v>
      </c>
      <c r="S238" s="202">
        <v>0</v>
      </c>
      <c r="T238" s="203">
        <f t="shared" si="3"/>
        <v>0</v>
      </c>
      <c r="AR238" s="24" t="s">
        <v>233</v>
      </c>
      <c r="AT238" s="24" t="s">
        <v>149</v>
      </c>
      <c r="AU238" s="24" t="s">
        <v>84</v>
      </c>
      <c r="AY238" s="24" t="s">
        <v>147</v>
      </c>
      <c r="BE238" s="204">
        <f t="shared" si="4"/>
        <v>0</v>
      </c>
      <c r="BF238" s="204">
        <f t="shared" si="5"/>
        <v>0</v>
      </c>
      <c r="BG238" s="204">
        <f t="shared" si="6"/>
        <v>0</v>
      </c>
      <c r="BH238" s="204">
        <f t="shared" si="7"/>
        <v>0</v>
      </c>
      <c r="BI238" s="204">
        <f t="shared" si="8"/>
        <v>0</v>
      </c>
      <c r="BJ238" s="24" t="s">
        <v>24</v>
      </c>
      <c r="BK238" s="204">
        <f t="shared" si="9"/>
        <v>0</v>
      </c>
      <c r="BL238" s="24" t="s">
        <v>233</v>
      </c>
      <c r="BM238" s="24" t="s">
        <v>425</v>
      </c>
    </row>
    <row r="239" spans="2:65" s="1" customFormat="1" ht="31.5" customHeight="1">
      <c r="B239" s="41"/>
      <c r="C239" s="193" t="s">
        <v>426</v>
      </c>
      <c r="D239" s="193" t="s">
        <v>149</v>
      </c>
      <c r="E239" s="194" t="s">
        <v>427</v>
      </c>
      <c r="F239" s="195" t="s">
        <v>428</v>
      </c>
      <c r="G239" s="196" t="s">
        <v>253</v>
      </c>
      <c r="H239" s="197">
        <v>56</v>
      </c>
      <c r="I239" s="198"/>
      <c r="J239" s="199">
        <f t="shared" si="0"/>
        <v>0</v>
      </c>
      <c r="K239" s="195" t="s">
        <v>153</v>
      </c>
      <c r="L239" s="61"/>
      <c r="M239" s="200" t="s">
        <v>22</v>
      </c>
      <c r="N239" s="201" t="s">
        <v>46</v>
      </c>
      <c r="O239" s="42"/>
      <c r="P239" s="202">
        <f t="shared" si="1"/>
        <v>0</v>
      </c>
      <c r="Q239" s="202">
        <v>0.0015</v>
      </c>
      <c r="R239" s="202">
        <f t="shared" si="2"/>
        <v>0.084</v>
      </c>
      <c r="S239" s="202">
        <v>0</v>
      </c>
      <c r="T239" s="203">
        <f t="shared" si="3"/>
        <v>0</v>
      </c>
      <c r="AR239" s="24" t="s">
        <v>233</v>
      </c>
      <c r="AT239" s="24" t="s">
        <v>149</v>
      </c>
      <c r="AU239" s="24" t="s">
        <v>84</v>
      </c>
      <c r="AY239" s="24" t="s">
        <v>147</v>
      </c>
      <c r="BE239" s="204">
        <f t="shared" si="4"/>
        <v>0</v>
      </c>
      <c r="BF239" s="204">
        <f t="shared" si="5"/>
        <v>0</v>
      </c>
      <c r="BG239" s="204">
        <f t="shared" si="6"/>
        <v>0</v>
      </c>
      <c r="BH239" s="204">
        <f t="shared" si="7"/>
        <v>0</v>
      </c>
      <c r="BI239" s="204">
        <f t="shared" si="8"/>
        <v>0</v>
      </c>
      <c r="BJ239" s="24" t="s">
        <v>24</v>
      </c>
      <c r="BK239" s="204">
        <f t="shared" si="9"/>
        <v>0</v>
      </c>
      <c r="BL239" s="24" t="s">
        <v>233</v>
      </c>
      <c r="BM239" s="24" t="s">
        <v>429</v>
      </c>
    </row>
    <row r="240" spans="2:65" s="1" customFormat="1" ht="31.5" customHeight="1">
      <c r="B240" s="41"/>
      <c r="C240" s="193" t="s">
        <v>430</v>
      </c>
      <c r="D240" s="193" t="s">
        <v>149</v>
      </c>
      <c r="E240" s="194" t="s">
        <v>431</v>
      </c>
      <c r="F240" s="195" t="s">
        <v>432</v>
      </c>
      <c r="G240" s="196" t="s">
        <v>253</v>
      </c>
      <c r="H240" s="197">
        <v>344</v>
      </c>
      <c r="I240" s="198"/>
      <c r="J240" s="199">
        <f t="shared" si="0"/>
        <v>0</v>
      </c>
      <c r="K240" s="195" t="s">
        <v>153</v>
      </c>
      <c r="L240" s="61"/>
      <c r="M240" s="200" t="s">
        <v>22</v>
      </c>
      <c r="N240" s="201" t="s">
        <v>46</v>
      </c>
      <c r="O240" s="42"/>
      <c r="P240" s="202">
        <f t="shared" si="1"/>
        <v>0</v>
      </c>
      <c r="Q240" s="202">
        <v>0.0022</v>
      </c>
      <c r="R240" s="202">
        <f t="shared" si="2"/>
        <v>0.7568</v>
      </c>
      <c r="S240" s="202">
        <v>0</v>
      </c>
      <c r="T240" s="203">
        <f t="shared" si="3"/>
        <v>0</v>
      </c>
      <c r="AR240" s="24" t="s">
        <v>233</v>
      </c>
      <c r="AT240" s="24" t="s">
        <v>149</v>
      </c>
      <c r="AU240" s="24" t="s">
        <v>84</v>
      </c>
      <c r="AY240" s="24" t="s">
        <v>147</v>
      </c>
      <c r="BE240" s="204">
        <f t="shared" si="4"/>
        <v>0</v>
      </c>
      <c r="BF240" s="204">
        <f t="shared" si="5"/>
        <v>0</v>
      </c>
      <c r="BG240" s="204">
        <f t="shared" si="6"/>
        <v>0</v>
      </c>
      <c r="BH240" s="204">
        <f t="shared" si="7"/>
        <v>0</v>
      </c>
      <c r="BI240" s="204">
        <f t="shared" si="8"/>
        <v>0</v>
      </c>
      <c r="BJ240" s="24" t="s">
        <v>24</v>
      </c>
      <c r="BK240" s="204">
        <f t="shared" si="9"/>
        <v>0</v>
      </c>
      <c r="BL240" s="24" t="s">
        <v>233</v>
      </c>
      <c r="BM240" s="24" t="s">
        <v>433</v>
      </c>
    </row>
    <row r="241" spans="2:51" s="11" customFormat="1" ht="13.5">
      <c r="B241" s="205"/>
      <c r="C241" s="206"/>
      <c r="D241" s="207" t="s">
        <v>156</v>
      </c>
      <c r="E241" s="208" t="s">
        <v>22</v>
      </c>
      <c r="F241" s="209" t="s">
        <v>434</v>
      </c>
      <c r="G241" s="206"/>
      <c r="H241" s="210">
        <v>344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156</v>
      </c>
      <c r="AU241" s="216" t="s">
        <v>84</v>
      </c>
      <c r="AV241" s="11" t="s">
        <v>84</v>
      </c>
      <c r="AW241" s="11" t="s">
        <v>39</v>
      </c>
      <c r="AX241" s="11" t="s">
        <v>24</v>
      </c>
      <c r="AY241" s="216" t="s">
        <v>147</v>
      </c>
    </row>
    <row r="242" spans="2:65" s="1" customFormat="1" ht="22.5" customHeight="1">
      <c r="B242" s="41"/>
      <c r="C242" s="193" t="s">
        <v>435</v>
      </c>
      <c r="D242" s="193" t="s">
        <v>149</v>
      </c>
      <c r="E242" s="194" t="s">
        <v>436</v>
      </c>
      <c r="F242" s="195" t="s">
        <v>437</v>
      </c>
      <c r="G242" s="196" t="s">
        <v>253</v>
      </c>
      <c r="H242" s="197">
        <v>18</v>
      </c>
      <c r="I242" s="198"/>
      <c r="J242" s="199">
        <f aca="true" t="shared" si="10" ref="J242:J252">ROUND(I242*H242,2)</f>
        <v>0</v>
      </c>
      <c r="K242" s="195" t="s">
        <v>153</v>
      </c>
      <c r="L242" s="61"/>
      <c r="M242" s="200" t="s">
        <v>22</v>
      </c>
      <c r="N242" s="201" t="s">
        <v>46</v>
      </c>
      <c r="O242" s="42"/>
      <c r="P242" s="202">
        <f aca="true" t="shared" si="11" ref="P242:P252">O242*H242</f>
        <v>0</v>
      </c>
      <c r="Q242" s="202">
        <v>0.0023</v>
      </c>
      <c r="R242" s="202">
        <f aca="true" t="shared" si="12" ref="R242:R252">Q242*H242</f>
        <v>0.0414</v>
      </c>
      <c r="S242" s="202">
        <v>0</v>
      </c>
      <c r="T242" s="203">
        <f aca="true" t="shared" si="13" ref="T242:T252">S242*H242</f>
        <v>0</v>
      </c>
      <c r="AR242" s="24" t="s">
        <v>233</v>
      </c>
      <c r="AT242" s="24" t="s">
        <v>149</v>
      </c>
      <c r="AU242" s="24" t="s">
        <v>84</v>
      </c>
      <c r="AY242" s="24" t="s">
        <v>147</v>
      </c>
      <c r="BE242" s="204">
        <f aca="true" t="shared" si="14" ref="BE242:BE252">IF(N242="základní",J242,0)</f>
        <v>0</v>
      </c>
      <c r="BF242" s="204">
        <f aca="true" t="shared" si="15" ref="BF242:BF252">IF(N242="snížená",J242,0)</f>
        <v>0</v>
      </c>
      <c r="BG242" s="204">
        <f aca="true" t="shared" si="16" ref="BG242:BG252">IF(N242="zákl. přenesená",J242,0)</f>
        <v>0</v>
      </c>
      <c r="BH242" s="204">
        <f aca="true" t="shared" si="17" ref="BH242:BH252">IF(N242="sníž. přenesená",J242,0)</f>
        <v>0</v>
      </c>
      <c r="BI242" s="204">
        <f aca="true" t="shared" si="18" ref="BI242:BI252">IF(N242="nulová",J242,0)</f>
        <v>0</v>
      </c>
      <c r="BJ242" s="24" t="s">
        <v>24</v>
      </c>
      <c r="BK242" s="204">
        <f aca="true" t="shared" si="19" ref="BK242:BK252">ROUND(I242*H242,2)</f>
        <v>0</v>
      </c>
      <c r="BL242" s="24" t="s">
        <v>233</v>
      </c>
      <c r="BM242" s="24" t="s">
        <v>438</v>
      </c>
    </row>
    <row r="243" spans="2:65" s="1" customFormat="1" ht="22.5" customHeight="1">
      <c r="B243" s="41"/>
      <c r="C243" s="193" t="s">
        <v>439</v>
      </c>
      <c r="D243" s="193" t="s">
        <v>149</v>
      </c>
      <c r="E243" s="194" t="s">
        <v>440</v>
      </c>
      <c r="F243" s="195" t="s">
        <v>441</v>
      </c>
      <c r="G243" s="196" t="s">
        <v>260</v>
      </c>
      <c r="H243" s="197">
        <v>60</v>
      </c>
      <c r="I243" s="198"/>
      <c r="J243" s="199">
        <f t="shared" si="10"/>
        <v>0</v>
      </c>
      <c r="K243" s="195" t="s">
        <v>153</v>
      </c>
      <c r="L243" s="61"/>
      <c r="M243" s="200" t="s">
        <v>22</v>
      </c>
      <c r="N243" s="201" t="s">
        <v>46</v>
      </c>
      <c r="O243" s="42"/>
      <c r="P243" s="202">
        <f t="shared" si="11"/>
        <v>0</v>
      </c>
      <c r="Q243" s="202">
        <v>0</v>
      </c>
      <c r="R243" s="202">
        <f t="shared" si="12"/>
        <v>0</v>
      </c>
      <c r="S243" s="202">
        <v>0</v>
      </c>
      <c r="T243" s="203">
        <f t="shared" si="13"/>
        <v>0</v>
      </c>
      <c r="AR243" s="24" t="s">
        <v>233</v>
      </c>
      <c r="AT243" s="24" t="s">
        <v>149</v>
      </c>
      <c r="AU243" s="24" t="s">
        <v>84</v>
      </c>
      <c r="AY243" s="24" t="s">
        <v>147</v>
      </c>
      <c r="BE243" s="204">
        <f t="shared" si="14"/>
        <v>0</v>
      </c>
      <c r="BF243" s="204">
        <f t="shared" si="15"/>
        <v>0</v>
      </c>
      <c r="BG243" s="204">
        <f t="shared" si="16"/>
        <v>0</v>
      </c>
      <c r="BH243" s="204">
        <f t="shared" si="17"/>
        <v>0</v>
      </c>
      <c r="BI243" s="204">
        <f t="shared" si="18"/>
        <v>0</v>
      </c>
      <c r="BJ243" s="24" t="s">
        <v>24</v>
      </c>
      <c r="BK243" s="204">
        <f t="shared" si="19"/>
        <v>0</v>
      </c>
      <c r="BL243" s="24" t="s">
        <v>233</v>
      </c>
      <c r="BM243" s="24" t="s">
        <v>442</v>
      </c>
    </row>
    <row r="244" spans="2:65" s="1" customFormat="1" ht="22.5" customHeight="1">
      <c r="B244" s="41"/>
      <c r="C244" s="243" t="s">
        <v>443</v>
      </c>
      <c r="D244" s="243" t="s">
        <v>257</v>
      </c>
      <c r="E244" s="244" t="s">
        <v>444</v>
      </c>
      <c r="F244" s="245" t="s">
        <v>445</v>
      </c>
      <c r="G244" s="246" t="s">
        <v>260</v>
      </c>
      <c r="H244" s="247">
        <v>60</v>
      </c>
      <c r="I244" s="248"/>
      <c r="J244" s="249">
        <f t="shared" si="10"/>
        <v>0</v>
      </c>
      <c r="K244" s="245" t="s">
        <v>22</v>
      </c>
      <c r="L244" s="250"/>
      <c r="M244" s="251" t="s">
        <v>22</v>
      </c>
      <c r="N244" s="252" t="s">
        <v>46</v>
      </c>
      <c r="O244" s="42"/>
      <c r="P244" s="202">
        <f t="shared" si="11"/>
        <v>0</v>
      </c>
      <c r="Q244" s="202">
        <v>0.00072</v>
      </c>
      <c r="R244" s="202">
        <f t="shared" si="12"/>
        <v>0.0432</v>
      </c>
      <c r="S244" s="202">
        <v>0</v>
      </c>
      <c r="T244" s="203">
        <f t="shared" si="13"/>
        <v>0</v>
      </c>
      <c r="AR244" s="24" t="s">
        <v>331</v>
      </c>
      <c r="AT244" s="24" t="s">
        <v>257</v>
      </c>
      <c r="AU244" s="24" t="s">
        <v>84</v>
      </c>
      <c r="AY244" s="24" t="s">
        <v>147</v>
      </c>
      <c r="BE244" s="204">
        <f t="shared" si="14"/>
        <v>0</v>
      </c>
      <c r="BF244" s="204">
        <f t="shared" si="15"/>
        <v>0</v>
      </c>
      <c r="BG244" s="204">
        <f t="shared" si="16"/>
        <v>0</v>
      </c>
      <c r="BH244" s="204">
        <f t="shared" si="17"/>
        <v>0</v>
      </c>
      <c r="BI244" s="204">
        <f t="shared" si="18"/>
        <v>0</v>
      </c>
      <c r="BJ244" s="24" t="s">
        <v>24</v>
      </c>
      <c r="BK244" s="204">
        <f t="shared" si="19"/>
        <v>0</v>
      </c>
      <c r="BL244" s="24" t="s">
        <v>233</v>
      </c>
      <c r="BM244" s="24" t="s">
        <v>446</v>
      </c>
    </row>
    <row r="245" spans="2:65" s="1" customFormat="1" ht="22.5" customHeight="1">
      <c r="B245" s="41"/>
      <c r="C245" s="193" t="s">
        <v>447</v>
      </c>
      <c r="D245" s="193" t="s">
        <v>149</v>
      </c>
      <c r="E245" s="194" t="s">
        <v>448</v>
      </c>
      <c r="F245" s="195" t="s">
        <v>449</v>
      </c>
      <c r="G245" s="196" t="s">
        <v>260</v>
      </c>
      <c r="H245" s="197">
        <v>12</v>
      </c>
      <c r="I245" s="198"/>
      <c r="J245" s="199">
        <f t="shared" si="10"/>
        <v>0</v>
      </c>
      <c r="K245" s="195" t="s">
        <v>153</v>
      </c>
      <c r="L245" s="61"/>
      <c r="M245" s="200" t="s">
        <v>22</v>
      </c>
      <c r="N245" s="201" t="s">
        <v>46</v>
      </c>
      <c r="O245" s="42"/>
      <c r="P245" s="202">
        <f t="shared" si="11"/>
        <v>0</v>
      </c>
      <c r="Q245" s="202">
        <v>0</v>
      </c>
      <c r="R245" s="202">
        <f t="shared" si="12"/>
        <v>0</v>
      </c>
      <c r="S245" s="202">
        <v>0</v>
      </c>
      <c r="T245" s="203">
        <f t="shared" si="13"/>
        <v>0</v>
      </c>
      <c r="AR245" s="24" t="s">
        <v>233</v>
      </c>
      <c r="AT245" s="24" t="s">
        <v>149</v>
      </c>
      <c r="AU245" s="24" t="s">
        <v>84</v>
      </c>
      <c r="AY245" s="24" t="s">
        <v>147</v>
      </c>
      <c r="BE245" s="204">
        <f t="shared" si="14"/>
        <v>0</v>
      </c>
      <c r="BF245" s="204">
        <f t="shared" si="15"/>
        <v>0</v>
      </c>
      <c r="BG245" s="204">
        <f t="shared" si="16"/>
        <v>0</v>
      </c>
      <c r="BH245" s="204">
        <f t="shared" si="17"/>
        <v>0</v>
      </c>
      <c r="BI245" s="204">
        <f t="shared" si="18"/>
        <v>0</v>
      </c>
      <c r="BJ245" s="24" t="s">
        <v>24</v>
      </c>
      <c r="BK245" s="204">
        <f t="shared" si="19"/>
        <v>0</v>
      </c>
      <c r="BL245" s="24" t="s">
        <v>233</v>
      </c>
      <c r="BM245" s="24" t="s">
        <v>450</v>
      </c>
    </row>
    <row r="246" spans="2:65" s="1" customFormat="1" ht="31.5" customHeight="1">
      <c r="B246" s="41"/>
      <c r="C246" s="243" t="s">
        <v>451</v>
      </c>
      <c r="D246" s="243" t="s">
        <v>257</v>
      </c>
      <c r="E246" s="244" t="s">
        <v>452</v>
      </c>
      <c r="F246" s="245" t="s">
        <v>453</v>
      </c>
      <c r="G246" s="246" t="s">
        <v>260</v>
      </c>
      <c r="H246" s="247">
        <v>12</v>
      </c>
      <c r="I246" s="248"/>
      <c r="J246" s="249">
        <f t="shared" si="10"/>
        <v>0</v>
      </c>
      <c r="K246" s="245" t="s">
        <v>22</v>
      </c>
      <c r="L246" s="250"/>
      <c r="M246" s="251" t="s">
        <v>22</v>
      </c>
      <c r="N246" s="252" t="s">
        <v>46</v>
      </c>
      <c r="O246" s="42"/>
      <c r="P246" s="202">
        <f t="shared" si="11"/>
        <v>0</v>
      </c>
      <c r="Q246" s="202">
        <v>0.00025</v>
      </c>
      <c r="R246" s="202">
        <f t="shared" si="12"/>
        <v>0.003</v>
      </c>
      <c r="S246" s="202">
        <v>0</v>
      </c>
      <c r="T246" s="203">
        <f t="shared" si="13"/>
        <v>0</v>
      </c>
      <c r="AR246" s="24" t="s">
        <v>331</v>
      </c>
      <c r="AT246" s="24" t="s">
        <v>257</v>
      </c>
      <c r="AU246" s="24" t="s">
        <v>84</v>
      </c>
      <c r="AY246" s="24" t="s">
        <v>147</v>
      </c>
      <c r="BE246" s="204">
        <f t="shared" si="14"/>
        <v>0</v>
      </c>
      <c r="BF246" s="204">
        <f t="shared" si="15"/>
        <v>0</v>
      </c>
      <c r="BG246" s="204">
        <f t="shared" si="16"/>
        <v>0</v>
      </c>
      <c r="BH246" s="204">
        <f t="shared" si="17"/>
        <v>0</v>
      </c>
      <c r="BI246" s="204">
        <f t="shared" si="18"/>
        <v>0</v>
      </c>
      <c r="BJ246" s="24" t="s">
        <v>24</v>
      </c>
      <c r="BK246" s="204">
        <f t="shared" si="19"/>
        <v>0</v>
      </c>
      <c r="BL246" s="24" t="s">
        <v>233</v>
      </c>
      <c r="BM246" s="24" t="s">
        <v>454</v>
      </c>
    </row>
    <row r="247" spans="2:65" s="1" customFormat="1" ht="22.5" customHeight="1">
      <c r="B247" s="41"/>
      <c r="C247" s="193" t="s">
        <v>455</v>
      </c>
      <c r="D247" s="193" t="s">
        <v>149</v>
      </c>
      <c r="E247" s="194" t="s">
        <v>456</v>
      </c>
      <c r="F247" s="195" t="s">
        <v>457</v>
      </c>
      <c r="G247" s="196" t="s">
        <v>260</v>
      </c>
      <c r="H247" s="197">
        <v>4</v>
      </c>
      <c r="I247" s="198"/>
      <c r="J247" s="199">
        <f t="shared" si="10"/>
        <v>0</v>
      </c>
      <c r="K247" s="195" t="s">
        <v>153</v>
      </c>
      <c r="L247" s="61"/>
      <c r="M247" s="200" t="s">
        <v>22</v>
      </c>
      <c r="N247" s="201" t="s">
        <v>46</v>
      </c>
      <c r="O247" s="42"/>
      <c r="P247" s="202">
        <f t="shared" si="11"/>
        <v>0</v>
      </c>
      <c r="Q247" s="202">
        <v>0</v>
      </c>
      <c r="R247" s="202">
        <f t="shared" si="12"/>
        <v>0</v>
      </c>
      <c r="S247" s="202">
        <v>0</v>
      </c>
      <c r="T247" s="203">
        <f t="shared" si="13"/>
        <v>0</v>
      </c>
      <c r="AR247" s="24" t="s">
        <v>233</v>
      </c>
      <c r="AT247" s="24" t="s">
        <v>149</v>
      </c>
      <c r="AU247" s="24" t="s">
        <v>84</v>
      </c>
      <c r="AY247" s="24" t="s">
        <v>147</v>
      </c>
      <c r="BE247" s="204">
        <f t="shared" si="14"/>
        <v>0</v>
      </c>
      <c r="BF247" s="204">
        <f t="shared" si="15"/>
        <v>0</v>
      </c>
      <c r="BG247" s="204">
        <f t="shared" si="16"/>
        <v>0</v>
      </c>
      <c r="BH247" s="204">
        <f t="shared" si="17"/>
        <v>0</v>
      </c>
      <c r="BI247" s="204">
        <f t="shared" si="18"/>
        <v>0</v>
      </c>
      <c r="BJ247" s="24" t="s">
        <v>24</v>
      </c>
      <c r="BK247" s="204">
        <f t="shared" si="19"/>
        <v>0</v>
      </c>
      <c r="BL247" s="24" t="s">
        <v>233</v>
      </c>
      <c r="BM247" s="24" t="s">
        <v>458</v>
      </c>
    </row>
    <row r="248" spans="2:65" s="1" customFormat="1" ht="22.5" customHeight="1">
      <c r="B248" s="41"/>
      <c r="C248" s="243" t="s">
        <v>459</v>
      </c>
      <c r="D248" s="243" t="s">
        <v>257</v>
      </c>
      <c r="E248" s="244" t="s">
        <v>460</v>
      </c>
      <c r="F248" s="245" t="s">
        <v>461</v>
      </c>
      <c r="G248" s="246" t="s">
        <v>260</v>
      </c>
      <c r="H248" s="247">
        <v>8</v>
      </c>
      <c r="I248" s="248"/>
      <c r="J248" s="249">
        <f t="shared" si="10"/>
        <v>0</v>
      </c>
      <c r="K248" s="245" t="s">
        <v>153</v>
      </c>
      <c r="L248" s="250"/>
      <c r="M248" s="251" t="s">
        <v>22</v>
      </c>
      <c r="N248" s="252" t="s">
        <v>46</v>
      </c>
      <c r="O248" s="42"/>
      <c r="P248" s="202">
        <f t="shared" si="11"/>
        <v>0</v>
      </c>
      <c r="Q248" s="202">
        <v>0.00139</v>
      </c>
      <c r="R248" s="202">
        <f t="shared" si="12"/>
        <v>0.01112</v>
      </c>
      <c r="S248" s="202">
        <v>0</v>
      </c>
      <c r="T248" s="203">
        <f t="shared" si="13"/>
        <v>0</v>
      </c>
      <c r="AR248" s="24" t="s">
        <v>331</v>
      </c>
      <c r="AT248" s="24" t="s">
        <v>257</v>
      </c>
      <c r="AU248" s="24" t="s">
        <v>84</v>
      </c>
      <c r="AY248" s="24" t="s">
        <v>147</v>
      </c>
      <c r="BE248" s="204">
        <f t="shared" si="14"/>
        <v>0</v>
      </c>
      <c r="BF248" s="204">
        <f t="shared" si="15"/>
        <v>0</v>
      </c>
      <c r="BG248" s="204">
        <f t="shared" si="16"/>
        <v>0</v>
      </c>
      <c r="BH248" s="204">
        <f t="shared" si="17"/>
        <v>0</v>
      </c>
      <c r="BI248" s="204">
        <f t="shared" si="18"/>
        <v>0</v>
      </c>
      <c r="BJ248" s="24" t="s">
        <v>24</v>
      </c>
      <c r="BK248" s="204">
        <f t="shared" si="19"/>
        <v>0</v>
      </c>
      <c r="BL248" s="24" t="s">
        <v>233</v>
      </c>
      <c r="BM248" s="24" t="s">
        <v>462</v>
      </c>
    </row>
    <row r="249" spans="2:65" s="1" customFormat="1" ht="31.5" customHeight="1">
      <c r="B249" s="41"/>
      <c r="C249" s="193" t="s">
        <v>463</v>
      </c>
      <c r="D249" s="193" t="s">
        <v>149</v>
      </c>
      <c r="E249" s="194" t="s">
        <v>464</v>
      </c>
      <c r="F249" s="195" t="s">
        <v>465</v>
      </c>
      <c r="G249" s="196" t="s">
        <v>253</v>
      </c>
      <c r="H249" s="197">
        <v>62</v>
      </c>
      <c r="I249" s="198"/>
      <c r="J249" s="199">
        <f t="shared" si="10"/>
        <v>0</v>
      </c>
      <c r="K249" s="195" t="s">
        <v>153</v>
      </c>
      <c r="L249" s="61"/>
      <c r="M249" s="200" t="s">
        <v>22</v>
      </c>
      <c r="N249" s="201" t="s">
        <v>46</v>
      </c>
      <c r="O249" s="42"/>
      <c r="P249" s="202">
        <f t="shared" si="11"/>
        <v>0</v>
      </c>
      <c r="Q249" s="202">
        <v>0.00209</v>
      </c>
      <c r="R249" s="202">
        <f t="shared" si="12"/>
        <v>0.12958</v>
      </c>
      <c r="S249" s="202">
        <v>0</v>
      </c>
      <c r="T249" s="203">
        <f t="shared" si="13"/>
        <v>0</v>
      </c>
      <c r="AR249" s="24" t="s">
        <v>233</v>
      </c>
      <c r="AT249" s="24" t="s">
        <v>149</v>
      </c>
      <c r="AU249" s="24" t="s">
        <v>84</v>
      </c>
      <c r="AY249" s="24" t="s">
        <v>147</v>
      </c>
      <c r="BE249" s="204">
        <f t="shared" si="14"/>
        <v>0</v>
      </c>
      <c r="BF249" s="204">
        <f t="shared" si="15"/>
        <v>0</v>
      </c>
      <c r="BG249" s="204">
        <f t="shared" si="16"/>
        <v>0</v>
      </c>
      <c r="BH249" s="204">
        <f t="shared" si="17"/>
        <v>0</v>
      </c>
      <c r="BI249" s="204">
        <f t="shared" si="18"/>
        <v>0</v>
      </c>
      <c r="BJ249" s="24" t="s">
        <v>24</v>
      </c>
      <c r="BK249" s="204">
        <f t="shared" si="19"/>
        <v>0</v>
      </c>
      <c r="BL249" s="24" t="s">
        <v>233</v>
      </c>
      <c r="BM249" s="24" t="s">
        <v>466</v>
      </c>
    </row>
    <row r="250" spans="2:65" s="1" customFormat="1" ht="31.5" customHeight="1">
      <c r="B250" s="41"/>
      <c r="C250" s="193" t="s">
        <v>467</v>
      </c>
      <c r="D250" s="193" t="s">
        <v>149</v>
      </c>
      <c r="E250" s="194" t="s">
        <v>468</v>
      </c>
      <c r="F250" s="195" t="s">
        <v>469</v>
      </c>
      <c r="G250" s="196" t="s">
        <v>260</v>
      </c>
      <c r="H250" s="197">
        <v>4</v>
      </c>
      <c r="I250" s="198"/>
      <c r="J250" s="199">
        <f t="shared" si="10"/>
        <v>0</v>
      </c>
      <c r="K250" s="195" t="s">
        <v>153</v>
      </c>
      <c r="L250" s="61"/>
      <c r="M250" s="200" t="s">
        <v>22</v>
      </c>
      <c r="N250" s="201" t="s">
        <v>46</v>
      </c>
      <c r="O250" s="42"/>
      <c r="P250" s="202">
        <f t="shared" si="11"/>
        <v>0</v>
      </c>
      <c r="Q250" s="202">
        <v>0.00025</v>
      </c>
      <c r="R250" s="202">
        <f t="shared" si="12"/>
        <v>0.001</v>
      </c>
      <c r="S250" s="202">
        <v>0</v>
      </c>
      <c r="T250" s="203">
        <f t="shared" si="13"/>
        <v>0</v>
      </c>
      <c r="AR250" s="24" t="s">
        <v>233</v>
      </c>
      <c r="AT250" s="24" t="s">
        <v>149</v>
      </c>
      <c r="AU250" s="24" t="s">
        <v>84</v>
      </c>
      <c r="AY250" s="24" t="s">
        <v>147</v>
      </c>
      <c r="BE250" s="204">
        <f t="shared" si="14"/>
        <v>0</v>
      </c>
      <c r="BF250" s="204">
        <f t="shared" si="15"/>
        <v>0</v>
      </c>
      <c r="BG250" s="204">
        <f t="shared" si="16"/>
        <v>0</v>
      </c>
      <c r="BH250" s="204">
        <f t="shared" si="17"/>
        <v>0</v>
      </c>
      <c r="BI250" s="204">
        <f t="shared" si="18"/>
        <v>0</v>
      </c>
      <c r="BJ250" s="24" t="s">
        <v>24</v>
      </c>
      <c r="BK250" s="204">
        <f t="shared" si="19"/>
        <v>0</v>
      </c>
      <c r="BL250" s="24" t="s">
        <v>233</v>
      </c>
      <c r="BM250" s="24" t="s">
        <v>470</v>
      </c>
    </row>
    <row r="251" spans="2:65" s="1" customFormat="1" ht="31.5" customHeight="1">
      <c r="B251" s="41"/>
      <c r="C251" s="193" t="s">
        <v>471</v>
      </c>
      <c r="D251" s="193" t="s">
        <v>149</v>
      </c>
      <c r="E251" s="194" t="s">
        <v>472</v>
      </c>
      <c r="F251" s="195" t="s">
        <v>473</v>
      </c>
      <c r="G251" s="196" t="s">
        <v>260</v>
      </c>
      <c r="H251" s="197">
        <v>4</v>
      </c>
      <c r="I251" s="198"/>
      <c r="J251" s="199">
        <f t="shared" si="10"/>
        <v>0</v>
      </c>
      <c r="K251" s="195" t="s">
        <v>153</v>
      </c>
      <c r="L251" s="61"/>
      <c r="M251" s="200" t="s">
        <v>22</v>
      </c>
      <c r="N251" s="201" t="s">
        <v>46</v>
      </c>
      <c r="O251" s="42"/>
      <c r="P251" s="202">
        <f t="shared" si="11"/>
        <v>0</v>
      </c>
      <c r="Q251" s="202">
        <v>0.00025</v>
      </c>
      <c r="R251" s="202">
        <f t="shared" si="12"/>
        <v>0.001</v>
      </c>
      <c r="S251" s="202">
        <v>0</v>
      </c>
      <c r="T251" s="203">
        <f t="shared" si="13"/>
        <v>0</v>
      </c>
      <c r="AR251" s="24" t="s">
        <v>233</v>
      </c>
      <c r="AT251" s="24" t="s">
        <v>149</v>
      </c>
      <c r="AU251" s="24" t="s">
        <v>84</v>
      </c>
      <c r="AY251" s="24" t="s">
        <v>147</v>
      </c>
      <c r="BE251" s="204">
        <f t="shared" si="14"/>
        <v>0</v>
      </c>
      <c r="BF251" s="204">
        <f t="shared" si="15"/>
        <v>0</v>
      </c>
      <c r="BG251" s="204">
        <f t="shared" si="16"/>
        <v>0</v>
      </c>
      <c r="BH251" s="204">
        <f t="shared" si="17"/>
        <v>0</v>
      </c>
      <c r="BI251" s="204">
        <f t="shared" si="18"/>
        <v>0</v>
      </c>
      <c r="BJ251" s="24" t="s">
        <v>24</v>
      </c>
      <c r="BK251" s="204">
        <f t="shared" si="19"/>
        <v>0</v>
      </c>
      <c r="BL251" s="24" t="s">
        <v>233</v>
      </c>
      <c r="BM251" s="24" t="s">
        <v>474</v>
      </c>
    </row>
    <row r="252" spans="2:65" s="1" customFormat="1" ht="31.5" customHeight="1">
      <c r="B252" s="41"/>
      <c r="C252" s="193" t="s">
        <v>475</v>
      </c>
      <c r="D252" s="193" t="s">
        <v>149</v>
      </c>
      <c r="E252" s="194" t="s">
        <v>476</v>
      </c>
      <c r="F252" s="195" t="s">
        <v>477</v>
      </c>
      <c r="G252" s="196" t="s">
        <v>253</v>
      </c>
      <c r="H252" s="197">
        <v>18</v>
      </c>
      <c r="I252" s="198"/>
      <c r="J252" s="199">
        <f t="shared" si="10"/>
        <v>0</v>
      </c>
      <c r="K252" s="195" t="s">
        <v>153</v>
      </c>
      <c r="L252" s="61"/>
      <c r="M252" s="200" t="s">
        <v>22</v>
      </c>
      <c r="N252" s="201" t="s">
        <v>46</v>
      </c>
      <c r="O252" s="42"/>
      <c r="P252" s="202">
        <f t="shared" si="11"/>
        <v>0</v>
      </c>
      <c r="Q252" s="202">
        <v>0.00286</v>
      </c>
      <c r="R252" s="202">
        <f t="shared" si="12"/>
        <v>0.051480000000000005</v>
      </c>
      <c r="S252" s="202">
        <v>0</v>
      </c>
      <c r="T252" s="203">
        <f t="shared" si="13"/>
        <v>0</v>
      </c>
      <c r="AR252" s="24" t="s">
        <v>233</v>
      </c>
      <c r="AT252" s="24" t="s">
        <v>149</v>
      </c>
      <c r="AU252" s="24" t="s">
        <v>84</v>
      </c>
      <c r="AY252" s="24" t="s">
        <v>147</v>
      </c>
      <c r="BE252" s="204">
        <f t="shared" si="14"/>
        <v>0</v>
      </c>
      <c r="BF252" s="204">
        <f t="shared" si="15"/>
        <v>0</v>
      </c>
      <c r="BG252" s="204">
        <f t="shared" si="16"/>
        <v>0</v>
      </c>
      <c r="BH252" s="204">
        <f t="shared" si="17"/>
        <v>0</v>
      </c>
      <c r="BI252" s="204">
        <f t="shared" si="18"/>
        <v>0</v>
      </c>
      <c r="BJ252" s="24" t="s">
        <v>24</v>
      </c>
      <c r="BK252" s="204">
        <f t="shared" si="19"/>
        <v>0</v>
      </c>
      <c r="BL252" s="24" t="s">
        <v>233</v>
      </c>
      <c r="BM252" s="24" t="s">
        <v>478</v>
      </c>
    </row>
    <row r="253" spans="2:51" s="11" customFormat="1" ht="13.5">
      <c r="B253" s="205"/>
      <c r="C253" s="206"/>
      <c r="D253" s="207" t="s">
        <v>156</v>
      </c>
      <c r="E253" s="208" t="s">
        <v>22</v>
      </c>
      <c r="F253" s="209" t="s">
        <v>479</v>
      </c>
      <c r="G253" s="206"/>
      <c r="H253" s="210">
        <v>18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156</v>
      </c>
      <c r="AU253" s="216" t="s">
        <v>84</v>
      </c>
      <c r="AV253" s="11" t="s">
        <v>84</v>
      </c>
      <c r="AW253" s="11" t="s">
        <v>39</v>
      </c>
      <c r="AX253" s="11" t="s">
        <v>24</v>
      </c>
      <c r="AY253" s="216" t="s">
        <v>147</v>
      </c>
    </row>
    <row r="254" spans="2:65" s="1" customFormat="1" ht="31.5" customHeight="1">
      <c r="B254" s="41"/>
      <c r="C254" s="193" t="s">
        <v>267</v>
      </c>
      <c r="D254" s="193" t="s">
        <v>149</v>
      </c>
      <c r="E254" s="194" t="s">
        <v>480</v>
      </c>
      <c r="F254" s="195" t="s">
        <v>481</v>
      </c>
      <c r="G254" s="196" t="s">
        <v>260</v>
      </c>
      <c r="H254" s="197">
        <v>4</v>
      </c>
      <c r="I254" s="198"/>
      <c r="J254" s="199">
        <f>ROUND(I254*H254,2)</f>
        <v>0</v>
      </c>
      <c r="K254" s="195" t="s">
        <v>153</v>
      </c>
      <c r="L254" s="61"/>
      <c r="M254" s="200" t="s">
        <v>22</v>
      </c>
      <c r="N254" s="201" t="s">
        <v>46</v>
      </c>
      <c r="O254" s="42"/>
      <c r="P254" s="202">
        <f>O254*H254</f>
        <v>0</v>
      </c>
      <c r="Q254" s="202">
        <v>0.00184</v>
      </c>
      <c r="R254" s="202">
        <f>Q254*H254</f>
        <v>0.00736</v>
      </c>
      <c r="S254" s="202">
        <v>0</v>
      </c>
      <c r="T254" s="203">
        <f>S254*H254</f>
        <v>0</v>
      </c>
      <c r="AR254" s="24" t="s">
        <v>233</v>
      </c>
      <c r="AT254" s="24" t="s">
        <v>149</v>
      </c>
      <c r="AU254" s="24" t="s">
        <v>84</v>
      </c>
      <c r="AY254" s="24" t="s">
        <v>147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24</v>
      </c>
      <c r="BK254" s="204">
        <f>ROUND(I254*H254,2)</f>
        <v>0</v>
      </c>
      <c r="BL254" s="24" t="s">
        <v>233</v>
      </c>
      <c r="BM254" s="24" t="s">
        <v>482</v>
      </c>
    </row>
    <row r="255" spans="2:65" s="1" customFormat="1" ht="22.5" customHeight="1">
      <c r="B255" s="41"/>
      <c r="C255" s="243" t="s">
        <v>288</v>
      </c>
      <c r="D255" s="243" t="s">
        <v>257</v>
      </c>
      <c r="E255" s="244" t="s">
        <v>483</v>
      </c>
      <c r="F255" s="245" t="s">
        <v>484</v>
      </c>
      <c r="G255" s="246" t="s">
        <v>260</v>
      </c>
      <c r="H255" s="247">
        <v>65</v>
      </c>
      <c r="I255" s="248"/>
      <c r="J255" s="249">
        <f>ROUND(I255*H255,2)</f>
        <v>0</v>
      </c>
      <c r="K255" s="245" t="s">
        <v>22</v>
      </c>
      <c r="L255" s="250"/>
      <c r="M255" s="251" t="s">
        <v>22</v>
      </c>
      <c r="N255" s="252" t="s">
        <v>46</v>
      </c>
      <c r="O255" s="42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AR255" s="24" t="s">
        <v>331</v>
      </c>
      <c r="AT255" s="24" t="s">
        <v>257</v>
      </c>
      <c r="AU255" s="24" t="s">
        <v>84</v>
      </c>
      <c r="AY255" s="24" t="s">
        <v>147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4" t="s">
        <v>24</v>
      </c>
      <c r="BK255" s="204">
        <f>ROUND(I255*H255,2)</f>
        <v>0</v>
      </c>
      <c r="BL255" s="24" t="s">
        <v>233</v>
      </c>
      <c r="BM255" s="24" t="s">
        <v>485</v>
      </c>
    </row>
    <row r="256" spans="2:65" s="1" customFormat="1" ht="31.5" customHeight="1">
      <c r="B256" s="41"/>
      <c r="C256" s="193" t="s">
        <v>295</v>
      </c>
      <c r="D256" s="193" t="s">
        <v>149</v>
      </c>
      <c r="E256" s="194" t="s">
        <v>486</v>
      </c>
      <c r="F256" s="195" t="s">
        <v>487</v>
      </c>
      <c r="G256" s="196" t="s">
        <v>180</v>
      </c>
      <c r="H256" s="197">
        <v>1.798</v>
      </c>
      <c r="I256" s="198"/>
      <c r="J256" s="199">
        <f>ROUND(I256*H256,2)</f>
        <v>0</v>
      </c>
      <c r="K256" s="195" t="s">
        <v>153</v>
      </c>
      <c r="L256" s="61"/>
      <c r="M256" s="200" t="s">
        <v>22</v>
      </c>
      <c r="N256" s="201" t="s">
        <v>46</v>
      </c>
      <c r="O256" s="42"/>
      <c r="P256" s="202">
        <f>O256*H256</f>
        <v>0</v>
      </c>
      <c r="Q256" s="202">
        <v>0</v>
      </c>
      <c r="R256" s="202">
        <f>Q256*H256</f>
        <v>0</v>
      </c>
      <c r="S256" s="202">
        <v>0</v>
      </c>
      <c r="T256" s="203">
        <f>S256*H256</f>
        <v>0</v>
      </c>
      <c r="AR256" s="24" t="s">
        <v>233</v>
      </c>
      <c r="AT256" s="24" t="s">
        <v>149</v>
      </c>
      <c r="AU256" s="24" t="s">
        <v>84</v>
      </c>
      <c r="AY256" s="24" t="s">
        <v>147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4" t="s">
        <v>24</v>
      </c>
      <c r="BK256" s="204">
        <f>ROUND(I256*H256,2)</f>
        <v>0</v>
      </c>
      <c r="BL256" s="24" t="s">
        <v>233</v>
      </c>
      <c r="BM256" s="24" t="s">
        <v>488</v>
      </c>
    </row>
    <row r="257" spans="2:63" s="10" customFormat="1" ht="29.85" customHeight="1">
      <c r="B257" s="176"/>
      <c r="C257" s="177"/>
      <c r="D257" s="190" t="s">
        <v>74</v>
      </c>
      <c r="E257" s="191" t="s">
        <v>489</v>
      </c>
      <c r="F257" s="191" t="s">
        <v>490</v>
      </c>
      <c r="G257" s="177"/>
      <c r="H257" s="177"/>
      <c r="I257" s="180"/>
      <c r="J257" s="192">
        <f>BK257</f>
        <v>0</v>
      </c>
      <c r="K257" s="177"/>
      <c r="L257" s="182"/>
      <c r="M257" s="183"/>
      <c r="N257" s="184"/>
      <c r="O257" s="184"/>
      <c r="P257" s="185">
        <f>SUM(P258:P262)</f>
        <v>0</v>
      </c>
      <c r="Q257" s="184"/>
      <c r="R257" s="185">
        <f>SUM(R258:R262)</f>
        <v>0</v>
      </c>
      <c r="S257" s="184"/>
      <c r="T257" s="186">
        <f>SUM(T258:T262)</f>
        <v>0</v>
      </c>
      <c r="AR257" s="187" t="s">
        <v>84</v>
      </c>
      <c r="AT257" s="188" t="s">
        <v>74</v>
      </c>
      <c r="AU257" s="188" t="s">
        <v>24</v>
      </c>
      <c r="AY257" s="187" t="s">
        <v>147</v>
      </c>
      <c r="BK257" s="189">
        <f>SUM(BK258:BK262)</f>
        <v>0</v>
      </c>
    </row>
    <row r="258" spans="2:65" s="1" customFormat="1" ht="22.5" customHeight="1">
      <c r="B258" s="41"/>
      <c r="C258" s="243" t="s">
        <v>491</v>
      </c>
      <c r="D258" s="243" t="s">
        <v>257</v>
      </c>
      <c r="E258" s="244" t="s">
        <v>492</v>
      </c>
      <c r="F258" s="245" t="s">
        <v>493</v>
      </c>
      <c r="G258" s="246" t="s">
        <v>191</v>
      </c>
      <c r="H258" s="247">
        <v>33</v>
      </c>
      <c r="I258" s="248"/>
      <c r="J258" s="249">
        <f>ROUND(I258*H258,2)</f>
        <v>0</v>
      </c>
      <c r="K258" s="245" t="s">
        <v>22</v>
      </c>
      <c r="L258" s="250"/>
      <c r="M258" s="251" t="s">
        <v>22</v>
      </c>
      <c r="N258" s="252" t="s">
        <v>46</v>
      </c>
      <c r="O258" s="42"/>
      <c r="P258" s="202">
        <f>O258*H258</f>
        <v>0</v>
      </c>
      <c r="Q258" s="202">
        <v>0</v>
      </c>
      <c r="R258" s="202">
        <f>Q258*H258</f>
        <v>0</v>
      </c>
      <c r="S258" s="202">
        <v>0</v>
      </c>
      <c r="T258" s="203">
        <f>S258*H258</f>
        <v>0</v>
      </c>
      <c r="AR258" s="24" t="s">
        <v>331</v>
      </c>
      <c r="AT258" s="24" t="s">
        <v>257</v>
      </c>
      <c r="AU258" s="24" t="s">
        <v>84</v>
      </c>
      <c r="AY258" s="24" t="s">
        <v>147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4" t="s">
        <v>24</v>
      </c>
      <c r="BK258" s="204">
        <f>ROUND(I258*H258,2)</f>
        <v>0</v>
      </c>
      <c r="BL258" s="24" t="s">
        <v>233</v>
      </c>
      <c r="BM258" s="24" t="s">
        <v>494</v>
      </c>
    </row>
    <row r="259" spans="2:51" s="11" customFormat="1" ht="13.5">
      <c r="B259" s="205"/>
      <c r="C259" s="206"/>
      <c r="D259" s="217" t="s">
        <v>156</v>
      </c>
      <c r="E259" s="218" t="s">
        <v>22</v>
      </c>
      <c r="F259" s="219" t="s">
        <v>495</v>
      </c>
      <c r="G259" s="206"/>
      <c r="H259" s="220">
        <v>14.04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156</v>
      </c>
      <c r="AU259" s="216" t="s">
        <v>84</v>
      </c>
      <c r="AV259" s="11" t="s">
        <v>84</v>
      </c>
      <c r="AW259" s="11" t="s">
        <v>39</v>
      </c>
      <c r="AX259" s="11" t="s">
        <v>75</v>
      </c>
      <c r="AY259" s="216" t="s">
        <v>147</v>
      </c>
    </row>
    <row r="260" spans="2:51" s="11" customFormat="1" ht="13.5">
      <c r="B260" s="205"/>
      <c r="C260" s="206"/>
      <c r="D260" s="217" t="s">
        <v>156</v>
      </c>
      <c r="E260" s="218" t="s">
        <v>22</v>
      </c>
      <c r="F260" s="219" t="s">
        <v>496</v>
      </c>
      <c r="G260" s="206"/>
      <c r="H260" s="220">
        <v>9.6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156</v>
      </c>
      <c r="AU260" s="216" t="s">
        <v>84</v>
      </c>
      <c r="AV260" s="11" t="s">
        <v>84</v>
      </c>
      <c r="AW260" s="11" t="s">
        <v>39</v>
      </c>
      <c r="AX260" s="11" t="s">
        <v>75</v>
      </c>
      <c r="AY260" s="216" t="s">
        <v>147</v>
      </c>
    </row>
    <row r="261" spans="2:51" s="11" customFormat="1" ht="13.5">
      <c r="B261" s="205"/>
      <c r="C261" s="206"/>
      <c r="D261" s="217" t="s">
        <v>156</v>
      </c>
      <c r="E261" s="218" t="s">
        <v>22</v>
      </c>
      <c r="F261" s="219" t="s">
        <v>497</v>
      </c>
      <c r="G261" s="206"/>
      <c r="H261" s="220">
        <v>9.36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156</v>
      </c>
      <c r="AU261" s="216" t="s">
        <v>84</v>
      </c>
      <c r="AV261" s="11" t="s">
        <v>84</v>
      </c>
      <c r="AW261" s="11" t="s">
        <v>39</v>
      </c>
      <c r="AX261" s="11" t="s">
        <v>75</v>
      </c>
      <c r="AY261" s="216" t="s">
        <v>147</v>
      </c>
    </row>
    <row r="262" spans="2:51" s="13" customFormat="1" ht="13.5">
      <c r="B262" s="232"/>
      <c r="C262" s="233"/>
      <c r="D262" s="217" t="s">
        <v>156</v>
      </c>
      <c r="E262" s="253" t="s">
        <v>22</v>
      </c>
      <c r="F262" s="254" t="s">
        <v>169</v>
      </c>
      <c r="G262" s="233"/>
      <c r="H262" s="255">
        <v>33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156</v>
      </c>
      <c r="AU262" s="242" t="s">
        <v>84</v>
      </c>
      <c r="AV262" s="13" t="s">
        <v>154</v>
      </c>
      <c r="AW262" s="13" t="s">
        <v>39</v>
      </c>
      <c r="AX262" s="13" t="s">
        <v>24</v>
      </c>
      <c r="AY262" s="242" t="s">
        <v>147</v>
      </c>
    </row>
    <row r="263" spans="2:63" s="10" customFormat="1" ht="29.85" customHeight="1">
      <c r="B263" s="176"/>
      <c r="C263" s="177"/>
      <c r="D263" s="190" t="s">
        <v>74</v>
      </c>
      <c r="E263" s="191" t="s">
        <v>498</v>
      </c>
      <c r="F263" s="191" t="s">
        <v>499</v>
      </c>
      <c r="G263" s="177"/>
      <c r="H263" s="177"/>
      <c r="I263" s="180"/>
      <c r="J263" s="192">
        <f>BK263</f>
        <v>0</v>
      </c>
      <c r="K263" s="177"/>
      <c r="L263" s="182"/>
      <c r="M263" s="183"/>
      <c r="N263" s="184"/>
      <c r="O263" s="184"/>
      <c r="P263" s="185">
        <f>SUM(P264:P267)</f>
        <v>0</v>
      </c>
      <c r="Q263" s="184"/>
      <c r="R263" s="185">
        <f>SUM(R264:R267)</f>
        <v>0</v>
      </c>
      <c r="S263" s="184"/>
      <c r="T263" s="186">
        <f>SUM(T264:T267)</f>
        <v>0</v>
      </c>
      <c r="AR263" s="187" t="s">
        <v>84</v>
      </c>
      <c r="AT263" s="188" t="s">
        <v>74</v>
      </c>
      <c r="AU263" s="188" t="s">
        <v>24</v>
      </c>
      <c r="AY263" s="187" t="s">
        <v>147</v>
      </c>
      <c r="BK263" s="189">
        <f>SUM(BK264:BK267)</f>
        <v>0</v>
      </c>
    </row>
    <row r="264" spans="2:65" s="1" customFormat="1" ht="22.5" customHeight="1">
      <c r="B264" s="41"/>
      <c r="C264" s="243" t="s">
        <v>500</v>
      </c>
      <c r="D264" s="243" t="s">
        <v>257</v>
      </c>
      <c r="E264" s="244" t="s">
        <v>501</v>
      </c>
      <c r="F264" s="245" t="s">
        <v>502</v>
      </c>
      <c r="G264" s="246" t="s">
        <v>260</v>
      </c>
      <c r="H264" s="247">
        <v>1</v>
      </c>
      <c r="I264" s="248"/>
      <c r="J264" s="249">
        <f>ROUND(I264*H264,2)</f>
        <v>0</v>
      </c>
      <c r="K264" s="245" t="s">
        <v>22</v>
      </c>
      <c r="L264" s="250"/>
      <c r="M264" s="251" t="s">
        <v>22</v>
      </c>
      <c r="N264" s="252" t="s">
        <v>46</v>
      </c>
      <c r="O264" s="42"/>
      <c r="P264" s="202">
        <f>O264*H264</f>
        <v>0</v>
      </c>
      <c r="Q264" s="202">
        <v>0</v>
      </c>
      <c r="R264" s="202">
        <f>Q264*H264</f>
        <v>0</v>
      </c>
      <c r="S264" s="202">
        <v>0</v>
      </c>
      <c r="T264" s="203">
        <f>S264*H264</f>
        <v>0</v>
      </c>
      <c r="AR264" s="24" t="s">
        <v>331</v>
      </c>
      <c r="AT264" s="24" t="s">
        <v>257</v>
      </c>
      <c r="AU264" s="24" t="s">
        <v>84</v>
      </c>
      <c r="AY264" s="24" t="s">
        <v>147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4" t="s">
        <v>24</v>
      </c>
      <c r="BK264" s="204">
        <f>ROUND(I264*H264,2)</f>
        <v>0</v>
      </c>
      <c r="BL264" s="24" t="s">
        <v>233</v>
      </c>
      <c r="BM264" s="24" t="s">
        <v>503</v>
      </c>
    </row>
    <row r="265" spans="2:65" s="1" customFormat="1" ht="22.5" customHeight="1">
      <c r="B265" s="41"/>
      <c r="C265" s="243" t="s">
        <v>504</v>
      </c>
      <c r="D265" s="243" t="s">
        <v>257</v>
      </c>
      <c r="E265" s="244" t="s">
        <v>505</v>
      </c>
      <c r="F265" s="245" t="s">
        <v>506</v>
      </c>
      <c r="G265" s="246" t="s">
        <v>260</v>
      </c>
      <c r="H265" s="247">
        <v>1</v>
      </c>
      <c r="I265" s="248"/>
      <c r="J265" s="249">
        <f>ROUND(I265*H265,2)</f>
        <v>0</v>
      </c>
      <c r="K265" s="245" t="s">
        <v>22</v>
      </c>
      <c r="L265" s="250"/>
      <c r="M265" s="251" t="s">
        <v>22</v>
      </c>
      <c r="N265" s="252" t="s">
        <v>46</v>
      </c>
      <c r="O265" s="42"/>
      <c r="P265" s="202">
        <f>O265*H265</f>
        <v>0</v>
      </c>
      <c r="Q265" s="202">
        <v>0</v>
      </c>
      <c r="R265" s="202">
        <f>Q265*H265</f>
        <v>0</v>
      </c>
      <c r="S265" s="202">
        <v>0</v>
      </c>
      <c r="T265" s="203">
        <f>S265*H265</f>
        <v>0</v>
      </c>
      <c r="AR265" s="24" t="s">
        <v>331</v>
      </c>
      <c r="AT265" s="24" t="s">
        <v>257</v>
      </c>
      <c r="AU265" s="24" t="s">
        <v>84</v>
      </c>
      <c r="AY265" s="24" t="s">
        <v>147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4" t="s">
        <v>24</v>
      </c>
      <c r="BK265" s="204">
        <f>ROUND(I265*H265,2)</f>
        <v>0</v>
      </c>
      <c r="BL265" s="24" t="s">
        <v>233</v>
      </c>
      <c r="BM265" s="24" t="s">
        <v>507</v>
      </c>
    </row>
    <row r="266" spans="2:65" s="1" customFormat="1" ht="22.5" customHeight="1">
      <c r="B266" s="41"/>
      <c r="C266" s="243" t="s">
        <v>508</v>
      </c>
      <c r="D266" s="243" t="s">
        <v>257</v>
      </c>
      <c r="E266" s="244" t="s">
        <v>509</v>
      </c>
      <c r="F266" s="245" t="s">
        <v>510</v>
      </c>
      <c r="G266" s="246" t="s">
        <v>260</v>
      </c>
      <c r="H266" s="247">
        <v>6</v>
      </c>
      <c r="I266" s="248"/>
      <c r="J266" s="249">
        <f>ROUND(I266*H266,2)</f>
        <v>0</v>
      </c>
      <c r="K266" s="245" t="s">
        <v>22</v>
      </c>
      <c r="L266" s="250"/>
      <c r="M266" s="251" t="s">
        <v>22</v>
      </c>
      <c r="N266" s="252" t="s">
        <v>46</v>
      </c>
      <c r="O266" s="42"/>
      <c r="P266" s="202">
        <f>O266*H266</f>
        <v>0</v>
      </c>
      <c r="Q266" s="202">
        <v>0</v>
      </c>
      <c r="R266" s="202">
        <f>Q266*H266</f>
        <v>0</v>
      </c>
      <c r="S266" s="202">
        <v>0</v>
      </c>
      <c r="T266" s="203">
        <f>S266*H266</f>
        <v>0</v>
      </c>
      <c r="AR266" s="24" t="s">
        <v>331</v>
      </c>
      <c r="AT266" s="24" t="s">
        <v>257</v>
      </c>
      <c r="AU266" s="24" t="s">
        <v>84</v>
      </c>
      <c r="AY266" s="24" t="s">
        <v>147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4" t="s">
        <v>24</v>
      </c>
      <c r="BK266" s="204">
        <f>ROUND(I266*H266,2)</f>
        <v>0</v>
      </c>
      <c r="BL266" s="24" t="s">
        <v>233</v>
      </c>
      <c r="BM266" s="24" t="s">
        <v>511</v>
      </c>
    </row>
    <row r="267" spans="2:65" s="1" customFormat="1" ht="31.5" customHeight="1">
      <c r="B267" s="41"/>
      <c r="C267" s="193" t="s">
        <v>512</v>
      </c>
      <c r="D267" s="193" t="s">
        <v>149</v>
      </c>
      <c r="E267" s="194" t="s">
        <v>513</v>
      </c>
      <c r="F267" s="195" t="s">
        <v>514</v>
      </c>
      <c r="G267" s="196" t="s">
        <v>515</v>
      </c>
      <c r="H267" s="267"/>
      <c r="I267" s="198"/>
      <c r="J267" s="199">
        <f>ROUND(I267*H267,2)</f>
        <v>0</v>
      </c>
      <c r="K267" s="195" t="s">
        <v>153</v>
      </c>
      <c r="L267" s="61"/>
      <c r="M267" s="200" t="s">
        <v>22</v>
      </c>
      <c r="N267" s="201" t="s">
        <v>46</v>
      </c>
      <c r="O267" s="42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AR267" s="24" t="s">
        <v>233</v>
      </c>
      <c r="AT267" s="24" t="s">
        <v>149</v>
      </c>
      <c r="AU267" s="24" t="s">
        <v>84</v>
      </c>
      <c r="AY267" s="24" t="s">
        <v>147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4" t="s">
        <v>24</v>
      </c>
      <c r="BK267" s="204">
        <f>ROUND(I267*H267,2)</f>
        <v>0</v>
      </c>
      <c r="BL267" s="24" t="s">
        <v>233</v>
      </c>
      <c r="BM267" s="24" t="s">
        <v>516</v>
      </c>
    </row>
    <row r="268" spans="2:63" s="10" customFormat="1" ht="29.85" customHeight="1">
      <c r="B268" s="176"/>
      <c r="C268" s="177"/>
      <c r="D268" s="190" t="s">
        <v>74</v>
      </c>
      <c r="E268" s="191" t="s">
        <v>517</v>
      </c>
      <c r="F268" s="191" t="s">
        <v>518</v>
      </c>
      <c r="G268" s="177"/>
      <c r="H268" s="177"/>
      <c r="I268" s="180"/>
      <c r="J268" s="192">
        <f>BK268</f>
        <v>0</v>
      </c>
      <c r="K268" s="177"/>
      <c r="L268" s="182"/>
      <c r="M268" s="183"/>
      <c r="N268" s="184"/>
      <c r="O268" s="184"/>
      <c r="P268" s="185">
        <f>SUM(P269:P271)</f>
        <v>0</v>
      </c>
      <c r="Q268" s="184"/>
      <c r="R268" s="185">
        <f>SUM(R269:R271)</f>
        <v>0.17219968000000002</v>
      </c>
      <c r="S268" s="184"/>
      <c r="T268" s="186">
        <f>SUM(T269:T271)</f>
        <v>0</v>
      </c>
      <c r="AR268" s="187" t="s">
        <v>84</v>
      </c>
      <c r="AT268" s="188" t="s">
        <v>74</v>
      </c>
      <c r="AU268" s="188" t="s">
        <v>24</v>
      </c>
      <c r="AY268" s="187" t="s">
        <v>147</v>
      </c>
      <c r="BK268" s="189">
        <f>SUM(BK269:BK271)</f>
        <v>0</v>
      </c>
    </row>
    <row r="269" spans="2:65" s="1" customFormat="1" ht="22.5" customHeight="1">
      <c r="B269" s="41"/>
      <c r="C269" s="193" t="s">
        <v>519</v>
      </c>
      <c r="D269" s="193" t="s">
        <v>149</v>
      </c>
      <c r="E269" s="194" t="s">
        <v>520</v>
      </c>
      <c r="F269" s="195" t="s">
        <v>521</v>
      </c>
      <c r="G269" s="196" t="s">
        <v>191</v>
      </c>
      <c r="H269" s="197">
        <v>593.792</v>
      </c>
      <c r="I269" s="198"/>
      <c r="J269" s="199">
        <f>ROUND(I269*H269,2)</f>
        <v>0</v>
      </c>
      <c r="K269" s="195" t="s">
        <v>153</v>
      </c>
      <c r="L269" s="61"/>
      <c r="M269" s="200" t="s">
        <v>22</v>
      </c>
      <c r="N269" s="201" t="s">
        <v>46</v>
      </c>
      <c r="O269" s="42"/>
      <c r="P269" s="202">
        <f>O269*H269</f>
        <v>0</v>
      </c>
      <c r="Q269" s="202">
        <v>0.00017</v>
      </c>
      <c r="R269" s="202">
        <f>Q269*H269</f>
        <v>0.10094464000000002</v>
      </c>
      <c r="S269" s="202">
        <v>0</v>
      </c>
      <c r="T269" s="203">
        <f>S269*H269</f>
        <v>0</v>
      </c>
      <c r="AR269" s="24" t="s">
        <v>233</v>
      </c>
      <c r="AT269" s="24" t="s">
        <v>149</v>
      </c>
      <c r="AU269" s="24" t="s">
        <v>84</v>
      </c>
      <c r="AY269" s="24" t="s">
        <v>147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24" t="s">
        <v>24</v>
      </c>
      <c r="BK269" s="204">
        <f>ROUND(I269*H269,2)</f>
        <v>0</v>
      </c>
      <c r="BL269" s="24" t="s">
        <v>233</v>
      </c>
      <c r="BM269" s="24" t="s">
        <v>522</v>
      </c>
    </row>
    <row r="270" spans="2:51" s="11" customFormat="1" ht="13.5">
      <c r="B270" s="205"/>
      <c r="C270" s="206"/>
      <c r="D270" s="207" t="s">
        <v>156</v>
      </c>
      <c r="E270" s="208" t="s">
        <v>22</v>
      </c>
      <c r="F270" s="209" t="s">
        <v>523</v>
      </c>
      <c r="G270" s="206"/>
      <c r="H270" s="210">
        <v>593.792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156</v>
      </c>
      <c r="AU270" s="216" t="s">
        <v>84</v>
      </c>
      <c r="AV270" s="11" t="s">
        <v>84</v>
      </c>
      <c r="AW270" s="11" t="s">
        <v>39</v>
      </c>
      <c r="AX270" s="11" t="s">
        <v>24</v>
      </c>
      <c r="AY270" s="216" t="s">
        <v>147</v>
      </c>
    </row>
    <row r="271" spans="2:65" s="1" customFormat="1" ht="22.5" customHeight="1">
      <c r="B271" s="41"/>
      <c r="C271" s="193" t="s">
        <v>524</v>
      </c>
      <c r="D271" s="193" t="s">
        <v>149</v>
      </c>
      <c r="E271" s="194" t="s">
        <v>525</v>
      </c>
      <c r="F271" s="195" t="s">
        <v>526</v>
      </c>
      <c r="G271" s="196" t="s">
        <v>191</v>
      </c>
      <c r="H271" s="197">
        <v>593.792</v>
      </c>
      <c r="I271" s="198"/>
      <c r="J271" s="199">
        <f>ROUND(I271*H271,2)</f>
        <v>0</v>
      </c>
      <c r="K271" s="195" t="s">
        <v>153</v>
      </c>
      <c r="L271" s="61"/>
      <c r="M271" s="200" t="s">
        <v>22</v>
      </c>
      <c r="N271" s="201" t="s">
        <v>46</v>
      </c>
      <c r="O271" s="42"/>
      <c r="P271" s="202">
        <f>O271*H271</f>
        <v>0</v>
      </c>
      <c r="Q271" s="202">
        <v>0.00012</v>
      </c>
      <c r="R271" s="202">
        <f>Q271*H271</f>
        <v>0.07125504</v>
      </c>
      <c r="S271" s="202">
        <v>0</v>
      </c>
      <c r="T271" s="203">
        <f>S271*H271</f>
        <v>0</v>
      </c>
      <c r="AR271" s="24" t="s">
        <v>233</v>
      </c>
      <c r="AT271" s="24" t="s">
        <v>149</v>
      </c>
      <c r="AU271" s="24" t="s">
        <v>84</v>
      </c>
      <c r="AY271" s="24" t="s">
        <v>147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4" t="s">
        <v>24</v>
      </c>
      <c r="BK271" s="204">
        <f>ROUND(I271*H271,2)</f>
        <v>0</v>
      </c>
      <c r="BL271" s="24" t="s">
        <v>233</v>
      </c>
      <c r="BM271" s="24" t="s">
        <v>527</v>
      </c>
    </row>
    <row r="272" spans="2:63" s="10" customFormat="1" ht="37.35" customHeight="1">
      <c r="B272" s="176"/>
      <c r="C272" s="177"/>
      <c r="D272" s="190" t="s">
        <v>74</v>
      </c>
      <c r="E272" s="268" t="s">
        <v>257</v>
      </c>
      <c r="F272" s="268" t="s">
        <v>528</v>
      </c>
      <c r="G272" s="177"/>
      <c r="H272" s="177"/>
      <c r="I272" s="180"/>
      <c r="J272" s="269">
        <f>BK272</f>
        <v>0</v>
      </c>
      <c r="K272" s="177"/>
      <c r="L272" s="182"/>
      <c r="M272" s="183"/>
      <c r="N272" s="184"/>
      <c r="O272" s="184"/>
      <c r="P272" s="185">
        <f>SUM(P273:P274)</f>
        <v>0</v>
      </c>
      <c r="Q272" s="184"/>
      <c r="R272" s="185">
        <f>SUM(R273:R274)</f>
        <v>0</v>
      </c>
      <c r="S272" s="184"/>
      <c r="T272" s="186">
        <f>SUM(T273:T274)</f>
        <v>0</v>
      </c>
      <c r="AR272" s="187" t="s">
        <v>162</v>
      </c>
      <c r="AT272" s="188" t="s">
        <v>74</v>
      </c>
      <c r="AU272" s="188" t="s">
        <v>75</v>
      </c>
      <c r="AY272" s="187" t="s">
        <v>147</v>
      </c>
      <c r="BK272" s="189">
        <f>SUM(BK273:BK274)</f>
        <v>0</v>
      </c>
    </row>
    <row r="273" spans="2:65" s="1" customFormat="1" ht="22.5" customHeight="1">
      <c r="B273" s="41"/>
      <c r="C273" s="243" t="s">
        <v>529</v>
      </c>
      <c r="D273" s="243" t="s">
        <v>257</v>
      </c>
      <c r="E273" s="244" t="s">
        <v>530</v>
      </c>
      <c r="F273" s="245" t="s">
        <v>531</v>
      </c>
      <c r="G273" s="246" t="s">
        <v>362</v>
      </c>
      <c r="H273" s="247">
        <v>18556</v>
      </c>
      <c r="I273" s="248"/>
      <c r="J273" s="249">
        <f>ROUND(I273*H273,2)</f>
        <v>0</v>
      </c>
      <c r="K273" s="245" t="s">
        <v>22</v>
      </c>
      <c r="L273" s="250"/>
      <c r="M273" s="251" t="s">
        <v>22</v>
      </c>
      <c r="N273" s="252" t="s">
        <v>46</v>
      </c>
      <c r="O273" s="42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AR273" s="24" t="s">
        <v>532</v>
      </c>
      <c r="AT273" s="24" t="s">
        <v>257</v>
      </c>
      <c r="AU273" s="24" t="s">
        <v>24</v>
      </c>
      <c r="AY273" s="24" t="s">
        <v>147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4" t="s">
        <v>24</v>
      </c>
      <c r="BK273" s="204">
        <f>ROUND(I273*H273,2)</f>
        <v>0</v>
      </c>
      <c r="BL273" s="24" t="s">
        <v>295</v>
      </c>
      <c r="BM273" s="24" t="s">
        <v>533</v>
      </c>
    </row>
    <row r="274" spans="2:65" s="1" customFormat="1" ht="22.5" customHeight="1">
      <c r="B274" s="41"/>
      <c r="C274" s="243" t="s">
        <v>534</v>
      </c>
      <c r="D274" s="243" t="s">
        <v>257</v>
      </c>
      <c r="E274" s="244" t="s">
        <v>535</v>
      </c>
      <c r="F274" s="245" t="s">
        <v>536</v>
      </c>
      <c r="G274" s="246" t="s">
        <v>286</v>
      </c>
      <c r="H274" s="247">
        <v>1</v>
      </c>
      <c r="I274" s="248"/>
      <c r="J274" s="249">
        <f>ROUND(I274*H274,2)</f>
        <v>0</v>
      </c>
      <c r="K274" s="245" t="s">
        <v>22</v>
      </c>
      <c r="L274" s="250"/>
      <c r="M274" s="251" t="s">
        <v>22</v>
      </c>
      <c r="N274" s="270" t="s">
        <v>46</v>
      </c>
      <c r="O274" s="271"/>
      <c r="P274" s="272">
        <f>O274*H274</f>
        <v>0</v>
      </c>
      <c r="Q274" s="272">
        <v>0</v>
      </c>
      <c r="R274" s="272">
        <f>Q274*H274</f>
        <v>0</v>
      </c>
      <c r="S274" s="272">
        <v>0</v>
      </c>
      <c r="T274" s="273">
        <f>S274*H274</f>
        <v>0</v>
      </c>
      <c r="AR274" s="24" t="s">
        <v>532</v>
      </c>
      <c r="AT274" s="24" t="s">
        <v>257</v>
      </c>
      <c r="AU274" s="24" t="s">
        <v>24</v>
      </c>
      <c r="AY274" s="24" t="s">
        <v>147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24" t="s">
        <v>24</v>
      </c>
      <c r="BK274" s="204">
        <f>ROUND(I274*H274,2)</f>
        <v>0</v>
      </c>
      <c r="BL274" s="24" t="s">
        <v>295</v>
      </c>
      <c r="BM274" s="24" t="s">
        <v>537</v>
      </c>
    </row>
    <row r="275" spans="2:12" s="1" customFormat="1" ht="6.95" customHeight="1">
      <c r="B275" s="56"/>
      <c r="C275" s="57"/>
      <c r="D275" s="57"/>
      <c r="E275" s="57"/>
      <c r="F275" s="57"/>
      <c r="G275" s="57"/>
      <c r="H275" s="57"/>
      <c r="I275" s="139"/>
      <c r="J275" s="57"/>
      <c r="K275" s="57"/>
      <c r="L275" s="61"/>
    </row>
  </sheetData>
  <sheetProtection password="CC35" sheet="1" objects="1" scenarios="1" formatCells="0" formatColumns="0" formatRows="0" sort="0" autoFilter="0"/>
  <autoFilter ref="C93:K274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2:11" s="1" customFormat="1" ht="13.5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3" t="s">
        <v>538</v>
      </c>
      <c r="F9" s="394"/>
      <c r="G9" s="394"/>
      <c r="H9" s="39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ROUND(J78,2)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ROUND(SUM(BE78:BE83),2)</f>
        <v>0</v>
      </c>
      <c r="G30" s="42"/>
      <c r="H30" s="42"/>
      <c r="I30" s="131">
        <v>0.21</v>
      </c>
      <c r="J30" s="130">
        <f>ROUND(ROUND((SUM(BE78:BE83)),2)*I30,2)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ROUND(SUM(BF78:BF83),2)</f>
        <v>0</v>
      </c>
      <c r="G31" s="42"/>
      <c r="H31" s="42"/>
      <c r="I31" s="131">
        <v>0.15</v>
      </c>
      <c r="J31" s="130">
        <f>ROUND(ROUND((SUM(BF78:BF83)),2)*I31,2)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ROUND(SUM(BG78:BG83),2)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ROUND(SUM(BH78:BH83),2)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ROUND(SUM(BI78:BI83),2)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05-2 - Vytápění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Křtiny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>Mendelova univerzita Brno</v>
      </c>
      <c r="G51" s="42"/>
      <c r="H51" s="42"/>
      <c r="I51" s="119" t="s">
        <v>37</v>
      </c>
      <c r="J51" s="35" t="str">
        <f>E21</f>
        <v>Zahrada Olomouc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J78</f>
        <v>0</v>
      </c>
      <c r="K56" s="45"/>
      <c r="AU56" s="24" t="s">
        <v>112</v>
      </c>
    </row>
    <row r="57" spans="2:11" s="7" customFormat="1" ht="24.95" customHeight="1">
      <c r="B57" s="149"/>
      <c r="C57" s="150"/>
      <c r="D57" s="151" t="s">
        <v>124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" customHeight="1">
      <c r="B58" s="156"/>
      <c r="C58" s="157"/>
      <c r="D58" s="158" t="s">
        <v>539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18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39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2"/>
      <c r="J64" s="60"/>
      <c r="K64" s="60"/>
      <c r="L64" s="61"/>
    </row>
    <row r="65" spans="2:12" s="1" customFormat="1" ht="36.95" customHeight="1">
      <c r="B65" s="41"/>
      <c r="C65" s="62" t="s">
        <v>131</v>
      </c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4.45" customHeight="1">
      <c r="B67" s="41"/>
      <c r="C67" s="65" t="s">
        <v>18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22.5" customHeight="1">
      <c r="B68" s="41"/>
      <c r="C68" s="63"/>
      <c r="D68" s="63"/>
      <c r="E68" s="395" t="str">
        <f>E7</f>
        <v>Modernizace provozu Dykových školek,Křtiny ,II.etapa</v>
      </c>
      <c r="F68" s="396"/>
      <c r="G68" s="396"/>
      <c r="H68" s="396"/>
      <c r="I68" s="163"/>
      <c r="J68" s="63"/>
      <c r="K68" s="63"/>
      <c r="L68" s="61"/>
    </row>
    <row r="69" spans="2:12" s="1" customFormat="1" ht="14.45" customHeight="1">
      <c r="B69" s="41"/>
      <c r="C69" s="65" t="s">
        <v>106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23.25" customHeight="1">
      <c r="B70" s="41"/>
      <c r="C70" s="63"/>
      <c r="D70" s="63"/>
      <c r="E70" s="371" t="str">
        <f>E9</f>
        <v>SO 05-2 - Vytápění</v>
      </c>
      <c r="F70" s="397"/>
      <c r="G70" s="397"/>
      <c r="H70" s="397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8" customHeight="1">
      <c r="B72" s="41"/>
      <c r="C72" s="65" t="s">
        <v>25</v>
      </c>
      <c r="D72" s="63"/>
      <c r="E72" s="63"/>
      <c r="F72" s="164" t="str">
        <f>F12</f>
        <v>Křtiny</v>
      </c>
      <c r="G72" s="63"/>
      <c r="H72" s="63"/>
      <c r="I72" s="165" t="s">
        <v>27</v>
      </c>
      <c r="J72" s="73" t="str">
        <f>IF(J12="","",J12)</f>
        <v>17. 1. 2017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3.5">
      <c r="B74" s="41"/>
      <c r="C74" s="65" t="s">
        <v>31</v>
      </c>
      <c r="D74" s="63"/>
      <c r="E74" s="63"/>
      <c r="F74" s="164" t="str">
        <f>E15</f>
        <v>Mendelova univerzita Brno</v>
      </c>
      <c r="G74" s="63"/>
      <c r="H74" s="63"/>
      <c r="I74" s="165" t="s">
        <v>37</v>
      </c>
      <c r="J74" s="164" t="str">
        <f>E21</f>
        <v>Zahrada Olomouc</v>
      </c>
      <c r="K74" s="63"/>
      <c r="L74" s="61"/>
    </row>
    <row r="75" spans="2:12" s="1" customFormat="1" ht="14.45" customHeight="1">
      <c r="B75" s="41"/>
      <c r="C75" s="65" t="s">
        <v>35</v>
      </c>
      <c r="D75" s="63"/>
      <c r="E75" s="63"/>
      <c r="F75" s="164" t="str">
        <f>IF(E18="","",E18)</f>
        <v/>
      </c>
      <c r="G75" s="63"/>
      <c r="H75" s="63"/>
      <c r="I75" s="163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9" customFormat="1" ht="29.25" customHeight="1">
      <c r="B77" s="166"/>
      <c r="C77" s="167" t="s">
        <v>132</v>
      </c>
      <c r="D77" s="168" t="s">
        <v>60</v>
      </c>
      <c r="E77" s="168" t="s">
        <v>56</v>
      </c>
      <c r="F77" s="168" t="s">
        <v>133</v>
      </c>
      <c r="G77" s="168" t="s">
        <v>134</v>
      </c>
      <c r="H77" s="168" t="s">
        <v>135</v>
      </c>
      <c r="I77" s="169" t="s">
        <v>136</v>
      </c>
      <c r="J77" s="168" t="s">
        <v>110</v>
      </c>
      <c r="K77" s="170" t="s">
        <v>137</v>
      </c>
      <c r="L77" s="171"/>
      <c r="M77" s="81" t="s">
        <v>138</v>
      </c>
      <c r="N77" s="82" t="s">
        <v>45</v>
      </c>
      <c r="O77" s="82" t="s">
        <v>139</v>
      </c>
      <c r="P77" s="82" t="s">
        <v>140</v>
      </c>
      <c r="Q77" s="82" t="s">
        <v>141</v>
      </c>
      <c r="R77" s="82" t="s">
        <v>142</v>
      </c>
      <c r="S77" s="82" t="s">
        <v>143</v>
      </c>
      <c r="T77" s="83" t="s">
        <v>144</v>
      </c>
    </row>
    <row r="78" spans="2:63" s="1" customFormat="1" ht="29.25" customHeight="1">
      <c r="B78" s="41"/>
      <c r="C78" s="87" t="s">
        <v>111</v>
      </c>
      <c r="D78" s="63"/>
      <c r="E78" s="63"/>
      <c r="F78" s="63"/>
      <c r="G78" s="63"/>
      <c r="H78" s="63"/>
      <c r="I78" s="163"/>
      <c r="J78" s="172">
        <f>BK78</f>
        <v>0</v>
      </c>
      <c r="K78" s="63"/>
      <c r="L78" s="61"/>
      <c r="M78" s="84"/>
      <c r="N78" s="85"/>
      <c r="O78" s="85"/>
      <c r="P78" s="173">
        <f>P79</f>
        <v>0</v>
      </c>
      <c r="Q78" s="85"/>
      <c r="R78" s="173">
        <f>R79</f>
        <v>0</v>
      </c>
      <c r="S78" s="85"/>
      <c r="T78" s="174">
        <f>T79</f>
        <v>0</v>
      </c>
      <c r="AT78" s="24" t="s">
        <v>74</v>
      </c>
      <c r="AU78" s="24" t="s">
        <v>112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74</v>
      </c>
      <c r="E79" s="179" t="s">
        <v>396</v>
      </c>
      <c r="F79" s="179" t="s">
        <v>397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84</v>
      </c>
      <c r="AT79" s="188" t="s">
        <v>74</v>
      </c>
      <c r="AU79" s="188" t="s">
        <v>75</v>
      </c>
      <c r="AY79" s="187" t="s">
        <v>147</v>
      </c>
      <c r="BK79" s="189">
        <f>BK80</f>
        <v>0</v>
      </c>
    </row>
    <row r="80" spans="2:63" s="10" customFormat="1" ht="19.9" customHeight="1">
      <c r="B80" s="176"/>
      <c r="C80" s="177"/>
      <c r="D80" s="190" t="s">
        <v>74</v>
      </c>
      <c r="E80" s="191" t="s">
        <v>540</v>
      </c>
      <c r="F80" s="191" t="s">
        <v>541</v>
      </c>
      <c r="G80" s="177"/>
      <c r="H80" s="177"/>
      <c r="I80" s="180"/>
      <c r="J80" s="192">
        <f>BK80</f>
        <v>0</v>
      </c>
      <c r="K80" s="177"/>
      <c r="L80" s="182"/>
      <c r="M80" s="183"/>
      <c r="N80" s="184"/>
      <c r="O80" s="184"/>
      <c r="P80" s="185">
        <f>SUM(P81:P83)</f>
        <v>0</v>
      </c>
      <c r="Q80" s="184"/>
      <c r="R80" s="185">
        <f>SUM(R81:R83)</f>
        <v>0</v>
      </c>
      <c r="S80" s="184"/>
      <c r="T80" s="186">
        <f>SUM(T81:T83)</f>
        <v>0</v>
      </c>
      <c r="AR80" s="187" t="s">
        <v>84</v>
      </c>
      <c r="AT80" s="188" t="s">
        <v>74</v>
      </c>
      <c r="AU80" s="188" t="s">
        <v>24</v>
      </c>
      <c r="AY80" s="187" t="s">
        <v>147</v>
      </c>
      <c r="BK80" s="189">
        <f>SUM(BK81:BK83)</f>
        <v>0</v>
      </c>
    </row>
    <row r="81" spans="2:65" s="1" customFormat="1" ht="31.5" customHeight="1">
      <c r="B81" s="41"/>
      <c r="C81" s="243" t="s">
        <v>24</v>
      </c>
      <c r="D81" s="243" t="s">
        <v>257</v>
      </c>
      <c r="E81" s="244" t="s">
        <v>542</v>
      </c>
      <c r="F81" s="245" t="s">
        <v>543</v>
      </c>
      <c r="G81" s="246" t="s">
        <v>286</v>
      </c>
      <c r="H81" s="247">
        <v>1</v>
      </c>
      <c r="I81" s="248"/>
      <c r="J81" s="249">
        <f>ROUND(I81*H81,2)</f>
        <v>0</v>
      </c>
      <c r="K81" s="245" t="s">
        <v>22</v>
      </c>
      <c r="L81" s="250"/>
      <c r="M81" s="251" t="s">
        <v>22</v>
      </c>
      <c r="N81" s="252" t="s">
        <v>46</v>
      </c>
      <c r="O81" s="42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4" t="s">
        <v>331</v>
      </c>
      <c r="AT81" s="24" t="s">
        <v>257</v>
      </c>
      <c r="AU81" s="24" t="s">
        <v>84</v>
      </c>
      <c r="AY81" s="24" t="s">
        <v>147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4" t="s">
        <v>24</v>
      </c>
      <c r="BK81" s="204">
        <f>ROUND(I81*H81,2)</f>
        <v>0</v>
      </c>
      <c r="BL81" s="24" t="s">
        <v>233</v>
      </c>
      <c r="BM81" s="24" t="s">
        <v>544</v>
      </c>
    </row>
    <row r="82" spans="2:65" s="1" customFormat="1" ht="22.5" customHeight="1">
      <c r="B82" s="41"/>
      <c r="C82" s="243" t="s">
        <v>84</v>
      </c>
      <c r="D82" s="243" t="s">
        <v>257</v>
      </c>
      <c r="E82" s="244" t="s">
        <v>545</v>
      </c>
      <c r="F82" s="245" t="s">
        <v>546</v>
      </c>
      <c r="G82" s="246" t="s">
        <v>260</v>
      </c>
      <c r="H82" s="247">
        <v>1</v>
      </c>
      <c r="I82" s="248"/>
      <c r="J82" s="249">
        <f>ROUND(I82*H82,2)</f>
        <v>0</v>
      </c>
      <c r="K82" s="245" t="s">
        <v>22</v>
      </c>
      <c r="L82" s="250"/>
      <c r="M82" s="251" t="s">
        <v>22</v>
      </c>
      <c r="N82" s="252" t="s">
        <v>46</v>
      </c>
      <c r="O82" s="42"/>
      <c r="P82" s="202">
        <f>O82*H82</f>
        <v>0</v>
      </c>
      <c r="Q82" s="202">
        <v>0</v>
      </c>
      <c r="R82" s="202">
        <f>Q82*H82</f>
        <v>0</v>
      </c>
      <c r="S82" s="202">
        <v>0</v>
      </c>
      <c r="T82" s="203">
        <f>S82*H82</f>
        <v>0</v>
      </c>
      <c r="AR82" s="24" t="s">
        <v>331</v>
      </c>
      <c r="AT82" s="24" t="s">
        <v>257</v>
      </c>
      <c r="AU82" s="24" t="s">
        <v>84</v>
      </c>
      <c r="AY82" s="24" t="s">
        <v>147</v>
      </c>
      <c r="BE82" s="204">
        <f>IF(N82="základní",J82,0)</f>
        <v>0</v>
      </c>
      <c r="BF82" s="204">
        <f>IF(N82="snížená",J82,0)</f>
        <v>0</v>
      </c>
      <c r="BG82" s="204">
        <f>IF(N82="zákl. přenesená",J82,0)</f>
        <v>0</v>
      </c>
      <c r="BH82" s="204">
        <f>IF(N82="sníž. přenesená",J82,0)</f>
        <v>0</v>
      </c>
      <c r="BI82" s="204">
        <f>IF(N82="nulová",J82,0)</f>
        <v>0</v>
      </c>
      <c r="BJ82" s="24" t="s">
        <v>24</v>
      </c>
      <c r="BK82" s="204">
        <f>ROUND(I82*H82,2)</f>
        <v>0</v>
      </c>
      <c r="BL82" s="24" t="s">
        <v>233</v>
      </c>
      <c r="BM82" s="24" t="s">
        <v>547</v>
      </c>
    </row>
    <row r="83" spans="2:65" s="1" customFormat="1" ht="22.5" customHeight="1">
      <c r="B83" s="41"/>
      <c r="C83" s="243" t="s">
        <v>162</v>
      </c>
      <c r="D83" s="243" t="s">
        <v>257</v>
      </c>
      <c r="E83" s="244" t="s">
        <v>548</v>
      </c>
      <c r="F83" s="245" t="s">
        <v>549</v>
      </c>
      <c r="G83" s="246" t="s">
        <v>286</v>
      </c>
      <c r="H83" s="247">
        <v>1</v>
      </c>
      <c r="I83" s="248"/>
      <c r="J83" s="249">
        <f>ROUND(I83*H83,2)</f>
        <v>0</v>
      </c>
      <c r="K83" s="245" t="s">
        <v>22</v>
      </c>
      <c r="L83" s="250"/>
      <c r="M83" s="251" t="s">
        <v>22</v>
      </c>
      <c r="N83" s="270" t="s">
        <v>46</v>
      </c>
      <c r="O83" s="271"/>
      <c r="P83" s="272">
        <f>O83*H83</f>
        <v>0</v>
      </c>
      <c r="Q83" s="272">
        <v>0</v>
      </c>
      <c r="R83" s="272">
        <f>Q83*H83</f>
        <v>0</v>
      </c>
      <c r="S83" s="272">
        <v>0</v>
      </c>
      <c r="T83" s="273">
        <f>S83*H83</f>
        <v>0</v>
      </c>
      <c r="AR83" s="24" t="s">
        <v>331</v>
      </c>
      <c r="AT83" s="24" t="s">
        <v>257</v>
      </c>
      <c r="AU83" s="24" t="s">
        <v>84</v>
      </c>
      <c r="AY83" s="24" t="s">
        <v>147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4" t="s">
        <v>24</v>
      </c>
      <c r="BK83" s="204">
        <f>ROUND(I83*H83,2)</f>
        <v>0</v>
      </c>
      <c r="BL83" s="24" t="s">
        <v>233</v>
      </c>
      <c r="BM83" s="24" t="s">
        <v>550</v>
      </c>
    </row>
    <row r="84" spans="2:12" s="1" customFormat="1" ht="6.95" customHeight="1">
      <c r="B84" s="56"/>
      <c r="C84" s="57"/>
      <c r="D84" s="57"/>
      <c r="E84" s="57"/>
      <c r="F84" s="57"/>
      <c r="G84" s="57"/>
      <c r="H84" s="57"/>
      <c r="I84" s="139"/>
      <c r="J84" s="57"/>
      <c r="K84" s="57"/>
      <c r="L84" s="61"/>
    </row>
  </sheetData>
  <sheetProtection password="CC35" sheet="1" objects="1" scenarios="1" formatCells="0" formatColumns="0" formatRows="0" sort="0" autoFilter="0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2:11" s="1" customFormat="1" ht="13.5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3" t="s">
        <v>551</v>
      </c>
      <c r="F9" s="394"/>
      <c r="G9" s="394"/>
      <c r="H9" s="39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ROUND(SUM(BE79:BE326),2)</f>
        <v>0</v>
      </c>
      <c r="G30" s="42"/>
      <c r="H30" s="42"/>
      <c r="I30" s="131">
        <v>0.21</v>
      </c>
      <c r="J30" s="130">
        <f>ROUND(ROUND((SUM(BE79:BE326)),2)*I30,2)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ROUND(SUM(BF79:BF326),2)</f>
        <v>0</v>
      </c>
      <c r="G31" s="42"/>
      <c r="H31" s="42"/>
      <c r="I31" s="131">
        <v>0.15</v>
      </c>
      <c r="J31" s="130">
        <f>ROUND(ROUND((SUM(BF79:BF326)),2)*I31,2)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ROUND(SUM(BG79:BG326),2)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ROUND(SUM(BH79:BH326),2)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ROUND(SUM(BI79:BI326),2)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05-3 - Silnoproudá elektrotechnika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Křtiny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>Mendelova univerzita Brno</v>
      </c>
      <c r="G51" s="42"/>
      <c r="H51" s="42"/>
      <c r="I51" s="119" t="s">
        <v>37</v>
      </c>
      <c r="J51" s="35" t="str">
        <f>E21</f>
        <v>Zahrada Olomouc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4" t="s">
        <v>112</v>
      </c>
    </row>
    <row r="57" spans="2:11" s="7" customFormat="1" ht="24.95" customHeight="1">
      <c r="B57" s="149"/>
      <c r="C57" s="150"/>
      <c r="D57" s="151" t="s">
        <v>130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11" s="8" customFormat="1" ht="19.9" customHeight="1">
      <c r="B58" s="156"/>
      <c r="C58" s="157"/>
      <c r="D58" s="158" t="s">
        <v>552</v>
      </c>
      <c r="E58" s="159"/>
      <c r="F58" s="159"/>
      <c r="G58" s="159"/>
      <c r="H58" s="159"/>
      <c r="I58" s="160"/>
      <c r="J58" s="161">
        <f>J81</f>
        <v>0</v>
      </c>
      <c r="K58" s="162"/>
    </row>
    <row r="59" spans="2:11" s="8" customFormat="1" ht="19.9" customHeight="1">
      <c r="B59" s="156"/>
      <c r="C59" s="157"/>
      <c r="D59" s="158" t="s">
        <v>553</v>
      </c>
      <c r="E59" s="159"/>
      <c r="F59" s="159"/>
      <c r="G59" s="159"/>
      <c r="H59" s="159"/>
      <c r="I59" s="160"/>
      <c r="J59" s="161">
        <f>J125</f>
        <v>0</v>
      </c>
      <c r="K59" s="162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11" s="1" customFormat="1" ht="6.95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12" s="1" customFormat="1" ht="36.95" customHeight="1">
      <c r="B66" s="41"/>
      <c r="C66" s="62" t="s">
        <v>131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6.95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22.5" customHeight="1">
      <c r="B69" s="41"/>
      <c r="C69" s="63"/>
      <c r="D69" s="63"/>
      <c r="E69" s="395" t="str">
        <f>E7</f>
        <v>Modernizace provozu Dykových školek,Křtiny ,II.etapa</v>
      </c>
      <c r="F69" s="396"/>
      <c r="G69" s="396"/>
      <c r="H69" s="396"/>
      <c r="I69" s="163"/>
      <c r="J69" s="63"/>
      <c r="K69" s="63"/>
      <c r="L69" s="61"/>
    </row>
    <row r="70" spans="2:12" s="1" customFormat="1" ht="14.45" customHeight="1">
      <c r="B70" s="41"/>
      <c r="C70" s="65" t="s">
        <v>106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23.25" customHeight="1">
      <c r="B71" s="41"/>
      <c r="C71" s="63"/>
      <c r="D71" s="63"/>
      <c r="E71" s="371" t="str">
        <f>E9</f>
        <v>SO 05-3 - Silnoproudá elektrotechnika</v>
      </c>
      <c r="F71" s="397"/>
      <c r="G71" s="397"/>
      <c r="H71" s="397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8" customHeight="1">
      <c r="B73" s="41"/>
      <c r="C73" s="65" t="s">
        <v>25</v>
      </c>
      <c r="D73" s="63"/>
      <c r="E73" s="63"/>
      <c r="F73" s="164" t="str">
        <f>F12</f>
        <v>Křtiny</v>
      </c>
      <c r="G73" s="63"/>
      <c r="H73" s="63"/>
      <c r="I73" s="165" t="s">
        <v>27</v>
      </c>
      <c r="J73" s="73" t="str">
        <f>IF(J12="","",J12)</f>
        <v>17. 1. 2017</v>
      </c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3.5">
      <c r="B75" s="41"/>
      <c r="C75" s="65" t="s">
        <v>31</v>
      </c>
      <c r="D75" s="63"/>
      <c r="E75" s="63"/>
      <c r="F75" s="164" t="str">
        <f>E15</f>
        <v>Mendelova univerzita Brno</v>
      </c>
      <c r="G75" s="63"/>
      <c r="H75" s="63"/>
      <c r="I75" s="165" t="s">
        <v>37</v>
      </c>
      <c r="J75" s="164" t="str">
        <f>E21</f>
        <v>Zahrada Olomouc</v>
      </c>
      <c r="K75" s="63"/>
      <c r="L75" s="61"/>
    </row>
    <row r="76" spans="2:12" s="1" customFormat="1" ht="14.45" customHeight="1">
      <c r="B76" s="41"/>
      <c r="C76" s="65" t="s">
        <v>35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20" s="9" customFormat="1" ht="29.25" customHeight="1">
      <c r="B78" s="166"/>
      <c r="C78" s="167" t="s">
        <v>132</v>
      </c>
      <c r="D78" s="168" t="s">
        <v>60</v>
      </c>
      <c r="E78" s="168" t="s">
        <v>56</v>
      </c>
      <c r="F78" s="168" t="s">
        <v>133</v>
      </c>
      <c r="G78" s="168" t="s">
        <v>134</v>
      </c>
      <c r="H78" s="168" t="s">
        <v>135</v>
      </c>
      <c r="I78" s="169" t="s">
        <v>136</v>
      </c>
      <c r="J78" s="168" t="s">
        <v>110</v>
      </c>
      <c r="K78" s="170" t="s">
        <v>137</v>
      </c>
      <c r="L78" s="171"/>
      <c r="M78" s="81" t="s">
        <v>138</v>
      </c>
      <c r="N78" s="82" t="s">
        <v>45</v>
      </c>
      <c r="O78" s="82" t="s">
        <v>139</v>
      </c>
      <c r="P78" s="82" t="s">
        <v>140</v>
      </c>
      <c r="Q78" s="82" t="s">
        <v>141</v>
      </c>
      <c r="R78" s="82" t="s">
        <v>142</v>
      </c>
      <c r="S78" s="82" t="s">
        <v>143</v>
      </c>
      <c r="T78" s="83" t="s">
        <v>144</v>
      </c>
    </row>
    <row r="79" spans="2:63" s="1" customFormat="1" ht="29.25" customHeight="1">
      <c r="B79" s="41"/>
      <c r="C79" s="87" t="s">
        <v>111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</f>
        <v>0</v>
      </c>
      <c r="Q79" s="85"/>
      <c r="R79" s="173">
        <f>R80</f>
        <v>13.319068500000002</v>
      </c>
      <c r="S79" s="85"/>
      <c r="T79" s="174">
        <f>T80</f>
        <v>0</v>
      </c>
      <c r="AT79" s="24" t="s">
        <v>74</v>
      </c>
      <c r="AU79" s="24" t="s">
        <v>112</v>
      </c>
      <c r="BK79" s="175">
        <f>BK80</f>
        <v>0</v>
      </c>
    </row>
    <row r="80" spans="2:63" s="10" customFormat="1" ht="37.35" customHeight="1">
      <c r="B80" s="176"/>
      <c r="C80" s="177"/>
      <c r="D80" s="178" t="s">
        <v>74</v>
      </c>
      <c r="E80" s="179" t="s">
        <v>257</v>
      </c>
      <c r="F80" s="179" t="s">
        <v>528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P81+P125</f>
        <v>0</v>
      </c>
      <c r="Q80" s="184"/>
      <c r="R80" s="185">
        <f>R81+R125</f>
        <v>13.319068500000002</v>
      </c>
      <c r="S80" s="184"/>
      <c r="T80" s="186">
        <f>T81+T125</f>
        <v>0</v>
      </c>
      <c r="AR80" s="187" t="s">
        <v>162</v>
      </c>
      <c r="AT80" s="188" t="s">
        <v>74</v>
      </c>
      <c r="AU80" s="188" t="s">
        <v>75</v>
      </c>
      <c r="AY80" s="187" t="s">
        <v>147</v>
      </c>
      <c r="BK80" s="189">
        <f>BK81+BK125</f>
        <v>0</v>
      </c>
    </row>
    <row r="81" spans="2:63" s="10" customFormat="1" ht="19.9" customHeight="1">
      <c r="B81" s="176"/>
      <c r="C81" s="177"/>
      <c r="D81" s="190" t="s">
        <v>74</v>
      </c>
      <c r="E81" s="191" t="s">
        <v>554</v>
      </c>
      <c r="F81" s="191" t="s">
        <v>555</v>
      </c>
      <c r="G81" s="177"/>
      <c r="H81" s="177"/>
      <c r="I81" s="180"/>
      <c r="J81" s="192">
        <f>BK81</f>
        <v>0</v>
      </c>
      <c r="K81" s="177"/>
      <c r="L81" s="182"/>
      <c r="M81" s="183"/>
      <c r="N81" s="184"/>
      <c r="O81" s="184"/>
      <c r="P81" s="185">
        <f>SUM(P82:P124)</f>
        <v>0</v>
      </c>
      <c r="Q81" s="184"/>
      <c r="R81" s="185">
        <f>SUM(R82:R124)</f>
        <v>12.337858500000001</v>
      </c>
      <c r="S81" s="184"/>
      <c r="T81" s="186">
        <f>SUM(T82:T124)</f>
        <v>0</v>
      </c>
      <c r="AR81" s="187" t="s">
        <v>162</v>
      </c>
      <c r="AT81" s="188" t="s">
        <v>74</v>
      </c>
      <c r="AU81" s="188" t="s">
        <v>24</v>
      </c>
      <c r="AY81" s="187" t="s">
        <v>147</v>
      </c>
      <c r="BK81" s="189">
        <f>SUM(BK82:BK124)</f>
        <v>0</v>
      </c>
    </row>
    <row r="82" spans="2:65" s="1" customFormat="1" ht="22.5" customHeight="1">
      <c r="B82" s="41"/>
      <c r="C82" s="193" t="s">
        <v>24</v>
      </c>
      <c r="D82" s="193" t="s">
        <v>149</v>
      </c>
      <c r="E82" s="194" t="s">
        <v>556</v>
      </c>
      <c r="F82" s="195" t="s">
        <v>557</v>
      </c>
      <c r="G82" s="196" t="s">
        <v>558</v>
      </c>
      <c r="H82" s="197">
        <v>0.055</v>
      </c>
      <c r="I82" s="198"/>
      <c r="J82" s="199">
        <f>ROUND(I82*H82,2)</f>
        <v>0</v>
      </c>
      <c r="K82" s="195" t="s">
        <v>559</v>
      </c>
      <c r="L82" s="61"/>
      <c r="M82" s="200" t="s">
        <v>22</v>
      </c>
      <c r="N82" s="201" t="s">
        <v>46</v>
      </c>
      <c r="O82" s="42"/>
      <c r="P82" s="202">
        <f>O82*H82</f>
        <v>0</v>
      </c>
      <c r="Q82" s="202">
        <v>0.0088</v>
      </c>
      <c r="R82" s="202">
        <f>Q82*H82</f>
        <v>0.00048400000000000006</v>
      </c>
      <c r="S82" s="202">
        <v>0</v>
      </c>
      <c r="T82" s="203">
        <f>S82*H82</f>
        <v>0</v>
      </c>
      <c r="AR82" s="24" t="s">
        <v>295</v>
      </c>
      <c r="AT82" s="24" t="s">
        <v>149</v>
      </c>
      <c r="AU82" s="24" t="s">
        <v>84</v>
      </c>
      <c r="AY82" s="24" t="s">
        <v>147</v>
      </c>
      <c r="BE82" s="204">
        <f>IF(N82="základní",J82,0)</f>
        <v>0</v>
      </c>
      <c r="BF82" s="204">
        <f>IF(N82="snížená",J82,0)</f>
        <v>0</v>
      </c>
      <c r="BG82" s="204">
        <f>IF(N82="zákl. přenesená",J82,0)</f>
        <v>0</v>
      </c>
      <c r="BH82" s="204">
        <f>IF(N82="sníž. přenesená",J82,0)</f>
        <v>0</v>
      </c>
      <c r="BI82" s="204">
        <f>IF(N82="nulová",J82,0)</f>
        <v>0</v>
      </c>
      <c r="BJ82" s="24" t="s">
        <v>24</v>
      </c>
      <c r="BK82" s="204">
        <f>ROUND(I82*H82,2)</f>
        <v>0</v>
      </c>
      <c r="BL82" s="24" t="s">
        <v>295</v>
      </c>
      <c r="BM82" s="24" t="s">
        <v>560</v>
      </c>
    </row>
    <row r="83" spans="2:51" s="11" customFormat="1" ht="13.5">
      <c r="B83" s="205"/>
      <c r="C83" s="206"/>
      <c r="D83" s="207" t="s">
        <v>156</v>
      </c>
      <c r="E83" s="208" t="s">
        <v>22</v>
      </c>
      <c r="F83" s="209" t="s">
        <v>561</v>
      </c>
      <c r="G83" s="206"/>
      <c r="H83" s="210">
        <v>0.055</v>
      </c>
      <c r="I83" s="211"/>
      <c r="J83" s="206"/>
      <c r="K83" s="206"/>
      <c r="L83" s="212"/>
      <c r="M83" s="213"/>
      <c r="N83" s="214"/>
      <c r="O83" s="214"/>
      <c r="P83" s="214"/>
      <c r="Q83" s="214"/>
      <c r="R83" s="214"/>
      <c r="S83" s="214"/>
      <c r="T83" s="215"/>
      <c r="AT83" s="216" t="s">
        <v>156</v>
      </c>
      <c r="AU83" s="216" t="s">
        <v>84</v>
      </c>
      <c r="AV83" s="11" t="s">
        <v>84</v>
      </c>
      <c r="AW83" s="11" t="s">
        <v>39</v>
      </c>
      <c r="AX83" s="11" t="s">
        <v>24</v>
      </c>
      <c r="AY83" s="216" t="s">
        <v>147</v>
      </c>
    </row>
    <row r="84" spans="2:65" s="1" customFormat="1" ht="22.5" customHeight="1">
      <c r="B84" s="41"/>
      <c r="C84" s="193" t="s">
        <v>84</v>
      </c>
      <c r="D84" s="193" t="s">
        <v>149</v>
      </c>
      <c r="E84" s="194" t="s">
        <v>562</v>
      </c>
      <c r="F84" s="195" t="s">
        <v>563</v>
      </c>
      <c r="G84" s="196" t="s">
        <v>558</v>
      </c>
      <c r="H84" s="197">
        <v>0.055</v>
      </c>
      <c r="I84" s="198"/>
      <c r="J84" s="199">
        <f>ROUND(I84*H84,2)</f>
        <v>0</v>
      </c>
      <c r="K84" s="195" t="s">
        <v>559</v>
      </c>
      <c r="L84" s="61"/>
      <c r="M84" s="200" t="s">
        <v>22</v>
      </c>
      <c r="N84" s="201" t="s">
        <v>46</v>
      </c>
      <c r="O84" s="42"/>
      <c r="P84" s="202">
        <f>O84*H84</f>
        <v>0</v>
      </c>
      <c r="Q84" s="202">
        <v>0.0099</v>
      </c>
      <c r="R84" s="202">
        <f>Q84*H84</f>
        <v>0.0005445000000000001</v>
      </c>
      <c r="S84" s="202">
        <v>0</v>
      </c>
      <c r="T84" s="203">
        <f>S84*H84</f>
        <v>0</v>
      </c>
      <c r="AR84" s="24" t="s">
        <v>295</v>
      </c>
      <c r="AT84" s="24" t="s">
        <v>149</v>
      </c>
      <c r="AU84" s="24" t="s">
        <v>84</v>
      </c>
      <c r="AY84" s="24" t="s">
        <v>147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4" t="s">
        <v>24</v>
      </c>
      <c r="BK84" s="204">
        <f>ROUND(I84*H84,2)</f>
        <v>0</v>
      </c>
      <c r="BL84" s="24" t="s">
        <v>295</v>
      </c>
      <c r="BM84" s="24" t="s">
        <v>564</v>
      </c>
    </row>
    <row r="85" spans="2:51" s="11" customFormat="1" ht="13.5">
      <c r="B85" s="205"/>
      <c r="C85" s="206"/>
      <c r="D85" s="207" t="s">
        <v>156</v>
      </c>
      <c r="E85" s="208" t="s">
        <v>22</v>
      </c>
      <c r="F85" s="209" t="s">
        <v>565</v>
      </c>
      <c r="G85" s="206"/>
      <c r="H85" s="210">
        <v>0.055</v>
      </c>
      <c r="I85" s="211"/>
      <c r="J85" s="206"/>
      <c r="K85" s="206"/>
      <c r="L85" s="212"/>
      <c r="M85" s="213"/>
      <c r="N85" s="214"/>
      <c r="O85" s="214"/>
      <c r="P85" s="214"/>
      <c r="Q85" s="214"/>
      <c r="R85" s="214"/>
      <c r="S85" s="214"/>
      <c r="T85" s="215"/>
      <c r="AT85" s="216" t="s">
        <v>156</v>
      </c>
      <c r="AU85" s="216" t="s">
        <v>84</v>
      </c>
      <c r="AV85" s="11" t="s">
        <v>84</v>
      </c>
      <c r="AW85" s="11" t="s">
        <v>39</v>
      </c>
      <c r="AX85" s="11" t="s">
        <v>24</v>
      </c>
      <c r="AY85" s="216" t="s">
        <v>147</v>
      </c>
    </row>
    <row r="86" spans="2:65" s="1" customFormat="1" ht="31.5" customHeight="1">
      <c r="B86" s="41"/>
      <c r="C86" s="193" t="s">
        <v>162</v>
      </c>
      <c r="D86" s="193" t="s">
        <v>149</v>
      </c>
      <c r="E86" s="194" t="s">
        <v>566</v>
      </c>
      <c r="F86" s="195" t="s">
        <v>567</v>
      </c>
      <c r="G86" s="196" t="s">
        <v>191</v>
      </c>
      <c r="H86" s="197">
        <v>1.75</v>
      </c>
      <c r="I86" s="198"/>
      <c r="J86" s="199">
        <f>ROUND(I86*H86,2)</f>
        <v>0</v>
      </c>
      <c r="K86" s="195" t="s">
        <v>559</v>
      </c>
      <c r="L86" s="61"/>
      <c r="M86" s="200" t="s">
        <v>22</v>
      </c>
      <c r="N86" s="201" t="s">
        <v>46</v>
      </c>
      <c r="O86" s="42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AR86" s="24" t="s">
        <v>295</v>
      </c>
      <c r="AT86" s="24" t="s">
        <v>149</v>
      </c>
      <c r="AU86" s="24" t="s">
        <v>84</v>
      </c>
      <c r="AY86" s="24" t="s">
        <v>147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4" t="s">
        <v>24</v>
      </c>
      <c r="BK86" s="204">
        <f>ROUND(I86*H86,2)</f>
        <v>0</v>
      </c>
      <c r="BL86" s="24" t="s">
        <v>295</v>
      </c>
      <c r="BM86" s="24" t="s">
        <v>568</v>
      </c>
    </row>
    <row r="87" spans="2:51" s="11" customFormat="1" ht="13.5">
      <c r="B87" s="205"/>
      <c r="C87" s="206"/>
      <c r="D87" s="207" t="s">
        <v>156</v>
      </c>
      <c r="E87" s="208" t="s">
        <v>22</v>
      </c>
      <c r="F87" s="209" t="s">
        <v>569</v>
      </c>
      <c r="G87" s="206"/>
      <c r="H87" s="210">
        <v>1.75</v>
      </c>
      <c r="I87" s="211"/>
      <c r="J87" s="206"/>
      <c r="K87" s="206"/>
      <c r="L87" s="212"/>
      <c r="M87" s="213"/>
      <c r="N87" s="214"/>
      <c r="O87" s="214"/>
      <c r="P87" s="214"/>
      <c r="Q87" s="214"/>
      <c r="R87" s="214"/>
      <c r="S87" s="214"/>
      <c r="T87" s="215"/>
      <c r="AT87" s="216" t="s">
        <v>156</v>
      </c>
      <c r="AU87" s="216" t="s">
        <v>84</v>
      </c>
      <c r="AV87" s="11" t="s">
        <v>84</v>
      </c>
      <c r="AW87" s="11" t="s">
        <v>39</v>
      </c>
      <c r="AX87" s="11" t="s">
        <v>24</v>
      </c>
      <c r="AY87" s="216" t="s">
        <v>147</v>
      </c>
    </row>
    <row r="88" spans="2:65" s="1" customFormat="1" ht="31.5" customHeight="1">
      <c r="B88" s="41"/>
      <c r="C88" s="193" t="s">
        <v>570</v>
      </c>
      <c r="D88" s="193" t="s">
        <v>149</v>
      </c>
      <c r="E88" s="194" t="s">
        <v>571</v>
      </c>
      <c r="F88" s="195" t="s">
        <v>572</v>
      </c>
      <c r="G88" s="196" t="s">
        <v>191</v>
      </c>
      <c r="H88" s="197">
        <v>25</v>
      </c>
      <c r="I88" s="198"/>
      <c r="J88" s="199">
        <f>ROUND(I88*H88,2)</f>
        <v>0</v>
      </c>
      <c r="K88" s="195" t="s">
        <v>153</v>
      </c>
      <c r="L88" s="61"/>
      <c r="M88" s="200" t="s">
        <v>22</v>
      </c>
      <c r="N88" s="201" t="s">
        <v>46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4" t="s">
        <v>295</v>
      </c>
      <c r="AT88" s="24" t="s">
        <v>149</v>
      </c>
      <c r="AU88" s="24" t="s">
        <v>84</v>
      </c>
      <c r="AY88" s="24" t="s">
        <v>147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4" t="s">
        <v>24</v>
      </c>
      <c r="BK88" s="204">
        <f>ROUND(I88*H88,2)</f>
        <v>0</v>
      </c>
      <c r="BL88" s="24" t="s">
        <v>295</v>
      </c>
      <c r="BM88" s="24" t="s">
        <v>573</v>
      </c>
    </row>
    <row r="89" spans="2:51" s="11" customFormat="1" ht="13.5">
      <c r="B89" s="205"/>
      <c r="C89" s="206"/>
      <c r="D89" s="207" t="s">
        <v>156</v>
      </c>
      <c r="E89" s="208" t="s">
        <v>22</v>
      </c>
      <c r="F89" s="209" t="s">
        <v>574</v>
      </c>
      <c r="G89" s="206"/>
      <c r="H89" s="210">
        <v>25</v>
      </c>
      <c r="I89" s="211"/>
      <c r="J89" s="206"/>
      <c r="K89" s="206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156</v>
      </c>
      <c r="AU89" s="216" t="s">
        <v>84</v>
      </c>
      <c r="AV89" s="11" t="s">
        <v>84</v>
      </c>
      <c r="AW89" s="11" t="s">
        <v>39</v>
      </c>
      <c r="AX89" s="11" t="s">
        <v>24</v>
      </c>
      <c r="AY89" s="216" t="s">
        <v>147</v>
      </c>
    </row>
    <row r="90" spans="2:65" s="1" customFormat="1" ht="44.25" customHeight="1">
      <c r="B90" s="41"/>
      <c r="C90" s="193" t="s">
        <v>173</v>
      </c>
      <c r="D90" s="193" t="s">
        <v>149</v>
      </c>
      <c r="E90" s="194" t="s">
        <v>575</v>
      </c>
      <c r="F90" s="195" t="s">
        <v>576</v>
      </c>
      <c r="G90" s="196" t="s">
        <v>191</v>
      </c>
      <c r="H90" s="197">
        <v>63</v>
      </c>
      <c r="I90" s="198"/>
      <c r="J90" s="199">
        <f>ROUND(I90*H90,2)</f>
        <v>0</v>
      </c>
      <c r="K90" s="195" t="s">
        <v>559</v>
      </c>
      <c r="L90" s="61"/>
      <c r="M90" s="200" t="s">
        <v>22</v>
      </c>
      <c r="N90" s="201" t="s">
        <v>46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4" t="s">
        <v>295</v>
      </c>
      <c r="AT90" s="24" t="s">
        <v>149</v>
      </c>
      <c r="AU90" s="24" t="s">
        <v>84</v>
      </c>
      <c r="AY90" s="24" t="s">
        <v>147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24</v>
      </c>
      <c r="BK90" s="204">
        <f>ROUND(I90*H90,2)</f>
        <v>0</v>
      </c>
      <c r="BL90" s="24" t="s">
        <v>295</v>
      </c>
      <c r="BM90" s="24" t="s">
        <v>577</v>
      </c>
    </row>
    <row r="91" spans="2:51" s="11" customFormat="1" ht="13.5">
      <c r="B91" s="205"/>
      <c r="C91" s="206"/>
      <c r="D91" s="207" t="s">
        <v>156</v>
      </c>
      <c r="E91" s="208" t="s">
        <v>22</v>
      </c>
      <c r="F91" s="209" t="s">
        <v>578</v>
      </c>
      <c r="G91" s="206"/>
      <c r="H91" s="210">
        <v>63</v>
      </c>
      <c r="I91" s="211"/>
      <c r="J91" s="206"/>
      <c r="K91" s="206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156</v>
      </c>
      <c r="AU91" s="216" t="s">
        <v>84</v>
      </c>
      <c r="AV91" s="11" t="s">
        <v>84</v>
      </c>
      <c r="AW91" s="11" t="s">
        <v>39</v>
      </c>
      <c r="AX91" s="11" t="s">
        <v>24</v>
      </c>
      <c r="AY91" s="216" t="s">
        <v>147</v>
      </c>
    </row>
    <row r="92" spans="2:65" s="1" customFormat="1" ht="44.25" customHeight="1">
      <c r="B92" s="41"/>
      <c r="C92" s="193" t="s">
        <v>177</v>
      </c>
      <c r="D92" s="193" t="s">
        <v>149</v>
      </c>
      <c r="E92" s="194" t="s">
        <v>579</v>
      </c>
      <c r="F92" s="195" t="s">
        <v>580</v>
      </c>
      <c r="G92" s="196" t="s">
        <v>253</v>
      </c>
      <c r="H92" s="197">
        <v>5</v>
      </c>
      <c r="I92" s="198"/>
      <c r="J92" s="199">
        <f>ROUND(I92*H92,2)</f>
        <v>0</v>
      </c>
      <c r="K92" s="195" t="s">
        <v>559</v>
      </c>
      <c r="L92" s="61"/>
      <c r="M92" s="200" t="s">
        <v>22</v>
      </c>
      <c r="N92" s="201" t="s">
        <v>46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295</v>
      </c>
      <c r="AT92" s="24" t="s">
        <v>149</v>
      </c>
      <c r="AU92" s="24" t="s">
        <v>84</v>
      </c>
      <c r="AY92" s="24" t="s">
        <v>147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24</v>
      </c>
      <c r="BK92" s="204">
        <f>ROUND(I92*H92,2)</f>
        <v>0</v>
      </c>
      <c r="BL92" s="24" t="s">
        <v>295</v>
      </c>
      <c r="BM92" s="24" t="s">
        <v>581</v>
      </c>
    </row>
    <row r="93" spans="2:51" s="11" customFormat="1" ht="13.5">
      <c r="B93" s="205"/>
      <c r="C93" s="206"/>
      <c r="D93" s="207" t="s">
        <v>156</v>
      </c>
      <c r="E93" s="208" t="s">
        <v>22</v>
      </c>
      <c r="F93" s="209" t="s">
        <v>582</v>
      </c>
      <c r="G93" s="206"/>
      <c r="H93" s="210">
        <v>5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156</v>
      </c>
      <c r="AU93" s="216" t="s">
        <v>84</v>
      </c>
      <c r="AV93" s="11" t="s">
        <v>84</v>
      </c>
      <c r="AW93" s="11" t="s">
        <v>39</v>
      </c>
      <c r="AX93" s="11" t="s">
        <v>24</v>
      </c>
      <c r="AY93" s="216" t="s">
        <v>147</v>
      </c>
    </row>
    <row r="94" spans="2:65" s="1" customFormat="1" ht="44.25" customHeight="1">
      <c r="B94" s="41"/>
      <c r="C94" s="193" t="s">
        <v>183</v>
      </c>
      <c r="D94" s="193" t="s">
        <v>149</v>
      </c>
      <c r="E94" s="194" t="s">
        <v>583</v>
      </c>
      <c r="F94" s="195" t="s">
        <v>584</v>
      </c>
      <c r="G94" s="196" t="s">
        <v>253</v>
      </c>
      <c r="H94" s="197">
        <v>50</v>
      </c>
      <c r="I94" s="198"/>
      <c r="J94" s="199">
        <f>ROUND(I94*H94,2)</f>
        <v>0</v>
      </c>
      <c r="K94" s="195" t="s">
        <v>559</v>
      </c>
      <c r="L94" s="61"/>
      <c r="M94" s="200" t="s">
        <v>22</v>
      </c>
      <c r="N94" s="201" t="s">
        <v>46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4" t="s">
        <v>295</v>
      </c>
      <c r="AT94" s="24" t="s">
        <v>149</v>
      </c>
      <c r="AU94" s="24" t="s">
        <v>84</v>
      </c>
      <c r="AY94" s="24" t="s">
        <v>147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4" t="s">
        <v>24</v>
      </c>
      <c r="BK94" s="204">
        <f>ROUND(I94*H94,2)</f>
        <v>0</v>
      </c>
      <c r="BL94" s="24" t="s">
        <v>295</v>
      </c>
      <c r="BM94" s="24" t="s">
        <v>585</v>
      </c>
    </row>
    <row r="95" spans="2:51" s="11" customFormat="1" ht="13.5">
      <c r="B95" s="205"/>
      <c r="C95" s="206"/>
      <c r="D95" s="207" t="s">
        <v>156</v>
      </c>
      <c r="E95" s="208" t="s">
        <v>22</v>
      </c>
      <c r="F95" s="209" t="s">
        <v>586</v>
      </c>
      <c r="G95" s="206"/>
      <c r="H95" s="210">
        <v>50</v>
      </c>
      <c r="I95" s="211"/>
      <c r="J95" s="206"/>
      <c r="K95" s="206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156</v>
      </c>
      <c r="AU95" s="216" t="s">
        <v>84</v>
      </c>
      <c r="AV95" s="11" t="s">
        <v>84</v>
      </c>
      <c r="AW95" s="11" t="s">
        <v>39</v>
      </c>
      <c r="AX95" s="11" t="s">
        <v>24</v>
      </c>
      <c r="AY95" s="216" t="s">
        <v>147</v>
      </c>
    </row>
    <row r="96" spans="2:65" s="1" customFormat="1" ht="44.25" customHeight="1">
      <c r="B96" s="41"/>
      <c r="C96" s="193" t="s">
        <v>188</v>
      </c>
      <c r="D96" s="193" t="s">
        <v>149</v>
      </c>
      <c r="E96" s="194" t="s">
        <v>587</v>
      </c>
      <c r="F96" s="195" t="s">
        <v>588</v>
      </c>
      <c r="G96" s="196" t="s">
        <v>253</v>
      </c>
      <c r="H96" s="197">
        <v>126</v>
      </c>
      <c r="I96" s="198"/>
      <c r="J96" s="199">
        <f>ROUND(I96*H96,2)</f>
        <v>0</v>
      </c>
      <c r="K96" s="195" t="s">
        <v>559</v>
      </c>
      <c r="L96" s="61"/>
      <c r="M96" s="200" t="s">
        <v>22</v>
      </c>
      <c r="N96" s="201" t="s">
        <v>46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4" t="s">
        <v>295</v>
      </c>
      <c r="AT96" s="24" t="s">
        <v>149</v>
      </c>
      <c r="AU96" s="24" t="s">
        <v>84</v>
      </c>
      <c r="AY96" s="24" t="s">
        <v>147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4" t="s">
        <v>24</v>
      </c>
      <c r="BK96" s="204">
        <f>ROUND(I96*H96,2)</f>
        <v>0</v>
      </c>
      <c r="BL96" s="24" t="s">
        <v>295</v>
      </c>
      <c r="BM96" s="24" t="s">
        <v>589</v>
      </c>
    </row>
    <row r="97" spans="2:51" s="11" customFormat="1" ht="13.5">
      <c r="B97" s="205"/>
      <c r="C97" s="206"/>
      <c r="D97" s="207" t="s">
        <v>156</v>
      </c>
      <c r="E97" s="208" t="s">
        <v>22</v>
      </c>
      <c r="F97" s="209" t="s">
        <v>590</v>
      </c>
      <c r="G97" s="206"/>
      <c r="H97" s="210">
        <v>126</v>
      </c>
      <c r="I97" s="211"/>
      <c r="J97" s="206"/>
      <c r="K97" s="206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156</v>
      </c>
      <c r="AU97" s="216" t="s">
        <v>84</v>
      </c>
      <c r="AV97" s="11" t="s">
        <v>84</v>
      </c>
      <c r="AW97" s="11" t="s">
        <v>39</v>
      </c>
      <c r="AX97" s="11" t="s">
        <v>24</v>
      </c>
      <c r="AY97" s="216" t="s">
        <v>147</v>
      </c>
    </row>
    <row r="98" spans="2:65" s="1" customFormat="1" ht="31.5" customHeight="1">
      <c r="B98" s="41"/>
      <c r="C98" s="193" t="s">
        <v>195</v>
      </c>
      <c r="D98" s="193" t="s">
        <v>149</v>
      </c>
      <c r="E98" s="194" t="s">
        <v>591</v>
      </c>
      <c r="F98" s="195" t="s">
        <v>592</v>
      </c>
      <c r="G98" s="196" t="s">
        <v>253</v>
      </c>
      <c r="H98" s="197">
        <v>5</v>
      </c>
      <c r="I98" s="198"/>
      <c r="J98" s="199">
        <f>ROUND(I98*H98,2)</f>
        <v>0</v>
      </c>
      <c r="K98" s="195" t="s">
        <v>559</v>
      </c>
      <c r="L98" s="61"/>
      <c r="M98" s="200" t="s">
        <v>22</v>
      </c>
      <c r="N98" s="201" t="s">
        <v>46</v>
      </c>
      <c r="O98" s="42"/>
      <c r="P98" s="202">
        <f>O98*H98</f>
        <v>0</v>
      </c>
      <c r="Q98" s="202">
        <v>0.12332</v>
      </c>
      <c r="R98" s="202">
        <f>Q98*H98</f>
        <v>0.6166</v>
      </c>
      <c r="S98" s="202">
        <v>0</v>
      </c>
      <c r="T98" s="203">
        <f>S98*H98</f>
        <v>0</v>
      </c>
      <c r="AR98" s="24" t="s">
        <v>295</v>
      </c>
      <c r="AT98" s="24" t="s">
        <v>149</v>
      </c>
      <c r="AU98" s="24" t="s">
        <v>84</v>
      </c>
      <c r="AY98" s="24" t="s">
        <v>147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24</v>
      </c>
      <c r="BK98" s="204">
        <f>ROUND(I98*H98,2)</f>
        <v>0</v>
      </c>
      <c r="BL98" s="24" t="s">
        <v>295</v>
      </c>
      <c r="BM98" s="24" t="s">
        <v>593</v>
      </c>
    </row>
    <row r="99" spans="2:51" s="11" customFormat="1" ht="13.5">
      <c r="B99" s="205"/>
      <c r="C99" s="206"/>
      <c r="D99" s="207" t="s">
        <v>156</v>
      </c>
      <c r="E99" s="208" t="s">
        <v>22</v>
      </c>
      <c r="F99" s="209" t="s">
        <v>173</v>
      </c>
      <c r="G99" s="206"/>
      <c r="H99" s="210">
        <v>5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156</v>
      </c>
      <c r="AU99" s="216" t="s">
        <v>84</v>
      </c>
      <c r="AV99" s="11" t="s">
        <v>84</v>
      </c>
      <c r="AW99" s="11" t="s">
        <v>39</v>
      </c>
      <c r="AX99" s="11" t="s">
        <v>24</v>
      </c>
      <c r="AY99" s="216" t="s">
        <v>147</v>
      </c>
    </row>
    <row r="100" spans="2:65" s="1" customFormat="1" ht="44.25" customHeight="1">
      <c r="B100" s="41"/>
      <c r="C100" s="193" t="s">
        <v>29</v>
      </c>
      <c r="D100" s="193" t="s">
        <v>149</v>
      </c>
      <c r="E100" s="194" t="s">
        <v>594</v>
      </c>
      <c r="F100" s="195" t="s">
        <v>595</v>
      </c>
      <c r="G100" s="196" t="s">
        <v>253</v>
      </c>
      <c r="H100" s="197">
        <v>48</v>
      </c>
      <c r="I100" s="198"/>
      <c r="J100" s="199">
        <f>ROUND(I100*H100,2)</f>
        <v>0</v>
      </c>
      <c r="K100" s="195" t="s">
        <v>559</v>
      </c>
      <c r="L100" s="61"/>
      <c r="M100" s="200" t="s">
        <v>22</v>
      </c>
      <c r="N100" s="201" t="s">
        <v>46</v>
      </c>
      <c r="O100" s="42"/>
      <c r="P100" s="202">
        <f>O100*H100</f>
        <v>0</v>
      </c>
      <c r="Q100" s="202">
        <v>0.13538</v>
      </c>
      <c r="R100" s="202">
        <f>Q100*H100</f>
        <v>6.49824</v>
      </c>
      <c r="S100" s="202">
        <v>0</v>
      </c>
      <c r="T100" s="203">
        <f>S100*H100</f>
        <v>0</v>
      </c>
      <c r="AR100" s="24" t="s">
        <v>295</v>
      </c>
      <c r="AT100" s="24" t="s">
        <v>149</v>
      </c>
      <c r="AU100" s="24" t="s">
        <v>84</v>
      </c>
      <c r="AY100" s="24" t="s">
        <v>147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24</v>
      </c>
      <c r="BK100" s="204">
        <f>ROUND(I100*H100,2)</f>
        <v>0</v>
      </c>
      <c r="BL100" s="24" t="s">
        <v>295</v>
      </c>
      <c r="BM100" s="24" t="s">
        <v>596</v>
      </c>
    </row>
    <row r="101" spans="2:51" s="11" customFormat="1" ht="13.5">
      <c r="B101" s="205"/>
      <c r="C101" s="206"/>
      <c r="D101" s="207" t="s">
        <v>156</v>
      </c>
      <c r="E101" s="208" t="s">
        <v>22</v>
      </c>
      <c r="F101" s="209" t="s">
        <v>422</v>
      </c>
      <c r="G101" s="206"/>
      <c r="H101" s="210">
        <v>48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156</v>
      </c>
      <c r="AU101" s="216" t="s">
        <v>84</v>
      </c>
      <c r="AV101" s="11" t="s">
        <v>84</v>
      </c>
      <c r="AW101" s="11" t="s">
        <v>39</v>
      </c>
      <c r="AX101" s="11" t="s">
        <v>24</v>
      </c>
      <c r="AY101" s="216" t="s">
        <v>147</v>
      </c>
    </row>
    <row r="102" spans="2:65" s="1" customFormat="1" ht="22.5" customHeight="1">
      <c r="B102" s="41"/>
      <c r="C102" s="243" t="s">
        <v>205</v>
      </c>
      <c r="D102" s="243" t="s">
        <v>257</v>
      </c>
      <c r="E102" s="244" t="s">
        <v>597</v>
      </c>
      <c r="F102" s="245" t="s">
        <v>598</v>
      </c>
      <c r="G102" s="246" t="s">
        <v>253</v>
      </c>
      <c r="H102" s="247">
        <v>50</v>
      </c>
      <c r="I102" s="248"/>
      <c r="J102" s="249">
        <f>ROUND(I102*H102,2)</f>
        <v>0</v>
      </c>
      <c r="K102" s="245" t="s">
        <v>559</v>
      </c>
      <c r="L102" s="250"/>
      <c r="M102" s="251" t="s">
        <v>22</v>
      </c>
      <c r="N102" s="252" t="s">
        <v>46</v>
      </c>
      <c r="O102" s="42"/>
      <c r="P102" s="202">
        <f>O102*H102</f>
        <v>0</v>
      </c>
      <c r="Q102" s="202">
        <v>0.00035</v>
      </c>
      <c r="R102" s="202">
        <f>Q102*H102</f>
        <v>0.017499999999999998</v>
      </c>
      <c r="S102" s="202">
        <v>0</v>
      </c>
      <c r="T102" s="203">
        <f>S102*H102</f>
        <v>0</v>
      </c>
      <c r="AR102" s="24" t="s">
        <v>599</v>
      </c>
      <c r="AT102" s="24" t="s">
        <v>257</v>
      </c>
      <c r="AU102" s="24" t="s">
        <v>84</v>
      </c>
      <c r="AY102" s="24" t="s">
        <v>147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24</v>
      </c>
      <c r="BK102" s="204">
        <f>ROUND(I102*H102,2)</f>
        <v>0</v>
      </c>
      <c r="BL102" s="24" t="s">
        <v>599</v>
      </c>
      <c r="BM102" s="24" t="s">
        <v>600</v>
      </c>
    </row>
    <row r="103" spans="2:51" s="11" customFormat="1" ht="13.5">
      <c r="B103" s="205"/>
      <c r="C103" s="206"/>
      <c r="D103" s="207" t="s">
        <v>156</v>
      </c>
      <c r="E103" s="208" t="s">
        <v>22</v>
      </c>
      <c r="F103" s="209" t="s">
        <v>430</v>
      </c>
      <c r="G103" s="206"/>
      <c r="H103" s="210">
        <v>50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156</v>
      </c>
      <c r="AU103" s="216" t="s">
        <v>84</v>
      </c>
      <c r="AV103" s="11" t="s">
        <v>84</v>
      </c>
      <c r="AW103" s="11" t="s">
        <v>39</v>
      </c>
      <c r="AX103" s="11" t="s">
        <v>24</v>
      </c>
      <c r="AY103" s="216" t="s">
        <v>147</v>
      </c>
    </row>
    <row r="104" spans="2:65" s="1" customFormat="1" ht="31.5" customHeight="1">
      <c r="B104" s="41"/>
      <c r="C104" s="193" t="s">
        <v>210</v>
      </c>
      <c r="D104" s="193" t="s">
        <v>149</v>
      </c>
      <c r="E104" s="194" t="s">
        <v>601</v>
      </c>
      <c r="F104" s="195" t="s">
        <v>602</v>
      </c>
      <c r="G104" s="196" t="s">
        <v>253</v>
      </c>
      <c r="H104" s="197">
        <v>126</v>
      </c>
      <c r="I104" s="198"/>
      <c r="J104" s="199">
        <f>ROUND(I104*H104,2)</f>
        <v>0</v>
      </c>
      <c r="K104" s="195" t="s">
        <v>559</v>
      </c>
      <c r="L104" s="61"/>
      <c r="M104" s="200" t="s">
        <v>22</v>
      </c>
      <c r="N104" s="201" t="s">
        <v>46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295</v>
      </c>
      <c r="AT104" s="24" t="s">
        <v>149</v>
      </c>
      <c r="AU104" s="24" t="s">
        <v>84</v>
      </c>
      <c r="AY104" s="24" t="s">
        <v>147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24</v>
      </c>
      <c r="BK104" s="204">
        <f>ROUND(I104*H104,2)</f>
        <v>0</v>
      </c>
      <c r="BL104" s="24" t="s">
        <v>295</v>
      </c>
      <c r="BM104" s="24" t="s">
        <v>603</v>
      </c>
    </row>
    <row r="105" spans="2:51" s="11" customFormat="1" ht="13.5">
      <c r="B105" s="205"/>
      <c r="C105" s="206"/>
      <c r="D105" s="207" t="s">
        <v>156</v>
      </c>
      <c r="E105" s="208" t="s">
        <v>22</v>
      </c>
      <c r="F105" s="209" t="s">
        <v>604</v>
      </c>
      <c r="G105" s="206"/>
      <c r="H105" s="210">
        <v>126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156</v>
      </c>
      <c r="AU105" s="216" t="s">
        <v>84</v>
      </c>
      <c r="AV105" s="11" t="s">
        <v>84</v>
      </c>
      <c r="AW105" s="11" t="s">
        <v>39</v>
      </c>
      <c r="AX105" s="11" t="s">
        <v>24</v>
      </c>
      <c r="AY105" s="216" t="s">
        <v>147</v>
      </c>
    </row>
    <row r="106" spans="2:65" s="1" customFormat="1" ht="31.5" customHeight="1">
      <c r="B106" s="41"/>
      <c r="C106" s="193" t="s">
        <v>214</v>
      </c>
      <c r="D106" s="193" t="s">
        <v>149</v>
      </c>
      <c r="E106" s="194" t="s">
        <v>605</v>
      </c>
      <c r="F106" s="195" t="s">
        <v>606</v>
      </c>
      <c r="G106" s="196" t="s">
        <v>253</v>
      </c>
      <c r="H106" s="197">
        <v>5</v>
      </c>
      <c r="I106" s="198"/>
      <c r="J106" s="199">
        <f>ROUND(I106*H106,2)</f>
        <v>0</v>
      </c>
      <c r="K106" s="195" t="s">
        <v>559</v>
      </c>
      <c r="L106" s="61"/>
      <c r="M106" s="200" t="s">
        <v>22</v>
      </c>
      <c r="N106" s="201" t="s">
        <v>46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295</v>
      </c>
      <c r="AT106" s="24" t="s">
        <v>149</v>
      </c>
      <c r="AU106" s="24" t="s">
        <v>84</v>
      </c>
      <c r="AY106" s="24" t="s">
        <v>147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24</v>
      </c>
      <c r="BK106" s="204">
        <f>ROUND(I106*H106,2)</f>
        <v>0</v>
      </c>
      <c r="BL106" s="24" t="s">
        <v>295</v>
      </c>
      <c r="BM106" s="24" t="s">
        <v>607</v>
      </c>
    </row>
    <row r="107" spans="2:51" s="11" customFormat="1" ht="13.5">
      <c r="B107" s="205"/>
      <c r="C107" s="206"/>
      <c r="D107" s="207" t="s">
        <v>156</v>
      </c>
      <c r="E107" s="208" t="s">
        <v>22</v>
      </c>
      <c r="F107" s="209" t="s">
        <v>173</v>
      </c>
      <c r="G107" s="206"/>
      <c r="H107" s="210">
        <v>5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156</v>
      </c>
      <c r="AU107" s="216" t="s">
        <v>84</v>
      </c>
      <c r="AV107" s="11" t="s">
        <v>84</v>
      </c>
      <c r="AW107" s="11" t="s">
        <v>39</v>
      </c>
      <c r="AX107" s="11" t="s">
        <v>24</v>
      </c>
      <c r="AY107" s="216" t="s">
        <v>147</v>
      </c>
    </row>
    <row r="108" spans="2:65" s="1" customFormat="1" ht="31.5" customHeight="1">
      <c r="B108" s="41"/>
      <c r="C108" s="193" t="s">
        <v>222</v>
      </c>
      <c r="D108" s="193" t="s">
        <v>149</v>
      </c>
      <c r="E108" s="194" t="s">
        <v>608</v>
      </c>
      <c r="F108" s="195" t="s">
        <v>609</v>
      </c>
      <c r="G108" s="196" t="s">
        <v>253</v>
      </c>
      <c r="H108" s="197">
        <v>50</v>
      </c>
      <c r="I108" s="198"/>
      <c r="J108" s="199">
        <f>ROUND(I108*H108,2)</f>
        <v>0</v>
      </c>
      <c r="K108" s="195" t="s">
        <v>559</v>
      </c>
      <c r="L108" s="61"/>
      <c r="M108" s="200" t="s">
        <v>22</v>
      </c>
      <c r="N108" s="201" t="s">
        <v>46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295</v>
      </c>
      <c r="AT108" s="24" t="s">
        <v>149</v>
      </c>
      <c r="AU108" s="24" t="s">
        <v>84</v>
      </c>
      <c r="AY108" s="24" t="s">
        <v>147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24</v>
      </c>
      <c r="BK108" s="204">
        <f>ROUND(I108*H108,2)</f>
        <v>0</v>
      </c>
      <c r="BL108" s="24" t="s">
        <v>295</v>
      </c>
      <c r="BM108" s="24" t="s">
        <v>610</v>
      </c>
    </row>
    <row r="109" spans="2:51" s="11" customFormat="1" ht="13.5">
      <c r="B109" s="205"/>
      <c r="C109" s="206"/>
      <c r="D109" s="207" t="s">
        <v>156</v>
      </c>
      <c r="E109" s="208" t="s">
        <v>22</v>
      </c>
      <c r="F109" s="209" t="s">
        <v>430</v>
      </c>
      <c r="G109" s="206"/>
      <c r="H109" s="210">
        <v>50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156</v>
      </c>
      <c r="AU109" s="216" t="s">
        <v>84</v>
      </c>
      <c r="AV109" s="11" t="s">
        <v>84</v>
      </c>
      <c r="AW109" s="11" t="s">
        <v>39</v>
      </c>
      <c r="AX109" s="11" t="s">
        <v>24</v>
      </c>
      <c r="AY109" s="216" t="s">
        <v>147</v>
      </c>
    </row>
    <row r="110" spans="2:65" s="1" customFormat="1" ht="31.5" customHeight="1">
      <c r="B110" s="41"/>
      <c r="C110" s="193" t="s">
        <v>10</v>
      </c>
      <c r="D110" s="193" t="s">
        <v>149</v>
      </c>
      <c r="E110" s="194" t="s">
        <v>611</v>
      </c>
      <c r="F110" s="195" t="s">
        <v>612</v>
      </c>
      <c r="G110" s="196" t="s">
        <v>191</v>
      </c>
      <c r="H110" s="197">
        <v>64.75</v>
      </c>
      <c r="I110" s="198"/>
      <c r="J110" s="199">
        <f>ROUND(I110*H110,2)</f>
        <v>0</v>
      </c>
      <c r="K110" s="195" t="s">
        <v>559</v>
      </c>
      <c r="L110" s="61"/>
      <c r="M110" s="200" t="s">
        <v>22</v>
      </c>
      <c r="N110" s="201" t="s">
        <v>46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295</v>
      </c>
      <c r="AT110" s="24" t="s">
        <v>149</v>
      </c>
      <c r="AU110" s="24" t="s">
        <v>84</v>
      </c>
      <c r="AY110" s="24" t="s">
        <v>147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24</v>
      </c>
      <c r="BK110" s="204">
        <f>ROUND(I110*H110,2)</f>
        <v>0</v>
      </c>
      <c r="BL110" s="24" t="s">
        <v>295</v>
      </c>
      <c r="BM110" s="24" t="s">
        <v>613</v>
      </c>
    </row>
    <row r="111" spans="2:51" s="11" customFormat="1" ht="13.5">
      <c r="B111" s="205"/>
      <c r="C111" s="206"/>
      <c r="D111" s="217" t="s">
        <v>156</v>
      </c>
      <c r="E111" s="218" t="s">
        <v>22</v>
      </c>
      <c r="F111" s="219" t="s">
        <v>614</v>
      </c>
      <c r="G111" s="206"/>
      <c r="H111" s="220">
        <v>1.75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156</v>
      </c>
      <c r="AU111" s="216" t="s">
        <v>84</v>
      </c>
      <c r="AV111" s="11" t="s">
        <v>84</v>
      </c>
      <c r="AW111" s="11" t="s">
        <v>39</v>
      </c>
      <c r="AX111" s="11" t="s">
        <v>75</v>
      </c>
      <c r="AY111" s="216" t="s">
        <v>147</v>
      </c>
    </row>
    <row r="112" spans="2:51" s="11" customFormat="1" ht="13.5">
      <c r="B112" s="205"/>
      <c r="C112" s="206"/>
      <c r="D112" s="217" t="s">
        <v>156</v>
      </c>
      <c r="E112" s="218" t="s">
        <v>22</v>
      </c>
      <c r="F112" s="219" t="s">
        <v>615</v>
      </c>
      <c r="G112" s="206"/>
      <c r="H112" s="220">
        <v>63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156</v>
      </c>
      <c r="AU112" s="216" t="s">
        <v>84</v>
      </c>
      <c r="AV112" s="11" t="s">
        <v>84</v>
      </c>
      <c r="AW112" s="11" t="s">
        <v>39</v>
      </c>
      <c r="AX112" s="11" t="s">
        <v>75</v>
      </c>
      <c r="AY112" s="216" t="s">
        <v>147</v>
      </c>
    </row>
    <row r="113" spans="2:51" s="13" customFormat="1" ht="13.5">
      <c r="B113" s="232"/>
      <c r="C113" s="233"/>
      <c r="D113" s="207" t="s">
        <v>156</v>
      </c>
      <c r="E113" s="234" t="s">
        <v>22</v>
      </c>
      <c r="F113" s="235" t="s">
        <v>169</v>
      </c>
      <c r="G113" s="233"/>
      <c r="H113" s="236">
        <v>64.75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156</v>
      </c>
      <c r="AU113" s="242" t="s">
        <v>84</v>
      </c>
      <c r="AV113" s="13" t="s">
        <v>154</v>
      </c>
      <c r="AW113" s="13" t="s">
        <v>39</v>
      </c>
      <c r="AX113" s="13" t="s">
        <v>24</v>
      </c>
      <c r="AY113" s="242" t="s">
        <v>147</v>
      </c>
    </row>
    <row r="114" spans="2:65" s="1" customFormat="1" ht="31.5" customHeight="1">
      <c r="B114" s="41"/>
      <c r="C114" s="193" t="s">
        <v>233</v>
      </c>
      <c r="D114" s="193" t="s">
        <v>149</v>
      </c>
      <c r="E114" s="194" t="s">
        <v>616</v>
      </c>
      <c r="F114" s="195" t="s">
        <v>617</v>
      </c>
      <c r="G114" s="196" t="s">
        <v>191</v>
      </c>
      <c r="H114" s="197">
        <v>25</v>
      </c>
      <c r="I114" s="198"/>
      <c r="J114" s="199">
        <f>ROUND(I114*H114,2)</f>
        <v>0</v>
      </c>
      <c r="K114" s="195" t="s">
        <v>559</v>
      </c>
      <c r="L114" s="61"/>
      <c r="M114" s="200" t="s">
        <v>22</v>
      </c>
      <c r="N114" s="201" t="s">
        <v>46</v>
      </c>
      <c r="O114" s="42"/>
      <c r="P114" s="202">
        <f>O114*H114</f>
        <v>0</v>
      </c>
      <c r="Q114" s="202">
        <v>0.2024</v>
      </c>
      <c r="R114" s="202">
        <f>Q114*H114</f>
        <v>5.06</v>
      </c>
      <c r="S114" s="202">
        <v>0</v>
      </c>
      <c r="T114" s="203">
        <f>S114*H114</f>
        <v>0</v>
      </c>
      <c r="AR114" s="24" t="s">
        <v>295</v>
      </c>
      <c r="AT114" s="24" t="s">
        <v>149</v>
      </c>
      <c r="AU114" s="24" t="s">
        <v>84</v>
      </c>
      <c r="AY114" s="24" t="s">
        <v>147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24</v>
      </c>
      <c r="BK114" s="204">
        <f>ROUND(I114*H114,2)</f>
        <v>0</v>
      </c>
      <c r="BL114" s="24" t="s">
        <v>295</v>
      </c>
      <c r="BM114" s="24" t="s">
        <v>618</v>
      </c>
    </row>
    <row r="115" spans="2:51" s="11" customFormat="1" ht="13.5">
      <c r="B115" s="205"/>
      <c r="C115" s="206"/>
      <c r="D115" s="207" t="s">
        <v>156</v>
      </c>
      <c r="E115" s="208" t="s">
        <v>22</v>
      </c>
      <c r="F115" s="209" t="s">
        <v>290</v>
      </c>
      <c r="G115" s="206"/>
      <c r="H115" s="210">
        <v>25</v>
      </c>
      <c r="I115" s="211"/>
      <c r="J115" s="206"/>
      <c r="K115" s="206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156</v>
      </c>
      <c r="AU115" s="216" t="s">
        <v>84</v>
      </c>
      <c r="AV115" s="11" t="s">
        <v>84</v>
      </c>
      <c r="AW115" s="11" t="s">
        <v>39</v>
      </c>
      <c r="AX115" s="11" t="s">
        <v>24</v>
      </c>
      <c r="AY115" s="216" t="s">
        <v>147</v>
      </c>
    </row>
    <row r="116" spans="2:65" s="1" customFormat="1" ht="22.5" customHeight="1">
      <c r="B116" s="41"/>
      <c r="C116" s="243" t="s">
        <v>619</v>
      </c>
      <c r="D116" s="243" t="s">
        <v>257</v>
      </c>
      <c r="E116" s="244" t="s">
        <v>620</v>
      </c>
      <c r="F116" s="245" t="s">
        <v>621</v>
      </c>
      <c r="G116" s="246" t="s">
        <v>191</v>
      </c>
      <c r="H116" s="247">
        <v>25</v>
      </c>
      <c r="I116" s="248"/>
      <c r="J116" s="249">
        <f>ROUND(I116*H116,2)</f>
        <v>0</v>
      </c>
      <c r="K116" s="245" t="s">
        <v>22</v>
      </c>
      <c r="L116" s="250"/>
      <c r="M116" s="251" t="s">
        <v>22</v>
      </c>
      <c r="N116" s="252" t="s">
        <v>46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532</v>
      </c>
      <c r="AT116" s="24" t="s">
        <v>257</v>
      </c>
      <c r="AU116" s="24" t="s">
        <v>84</v>
      </c>
      <c r="AY116" s="24" t="s">
        <v>147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24</v>
      </c>
      <c r="BK116" s="204">
        <f>ROUND(I116*H116,2)</f>
        <v>0</v>
      </c>
      <c r="BL116" s="24" t="s">
        <v>295</v>
      </c>
      <c r="BM116" s="24" t="s">
        <v>622</v>
      </c>
    </row>
    <row r="117" spans="2:65" s="1" customFormat="1" ht="22.5" customHeight="1">
      <c r="B117" s="41"/>
      <c r="C117" s="193" t="s">
        <v>244</v>
      </c>
      <c r="D117" s="193" t="s">
        <v>149</v>
      </c>
      <c r="E117" s="194" t="s">
        <v>623</v>
      </c>
      <c r="F117" s="195" t="s">
        <v>624</v>
      </c>
      <c r="G117" s="196" t="s">
        <v>191</v>
      </c>
      <c r="H117" s="197">
        <v>11.2</v>
      </c>
      <c r="I117" s="198"/>
      <c r="J117" s="199">
        <f>ROUND(I117*H117,2)</f>
        <v>0</v>
      </c>
      <c r="K117" s="195" t="s">
        <v>559</v>
      </c>
      <c r="L117" s="61"/>
      <c r="M117" s="200" t="s">
        <v>22</v>
      </c>
      <c r="N117" s="201" t="s">
        <v>46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4" t="s">
        <v>295</v>
      </c>
      <c r="AT117" s="24" t="s">
        <v>149</v>
      </c>
      <c r="AU117" s="24" t="s">
        <v>84</v>
      </c>
      <c r="AY117" s="24" t="s">
        <v>147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24</v>
      </c>
      <c r="BK117" s="204">
        <f>ROUND(I117*H117,2)</f>
        <v>0</v>
      </c>
      <c r="BL117" s="24" t="s">
        <v>295</v>
      </c>
      <c r="BM117" s="24" t="s">
        <v>625</v>
      </c>
    </row>
    <row r="118" spans="2:51" s="11" customFormat="1" ht="13.5">
      <c r="B118" s="205"/>
      <c r="C118" s="206"/>
      <c r="D118" s="207" t="s">
        <v>156</v>
      </c>
      <c r="E118" s="208" t="s">
        <v>22</v>
      </c>
      <c r="F118" s="209" t="s">
        <v>626</v>
      </c>
      <c r="G118" s="206"/>
      <c r="H118" s="210">
        <v>11.2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156</v>
      </c>
      <c r="AU118" s="216" t="s">
        <v>84</v>
      </c>
      <c r="AV118" s="11" t="s">
        <v>84</v>
      </c>
      <c r="AW118" s="11" t="s">
        <v>39</v>
      </c>
      <c r="AX118" s="11" t="s">
        <v>24</v>
      </c>
      <c r="AY118" s="216" t="s">
        <v>147</v>
      </c>
    </row>
    <row r="119" spans="2:65" s="1" customFormat="1" ht="31.5" customHeight="1">
      <c r="B119" s="41"/>
      <c r="C119" s="193" t="s">
        <v>250</v>
      </c>
      <c r="D119" s="193" t="s">
        <v>149</v>
      </c>
      <c r="E119" s="194" t="s">
        <v>627</v>
      </c>
      <c r="F119" s="195" t="s">
        <v>628</v>
      </c>
      <c r="G119" s="196" t="s">
        <v>191</v>
      </c>
      <c r="H119" s="197">
        <v>0.1</v>
      </c>
      <c r="I119" s="198"/>
      <c r="J119" s="199">
        <f>ROUND(I119*H119,2)</f>
        <v>0</v>
      </c>
      <c r="K119" s="195" t="s">
        <v>559</v>
      </c>
      <c r="L119" s="61"/>
      <c r="M119" s="200" t="s">
        <v>22</v>
      </c>
      <c r="N119" s="201" t="s">
        <v>46</v>
      </c>
      <c r="O119" s="42"/>
      <c r="P119" s="202">
        <f>O119*H119</f>
        <v>0</v>
      </c>
      <c r="Q119" s="202">
        <v>0.1837</v>
      </c>
      <c r="R119" s="202">
        <f>Q119*H119</f>
        <v>0.01837</v>
      </c>
      <c r="S119" s="202">
        <v>0</v>
      </c>
      <c r="T119" s="203">
        <f>S119*H119</f>
        <v>0</v>
      </c>
      <c r="AR119" s="24" t="s">
        <v>295</v>
      </c>
      <c r="AT119" s="24" t="s">
        <v>149</v>
      </c>
      <c r="AU119" s="24" t="s">
        <v>84</v>
      </c>
      <c r="AY119" s="24" t="s">
        <v>147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4" t="s">
        <v>24</v>
      </c>
      <c r="BK119" s="204">
        <f>ROUND(I119*H119,2)</f>
        <v>0</v>
      </c>
      <c r="BL119" s="24" t="s">
        <v>295</v>
      </c>
      <c r="BM119" s="24" t="s">
        <v>629</v>
      </c>
    </row>
    <row r="120" spans="2:51" s="11" customFormat="1" ht="13.5">
      <c r="B120" s="205"/>
      <c r="C120" s="206"/>
      <c r="D120" s="207" t="s">
        <v>156</v>
      </c>
      <c r="E120" s="208" t="s">
        <v>22</v>
      </c>
      <c r="F120" s="209" t="s">
        <v>630</v>
      </c>
      <c r="G120" s="206"/>
      <c r="H120" s="210">
        <v>0.1</v>
      </c>
      <c r="I120" s="211"/>
      <c r="J120" s="206"/>
      <c r="K120" s="206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156</v>
      </c>
      <c r="AU120" s="216" t="s">
        <v>84</v>
      </c>
      <c r="AV120" s="11" t="s">
        <v>84</v>
      </c>
      <c r="AW120" s="11" t="s">
        <v>39</v>
      </c>
      <c r="AX120" s="11" t="s">
        <v>24</v>
      </c>
      <c r="AY120" s="216" t="s">
        <v>147</v>
      </c>
    </row>
    <row r="121" spans="2:65" s="1" customFormat="1" ht="31.5" customHeight="1">
      <c r="B121" s="41"/>
      <c r="C121" s="193" t="s">
        <v>256</v>
      </c>
      <c r="D121" s="193" t="s">
        <v>149</v>
      </c>
      <c r="E121" s="194" t="s">
        <v>631</v>
      </c>
      <c r="F121" s="195" t="s">
        <v>632</v>
      </c>
      <c r="G121" s="196" t="s">
        <v>260</v>
      </c>
      <c r="H121" s="197">
        <v>3</v>
      </c>
      <c r="I121" s="198"/>
      <c r="J121" s="199">
        <f>ROUND(I121*H121,2)</f>
        <v>0</v>
      </c>
      <c r="K121" s="195" t="s">
        <v>559</v>
      </c>
      <c r="L121" s="61"/>
      <c r="M121" s="200" t="s">
        <v>22</v>
      </c>
      <c r="N121" s="201" t="s">
        <v>46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4" t="s">
        <v>295</v>
      </c>
      <c r="AT121" s="24" t="s">
        <v>149</v>
      </c>
      <c r="AU121" s="24" t="s">
        <v>84</v>
      </c>
      <c r="AY121" s="24" t="s">
        <v>147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24</v>
      </c>
      <c r="BK121" s="204">
        <f>ROUND(I121*H121,2)</f>
        <v>0</v>
      </c>
      <c r="BL121" s="24" t="s">
        <v>295</v>
      </c>
      <c r="BM121" s="24" t="s">
        <v>633</v>
      </c>
    </row>
    <row r="122" spans="2:51" s="11" customFormat="1" ht="13.5">
      <c r="B122" s="205"/>
      <c r="C122" s="206"/>
      <c r="D122" s="207" t="s">
        <v>156</v>
      </c>
      <c r="E122" s="208" t="s">
        <v>22</v>
      </c>
      <c r="F122" s="209" t="s">
        <v>162</v>
      </c>
      <c r="G122" s="206"/>
      <c r="H122" s="210">
        <v>3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156</v>
      </c>
      <c r="AU122" s="216" t="s">
        <v>84</v>
      </c>
      <c r="AV122" s="11" t="s">
        <v>84</v>
      </c>
      <c r="AW122" s="11" t="s">
        <v>39</v>
      </c>
      <c r="AX122" s="11" t="s">
        <v>24</v>
      </c>
      <c r="AY122" s="216" t="s">
        <v>147</v>
      </c>
    </row>
    <row r="123" spans="2:65" s="1" customFormat="1" ht="31.5" customHeight="1">
      <c r="B123" s="41"/>
      <c r="C123" s="193" t="s">
        <v>9</v>
      </c>
      <c r="D123" s="193" t="s">
        <v>149</v>
      </c>
      <c r="E123" s="194" t="s">
        <v>634</v>
      </c>
      <c r="F123" s="195" t="s">
        <v>635</v>
      </c>
      <c r="G123" s="196" t="s">
        <v>260</v>
      </c>
      <c r="H123" s="197">
        <v>3</v>
      </c>
      <c r="I123" s="198"/>
      <c r="J123" s="199">
        <f>ROUND(I123*H123,2)</f>
        <v>0</v>
      </c>
      <c r="K123" s="195" t="s">
        <v>22</v>
      </c>
      <c r="L123" s="61"/>
      <c r="M123" s="200" t="s">
        <v>22</v>
      </c>
      <c r="N123" s="201" t="s">
        <v>46</v>
      </c>
      <c r="O123" s="42"/>
      <c r="P123" s="202">
        <f>O123*H123</f>
        <v>0</v>
      </c>
      <c r="Q123" s="202">
        <v>0.04204</v>
      </c>
      <c r="R123" s="202">
        <f>Q123*H123</f>
        <v>0.12612</v>
      </c>
      <c r="S123" s="202">
        <v>0</v>
      </c>
      <c r="T123" s="203">
        <f>S123*H123</f>
        <v>0</v>
      </c>
      <c r="AR123" s="24" t="s">
        <v>295</v>
      </c>
      <c r="AT123" s="24" t="s">
        <v>149</v>
      </c>
      <c r="AU123" s="24" t="s">
        <v>84</v>
      </c>
      <c r="AY123" s="24" t="s">
        <v>147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24</v>
      </c>
      <c r="BK123" s="204">
        <f>ROUND(I123*H123,2)</f>
        <v>0</v>
      </c>
      <c r="BL123" s="24" t="s">
        <v>295</v>
      </c>
      <c r="BM123" s="24" t="s">
        <v>636</v>
      </c>
    </row>
    <row r="124" spans="2:51" s="11" customFormat="1" ht="13.5">
      <c r="B124" s="205"/>
      <c r="C124" s="206"/>
      <c r="D124" s="217" t="s">
        <v>156</v>
      </c>
      <c r="E124" s="218" t="s">
        <v>22</v>
      </c>
      <c r="F124" s="219" t="s">
        <v>162</v>
      </c>
      <c r="G124" s="206"/>
      <c r="H124" s="220">
        <v>3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156</v>
      </c>
      <c r="AU124" s="216" t="s">
        <v>84</v>
      </c>
      <c r="AV124" s="11" t="s">
        <v>84</v>
      </c>
      <c r="AW124" s="11" t="s">
        <v>39</v>
      </c>
      <c r="AX124" s="11" t="s">
        <v>24</v>
      </c>
      <c r="AY124" s="216" t="s">
        <v>147</v>
      </c>
    </row>
    <row r="125" spans="2:63" s="10" customFormat="1" ht="29.85" customHeight="1">
      <c r="B125" s="176"/>
      <c r="C125" s="177"/>
      <c r="D125" s="190" t="s">
        <v>74</v>
      </c>
      <c r="E125" s="191" t="s">
        <v>637</v>
      </c>
      <c r="F125" s="191" t="s">
        <v>638</v>
      </c>
      <c r="G125" s="177"/>
      <c r="H125" s="177"/>
      <c r="I125" s="180"/>
      <c r="J125" s="192">
        <f>BK125</f>
        <v>0</v>
      </c>
      <c r="K125" s="177"/>
      <c r="L125" s="182"/>
      <c r="M125" s="183"/>
      <c r="N125" s="184"/>
      <c r="O125" s="184"/>
      <c r="P125" s="185">
        <f>SUM(P126:P326)</f>
        <v>0</v>
      </c>
      <c r="Q125" s="184"/>
      <c r="R125" s="185">
        <f>SUM(R126:R326)</f>
        <v>0.98121</v>
      </c>
      <c r="S125" s="184"/>
      <c r="T125" s="186">
        <f>SUM(T126:T326)</f>
        <v>0</v>
      </c>
      <c r="AR125" s="187" t="s">
        <v>162</v>
      </c>
      <c r="AT125" s="188" t="s">
        <v>74</v>
      </c>
      <c r="AU125" s="188" t="s">
        <v>24</v>
      </c>
      <c r="AY125" s="187" t="s">
        <v>147</v>
      </c>
      <c r="BK125" s="189">
        <f>SUM(BK126:BK326)</f>
        <v>0</v>
      </c>
    </row>
    <row r="126" spans="2:65" s="1" customFormat="1" ht="31.5" customHeight="1">
      <c r="B126" s="41"/>
      <c r="C126" s="193" t="s">
        <v>269</v>
      </c>
      <c r="D126" s="193" t="s">
        <v>149</v>
      </c>
      <c r="E126" s="194" t="s">
        <v>639</v>
      </c>
      <c r="F126" s="195" t="s">
        <v>640</v>
      </c>
      <c r="G126" s="196" t="s">
        <v>260</v>
      </c>
      <c r="H126" s="197">
        <v>1</v>
      </c>
      <c r="I126" s="198"/>
      <c r="J126" s="199">
        <f>ROUND(I126*H126,2)</f>
        <v>0</v>
      </c>
      <c r="K126" s="195" t="s">
        <v>559</v>
      </c>
      <c r="L126" s="61"/>
      <c r="M126" s="200" t="s">
        <v>22</v>
      </c>
      <c r="N126" s="201" t="s">
        <v>46</v>
      </c>
      <c r="O126" s="42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4" t="s">
        <v>295</v>
      </c>
      <c r="AT126" s="24" t="s">
        <v>149</v>
      </c>
      <c r="AU126" s="24" t="s">
        <v>84</v>
      </c>
      <c r="AY126" s="24" t="s">
        <v>147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4" t="s">
        <v>24</v>
      </c>
      <c r="BK126" s="204">
        <f>ROUND(I126*H126,2)</f>
        <v>0</v>
      </c>
      <c r="BL126" s="24" t="s">
        <v>295</v>
      </c>
      <c r="BM126" s="24" t="s">
        <v>641</v>
      </c>
    </row>
    <row r="127" spans="2:51" s="11" customFormat="1" ht="13.5">
      <c r="B127" s="205"/>
      <c r="C127" s="206"/>
      <c r="D127" s="207" t="s">
        <v>156</v>
      </c>
      <c r="E127" s="208" t="s">
        <v>22</v>
      </c>
      <c r="F127" s="209" t="s">
        <v>24</v>
      </c>
      <c r="G127" s="206"/>
      <c r="H127" s="210">
        <v>1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156</v>
      </c>
      <c r="AU127" s="216" t="s">
        <v>84</v>
      </c>
      <c r="AV127" s="11" t="s">
        <v>84</v>
      </c>
      <c r="AW127" s="11" t="s">
        <v>39</v>
      </c>
      <c r="AX127" s="11" t="s">
        <v>24</v>
      </c>
      <c r="AY127" s="216" t="s">
        <v>147</v>
      </c>
    </row>
    <row r="128" spans="2:65" s="1" customFormat="1" ht="22.5" customHeight="1">
      <c r="B128" s="41"/>
      <c r="C128" s="243" t="s">
        <v>278</v>
      </c>
      <c r="D128" s="243" t="s">
        <v>257</v>
      </c>
      <c r="E128" s="244" t="s">
        <v>642</v>
      </c>
      <c r="F128" s="245" t="s">
        <v>643</v>
      </c>
      <c r="G128" s="246" t="s">
        <v>260</v>
      </c>
      <c r="H128" s="247">
        <v>1</v>
      </c>
      <c r="I128" s="248"/>
      <c r="J128" s="249">
        <f>ROUND(I128*H128,2)</f>
        <v>0</v>
      </c>
      <c r="K128" s="245" t="s">
        <v>22</v>
      </c>
      <c r="L128" s="250"/>
      <c r="M128" s="251" t="s">
        <v>22</v>
      </c>
      <c r="N128" s="252" t="s">
        <v>46</v>
      </c>
      <c r="O128" s="42"/>
      <c r="P128" s="202">
        <f>O128*H128</f>
        <v>0</v>
      </c>
      <c r="Q128" s="202">
        <v>0.00275</v>
      </c>
      <c r="R128" s="202">
        <f>Q128*H128</f>
        <v>0.00275</v>
      </c>
      <c r="S128" s="202">
        <v>0</v>
      </c>
      <c r="T128" s="203">
        <f>S128*H128</f>
        <v>0</v>
      </c>
      <c r="AR128" s="24" t="s">
        <v>599</v>
      </c>
      <c r="AT128" s="24" t="s">
        <v>257</v>
      </c>
      <c r="AU128" s="24" t="s">
        <v>84</v>
      </c>
      <c r="AY128" s="24" t="s">
        <v>147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24</v>
      </c>
      <c r="BK128" s="204">
        <f>ROUND(I128*H128,2)</f>
        <v>0</v>
      </c>
      <c r="BL128" s="24" t="s">
        <v>599</v>
      </c>
      <c r="BM128" s="24" t="s">
        <v>644</v>
      </c>
    </row>
    <row r="129" spans="2:51" s="11" customFormat="1" ht="13.5">
      <c r="B129" s="205"/>
      <c r="C129" s="206"/>
      <c r="D129" s="207" t="s">
        <v>156</v>
      </c>
      <c r="E129" s="208" t="s">
        <v>22</v>
      </c>
      <c r="F129" s="209" t="s">
        <v>24</v>
      </c>
      <c r="G129" s="206"/>
      <c r="H129" s="210">
        <v>1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156</v>
      </c>
      <c r="AU129" s="216" t="s">
        <v>84</v>
      </c>
      <c r="AV129" s="11" t="s">
        <v>84</v>
      </c>
      <c r="AW129" s="11" t="s">
        <v>39</v>
      </c>
      <c r="AX129" s="11" t="s">
        <v>24</v>
      </c>
      <c r="AY129" s="216" t="s">
        <v>147</v>
      </c>
    </row>
    <row r="130" spans="2:65" s="1" customFormat="1" ht="31.5" customHeight="1">
      <c r="B130" s="41"/>
      <c r="C130" s="193" t="s">
        <v>283</v>
      </c>
      <c r="D130" s="193" t="s">
        <v>149</v>
      </c>
      <c r="E130" s="194" t="s">
        <v>645</v>
      </c>
      <c r="F130" s="195" t="s">
        <v>646</v>
      </c>
      <c r="G130" s="196" t="s">
        <v>260</v>
      </c>
      <c r="H130" s="197">
        <v>1</v>
      </c>
      <c r="I130" s="198"/>
      <c r="J130" s="199">
        <f>ROUND(I130*H130,2)</f>
        <v>0</v>
      </c>
      <c r="K130" s="195" t="s">
        <v>559</v>
      </c>
      <c r="L130" s="61"/>
      <c r="M130" s="200" t="s">
        <v>22</v>
      </c>
      <c r="N130" s="201" t="s">
        <v>46</v>
      </c>
      <c r="O130" s="42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AR130" s="24" t="s">
        <v>295</v>
      </c>
      <c r="AT130" s="24" t="s">
        <v>149</v>
      </c>
      <c r="AU130" s="24" t="s">
        <v>84</v>
      </c>
      <c r="AY130" s="24" t="s">
        <v>147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24</v>
      </c>
      <c r="BK130" s="204">
        <f>ROUND(I130*H130,2)</f>
        <v>0</v>
      </c>
      <c r="BL130" s="24" t="s">
        <v>295</v>
      </c>
      <c r="BM130" s="24" t="s">
        <v>647</v>
      </c>
    </row>
    <row r="131" spans="2:51" s="11" customFormat="1" ht="13.5">
      <c r="B131" s="205"/>
      <c r="C131" s="206"/>
      <c r="D131" s="207" t="s">
        <v>156</v>
      </c>
      <c r="E131" s="208" t="s">
        <v>22</v>
      </c>
      <c r="F131" s="209" t="s">
        <v>24</v>
      </c>
      <c r="G131" s="206"/>
      <c r="H131" s="210">
        <v>1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156</v>
      </c>
      <c r="AU131" s="216" t="s">
        <v>84</v>
      </c>
      <c r="AV131" s="11" t="s">
        <v>84</v>
      </c>
      <c r="AW131" s="11" t="s">
        <v>39</v>
      </c>
      <c r="AX131" s="11" t="s">
        <v>24</v>
      </c>
      <c r="AY131" s="216" t="s">
        <v>147</v>
      </c>
    </row>
    <row r="132" spans="2:65" s="1" customFormat="1" ht="22.5" customHeight="1">
      <c r="B132" s="41"/>
      <c r="C132" s="193" t="s">
        <v>290</v>
      </c>
      <c r="D132" s="193" t="s">
        <v>149</v>
      </c>
      <c r="E132" s="194" t="s">
        <v>648</v>
      </c>
      <c r="F132" s="195" t="s">
        <v>649</v>
      </c>
      <c r="G132" s="196" t="s">
        <v>260</v>
      </c>
      <c r="H132" s="197">
        <v>1</v>
      </c>
      <c r="I132" s="198"/>
      <c r="J132" s="199">
        <f>ROUND(I132*H132,2)</f>
        <v>0</v>
      </c>
      <c r="K132" s="195" t="s">
        <v>559</v>
      </c>
      <c r="L132" s="61"/>
      <c r="M132" s="200" t="s">
        <v>22</v>
      </c>
      <c r="N132" s="201" t="s">
        <v>46</v>
      </c>
      <c r="O132" s="42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4" t="s">
        <v>295</v>
      </c>
      <c r="AT132" s="24" t="s">
        <v>149</v>
      </c>
      <c r="AU132" s="24" t="s">
        <v>84</v>
      </c>
      <c r="AY132" s="24" t="s">
        <v>147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24</v>
      </c>
      <c r="BK132" s="204">
        <f>ROUND(I132*H132,2)</f>
        <v>0</v>
      </c>
      <c r="BL132" s="24" t="s">
        <v>295</v>
      </c>
      <c r="BM132" s="24" t="s">
        <v>650</v>
      </c>
    </row>
    <row r="133" spans="2:51" s="11" customFormat="1" ht="13.5">
      <c r="B133" s="205"/>
      <c r="C133" s="206"/>
      <c r="D133" s="207" t="s">
        <v>156</v>
      </c>
      <c r="E133" s="208" t="s">
        <v>22</v>
      </c>
      <c r="F133" s="209" t="s">
        <v>24</v>
      </c>
      <c r="G133" s="206"/>
      <c r="H133" s="210">
        <v>1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156</v>
      </c>
      <c r="AU133" s="216" t="s">
        <v>84</v>
      </c>
      <c r="AV133" s="11" t="s">
        <v>84</v>
      </c>
      <c r="AW133" s="11" t="s">
        <v>39</v>
      </c>
      <c r="AX133" s="11" t="s">
        <v>24</v>
      </c>
      <c r="AY133" s="216" t="s">
        <v>147</v>
      </c>
    </row>
    <row r="134" spans="2:65" s="1" customFormat="1" ht="31.5" customHeight="1">
      <c r="B134" s="41"/>
      <c r="C134" s="193" t="s">
        <v>297</v>
      </c>
      <c r="D134" s="193" t="s">
        <v>149</v>
      </c>
      <c r="E134" s="194" t="s">
        <v>651</v>
      </c>
      <c r="F134" s="195" t="s">
        <v>652</v>
      </c>
      <c r="G134" s="196" t="s">
        <v>260</v>
      </c>
      <c r="H134" s="197">
        <v>1</v>
      </c>
      <c r="I134" s="198"/>
      <c r="J134" s="199">
        <f>ROUND(I134*H134,2)</f>
        <v>0</v>
      </c>
      <c r="K134" s="195" t="s">
        <v>559</v>
      </c>
      <c r="L134" s="61"/>
      <c r="M134" s="200" t="s">
        <v>22</v>
      </c>
      <c r="N134" s="201" t="s">
        <v>46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4" t="s">
        <v>295</v>
      </c>
      <c r="AT134" s="24" t="s">
        <v>149</v>
      </c>
      <c r="AU134" s="24" t="s">
        <v>84</v>
      </c>
      <c r="AY134" s="24" t="s">
        <v>147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24</v>
      </c>
      <c r="BK134" s="204">
        <f>ROUND(I134*H134,2)</f>
        <v>0</v>
      </c>
      <c r="BL134" s="24" t="s">
        <v>295</v>
      </c>
      <c r="BM134" s="24" t="s">
        <v>653</v>
      </c>
    </row>
    <row r="135" spans="2:51" s="11" customFormat="1" ht="13.5">
      <c r="B135" s="205"/>
      <c r="C135" s="206"/>
      <c r="D135" s="207" t="s">
        <v>156</v>
      </c>
      <c r="E135" s="208" t="s">
        <v>22</v>
      </c>
      <c r="F135" s="209" t="s">
        <v>24</v>
      </c>
      <c r="G135" s="206"/>
      <c r="H135" s="210">
        <v>1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156</v>
      </c>
      <c r="AU135" s="216" t="s">
        <v>84</v>
      </c>
      <c r="AV135" s="11" t="s">
        <v>84</v>
      </c>
      <c r="AW135" s="11" t="s">
        <v>39</v>
      </c>
      <c r="AX135" s="11" t="s">
        <v>24</v>
      </c>
      <c r="AY135" s="216" t="s">
        <v>147</v>
      </c>
    </row>
    <row r="136" spans="2:65" s="1" customFormat="1" ht="31.5" customHeight="1">
      <c r="B136" s="41"/>
      <c r="C136" s="193" t="s">
        <v>301</v>
      </c>
      <c r="D136" s="193" t="s">
        <v>149</v>
      </c>
      <c r="E136" s="194" t="s">
        <v>654</v>
      </c>
      <c r="F136" s="195" t="s">
        <v>655</v>
      </c>
      <c r="G136" s="196" t="s">
        <v>260</v>
      </c>
      <c r="H136" s="197">
        <v>1</v>
      </c>
      <c r="I136" s="198"/>
      <c r="J136" s="199">
        <f>ROUND(I136*H136,2)</f>
        <v>0</v>
      </c>
      <c r="K136" s="195" t="s">
        <v>559</v>
      </c>
      <c r="L136" s="61"/>
      <c r="M136" s="200" t="s">
        <v>22</v>
      </c>
      <c r="N136" s="201" t="s">
        <v>46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4" t="s">
        <v>295</v>
      </c>
      <c r="AT136" s="24" t="s">
        <v>149</v>
      </c>
      <c r="AU136" s="24" t="s">
        <v>84</v>
      </c>
      <c r="AY136" s="24" t="s">
        <v>147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24</v>
      </c>
      <c r="BK136" s="204">
        <f>ROUND(I136*H136,2)</f>
        <v>0</v>
      </c>
      <c r="BL136" s="24" t="s">
        <v>295</v>
      </c>
      <c r="BM136" s="24" t="s">
        <v>656</v>
      </c>
    </row>
    <row r="137" spans="2:51" s="11" customFormat="1" ht="13.5">
      <c r="B137" s="205"/>
      <c r="C137" s="206"/>
      <c r="D137" s="207" t="s">
        <v>156</v>
      </c>
      <c r="E137" s="208" t="s">
        <v>22</v>
      </c>
      <c r="F137" s="209" t="s">
        <v>24</v>
      </c>
      <c r="G137" s="206"/>
      <c r="H137" s="210">
        <v>1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156</v>
      </c>
      <c r="AU137" s="216" t="s">
        <v>84</v>
      </c>
      <c r="AV137" s="11" t="s">
        <v>84</v>
      </c>
      <c r="AW137" s="11" t="s">
        <v>39</v>
      </c>
      <c r="AX137" s="11" t="s">
        <v>24</v>
      </c>
      <c r="AY137" s="216" t="s">
        <v>147</v>
      </c>
    </row>
    <row r="138" spans="2:65" s="1" customFormat="1" ht="31.5" customHeight="1">
      <c r="B138" s="41"/>
      <c r="C138" s="243" t="s">
        <v>306</v>
      </c>
      <c r="D138" s="243" t="s">
        <v>257</v>
      </c>
      <c r="E138" s="244" t="s">
        <v>657</v>
      </c>
      <c r="F138" s="245" t="s">
        <v>658</v>
      </c>
      <c r="G138" s="246" t="s">
        <v>260</v>
      </c>
      <c r="H138" s="247">
        <v>1</v>
      </c>
      <c r="I138" s="248"/>
      <c r="J138" s="249">
        <f>ROUND(I138*H138,2)</f>
        <v>0</v>
      </c>
      <c r="K138" s="245" t="s">
        <v>22</v>
      </c>
      <c r="L138" s="250"/>
      <c r="M138" s="251" t="s">
        <v>22</v>
      </c>
      <c r="N138" s="252" t="s">
        <v>46</v>
      </c>
      <c r="O138" s="42"/>
      <c r="P138" s="202">
        <f>O138*H138</f>
        <v>0</v>
      </c>
      <c r="Q138" s="202">
        <v>0.005</v>
      </c>
      <c r="R138" s="202">
        <f>Q138*H138</f>
        <v>0.005</v>
      </c>
      <c r="S138" s="202">
        <v>0</v>
      </c>
      <c r="T138" s="203">
        <f>S138*H138</f>
        <v>0</v>
      </c>
      <c r="AR138" s="24" t="s">
        <v>599</v>
      </c>
      <c r="AT138" s="24" t="s">
        <v>257</v>
      </c>
      <c r="AU138" s="24" t="s">
        <v>84</v>
      </c>
      <c r="AY138" s="24" t="s">
        <v>147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24</v>
      </c>
      <c r="BK138" s="204">
        <f>ROUND(I138*H138,2)</f>
        <v>0</v>
      </c>
      <c r="BL138" s="24" t="s">
        <v>599</v>
      </c>
      <c r="BM138" s="24" t="s">
        <v>659</v>
      </c>
    </row>
    <row r="139" spans="2:51" s="11" customFormat="1" ht="13.5">
      <c r="B139" s="205"/>
      <c r="C139" s="206"/>
      <c r="D139" s="207" t="s">
        <v>156</v>
      </c>
      <c r="E139" s="208" t="s">
        <v>22</v>
      </c>
      <c r="F139" s="209" t="s">
        <v>24</v>
      </c>
      <c r="G139" s="206"/>
      <c r="H139" s="210">
        <v>1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156</v>
      </c>
      <c r="AU139" s="216" t="s">
        <v>84</v>
      </c>
      <c r="AV139" s="11" t="s">
        <v>84</v>
      </c>
      <c r="AW139" s="11" t="s">
        <v>39</v>
      </c>
      <c r="AX139" s="11" t="s">
        <v>24</v>
      </c>
      <c r="AY139" s="216" t="s">
        <v>147</v>
      </c>
    </row>
    <row r="140" spans="2:65" s="1" customFormat="1" ht="22.5" customHeight="1">
      <c r="B140" s="41"/>
      <c r="C140" s="193" t="s">
        <v>312</v>
      </c>
      <c r="D140" s="193" t="s">
        <v>149</v>
      </c>
      <c r="E140" s="194" t="s">
        <v>660</v>
      </c>
      <c r="F140" s="195" t="s">
        <v>661</v>
      </c>
      <c r="G140" s="196" t="s">
        <v>253</v>
      </c>
      <c r="H140" s="197">
        <v>80</v>
      </c>
      <c r="I140" s="198"/>
      <c r="J140" s="199">
        <f>ROUND(I140*H140,2)</f>
        <v>0</v>
      </c>
      <c r="K140" s="195" t="s">
        <v>22</v>
      </c>
      <c r="L140" s="61"/>
      <c r="M140" s="200" t="s">
        <v>22</v>
      </c>
      <c r="N140" s="201" t="s">
        <v>46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4" t="s">
        <v>295</v>
      </c>
      <c r="AT140" s="24" t="s">
        <v>149</v>
      </c>
      <c r="AU140" s="24" t="s">
        <v>84</v>
      </c>
      <c r="AY140" s="24" t="s">
        <v>147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24</v>
      </c>
      <c r="BK140" s="204">
        <f>ROUND(I140*H140,2)</f>
        <v>0</v>
      </c>
      <c r="BL140" s="24" t="s">
        <v>295</v>
      </c>
      <c r="BM140" s="24" t="s">
        <v>662</v>
      </c>
    </row>
    <row r="141" spans="2:51" s="11" customFormat="1" ht="13.5">
      <c r="B141" s="205"/>
      <c r="C141" s="206"/>
      <c r="D141" s="207" t="s">
        <v>156</v>
      </c>
      <c r="E141" s="208" t="s">
        <v>22</v>
      </c>
      <c r="F141" s="209" t="s">
        <v>663</v>
      </c>
      <c r="G141" s="206"/>
      <c r="H141" s="210">
        <v>80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156</v>
      </c>
      <c r="AU141" s="216" t="s">
        <v>84</v>
      </c>
      <c r="AV141" s="11" t="s">
        <v>84</v>
      </c>
      <c r="AW141" s="11" t="s">
        <v>39</v>
      </c>
      <c r="AX141" s="11" t="s">
        <v>24</v>
      </c>
      <c r="AY141" s="216" t="s">
        <v>147</v>
      </c>
    </row>
    <row r="142" spans="2:65" s="1" customFormat="1" ht="22.5" customHeight="1">
      <c r="B142" s="41"/>
      <c r="C142" s="243" t="s">
        <v>317</v>
      </c>
      <c r="D142" s="243" t="s">
        <v>257</v>
      </c>
      <c r="E142" s="244" t="s">
        <v>664</v>
      </c>
      <c r="F142" s="245" t="s">
        <v>665</v>
      </c>
      <c r="G142" s="246" t="s">
        <v>253</v>
      </c>
      <c r="H142" s="247">
        <v>80</v>
      </c>
      <c r="I142" s="248"/>
      <c r="J142" s="249">
        <f>ROUND(I142*H142,2)</f>
        <v>0</v>
      </c>
      <c r="K142" s="245" t="s">
        <v>22</v>
      </c>
      <c r="L142" s="250"/>
      <c r="M142" s="251" t="s">
        <v>22</v>
      </c>
      <c r="N142" s="252" t="s">
        <v>46</v>
      </c>
      <c r="O142" s="42"/>
      <c r="P142" s="202">
        <f>O142*H142</f>
        <v>0</v>
      </c>
      <c r="Q142" s="202">
        <v>0.003</v>
      </c>
      <c r="R142" s="202">
        <f>Q142*H142</f>
        <v>0.24</v>
      </c>
      <c r="S142" s="202">
        <v>0</v>
      </c>
      <c r="T142" s="203">
        <f>S142*H142</f>
        <v>0</v>
      </c>
      <c r="AR142" s="24" t="s">
        <v>599</v>
      </c>
      <c r="AT142" s="24" t="s">
        <v>257</v>
      </c>
      <c r="AU142" s="24" t="s">
        <v>84</v>
      </c>
      <c r="AY142" s="24" t="s">
        <v>147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4" t="s">
        <v>24</v>
      </c>
      <c r="BK142" s="204">
        <f>ROUND(I142*H142,2)</f>
        <v>0</v>
      </c>
      <c r="BL142" s="24" t="s">
        <v>599</v>
      </c>
      <c r="BM142" s="24" t="s">
        <v>666</v>
      </c>
    </row>
    <row r="143" spans="2:51" s="11" customFormat="1" ht="13.5">
      <c r="B143" s="205"/>
      <c r="C143" s="206"/>
      <c r="D143" s="207" t="s">
        <v>156</v>
      </c>
      <c r="E143" s="208" t="s">
        <v>22</v>
      </c>
      <c r="F143" s="209" t="s">
        <v>663</v>
      </c>
      <c r="G143" s="206"/>
      <c r="H143" s="210">
        <v>80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156</v>
      </c>
      <c r="AU143" s="216" t="s">
        <v>84</v>
      </c>
      <c r="AV143" s="11" t="s">
        <v>84</v>
      </c>
      <c r="AW143" s="11" t="s">
        <v>39</v>
      </c>
      <c r="AX143" s="11" t="s">
        <v>24</v>
      </c>
      <c r="AY143" s="216" t="s">
        <v>147</v>
      </c>
    </row>
    <row r="144" spans="2:65" s="1" customFormat="1" ht="44.25" customHeight="1">
      <c r="B144" s="41"/>
      <c r="C144" s="193" t="s">
        <v>325</v>
      </c>
      <c r="D144" s="193" t="s">
        <v>149</v>
      </c>
      <c r="E144" s="194" t="s">
        <v>667</v>
      </c>
      <c r="F144" s="195" t="s">
        <v>668</v>
      </c>
      <c r="G144" s="196" t="s">
        <v>260</v>
      </c>
      <c r="H144" s="197">
        <v>19</v>
      </c>
      <c r="I144" s="198"/>
      <c r="J144" s="199">
        <f>ROUND(I144*H144,2)</f>
        <v>0</v>
      </c>
      <c r="K144" s="195" t="s">
        <v>559</v>
      </c>
      <c r="L144" s="61"/>
      <c r="M144" s="200" t="s">
        <v>22</v>
      </c>
      <c r="N144" s="201" t="s">
        <v>46</v>
      </c>
      <c r="O144" s="4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4" t="s">
        <v>295</v>
      </c>
      <c r="AT144" s="24" t="s">
        <v>149</v>
      </c>
      <c r="AU144" s="24" t="s">
        <v>84</v>
      </c>
      <c r="AY144" s="24" t="s">
        <v>147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24</v>
      </c>
      <c r="BK144" s="204">
        <f>ROUND(I144*H144,2)</f>
        <v>0</v>
      </c>
      <c r="BL144" s="24" t="s">
        <v>295</v>
      </c>
      <c r="BM144" s="24" t="s">
        <v>669</v>
      </c>
    </row>
    <row r="145" spans="2:51" s="11" customFormat="1" ht="13.5">
      <c r="B145" s="205"/>
      <c r="C145" s="206"/>
      <c r="D145" s="207" t="s">
        <v>156</v>
      </c>
      <c r="E145" s="208" t="s">
        <v>22</v>
      </c>
      <c r="F145" s="209" t="s">
        <v>250</v>
      </c>
      <c r="G145" s="206"/>
      <c r="H145" s="210">
        <v>19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156</v>
      </c>
      <c r="AU145" s="216" t="s">
        <v>84</v>
      </c>
      <c r="AV145" s="11" t="s">
        <v>84</v>
      </c>
      <c r="AW145" s="11" t="s">
        <v>39</v>
      </c>
      <c r="AX145" s="11" t="s">
        <v>24</v>
      </c>
      <c r="AY145" s="216" t="s">
        <v>147</v>
      </c>
    </row>
    <row r="146" spans="2:65" s="1" customFormat="1" ht="44.25" customHeight="1">
      <c r="B146" s="41"/>
      <c r="C146" s="243" t="s">
        <v>331</v>
      </c>
      <c r="D146" s="243" t="s">
        <v>257</v>
      </c>
      <c r="E146" s="244" t="s">
        <v>670</v>
      </c>
      <c r="F146" s="245" t="s">
        <v>671</v>
      </c>
      <c r="G146" s="246" t="s">
        <v>260</v>
      </c>
      <c r="H146" s="247">
        <v>19</v>
      </c>
      <c r="I146" s="248"/>
      <c r="J146" s="249">
        <f>ROUND(I146*H146,2)</f>
        <v>0</v>
      </c>
      <c r="K146" s="245" t="s">
        <v>559</v>
      </c>
      <c r="L146" s="250"/>
      <c r="M146" s="251" t="s">
        <v>22</v>
      </c>
      <c r="N146" s="252" t="s">
        <v>46</v>
      </c>
      <c r="O146" s="42"/>
      <c r="P146" s="202">
        <f>O146*H146</f>
        <v>0</v>
      </c>
      <c r="Q146" s="202">
        <v>0.00013</v>
      </c>
      <c r="R146" s="202">
        <f>Q146*H146</f>
        <v>0.00247</v>
      </c>
      <c r="S146" s="202">
        <v>0</v>
      </c>
      <c r="T146" s="203">
        <f>S146*H146</f>
        <v>0</v>
      </c>
      <c r="AR146" s="24" t="s">
        <v>599</v>
      </c>
      <c r="AT146" s="24" t="s">
        <v>257</v>
      </c>
      <c r="AU146" s="24" t="s">
        <v>84</v>
      </c>
      <c r="AY146" s="24" t="s">
        <v>147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24</v>
      </c>
      <c r="BK146" s="204">
        <f>ROUND(I146*H146,2)</f>
        <v>0</v>
      </c>
      <c r="BL146" s="24" t="s">
        <v>599</v>
      </c>
      <c r="BM146" s="24" t="s">
        <v>672</v>
      </c>
    </row>
    <row r="147" spans="2:51" s="11" customFormat="1" ht="13.5">
      <c r="B147" s="205"/>
      <c r="C147" s="206"/>
      <c r="D147" s="207" t="s">
        <v>156</v>
      </c>
      <c r="E147" s="208" t="s">
        <v>22</v>
      </c>
      <c r="F147" s="209" t="s">
        <v>250</v>
      </c>
      <c r="G147" s="206"/>
      <c r="H147" s="210">
        <v>19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156</v>
      </c>
      <c r="AU147" s="216" t="s">
        <v>84</v>
      </c>
      <c r="AV147" s="11" t="s">
        <v>84</v>
      </c>
      <c r="AW147" s="11" t="s">
        <v>39</v>
      </c>
      <c r="AX147" s="11" t="s">
        <v>24</v>
      </c>
      <c r="AY147" s="216" t="s">
        <v>147</v>
      </c>
    </row>
    <row r="148" spans="2:65" s="1" customFormat="1" ht="31.5" customHeight="1">
      <c r="B148" s="41"/>
      <c r="C148" s="193" t="s">
        <v>340</v>
      </c>
      <c r="D148" s="193" t="s">
        <v>149</v>
      </c>
      <c r="E148" s="194" t="s">
        <v>673</v>
      </c>
      <c r="F148" s="195" t="s">
        <v>674</v>
      </c>
      <c r="G148" s="196" t="s">
        <v>253</v>
      </c>
      <c r="H148" s="197">
        <v>32</v>
      </c>
      <c r="I148" s="198"/>
      <c r="J148" s="199">
        <f>ROUND(I148*H148,2)</f>
        <v>0</v>
      </c>
      <c r="K148" s="195" t="s">
        <v>559</v>
      </c>
      <c r="L148" s="61"/>
      <c r="M148" s="200" t="s">
        <v>22</v>
      </c>
      <c r="N148" s="201" t="s">
        <v>46</v>
      </c>
      <c r="O148" s="42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24" t="s">
        <v>295</v>
      </c>
      <c r="AT148" s="24" t="s">
        <v>149</v>
      </c>
      <c r="AU148" s="24" t="s">
        <v>84</v>
      </c>
      <c r="AY148" s="24" t="s">
        <v>147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24</v>
      </c>
      <c r="BK148" s="204">
        <f>ROUND(I148*H148,2)</f>
        <v>0</v>
      </c>
      <c r="BL148" s="24" t="s">
        <v>295</v>
      </c>
      <c r="BM148" s="24" t="s">
        <v>675</v>
      </c>
    </row>
    <row r="149" spans="2:51" s="11" customFormat="1" ht="13.5">
      <c r="B149" s="205"/>
      <c r="C149" s="206"/>
      <c r="D149" s="207" t="s">
        <v>156</v>
      </c>
      <c r="E149" s="208" t="s">
        <v>22</v>
      </c>
      <c r="F149" s="209" t="s">
        <v>331</v>
      </c>
      <c r="G149" s="206"/>
      <c r="H149" s="210">
        <v>32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156</v>
      </c>
      <c r="AU149" s="216" t="s">
        <v>84</v>
      </c>
      <c r="AV149" s="11" t="s">
        <v>84</v>
      </c>
      <c r="AW149" s="11" t="s">
        <v>39</v>
      </c>
      <c r="AX149" s="11" t="s">
        <v>24</v>
      </c>
      <c r="AY149" s="216" t="s">
        <v>147</v>
      </c>
    </row>
    <row r="150" spans="2:65" s="1" customFormat="1" ht="22.5" customHeight="1">
      <c r="B150" s="41"/>
      <c r="C150" s="243" t="s">
        <v>344</v>
      </c>
      <c r="D150" s="243" t="s">
        <v>257</v>
      </c>
      <c r="E150" s="244" t="s">
        <v>676</v>
      </c>
      <c r="F150" s="245" t="s">
        <v>677</v>
      </c>
      <c r="G150" s="246" t="s">
        <v>253</v>
      </c>
      <c r="H150" s="247">
        <v>32</v>
      </c>
      <c r="I150" s="248"/>
      <c r="J150" s="249">
        <f>ROUND(I150*H150,2)</f>
        <v>0</v>
      </c>
      <c r="K150" s="245" t="s">
        <v>559</v>
      </c>
      <c r="L150" s="250"/>
      <c r="M150" s="251" t="s">
        <v>22</v>
      </c>
      <c r="N150" s="252" t="s">
        <v>46</v>
      </c>
      <c r="O150" s="42"/>
      <c r="P150" s="202">
        <f>O150*H150</f>
        <v>0</v>
      </c>
      <c r="Q150" s="202">
        <v>0.000158</v>
      </c>
      <c r="R150" s="202">
        <f>Q150*H150</f>
        <v>0.005056</v>
      </c>
      <c r="S150" s="202">
        <v>0</v>
      </c>
      <c r="T150" s="203">
        <f>S150*H150</f>
        <v>0</v>
      </c>
      <c r="AR150" s="24" t="s">
        <v>599</v>
      </c>
      <c r="AT150" s="24" t="s">
        <v>257</v>
      </c>
      <c r="AU150" s="24" t="s">
        <v>84</v>
      </c>
      <c r="AY150" s="24" t="s">
        <v>147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4" t="s">
        <v>24</v>
      </c>
      <c r="BK150" s="204">
        <f>ROUND(I150*H150,2)</f>
        <v>0</v>
      </c>
      <c r="BL150" s="24" t="s">
        <v>599</v>
      </c>
      <c r="BM150" s="24" t="s">
        <v>678</v>
      </c>
    </row>
    <row r="151" spans="2:51" s="11" customFormat="1" ht="13.5">
      <c r="B151" s="205"/>
      <c r="C151" s="206"/>
      <c r="D151" s="207" t="s">
        <v>156</v>
      </c>
      <c r="E151" s="208" t="s">
        <v>22</v>
      </c>
      <c r="F151" s="209" t="s">
        <v>331</v>
      </c>
      <c r="G151" s="206"/>
      <c r="H151" s="210">
        <v>32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156</v>
      </c>
      <c r="AU151" s="216" t="s">
        <v>84</v>
      </c>
      <c r="AV151" s="11" t="s">
        <v>84</v>
      </c>
      <c r="AW151" s="11" t="s">
        <v>39</v>
      </c>
      <c r="AX151" s="11" t="s">
        <v>24</v>
      </c>
      <c r="AY151" s="216" t="s">
        <v>147</v>
      </c>
    </row>
    <row r="152" spans="2:65" s="1" customFormat="1" ht="31.5" customHeight="1">
      <c r="B152" s="41"/>
      <c r="C152" s="193" t="s">
        <v>351</v>
      </c>
      <c r="D152" s="193" t="s">
        <v>149</v>
      </c>
      <c r="E152" s="194" t="s">
        <v>679</v>
      </c>
      <c r="F152" s="195" t="s">
        <v>680</v>
      </c>
      <c r="G152" s="196" t="s">
        <v>253</v>
      </c>
      <c r="H152" s="197">
        <v>21</v>
      </c>
      <c r="I152" s="198"/>
      <c r="J152" s="199">
        <f>ROUND(I152*H152,2)</f>
        <v>0</v>
      </c>
      <c r="K152" s="195" t="s">
        <v>559</v>
      </c>
      <c r="L152" s="61"/>
      <c r="M152" s="200" t="s">
        <v>22</v>
      </c>
      <c r="N152" s="201" t="s">
        <v>46</v>
      </c>
      <c r="O152" s="42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4" t="s">
        <v>295</v>
      </c>
      <c r="AT152" s="24" t="s">
        <v>149</v>
      </c>
      <c r="AU152" s="24" t="s">
        <v>84</v>
      </c>
      <c r="AY152" s="24" t="s">
        <v>147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24</v>
      </c>
      <c r="BK152" s="204">
        <f>ROUND(I152*H152,2)</f>
        <v>0</v>
      </c>
      <c r="BL152" s="24" t="s">
        <v>295</v>
      </c>
      <c r="BM152" s="24" t="s">
        <v>681</v>
      </c>
    </row>
    <row r="153" spans="2:51" s="11" customFormat="1" ht="13.5">
      <c r="B153" s="205"/>
      <c r="C153" s="206"/>
      <c r="D153" s="207" t="s">
        <v>156</v>
      </c>
      <c r="E153" s="208" t="s">
        <v>22</v>
      </c>
      <c r="F153" s="209" t="s">
        <v>9</v>
      </c>
      <c r="G153" s="206"/>
      <c r="H153" s="210">
        <v>21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156</v>
      </c>
      <c r="AU153" s="216" t="s">
        <v>84</v>
      </c>
      <c r="AV153" s="11" t="s">
        <v>84</v>
      </c>
      <c r="AW153" s="11" t="s">
        <v>39</v>
      </c>
      <c r="AX153" s="11" t="s">
        <v>24</v>
      </c>
      <c r="AY153" s="216" t="s">
        <v>147</v>
      </c>
    </row>
    <row r="154" spans="2:65" s="1" customFormat="1" ht="22.5" customHeight="1">
      <c r="B154" s="41"/>
      <c r="C154" s="243" t="s">
        <v>359</v>
      </c>
      <c r="D154" s="243" t="s">
        <v>257</v>
      </c>
      <c r="E154" s="244" t="s">
        <v>682</v>
      </c>
      <c r="F154" s="245" t="s">
        <v>683</v>
      </c>
      <c r="G154" s="246" t="s">
        <v>253</v>
      </c>
      <c r="H154" s="247">
        <v>21</v>
      </c>
      <c r="I154" s="248"/>
      <c r="J154" s="249">
        <f>ROUND(I154*H154,2)</f>
        <v>0</v>
      </c>
      <c r="K154" s="245" t="s">
        <v>559</v>
      </c>
      <c r="L154" s="250"/>
      <c r="M154" s="251" t="s">
        <v>22</v>
      </c>
      <c r="N154" s="252" t="s">
        <v>46</v>
      </c>
      <c r="O154" s="42"/>
      <c r="P154" s="202">
        <f>O154*H154</f>
        <v>0</v>
      </c>
      <c r="Q154" s="202">
        <v>0.000188</v>
      </c>
      <c r="R154" s="202">
        <f>Q154*H154</f>
        <v>0.003948</v>
      </c>
      <c r="S154" s="202">
        <v>0</v>
      </c>
      <c r="T154" s="203">
        <f>S154*H154</f>
        <v>0</v>
      </c>
      <c r="AR154" s="24" t="s">
        <v>599</v>
      </c>
      <c r="AT154" s="24" t="s">
        <v>257</v>
      </c>
      <c r="AU154" s="24" t="s">
        <v>84</v>
      </c>
      <c r="AY154" s="24" t="s">
        <v>147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24</v>
      </c>
      <c r="BK154" s="204">
        <f>ROUND(I154*H154,2)</f>
        <v>0</v>
      </c>
      <c r="BL154" s="24" t="s">
        <v>599</v>
      </c>
      <c r="BM154" s="24" t="s">
        <v>684</v>
      </c>
    </row>
    <row r="155" spans="2:51" s="11" customFormat="1" ht="13.5">
      <c r="B155" s="205"/>
      <c r="C155" s="206"/>
      <c r="D155" s="207" t="s">
        <v>156</v>
      </c>
      <c r="E155" s="208" t="s">
        <v>22</v>
      </c>
      <c r="F155" s="209" t="s">
        <v>9</v>
      </c>
      <c r="G155" s="206"/>
      <c r="H155" s="210">
        <v>21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156</v>
      </c>
      <c r="AU155" s="216" t="s">
        <v>84</v>
      </c>
      <c r="AV155" s="11" t="s">
        <v>84</v>
      </c>
      <c r="AW155" s="11" t="s">
        <v>39</v>
      </c>
      <c r="AX155" s="11" t="s">
        <v>24</v>
      </c>
      <c r="AY155" s="216" t="s">
        <v>147</v>
      </c>
    </row>
    <row r="156" spans="2:65" s="1" customFormat="1" ht="31.5" customHeight="1">
      <c r="B156" s="41"/>
      <c r="C156" s="193" t="s">
        <v>364</v>
      </c>
      <c r="D156" s="193" t="s">
        <v>149</v>
      </c>
      <c r="E156" s="194" t="s">
        <v>685</v>
      </c>
      <c r="F156" s="195" t="s">
        <v>686</v>
      </c>
      <c r="G156" s="196" t="s">
        <v>253</v>
      </c>
      <c r="H156" s="197">
        <v>30</v>
      </c>
      <c r="I156" s="198"/>
      <c r="J156" s="199">
        <f>ROUND(I156*H156,2)</f>
        <v>0</v>
      </c>
      <c r="K156" s="195" t="s">
        <v>559</v>
      </c>
      <c r="L156" s="61"/>
      <c r="M156" s="200" t="s">
        <v>22</v>
      </c>
      <c r="N156" s="201" t="s">
        <v>46</v>
      </c>
      <c r="O156" s="4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4" t="s">
        <v>295</v>
      </c>
      <c r="AT156" s="24" t="s">
        <v>149</v>
      </c>
      <c r="AU156" s="24" t="s">
        <v>84</v>
      </c>
      <c r="AY156" s="24" t="s">
        <v>147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24</v>
      </c>
      <c r="BK156" s="204">
        <f>ROUND(I156*H156,2)</f>
        <v>0</v>
      </c>
      <c r="BL156" s="24" t="s">
        <v>295</v>
      </c>
      <c r="BM156" s="24" t="s">
        <v>687</v>
      </c>
    </row>
    <row r="157" spans="2:51" s="11" customFormat="1" ht="13.5">
      <c r="B157" s="205"/>
      <c r="C157" s="206"/>
      <c r="D157" s="207" t="s">
        <v>156</v>
      </c>
      <c r="E157" s="208" t="s">
        <v>22</v>
      </c>
      <c r="F157" s="209" t="s">
        <v>317</v>
      </c>
      <c r="G157" s="206"/>
      <c r="H157" s="210">
        <v>30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156</v>
      </c>
      <c r="AU157" s="216" t="s">
        <v>84</v>
      </c>
      <c r="AV157" s="11" t="s">
        <v>84</v>
      </c>
      <c r="AW157" s="11" t="s">
        <v>39</v>
      </c>
      <c r="AX157" s="11" t="s">
        <v>24</v>
      </c>
      <c r="AY157" s="216" t="s">
        <v>147</v>
      </c>
    </row>
    <row r="158" spans="2:65" s="1" customFormat="1" ht="22.5" customHeight="1">
      <c r="B158" s="41"/>
      <c r="C158" s="243" t="s">
        <v>373</v>
      </c>
      <c r="D158" s="243" t="s">
        <v>257</v>
      </c>
      <c r="E158" s="244" t="s">
        <v>688</v>
      </c>
      <c r="F158" s="245" t="s">
        <v>689</v>
      </c>
      <c r="G158" s="246" t="s">
        <v>253</v>
      </c>
      <c r="H158" s="247">
        <v>30</v>
      </c>
      <c r="I158" s="248"/>
      <c r="J158" s="249">
        <f>ROUND(I158*H158,2)</f>
        <v>0</v>
      </c>
      <c r="K158" s="245" t="s">
        <v>559</v>
      </c>
      <c r="L158" s="250"/>
      <c r="M158" s="251" t="s">
        <v>22</v>
      </c>
      <c r="N158" s="252" t="s">
        <v>46</v>
      </c>
      <c r="O158" s="42"/>
      <c r="P158" s="202">
        <f>O158*H158</f>
        <v>0</v>
      </c>
      <c r="Q158" s="202">
        <v>0.000308</v>
      </c>
      <c r="R158" s="202">
        <f>Q158*H158</f>
        <v>0.00924</v>
      </c>
      <c r="S158" s="202">
        <v>0</v>
      </c>
      <c r="T158" s="203">
        <f>S158*H158</f>
        <v>0</v>
      </c>
      <c r="AR158" s="24" t="s">
        <v>599</v>
      </c>
      <c r="AT158" s="24" t="s">
        <v>257</v>
      </c>
      <c r="AU158" s="24" t="s">
        <v>84</v>
      </c>
      <c r="AY158" s="24" t="s">
        <v>147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24</v>
      </c>
      <c r="BK158" s="204">
        <f>ROUND(I158*H158,2)</f>
        <v>0</v>
      </c>
      <c r="BL158" s="24" t="s">
        <v>599</v>
      </c>
      <c r="BM158" s="24" t="s">
        <v>690</v>
      </c>
    </row>
    <row r="159" spans="2:51" s="11" customFormat="1" ht="13.5">
      <c r="B159" s="205"/>
      <c r="C159" s="206"/>
      <c r="D159" s="207" t="s">
        <v>156</v>
      </c>
      <c r="E159" s="208" t="s">
        <v>22</v>
      </c>
      <c r="F159" s="209" t="s">
        <v>317</v>
      </c>
      <c r="G159" s="206"/>
      <c r="H159" s="210">
        <v>30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156</v>
      </c>
      <c r="AU159" s="216" t="s">
        <v>84</v>
      </c>
      <c r="AV159" s="11" t="s">
        <v>84</v>
      </c>
      <c r="AW159" s="11" t="s">
        <v>39</v>
      </c>
      <c r="AX159" s="11" t="s">
        <v>24</v>
      </c>
      <c r="AY159" s="216" t="s">
        <v>147</v>
      </c>
    </row>
    <row r="160" spans="2:65" s="1" customFormat="1" ht="31.5" customHeight="1">
      <c r="B160" s="41"/>
      <c r="C160" s="193" t="s">
        <v>377</v>
      </c>
      <c r="D160" s="193" t="s">
        <v>149</v>
      </c>
      <c r="E160" s="194" t="s">
        <v>691</v>
      </c>
      <c r="F160" s="195" t="s">
        <v>692</v>
      </c>
      <c r="G160" s="196" t="s">
        <v>253</v>
      </c>
      <c r="H160" s="197">
        <v>18</v>
      </c>
      <c r="I160" s="198"/>
      <c r="J160" s="199">
        <f>ROUND(I160*H160,2)</f>
        <v>0</v>
      </c>
      <c r="K160" s="195" t="s">
        <v>559</v>
      </c>
      <c r="L160" s="61"/>
      <c r="M160" s="200" t="s">
        <v>22</v>
      </c>
      <c r="N160" s="201" t="s">
        <v>46</v>
      </c>
      <c r="O160" s="42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24" t="s">
        <v>295</v>
      </c>
      <c r="AT160" s="24" t="s">
        <v>149</v>
      </c>
      <c r="AU160" s="24" t="s">
        <v>84</v>
      </c>
      <c r="AY160" s="24" t="s">
        <v>147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4" t="s">
        <v>24</v>
      </c>
      <c r="BK160" s="204">
        <f>ROUND(I160*H160,2)</f>
        <v>0</v>
      </c>
      <c r="BL160" s="24" t="s">
        <v>295</v>
      </c>
      <c r="BM160" s="24" t="s">
        <v>693</v>
      </c>
    </row>
    <row r="161" spans="2:51" s="11" customFormat="1" ht="13.5">
      <c r="B161" s="205"/>
      <c r="C161" s="206"/>
      <c r="D161" s="207" t="s">
        <v>156</v>
      </c>
      <c r="E161" s="208" t="s">
        <v>22</v>
      </c>
      <c r="F161" s="209" t="s">
        <v>244</v>
      </c>
      <c r="G161" s="206"/>
      <c r="H161" s="210">
        <v>18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156</v>
      </c>
      <c r="AU161" s="216" t="s">
        <v>84</v>
      </c>
      <c r="AV161" s="11" t="s">
        <v>84</v>
      </c>
      <c r="AW161" s="11" t="s">
        <v>39</v>
      </c>
      <c r="AX161" s="11" t="s">
        <v>24</v>
      </c>
      <c r="AY161" s="216" t="s">
        <v>147</v>
      </c>
    </row>
    <row r="162" spans="2:65" s="1" customFormat="1" ht="22.5" customHeight="1">
      <c r="B162" s="41"/>
      <c r="C162" s="243" t="s">
        <v>382</v>
      </c>
      <c r="D162" s="243" t="s">
        <v>257</v>
      </c>
      <c r="E162" s="244" t="s">
        <v>694</v>
      </c>
      <c r="F162" s="245" t="s">
        <v>695</v>
      </c>
      <c r="G162" s="246" t="s">
        <v>253</v>
      </c>
      <c r="H162" s="247">
        <v>18</v>
      </c>
      <c r="I162" s="248"/>
      <c r="J162" s="249">
        <f>ROUND(I162*H162,2)</f>
        <v>0</v>
      </c>
      <c r="K162" s="245" t="s">
        <v>559</v>
      </c>
      <c r="L162" s="250"/>
      <c r="M162" s="251" t="s">
        <v>22</v>
      </c>
      <c r="N162" s="252" t="s">
        <v>46</v>
      </c>
      <c r="O162" s="42"/>
      <c r="P162" s="202">
        <f>O162*H162</f>
        <v>0</v>
      </c>
      <c r="Q162" s="202">
        <v>0.000176</v>
      </c>
      <c r="R162" s="202">
        <f>Q162*H162</f>
        <v>0.003168</v>
      </c>
      <c r="S162" s="202">
        <v>0</v>
      </c>
      <c r="T162" s="203">
        <f>S162*H162</f>
        <v>0</v>
      </c>
      <c r="AR162" s="24" t="s">
        <v>599</v>
      </c>
      <c r="AT162" s="24" t="s">
        <v>257</v>
      </c>
      <c r="AU162" s="24" t="s">
        <v>84</v>
      </c>
      <c r="AY162" s="24" t="s">
        <v>147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4" t="s">
        <v>24</v>
      </c>
      <c r="BK162" s="204">
        <f>ROUND(I162*H162,2)</f>
        <v>0</v>
      </c>
      <c r="BL162" s="24" t="s">
        <v>599</v>
      </c>
      <c r="BM162" s="24" t="s">
        <v>696</v>
      </c>
    </row>
    <row r="163" spans="2:51" s="11" customFormat="1" ht="13.5">
      <c r="B163" s="205"/>
      <c r="C163" s="206"/>
      <c r="D163" s="207" t="s">
        <v>156</v>
      </c>
      <c r="E163" s="208" t="s">
        <v>22</v>
      </c>
      <c r="F163" s="209" t="s">
        <v>244</v>
      </c>
      <c r="G163" s="206"/>
      <c r="H163" s="210">
        <v>18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156</v>
      </c>
      <c r="AU163" s="216" t="s">
        <v>84</v>
      </c>
      <c r="AV163" s="11" t="s">
        <v>84</v>
      </c>
      <c r="AW163" s="11" t="s">
        <v>39</v>
      </c>
      <c r="AX163" s="11" t="s">
        <v>24</v>
      </c>
      <c r="AY163" s="216" t="s">
        <v>147</v>
      </c>
    </row>
    <row r="164" spans="2:65" s="1" customFormat="1" ht="44.25" customHeight="1">
      <c r="B164" s="41"/>
      <c r="C164" s="193" t="s">
        <v>386</v>
      </c>
      <c r="D164" s="193" t="s">
        <v>149</v>
      </c>
      <c r="E164" s="194" t="s">
        <v>697</v>
      </c>
      <c r="F164" s="195" t="s">
        <v>698</v>
      </c>
      <c r="G164" s="196" t="s">
        <v>260</v>
      </c>
      <c r="H164" s="197">
        <v>1</v>
      </c>
      <c r="I164" s="198"/>
      <c r="J164" s="199">
        <f>ROUND(I164*H164,2)</f>
        <v>0</v>
      </c>
      <c r="K164" s="195" t="s">
        <v>559</v>
      </c>
      <c r="L164" s="61"/>
      <c r="M164" s="200" t="s">
        <v>22</v>
      </c>
      <c r="N164" s="201" t="s">
        <v>46</v>
      </c>
      <c r="O164" s="4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4" t="s">
        <v>295</v>
      </c>
      <c r="AT164" s="24" t="s">
        <v>149</v>
      </c>
      <c r="AU164" s="24" t="s">
        <v>84</v>
      </c>
      <c r="AY164" s="24" t="s">
        <v>147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4" t="s">
        <v>24</v>
      </c>
      <c r="BK164" s="204">
        <f>ROUND(I164*H164,2)</f>
        <v>0</v>
      </c>
      <c r="BL164" s="24" t="s">
        <v>295</v>
      </c>
      <c r="BM164" s="24" t="s">
        <v>699</v>
      </c>
    </row>
    <row r="165" spans="2:51" s="11" customFormat="1" ht="13.5">
      <c r="B165" s="205"/>
      <c r="C165" s="206"/>
      <c r="D165" s="207" t="s">
        <v>156</v>
      </c>
      <c r="E165" s="208" t="s">
        <v>22</v>
      </c>
      <c r="F165" s="209" t="s">
        <v>24</v>
      </c>
      <c r="G165" s="206"/>
      <c r="H165" s="210">
        <v>1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156</v>
      </c>
      <c r="AU165" s="216" t="s">
        <v>84</v>
      </c>
      <c r="AV165" s="11" t="s">
        <v>84</v>
      </c>
      <c r="AW165" s="11" t="s">
        <v>39</v>
      </c>
      <c r="AX165" s="11" t="s">
        <v>24</v>
      </c>
      <c r="AY165" s="216" t="s">
        <v>147</v>
      </c>
    </row>
    <row r="166" spans="2:65" s="1" customFormat="1" ht="22.5" customHeight="1">
      <c r="B166" s="41"/>
      <c r="C166" s="243" t="s">
        <v>392</v>
      </c>
      <c r="D166" s="243" t="s">
        <v>257</v>
      </c>
      <c r="E166" s="244" t="s">
        <v>700</v>
      </c>
      <c r="F166" s="245" t="s">
        <v>701</v>
      </c>
      <c r="G166" s="246" t="s">
        <v>260</v>
      </c>
      <c r="H166" s="247">
        <v>1</v>
      </c>
      <c r="I166" s="248"/>
      <c r="J166" s="249">
        <f>ROUND(I166*H166,2)</f>
        <v>0</v>
      </c>
      <c r="K166" s="245" t="s">
        <v>559</v>
      </c>
      <c r="L166" s="250"/>
      <c r="M166" s="251" t="s">
        <v>22</v>
      </c>
      <c r="N166" s="252" t="s">
        <v>46</v>
      </c>
      <c r="O166" s="42"/>
      <c r="P166" s="202">
        <f>O166*H166</f>
        <v>0</v>
      </c>
      <c r="Q166" s="202">
        <v>0.000226</v>
      </c>
      <c r="R166" s="202">
        <f>Q166*H166</f>
        <v>0.000226</v>
      </c>
      <c r="S166" s="202">
        <v>0</v>
      </c>
      <c r="T166" s="203">
        <f>S166*H166</f>
        <v>0</v>
      </c>
      <c r="AR166" s="24" t="s">
        <v>599</v>
      </c>
      <c r="AT166" s="24" t="s">
        <v>257</v>
      </c>
      <c r="AU166" s="24" t="s">
        <v>84</v>
      </c>
      <c r="AY166" s="24" t="s">
        <v>147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24</v>
      </c>
      <c r="BK166" s="204">
        <f>ROUND(I166*H166,2)</f>
        <v>0</v>
      </c>
      <c r="BL166" s="24" t="s">
        <v>599</v>
      </c>
      <c r="BM166" s="24" t="s">
        <v>702</v>
      </c>
    </row>
    <row r="167" spans="2:51" s="11" customFormat="1" ht="13.5">
      <c r="B167" s="205"/>
      <c r="C167" s="206"/>
      <c r="D167" s="207" t="s">
        <v>156</v>
      </c>
      <c r="E167" s="208" t="s">
        <v>22</v>
      </c>
      <c r="F167" s="209" t="s">
        <v>24</v>
      </c>
      <c r="G167" s="206"/>
      <c r="H167" s="210">
        <v>1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156</v>
      </c>
      <c r="AU167" s="216" t="s">
        <v>84</v>
      </c>
      <c r="AV167" s="11" t="s">
        <v>84</v>
      </c>
      <c r="AW167" s="11" t="s">
        <v>39</v>
      </c>
      <c r="AX167" s="11" t="s">
        <v>24</v>
      </c>
      <c r="AY167" s="216" t="s">
        <v>147</v>
      </c>
    </row>
    <row r="168" spans="2:65" s="1" customFormat="1" ht="31.5" customHeight="1">
      <c r="B168" s="41"/>
      <c r="C168" s="193" t="s">
        <v>400</v>
      </c>
      <c r="D168" s="193" t="s">
        <v>149</v>
      </c>
      <c r="E168" s="194" t="s">
        <v>703</v>
      </c>
      <c r="F168" s="195" t="s">
        <v>704</v>
      </c>
      <c r="G168" s="196" t="s">
        <v>260</v>
      </c>
      <c r="H168" s="197">
        <v>1</v>
      </c>
      <c r="I168" s="198"/>
      <c r="J168" s="199">
        <f>ROUND(I168*H168,2)</f>
        <v>0</v>
      </c>
      <c r="K168" s="195" t="s">
        <v>559</v>
      </c>
      <c r="L168" s="61"/>
      <c r="M168" s="200" t="s">
        <v>22</v>
      </c>
      <c r="N168" s="201" t="s">
        <v>46</v>
      </c>
      <c r="O168" s="42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AR168" s="24" t="s">
        <v>295</v>
      </c>
      <c r="AT168" s="24" t="s">
        <v>149</v>
      </c>
      <c r="AU168" s="24" t="s">
        <v>84</v>
      </c>
      <c r="AY168" s="24" t="s">
        <v>147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24</v>
      </c>
      <c r="BK168" s="204">
        <f>ROUND(I168*H168,2)</f>
        <v>0</v>
      </c>
      <c r="BL168" s="24" t="s">
        <v>295</v>
      </c>
      <c r="BM168" s="24" t="s">
        <v>705</v>
      </c>
    </row>
    <row r="169" spans="2:51" s="11" customFormat="1" ht="13.5">
      <c r="B169" s="205"/>
      <c r="C169" s="206"/>
      <c r="D169" s="207" t="s">
        <v>156</v>
      </c>
      <c r="E169" s="208" t="s">
        <v>22</v>
      </c>
      <c r="F169" s="209" t="s">
        <v>24</v>
      </c>
      <c r="G169" s="206"/>
      <c r="H169" s="210">
        <v>1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156</v>
      </c>
      <c r="AU169" s="216" t="s">
        <v>84</v>
      </c>
      <c r="AV169" s="11" t="s">
        <v>84</v>
      </c>
      <c r="AW169" s="11" t="s">
        <v>39</v>
      </c>
      <c r="AX169" s="11" t="s">
        <v>24</v>
      </c>
      <c r="AY169" s="216" t="s">
        <v>147</v>
      </c>
    </row>
    <row r="170" spans="2:65" s="1" customFormat="1" ht="22.5" customHeight="1">
      <c r="B170" s="41"/>
      <c r="C170" s="243" t="s">
        <v>404</v>
      </c>
      <c r="D170" s="243" t="s">
        <v>257</v>
      </c>
      <c r="E170" s="244" t="s">
        <v>706</v>
      </c>
      <c r="F170" s="245" t="s">
        <v>707</v>
      </c>
      <c r="G170" s="246" t="s">
        <v>260</v>
      </c>
      <c r="H170" s="247">
        <v>1</v>
      </c>
      <c r="I170" s="248"/>
      <c r="J170" s="249">
        <f>ROUND(I170*H170,2)</f>
        <v>0</v>
      </c>
      <c r="K170" s="245" t="s">
        <v>22</v>
      </c>
      <c r="L170" s="250"/>
      <c r="M170" s="251" t="s">
        <v>22</v>
      </c>
      <c r="N170" s="252" t="s">
        <v>46</v>
      </c>
      <c r="O170" s="42"/>
      <c r="P170" s="202">
        <f>O170*H170</f>
        <v>0</v>
      </c>
      <c r="Q170" s="202">
        <v>0.00035</v>
      </c>
      <c r="R170" s="202">
        <f>Q170*H170</f>
        <v>0.00035</v>
      </c>
      <c r="S170" s="202">
        <v>0</v>
      </c>
      <c r="T170" s="203">
        <f>S170*H170</f>
        <v>0</v>
      </c>
      <c r="AR170" s="24" t="s">
        <v>599</v>
      </c>
      <c r="AT170" s="24" t="s">
        <v>257</v>
      </c>
      <c r="AU170" s="24" t="s">
        <v>84</v>
      </c>
      <c r="AY170" s="24" t="s">
        <v>147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4" t="s">
        <v>24</v>
      </c>
      <c r="BK170" s="204">
        <f>ROUND(I170*H170,2)</f>
        <v>0</v>
      </c>
      <c r="BL170" s="24" t="s">
        <v>599</v>
      </c>
      <c r="BM170" s="24" t="s">
        <v>708</v>
      </c>
    </row>
    <row r="171" spans="2:51" s="11" customFormat="1" ht="13.5">
      <c r="B171" s="205"/>
      <c r="C171" s="206"/>
      <c r="D171" s="207" t="s">
        <v>156</v>
      </c>
      <c r="E171" s="208" t="s">
        <v>22</v>
      </c>
      <c r="F171" s="209" t="s">
        <v>24</v>
      </c>
      <c r="G171" s="206"/>
      <c r="H171" s="210">
        <v>1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156</v>
      </c>
      <c r="AU171" s="216" t="s">
        <v>84</v>
      </c>
      <c r="AV171" s="11" t="s">
        <v>84</v>
      </c>
      <c r="AW171" s="11" t="s">
        <v>39</v>
      </c>
      <c r="AX171" s="11" t="s">
        <v>24</v>
      </c>
      <c r="AY171" s="216" t="s">
        <v>147</v>
      </c>
    </row>
    <row r="172" spans="2:65" s="1" customFormat="1" ht="44.25" customHeight="1">
      <c r="B172" s="41"/>
      <c r="C172" s="193" t="s">
        <v>410</v>
      </c>
      <c r="D172" s="193" t="s">
        <v>149</v>
      </c>
      <c r="E172" s="194" t="s">
        <v>709</v>
      </c>
      <c r="F172" s="195" t="s">
        <v>710</v>
      </c>
      <c r="G172" s="196" t="s">
        <v>253</v>
      </c>
      <c r="H172" s="197">
        <v>15</v>
      </c>
      <c r="I172" s="198"/>
      <c r="J172" s="199">
        <f>ROUND(I172*H172,2)</f>
        <v>0</v>
      </c>
      <c r="K172" s="195" t="s">
        <v>559</v>
      </c>
      <c r="L172" s="61"/>
      <c r="M172" s="200" t="s">
        <v>22</v>
      </c>
      <c r="N172" s="201" t="s">
        <v>46</v>
      </c>
      <c r="O172" s="42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AR172" s="24" t="s">
        <v>295</v>
      </c>
      <c r="AT172" s="24" t="s">
        <v>149</v>
      </c>
      <c r="AU172" s="24" t="s">
        <v>84</v>
      </c>
      <c r="AY172" s="24" t="s">
        <v>147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4" t="s">
        <v>24</v>
      </c>
      <c r="BK172" s="204">
        <f>ROUND(I172*H172,2)</f>
        <v>0</v>
      </c>
      <c r="BL172" s="24" t="s">
        <v>295</v>
      </c>
      <c r="BM172" s="24" t="s">
        <v>711</v>
      </c>
    </row>
    <row r="173" spans="2:51" s="11" customFormat="1" ht="13.5">
      <c r="B173" s="205"/>
      <c r="C173" s="206"/>
      <c r="D173" s="207" t="s">
        <v>156</v>
      </c>
      <c r="E173" s="208" t="s">
        <v>22</v>
      </c>
      <c r="F173" s="209" t="s">
        <v>10</v>
      </c>
      <c r="G173" s="206"/>
      <c r="H173" s="210">
        <v>15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156</v>
      </c>
      <c r="AU173" s="216" t="s">
        <v>84</v>
      </c>
      <c r="AV173" s="11" t="s">
        <v>84</v>
      </c>
      <c r="AW173" s="11" t="s">
        <v>39</v>
      </c>
      <c r="AX173" s="11" t="s">
        <v>24</v>
      </c>
      <c r="AY173" s="216" t="s">
        <v>147</v>
      </c>
    </row>
    <row r="174" spans="2:65" s="1" customFormat="1" ht="22.5" customHeight="1">
      <c r="B174" s="41"/>
      <c r="C174" s="243" t="s">
        <v>414</v>
      </c>
      <c r="D174" s="243" t="s">
        <v>257</v>
      </c>
      <c r="E174" s="244" t="s">
        <v>712</v>
      </c>
      <c r="F174" s="245" t="s">
        <v>713</v>
      </c>
      <c r="G174" s="246" t="s">
        <v>253</v>
      </c>
      <c r="H174" s="247">
        <v>15</v>
      </c>
      <c r="I174" s="248"/>
      <c r="J174" s="249">
        <f>ROUND(I174*H174,2)</f>
        <v>0</v>
      </c>
      <c r="K174" s="245" t="s">
        <v>559</v>
      </c>
      <c r="L174" s="250"/>
      <c r="M174" s="251" t="s">
        <v>22</v>
      </c>
      <c r="N174" s="252" t="s">
        <v>46</v>
      </c>
      <c r="O174" s="42"/>
      <c r="P174" s="202">
        <f>O174*H174</f>
        <v>0</v>
      </c>
      <c r="Q174" s="202">
        <v>0.00019</v>
      </c>
      <c r="R174" s="202">
        <f>Q174*H174</f>
        <v>0.00285</v>
      </c>
      <c r="S174" s="202">
        <v>0</v>
      </c>
      <c r="T174" s="203">
        <f>S174*H174</f>
        <v>0</v>
      </c>
      <c r="AR174" s="24" t="s">
        <v>599</v>
      </c>
      <c r="AT174" s="24" t="s">
        <v>257</v>
      </c>
      <c r="AU174" s="24" t="s">
        <v>84</v>
      </c>
      <c r="AY174" s="24" t="s">
        <v>147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24</v>
      </c>
      <c r="BK174" s="204">
        <f>ROUND(I174*H174,2)</f>
        <v>0</v>
      </c>
      <c r="BL174" s="24" t="s">
        <v>599</v>
      </c>
      <c r="BM174" s="24" t="s">
        <v>714</v>
      </c>
    </row>
    <row r="175" spans="2:51" s="11" customFormat="1" ht="13.5">
      <c r="B175" s="205"/>
      <c r="C175" s="206"/>
      <c r="D175" s="207" t="s">
        <v>156</v>
      </c>
      <c r="E175" s="208" t="s">
        <v>22</v>
      </c>
      <c r="F175" s="209" t="s">
        <v>10</v>
      </c>
      <c r="G175" s="206"/>
      <c r="H175" s="210">
        <v>15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156</v>
      </c>
      <c r="AU175" s="216" t="s">
        <v>84</v>
      </c>
      <c r="AV175" s="11" t="s">
        <v>84</v>
      </c>
      <c r="AW175" s="11" t="s">
        <v>39</v>
      </c>
      <c r="AX175" s="11" t="s">
        <v>24</v>
      </c>
      <c r="AY175" s="216" t="s">
        <v>147</v>
      </c>
    </row>
    <row r="176" spans="2:65" s="1" customFormat="1" ht="31.5" customHeight="1">
      <c r="B176" s="41"/>
      <c r="C176" s="193" t="s">
        <v>418</v>
      </c>
      <c r="D176" s="193" t="s">
        <v>149</v>
      </c>
      <c r="E176" s="194" t="s">
        <v>715</v>
      </c>
      <c r="F176" s="195" t="s">
        <v>716</v>
      </c>
      <c r="G176" s="196" t="s">
        <v>253</v>
      </c>
      <c r="H176" s="197">
        <v>196</v>
      </c>
      <c r="I176" s="198"/>
      <c r="J176" s="199">
        <f>ROUND(I176*H176,2)</f>
        <v>0</v>
      </c>
      <c r="K176" s="195" t="s">
        <v>559</v>
      </c>
      <c r="L176" s="61"/>
      <c r="M176" s="200" t="s">
        <v>22</v>
      </c>
      <c r="N176" s="201" t="s">
        <v>46</v>
      </c>
      <c r="O176" s="4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4" t="s">
        <v>295</v>
      </c>
      <c r="AT176" s="24" t="s">
        <v>149</v>
      </c>
      <c r="AU176" s="24" t="s">
        <v>84</v>
      </c>
      <c r="AY176" s="24" t="s">
        <v>147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24</v>
      </c>
      <c r="BK176" s="204">
        <f>ROUND(I176*H176,2)</f>
        <v>0</v>
      </c>
      <c r="BL176" s="24" t="s">
        <v>295</v>
      </c>
      <c r="BM176" s="24" t="s">
        <v>717</v>
      </c>
    </row>
    <row r="177" spans="2:51" s="11" customFormat="1" ht="13.5">
      <c r="B177" s="205"/>
      <c r="C177" s="206"/>
      <c r="D177" s="207" t="s">
        <v>156</v>
      </c>
      <c r="E177" s="208" t="s">
        <v>22</v>
      </c>
      <c r="F177" s="209" t="s">
        <v>718</v>
      </c>
      <c r="G177" s="206"/>
      <c r="H177" s="210">
        <v>196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156</v>
      </c>
      <c r="AU177" s="216" t="s">
        <v>84</v>
      </c>
      <c r="AV177" s="11" t="s">
        <v>84</v>
      </c>
      <c r="AW177" s="11" t="s">
        <v>39</v>
      </c>
      <c r="AX177" s="11" t="s">
        <v>24</v>
      </c>
      <c r="AY177" s="216" t="s">
        <v>147</v>
      </c>
    </row>
    <row r="178" spans="2:65" s="1" customFormat="1" ht="22.5" customHeight="1">
      <c r="B178" s="41"/>
      <c r="C178" s="243" t="s">
        <v>422</v>
      </c>
      <c r="D178" s="243" t="s">
        <v>257</v>
      </c>
      <c r="E178" s="244" t="s">
        <v>719</v>
      </c>
      <c r="F178" s="245" t="s">
        <v>720</v>
      </c>
      <c r="G178" s="246" t="s">
        <v>362</v>
      </c>
      <c r="H178" s="247">
        <v>186.2</v>
      </c>
      <c r="I178" s="248"/>
      <c r="J178" s="249">
        <f>ROUND(I178*H178,2)</f>
        <v>0</v>
      </c>
      <c r="K178" s="245" t="s">
        <v>559</v>
      </c>
      <c r="L178" s="250"/>
      <c r="M178" s="251" t="s">
        <v>22</v>
      </c>
      <c r="N178" s="252" t="s">
        <v>46</v>
      </c>
      <c r="O178" s="42"/>
      <c r="P178" s="202">
        <f>O178*H178</f>
        <v>0</v>
      </c>
      <c r="Q178" s="202">
        <v>0.001</v>
      </c>
      <c r="R178" s="202">
        <f>Q178*H178</f>
        <v>0.1862</v>
      </c>
      <c r="S178" s="202">
        <v>0</v>
      </c>
      <c r="T178" s="203">
        <f>S178*H178</f>
        <v>0</v>
      </c>
      <c r="AR178" s="24" t="s">
        <v>599</v>
      </c>
      <c r="AT178" s="24" t="s">
        <v>257</v>
      </c>
      <c r="AU178" s="24" t="s">
        <v>84</v>
      </c>
      <c r="AY178" s="24" t="s">
        <v>147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24</v>
      </c>
      <c r="BK178" s="204">
        <f>ROUND(I178*H178,2)</f>
        <v>0</v>
      </c>
      <c r="BL178" s="24" t="s">
        <v>599</v>
      </c>
      <c r="BM178" s="24" t="s">
        <v>721</v>
      </c>
    </row>
    <row r="179" spans="2:51" s="11" customFormat="1" ht="13.5">
      <c r="B179" s="205"/>
      <c r="C179" s="206"/>
      <c r="D179" s="207" t="s">
        <v>156</v>
      </c>
      <c r="E179" s="208" t="s">
        <v>22</v>
      </c>
      <c r="F179" s="209" t="s">
        <v>722</v>
      </c>
      <c r="G179" s="206"/>
      <c r="H179" s="210">
        <v>186.2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156</v>
      </c>
      <c r="AU179" s="216" t="s">
        <v>84</v>
      </c>
      <c r="AV179" s="11" t="s">
        <v>84</v>
      </c>
      <c r="AW179" s="11" t="s">
        <v>39</v>
      </c>
      <c r="AX179" s="11" t="s">
        <v>24</v>
      </c>
      <c r="AY179" s="216" t="s">
        <v>147</v>
      </c>
    </row>
    <row r="180" spans="2:65" s="1" customFormat="1" ht="31.5" customHeight="1">
      <c r="B180" s="41"/>
      <c r="C180" s="193" t="s">
        <v>426</v>
      </c>
      <c r="D180" s="193" t="s">
        <v>149</v>
      </c>
      <c r="E180" s="194" t="s">
        <v>723</v>
      </c>
      <c r="F180" s="195" t="s">
        <v>724</v>
      </c>
      <c r="G180" s="196" t="s">
        <v>253</v>
      </c>
      <c r="H180" s="197">
        <v>21</v>
      </c>
      <c r="I180" s="198"/>
      <c r="J180" s="199">
        <f>ROUND(I180*H180,2)</f>
        <v>0</v>
      </c>
      <c r="K180" s="195" t="s">
        <v>559</v>
      </c>
      <c r="L180" s="61"/>
      <c r="M180" s="200" t="s">
        <v>22</v>
      </c>
      <c r="N180" s="201" t="s">
        <v>46</v>
      </c>
      <c r="O180" s="42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AR180" s="24" t="s">
        <v>295</v>
      </c>
      <c r="AT180" s="24" t="s">
        <v>149</v>
      </c>
      <c r="AU180" s="24" t="s">
        <v>84</v>
      </c>
      <c r="AY180" s="24" t="s">
        <v>147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4" t="s">
        <v>24</v>
      </c>
      <c r="BK180" s="204">
        <f>ROUND(I180*H180,2)</f>
        <v>0</v>
      </c>
      <c r="BL180" s="24" t="s">
        <v>295</v>
      </c>
      <c r="BM180" s="24" t="s">
        <v>725</v>
      </c>
    </row>
    <row r="181" spans="2:51" s="11" customFormat="1" ht="13.5">
      <c r="B181" s="205"/>
      <c r="C181" s="206"/>
      <c r="D181" s="207" t="s">
        <v>156</v>
      </c>
      <c r="E181" s="208" t="s">
        <v>22</v>
      </c>
      <c r="F181" s="209" t="s">
        <v>9</v>
      </c>
      <c r="G181" s="206"/>
      <c r="H181" s="210">
        <v>21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156</v>
      </c>
      <c r="AU181" s="216" t="s">
        <v>84</v>
      </c>
      <c r="AV181" s="11" t="s">
        <v>84</v>
      </c>
      <c r="AW181" s="11" t="s">
        <v>39</v>
      </c>
      <c r="AX181" s="11" t="s">
        <v>24</v>
      </c>
      <c r="AY181" s="216" t="s">
        <v>147</v>
      </c>
    </row>
    <row r="182" spans="2:65" s="1" customFormat="1" ht="22.5" customHeight="1">
      <c r="B182" s="41"/>
      <c r="C182" s="243" t="s">
        <v>430</v>
      </c>
      <c r="D182" s="243" t="s">
        <v>257</v>
      </c>
      <c r="E182" s="244" t="s">
        <v>726</v>
      </c>
      <c r="F182" s="245" t="s">
        <v>727</v>
      </c>
      <c r="G182" s="246" t="s">
        <v>362</v>
      </c>
      <c r="H182" s="247">
        <v>8.4</v>
      </c>
      <c r="I182" s="248"/>
      <c r="J182" s="249">
        <f>ROUND(I182*H182,2)</f>
        <v>0</v>
      </c>
      <c r="K182" s="245" t="s">
        <v>559</v>
      </c>
      <c r="L182" s="250"/>
      <c r="M182" s="251" t="s">
        <v>22</v>
      </c>
      <c r="N182" s="252" t="s">
        <v>46</v>
      </c>
      <c r="O182" s="42"/>
      <c r="P182" s="202">
        <f>O182*H182</f>
        <v>0</v>
      </c>
      <c r="Q182" s="202">
        <v>0.001</v>
      </c>
      <c r="R182" s="202">
        <f>Q182*H182</f>
        <v>0.008400000000000001</v>
      </c>
      <c r="S182" s="202">
        <v>0</v>
      </c>
      <c r="T182" s="203">
        <f>S182*H182</f>
        <v>0</v>
      </c>
      <c r="AR182" s="24" t="s">
        <v>599</v>
      </c>
      <c r="AT182" s="24" t="s">
        <v>257</v>
      </c>
      <c r="AU182" s="24" t="s">
        <v>84</v>
      </c>
      <c r="AY182" s="24" t="s">
        <v>147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4" t="s">
        <v>24</v>
      </c>
      <c r="BK182" s="204">
        <f>ROUND(I182*H182,2)</f>
        <v>0</v>
      </c>
      <c r="BL182" s="24" t="s">
        <v>599</v>
      </c>
      <c r="BM182" s="24" t="s">
        <v>728</v>
      </c>
    </row>
    <row r="183" spans="2:51" s="11" customFormat="1" ht="13.5">
      <c r="B183" s="205"/>
      <c r="C183" s="206"/>
      <c r="D183" s="207" t="s">
        <v>156</v>
      </c>
      <c r="E183" s="208" t="s">
        <v>22</v>
      </c>
      <c r="F183" s="209" t="s">
        <v>729</v>
      </c>
      <c r="G183" s="206"/>
      <c r="H183" s="210">
        <v>8.4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156</v>
      </c>
      <c r="AU183" s="216" t="s">
        <v>84</v>
      </c>
      <c r="AV183" s="11" t="s">
        <v>84</v>
      </c>
      <c r="AW183" s="11" t="s">
        <v>39</v>
      </c>
      <c r="AX183" s="11" t="s">
        <v>24</v>
      </c>
      <c r="AY183" s="216" t="s">
        <v>147</v>
      </c>
    </row>
    <row r="184" spans="2:65" s="1" customFormat="1" ht="22.5" customHeight="1">
      <c r="B184" s="41"/>
      <c r="C184" s="193" t="s">
        <v>435</v>
      </c>
      <c r="D184" s="193" t="s">
        <v>149</v>
      </c>
      <c r="E184" s="194" t="s">
        <v>730</v>
      </c>
      <c r="F184" s="195" t="s">
        <v>731</v>
      </c>
      <c r="G184" s="196" t="s">
        <v>253</v>
      </c>
      <c r="H184" s="197">
        <v>205</v>
      </c>
      <c r="I184" s="198"/>
      <c r="J184" s="199">
        <f>ROUND(I184*H184,2)</f>
        <v>0</v>
      </c>
      <c r="K184" s="195" t="s">
        <v>559</v>
      </c>
      <c r="L184" s="61"/>
      <c r="M184" s="200" t="s">
        <v>22</v>
      </c>
      <c r="N184" s="201" t="s">
        <v>46</v>
      </c>
      <c r="O184" s="42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AR184" s="24" t="s">
        <v>295</v>
      </c>
      <c r="AT184" s="24" t="s">
        <v>149</v>
      </c>
      <c r="AU184" s="24" t="s">
        <v>84</v>
      </c>
      <c r="AY184" s="24" t="s">
        <v>147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4" t="s">
        <v>24</v>
      </c>
      <c r="BK184" s="204">
        <f>ROUND(I184*H184,2)</f>
        <v>0</v>
      </c>
      <c r="BL184" s="24" t="s">
        <v>295</v>
      </c>
      <c r="BM184" s="24" t="s">
        <v>732</v>
      </c>
    </row>
    <row r="185" spans="2:51" s="11" customFormat="1" ht="13.5">
      <c r="B185" s="205"/>
      <c r="C185" s="206"/>
      <c r="D185" s="207" t="s">
        <v>156</v>
      </c>
      <c r="E185" s="208" t="s">
        <v>22</v>
      </c>
      <c r="F185" s="209" t="s">
        <v>733</v>
      </c>
      <c r="G185" s="206"/>
      <c r="H185" s="210">
        <v>205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156</v>
      </c>
      <c r="AU185" s="216" t="s">
        <v>84</v>
      </c>
      <c r="AV185" s="11" t="s">
        <v>84</v>
      </c>
      <c r="AW185" s="11" t="s">
        <v>39</v>
      </c>
      <c r="AX185" s="11" t="s">
        <v>24</v>
      </c>
      <c r="AY185" s="216" t="s">
        <v>147</v>
      </c>
    </row>
    <row r="186" spans="2:65" s="1" customFormat="1" ht="22.5" customHeight="1">
      <c r="B186" s="41"/>
      <c r="C186" s="243" t="s">
        <v>439</v>
      </c>
      <c r="D186" s="243" t="s">
        <v>257</v>
      </c>
      <c r="E186" s="244" t="s">
        <v>726</v>
      </c>
      <c r="F186" s="245" t="s">
        <v>727</v>
      </c>
      <c r="G186" s="246" t="s">
        <v>362</v>
      </c>
      <c r="H186" s="247">
        <v>82</v>
      </c>
      <c r="I186" s="248"/>
      <c r="J186" s="249">
        <f>ROUND(I186*H186,2)</f>
        <v>0</v>
      </c>
      <c r="K186" s="245" t="s">
        <v>559</v>
      </c>
      <c r="L186" s="250"/>
      <c r="M186" s="251" t="s">
        <v>22</v>
      </c>
      <c r="N186" s="252" t="s">
        <v>46</v>
      </c>
      <c r="O186" s="42"/>
      <c r="P186" s="202">
        <f>O186*H186</f>
        <v>0</v>
      </c>
      <c r="Q186" s="202">
        <v>0.001</v>
      </c>
      <c r="R186" s="202">
        <f>Q186*H186</f>
        <v>0.082</v>
      </c>
      <c r="S186" s="202">
        <v>0</v>
      </c>
      <c r="T186" s="203">
        <f>S186*H186</f>
        <v>0</v>
      </c>
      <c r="AR186" s="24" t="s">
        <v>599</v>
      </c>
      <c r="AT186" s="24" t="s">
        <v>257</v>
      </c>
      <c r="AU186" s="24" t="s">
        <v>84</v>
      </c>
      <c r="AY186" s="24" t="s">
        <v>147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24</v>
      </c>
      <c r="BK186" s="204">
        <f>ROUND(I186*H186,2)</f>
        <v>0</v>
      </c>
      <c r="BL186" s="24" t="s">
        <v>599</v>
      </c>
      <c r="BM186" s="24" t="s">
        <v>734</v>
      </c>
    </row>
    <row r="187" spans="2:51" s="11" customFormat="1" ht="13.5">
      <c r="B187" s="205"/>
      <c r="C187" s="206"/>
      <c r="D187" s="207" t="s">
        <v>156</v>
      </c>
      <c r="E187" s="208" t="s">
        <v>22</v>
      </c>
      <c r="F187" s="209" t="s">
        <v>735</v>
      </c>
      <c r="G187" s="206"/>
      <c r="H187" s="210">
        <v>82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156</v>
      </c>
      <c r="AU187" s="216" t="s">
        <v>84</v>
      </c>
      <c r="AV187" s="11" t="s">
        <v>84</v>
      </c>
      <c r="AW187" s="11" t="s">
        <v>39</v>
      </c>
      <c r="AX187" s="11" t="s">
        <v>24</v>
      </c>
      <c r="AY187" s="216" t="s">
        <v>147</v>
      </c>
    </row>
    <row r="188" spans="2:65" s="1" customFormat="1" ht="22.5" customHeight="1">
      <c r="B188" s="41"/>
      <c r="C188" s="243" t="s">
        <v>443</v>
      </c>
      <c r="D188" s="243" t="s">
        <v>257</v>
      </c>
      <c r="E188" s="244" t="s">
        <v>736</v>
      </c>
      <c r="F188" s="245" t="s">
        <v>737</v>
      </c>
      <c r="G188" s="246" t="s">
        <v>260</v>
      </c>
      <c r="H188" s="247">
        <v>30</v>
      </c>
      <c r="I188" s="248"/>
      <c r="J188" s="249">
        <f>ROUND(I188*H188,2)</f>
        <v>0</v>
      </c>
      <c r="K188" s="245" t="s">
        <v>559</v>
      </c>
      <c r="L188" s="250"/>
      <c r="M188" s="251" t="s">
        <v>22</v>
      </c>
      <c r="N188" s="252" t="s">
        <v>46</v>
      </c>
      <c r="O188" s="42"/>
      <c r="P188" s="202">
        <f>O188*H188</f>
        <v>0</v>
      </c>
      <c r="Q188" s="202">
        <v>0.00014</v>
      </c>
      <c r="R188" s="202">
        <f>Q188*H188</f>
        <v>0.0042</v>
      </c>
      <c r="S188" s="202">
        <v>0</v>
      </c>
      <c r="T188" s="203">
        <f>S188*H188</f>
        <v>0</v>
      </c>
      <c r="AR188" s="24" t="s">
        <v>599</v>
      </c>
      <c r="AT188" s="24" t="s">
        <v>257</v>
      </c>
      <c r="AU188" s="24" t="s">
        <v>84</v>
      </c>
      <c r="AY188" s="24" t="s">
        <v>147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4" t="s">
        <v>24</v>
      </c>
      <c r="BK188" s="204">
        <f>ROUND(I188*H188,2)</f>
        <v>0</v>
      </c>
      <c r="BL188" s="24" t="s">
        <v>599</v>
      </c>
      <c r="BM188" s="24" t="s">
        <v>738</v>
      </c>
    </row>
    <row r="189" spans="2:51" s="11" customFormat="1" ht="13.5">
      <c r="B189" s="205"/>
      <c r="C189" s="206"/>
      <c r="D189" s="207" t="s">
        <v>156</v>
      </c>
      <c r="E189" s="208" t="s">
        <v>22</v>
      </c>
      <c r="F189" s="209" t="s">
        <v>317</v>
      </c>
      <c r="G189" s="206"/>
      <c r="H189" s="210">
        <v>30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156</v>
      </c>
      <c r="AU189" s="216" t="s">
        <v>84</v>
      </c>
      <c r="AV189" s="11" t="s">
        <v>84</v>
      </c>
      <c r="AW189" s="11" t="s">
        <v>39</v>
      </c>
      <c r="AX189" s="11" t="s">
        <v>24</v>
      </c>
      <c r="AY189" s="216" t="s">
        <v>147</v>
      </c>
    </row>
    <row r="190" spans="2:65" s="1" customFormat="1" ht="22.5" customHeight="1">
      <c r="B190" s="41"/>
      <c r="C190" s="243" t="s">
        <v>447</v>
      </c>
      <c r="D190" s="243" t="s">
        <v>257</v>
      </c>
      <c r="E190" s="244" t="s">
        <v>739</v>
      </c>
      <c r="F190" s="245" t="s">
        <v>740</v>
      </c>
      <c r="G190" s="246" t="s">
        <v>260</v>
      </c>
      <c r="H190" s="247">
        <v>30</v>
      </c>
      <c r="I190" s="248"/>
      <c r="J190" s="249">
        <f>ROUND(I190*H190,2)</f>
        <v>0</v>
      </c>
      <c r="K190" s="245" t="s">
        <v>559</v>
      </c>
      <c r="L190" s="250"/>
      <c r="M190" s="251" t="s">
        <v>22</v>
      </c>
      <c r="N190" s="252" t="s">
        <v>46</v>
      </c>
      <c r="O190" s="42"/>
      <c r="P190" s="202">
        <f>O190*H190</f>
        <v>0</v>
      </c>
      <c r="Q190" s="202">
        <v>0.00025</v>
      </c>
      <c r="R190" s="202">
        <f>Q190*H190</f>
        <v>0.0075</v>
      </c>
      <c r="S190" s="202">
        <v>0</v>
      </c>
      <c r="T190" s="203">
        <f>S190*H190</f>
        <v>0</v>
      </c>
      <c r="AR190" s="24" t="s">
        <v>599</v>
      </c>
      <c r="AT190" s="24" t="s">
        <v>257</v>
      </c>
      <c r="AU190" s="24" t="s">
        <v>84</v>
      </c>
      <c r="AY190" s="24" t="s">
        <v>147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4" t="s">
        <v>24</v>
      </c>
      <c r="BK190" s="204">
        <f>ROUND(I190*H190,2)</f>
        <v>0</v>
      </c>
      <c r="BL190" s="24" t="s">
        <v>599</v>
      </c>
      <c r="BM190" s="24" t="s">
        <v>741</v>
      </c>
    </row>
    <row r="191" spans="2:51" s="11" customFormat="1" ht="13.5">
      <c r="B191" s="205"/>
      <c r="C191" s="206"/>
      <c r="D191" s="207" t="s">
        <v>156</v>
      </c>
      <c r="E191" s="208" t="s">
        <v>22</v>
      </c>
      <c r="F191" s="209" t="s">
        <v>317</v>
      </c>
      <c r="G191" s="206"/>
      <c r="H191" s="210">
        <v>30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156</v>
      </c>
      <c r="AU191" s="216" t="s">
        <v>84</v>
      </c>
      <c r="AV191" s="11" t="s">
        <v>84</v>
      </c>
      <c r="AW191" s="11" t="s">
        <v>39</v>
      </c>
      <c r="AX191" s="11" t="s">
        <v>24</v>
      </c>
      <c r="AY191" s="216" t="s">
        <v>147</v>
      </c>
    </row>
    <row r="192" spans="2:65" s="1" customFormat="1" ht="22.5" customHeight="1">
      <c r="B192" s="41"/>
      <c r="C192" s="243" t="s">
        <v>451</v>
      </c>
      <c r="D192" s="243" t="s">
        <v>257</v>
      </c>
      <c r="E192" s="244" t="s">
        <v>742</v>
      </c>
      <c r="F192" s="245" t="s">
        <v>743</v>
      </c>
      <c r="G192" s="246" t="s">
        <v>260</v>
      </c>
      <c r="H192" s="247">
        <v>87</v>
      </c>
      <c r="I192" s="248"/>
      <c r="J192" s="249">
        <f>ROUND(I192*H192,2)</f>
        <v>0</v>
      </c>
      <c r="K192" s="245" t="s">
        <v>559</v>
      </c>
      <c r="L192" s="250"/>
      <c r="M192" s="251" t="s">
        <v>22</v>
      </c>
      <c r="N192" s="252" t="s">
        <v>46</v>
      </c>
      <c r="O192" s="42"/>
      <c r="P192" s="202">
        <f>O192*H192</f>
        <v>0</v>
      </c>
      <c r="Q192" s="202">
        <v>0.0003</v>
      </c>
      <c r="R192" s="202">
        <f>Q192*H192</f>
        <v>0.026099999999999998</v>
      </c>
      <c r="S192" s="202">
        <v>0</v>
      </c>
      <c r="T192" s="203">
        <f>S192*H192</f>
        <v>0</v>
      </c>
      <c r="AR192" s="24" t="s">
        <v>599</v>
      </c>
      <c r="AT192" s="24" t="s">
        <v>257</v>
      </c>
      <c r="AU192" s="24" t="s">
        <v>84</v>
      </c>
      <c r="AY192" s="24" t="s">
        <v>147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4" t="s">
        <v>24</v>
      </c>
      <c r="BK192" s="204">
        <f>ROUND(I192*H192,2)</f>
        <v>0</v>
      </c>
      <c r="BL192" s="24" t="s">
        <v>599</v>
      </c>
      <c r="BM192" s="24" t="s">
        <v>744</v>
      </c>
    </row>
    <row r="193" spans="2:51" s="11" customFormat="1" ht="13.5">
      <c r="B193" s="205"/>
      <c r="C193" s="206"/>
      <c r="D193" s="207" t="s">
        <v>156</v>
      </c>
      <c r="E193" s="208" t="s">
        <v>22</v>
      </c>
      <c r="F193" s="209" t="s">
        <v>745</v>
      </c>
      <c r="G193" s="206"/>
      <c r="H193" s="210">
        <v>87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156</v>
      </c>
      <c r="AU193" s="216" t="s">
        <v>84</v>
      </c>
      <c r="AV193" s="11" t="s">
        <v>84</v>
      </c>
      <c r="AW193" s="11" t="s">
        <v>39</v>
      </c>
      <c r="AX193" s="11" t="s">
        <v>24</v>
      </c>
      <c r="AY193" s="216" t="s">
        <v>147</v>
      </c>
    </row>
    <row r="194" spans="2:65" s="1" customFormat="1" ht="31.5" customHeight="1">
      <c r="B194" s="41"/>
      <c r="C194" s="193" t="s">
        <v>455</v>
      </c>
      <c r="D194" s="193" t="s">
        <v>149</v>
      </c>
      <c r="E194" s="194" t="s">
        <v>746</v>
      </c>
      <c r="F194" s="195" t="s">
        <v>747</v>
      </c>
      <c r="G194" s="196" t="s">
        <v>260</v>
      </c>
      <c r="H194" s="197">
        <v>6</v>
      </c>
      <c r="I194" s="198"/>
      <c r="J194" s="199">
        <f>ROUND(I194*H194,2)</f>
        <v>0</v>
      </c>
      <c r="K194" s="195" t="s">
        <v>559</v>
      </c>
      <c r="L194" s="61"/>
      <c r="M194" s="200" t="s">
        <v>22</v>
      </c>
      <c r="N194" s="201" t="s">
        <v>46</v>
      </c>
      <c r="O194" s="42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AR194" s="24" t="s">
        <v>295</v>
      </c>
      <c r="AT194" s="24" t="s">
        <v>149</v>
      </c>
      <c r="AU194" s="24" t="s">
        <v>84</v>
      </c>
      <c r="AY194" s="24" t="s">
        <v>147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4" t="s">
        <v>24</v>
      </c>
      <c r="BK194" s="204">
        <f>ROUND(I194*H194,2)</f>
        <v>0</v>
      </c>
      <c r="BL194" s="24" t="s">
        <v>295</v>
      </c>
      <c r="BM194" s="24" t="s">
        <v>748</v>
      </c>
    </row>
    <row r="195" spans="2:51" s="11" customFormat="1" ht="13.5">
      <c r="B195" s="205"/>
      <c r="C195" s="206"/>
      <c r="D195" s="207" t="s">
        <v>156</v>
      </c>
      <c r="E195" s="208" t="s">
        <v>22</v>
      </c>
      <c r="F195" s="209" t="s">
        <v>177</v>
      </c>
      <c r="G195" s="206"/>
      <c r="H195" s="210">
        <v>6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156</v>
      </c>
      <c r="AU195" s="216" t="s">
        <v>84</v>
      </c>
      <c r="AV195" s="11" t="s">
        <v>84</v>
      </c>
      <c r="AW195" s="11" t="s">
        <v>39</v>
      </c>
      <c r="AX195" s="11" t="s">
        <v>24</v>
      </c>
      <c r="AY195" s="216" t="s">
        <v>147</v>
      </c>
    </row>
    <row r="196" spans="2:65" s="1" customFormat="1" ht="31.5" customHeight="1">
      <c r="B196" s="41"/>
      <c r="C196" s="243" t="s">
        <v>459</v>
      </c>
      <c r="D196" s="243" t="s">
        <v>257</v>
      </c>
      <c r="E196" s="244" t="s">
        <v>749</v>
      </c>
      <c r="F196" s="245" t="s">
        <v>750</v>
      </c>
      <c r="G196" s="246" t="s">
        <v>260</v>
      </c>
      <c r="H196" s="247">
        <v>6</v>
      </c>
      <c r="I196" s="248"/>
      <c r="J196" s="249">
        <f>ROUND(I196*H196,2)</f>
        <v>0</v>
      </c>
      <c r="K196" s="245" t="s">
        <v>559</v>
      </c>
      <c r="L196" s="250"/>
      <c r="M196" s="251" t="s">
        <v>22</v>
      </c>
      <c r="N196" s="252" t="s">
        <v>46</v>
      </c>
      <c r="O196" s="42"/>
      <c r="P196" s="202">
        <f>O196*H196</f>
        <v>0</v>
      </c>
      <c r="Q196" s="202">
        <v>0.002</v>
      </c>
      <c r="R196" s="202">
        <f>Q196*H196</f>
        <v>0.012</v>
      </c>
      <c r="S196" s="202">
        <v>0</v>
      </c>
      <c r="T196" s="203">
        <f>S196*H196</f>
        <v>0</v>
      </c>
      <c r="AR196" s="24" t="s">
        <v>599</v>
      </c>
      <c r="AT196" s="24" t="s">
        <v>257</v>
      </c>
      <c r="AU196" s="24" t="s">
        <v>84</v>
      </c>
      <c r="AY196" s="24" t="s">
        <v>147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4" t="s">
        <v>24</v>
      </c>
      <c r="BK196" s="204">
        <f>ROUND(I196*H196,2)</f>
        <v>0</v>
      </c>
      <c r="BL196" s="24" t="s">
        <v>599</v>
      </c>
      <c r="BM196" s="24" t="s">
        <v>751</v>
      </c>
    </row>
    <row r="197" spans="2:51" s="11" customFormat="1" ht="13.5">
      <c r="B197" s="205"/>
      <c r="C197" s="206"/>
      <c r="D197" s="207" t="s">
        <v>156</v>
      </c>
      <c r="E197" s="208" t="s">
        <v>22</v>
      </c>
      <c r="F197" s="209" t="s">
        <v>177</v>
      </c>
      <c r="G197" s="206"/>
      <c r="H197" s="210">
        <v>6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156</v>
      </c>
      <c r="AU197" s="216" t="s">
        <v>84</v>
      </c>
      <c r="AV197" s="11" t="s">
        <v>84</v>
      </c>
      <c r="AW197" s="11" t="s">
        <v>39</v>
      </c>
      <c r="AX197" s="11" t="s">
        <v>24</v>
      </c>
      <c r="AY197" s="216" t="s">
        <v>147</v>
      </c>
    </row>
    <row r="198" spans="2:65" s="1" customFormat="1" ht="31.5" customHeight="1">
      <c r="B198" s="41"/>
      <c r="C198" s="243" t="s">
        <v>463</v>
      </c>
      <c r="D198" s="243" t="s">
        <v>257</v>
      </c>
      <c r="E198" s="244" t="s">
        <v>752</v>
      </c>
      <c r="F198" s="245" t="s">
        <v>753</v>
      </c>
      <c r="G198" s="246" t="s">
        <v>260</v>
      </c>
      <c r="H198" s="247">
        <v>12</v>
      </c>
      <c r="I198" s="248"/>
      <c r="J198" s="249">
        <f>ROUND(I198*H198,2)</f>
        <v>0</v>
      </c>
      <c r="K198" s="245" t="s">
        <v>559</v>
      </c>
      <c r="L198" s="250"/>
      <c r="M198" s="251" t="s">
        <v>22</v>
      </c>
      <c r="N198" s="252" t="s">
        <v>46</v>
      </c>
      <c r="O198" s="42"/>
      <c r="P198" s="202">
        <f>O198*H198</f>
        <v>0</v>
      </c>
      <c r="Q198" s="202">
        <v>0.00026</v>
      </c>
      <c r="R198" s="202">
        <f>Q198*H198</f>
        <v>0.0031199999999999995</v>
      </c>
      <c r="S198" s="202">
        <v>0</v>
      </c>
      <c r="T198" s="203">
        <f>S198*H198</f>
        <v>0</v>
      </c>
      <c r="AR198" s="24" t="s">
        <v>599</v>
      </c>
      <c r="AT198" s="24" t="s">
        <v>257</v>
      </c>
      <c r="AU198" s="24" t="s">
        <v>84</v>
      </c>
      <c r="AY198" s="24" t="s">
        <v>147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4" t="s">
        <v>24</v>
      </c>
      <c r="BK198" s="204">
        <f>ROUND(I198*H198,2)</f>
        <v>0</v>
      </c>
      <c r="BL198" s="24" t="s">
        <v>599</v>
      </c>
      <c r="BM198" s="24" t="s">
        <v>754</v>
      </c>
    </row>
    <row r="199" spans="2:51" s="11" customFormat="1" ht="13.5">
      <c r="B199" s="205"/>
      <c r="C199" s="206"/>
      <c r="D199" s="207" t="s">
        <v>156</v>
      </c>
      <c r="E199" s="208" t="s">
        <v>22</v>
      </c>
      <c r="F199" s="209" t="s">
        <v>210</v>
      </c>
      <c r="G199" s="206"/>
      <c r="H199" s="210">
        <v>12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156</v>
      </c>
      <c r="AU199" s="216" t="s">
        <v>84</v>
      </c>
      <c r="AV199" s="11" t="s">
        <v>84</v>
      </c>
      <c r="AW199" s="11" t="s">
        <v>39</v>
      </c>
      <c r="AX199" s="11" t="s">
        <v>24</v>
      </c>
      <c r="AY199" s="216" t="s">
        <v>147</v>
      </c>
    </row>
    <row r="200" spans="2:65" s="1" customFormat="1" ht="22.5" customHeight="1">
      <c r="B200" s="41"/>
      <c r="C200" s="193" t="s">
        <v>467</v>
      </c>
      <c r="D200" s="193" t="s">
        <v>149</v>
      </c>
      <c r="E200" s="194" t="s">
        <v>755</v>
      </c>
      <c r="F200" s="195" t="s">
        <v>756</v>
      </c>
      <c r="G200" s="196" t="s">
        <v>260</v>
      </c>
      <c r="H200" s="197">
        <v>12</v>
      </c>
      <c r="I200" s="198"/>
      <c r="J200" s="199">
        <f>ROUND(I200*H200,2)</f>
        <v>0</v>
      </c>
      <c r="K200" s="195" t="s">
        <v>559</v>
      </c>
      <c r="L200" s="61"/>
      <c r="M200" s="200" t="s">
        <v>22</v>
      </c>
      <c r="N200" s="201" t="s">
        <v>46</v>
      </c>
      <c r="O200" s="42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AR200" s="24" t="s">
        <v>295</v>
      </c>
      <c r="AT200" s="24" t="s">
        <v>149</v>
      </c>
      <c r="AU200" s="24" t="s">
        <v>84</v>
      </c>
      <c r="AY200" s="24" t="s">
        <v>147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4" t="s">
        <v>24</v>
      </c>
      <c r="BK200" s="204">
        <f>ROUND(I200*H200,2)</f>
        <v>0</v>
      </c>
      <c r="BL200" s="24" t="s">
        <v>295</v>
      </c>
      <c r="BM200" s="24" t="s">
        <v>757</v>
      </c>
    </row>
    <row r="201" spans="2:51" s="11" customFormat="1" ht="13.5">
      <c r="B201" s="205"/>
      <c r="C201" s="206"/>
      <c r="D201" s="207" t="s">
        <v>156</v>
      </c>
      <c r="E201" s="208" t="s">
        <v>22</v>
      </c>
      <c r="F201" s="209" t="s">
        <v>210</v>
      </c>
      <c r="G201" s="206"/>
      <c r="H201" s="210">
        <v>12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156</v>
      </c>
      <c r="AU201" s="216" t="s">
        <v>84</v>
      </c>
      <c r="AV201" s="11" t="s">
        <v>84</v>
      </c>
      <c r="AW201" s="11" t="s">
        <v>39</v>
      </c>
      <c r="AX201" s="11" t="s">
        <v>24</v>
      </c>
      <c r="AY201" s="216" t="s">
        <v>147</v>
      </c>
    </row>
    <row r="202" spans="2:65" s="1" customFormat="1" ht="22.5" customHeight="1">
      <c r="B202" s="41"/>
      <c r="C202" s="243" t="s">
        <v>471</v>
      </c>
      <c r="D202" s="243" t="s">
        <v>257</v>
      </c>
      <c r="E202" s="244" t="s">
        <v>758</v>
      </c>
      <c r="F202" s="245" t="s">
        <v>759</v>
      </c>
      <c r="G202" s="246" t="s">
        <v>260</v>
      </c>
      <c r="H202" s="247">
        <v>6</v>
      </c>
      <c r="I202" s="248"/>
      <c r="J202" s="249">
        <f>ROUND(I202*H202,2)</f>
        <v>0</v>
      </c>
      <c r="K202" s="245" t="s">
        <v>559</v>
      </c>
      <c r="L202" s="250"/>
      <c r="M202" s="251" t="s">
        <v>22</v>
      </c>
      <c r="N202" s="252" t="s">
        <v>46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4" t="s">
        <v>599</v>
      </c>
      <c r="AT202" s="24" t="s">
        <v>257</v>
      </c>
      <c r="AU202" s="24" t="s">
        <v>84</v>
      </c>
      <c r="AY202" s="24" t="s">
        <v>147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4" t="s">
        <v>24</v>
      </c>
      <c r="BK202" s="204">
        <f>ROUND(I202*H202,2)</f>
        <v>0</v>
      </c>
      <c r="BL202" s="24" t="s">
        <v>599</v>
      </c>
      <c r="BM202" s="24" t="s">
        <v>760</v>
      </c>
    </row>
    <row r="203" spans="2:51" s="11" customFormat="1" ht="13.5">
      <c r="B203" s="205"/>
      <c r="C203" s="206"/>
      <c r="D203" s="207" t="s">
        <v>156</v>
      </c>
      <c r="E203" s="208" t="s">
        <v>22</v>
      </c>
      <c r="F203" s="209" t="s">
        <v>177</v>
      </c>
      <c r="G203" s="206"/>
      <c r="H203" s="210">
        <v>6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156</v>
      </c>
      <c r="AU203" s="216" t="s">
        <v>84</v>
      </c>
      <c r="AV203" s="11" t="s">
        <v>84</v>
      </c>
      <c r="AW203" s="11" t="s">
        <v>39</v>
      </c>
      <c r="AX203" s="11" t="s">
        <v>24</v>
      </c>
      <c r="AY203" s="216" t="s">
        <v>147</v>
      </c>
    </row>
    <row r="204" spans="2:65" s="1" customFormat="1" ht="22.5" customHeight="1">
      <c r="B204" s="41"/>
      <c r="C204" s="243" t="s">
        <v>475</v>
      </c>
      <c r="D204" s="243" t="s">
        <v>257</v>
      </c>
      <c r="E204" s="244" t="s">
        <v>761</v>
      </c>
      <c r="F204" s="245" t="s">
        <v>762</v>
      </c>
      <c r="G204" s="246" t="s">
        <v>260</v>
      </c>
      <c r="H204" s="247">
        <v>6</v>
      </c>
      <c r="I204" s="248"/>
      <c r="J204" s="249">
        <f>ROUND(I204*H204,2)</f>
        <v>0</v>
      </c>
      <c r="K204" s="245" t="s">
        <v>22</v>
      </c>
      <c r="L204" s="250"/>
      <c r="M204" s="251" t="s">
        <v>22</v>
      </c>
      <c r="N204" s="252" t="s">
        <v>46</v>
      </c>
      <c r="O204" s="42"/>
      <c r="P204" s="202">
        <f>O204*H204</f>
        <v>0</v>
      </c>
      <c r="Q204" s="202">
        <v>1E-05</v>
      </c>
      <c r="R204" s="202">
        <f>Q204*H204</f>
        <v>6.000000000000001E-05</v>
      </c>
      <c r="S204" s="202">
        <v>0</v>
      </c>
      <c r="T204" s="203">
        <f>S204*H204</f>
        <v>0</v>
      </c>
      <c r="AR204" s="24" t="s">
        <v>599</v>
      </c>
      <c r="AT204" s="24" t="s">
        <v>257</v>
      </c>
      <c r="AU204" s="24" t="s">
        <v>84</v>
      </c>
      <c r="AY204" s="24" t="s">
        <v>147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4" t="s">
        <v>24</v>
      </c>
      <c r="BK204" s="204">
        <f>ROUND(I204*H204,2)</f>
        <v>0</v>
      </c>
      <c r="BL204" s="24" t="s">
        <v>599</v>
      </c>
      <c r="BM204" s="24" t="s">
        <v>763</v>
      </c>
    </row>
    <row r="205" spans="2:51" s="11" customFormat="1" ht="13.5">
      <c r="B205" s="205"/>
      <c r="C205" s="206"/>
      <c r="D205" s="207" t="s">
        <v>156</v>
      </c>
      <c r="E205" s="208" t="s">
        <v>22</v>
      </c>
      <c r="F205" s="209" t="s">
        <v>177</v>
      </c>
      <c r="G205" s="206"/>
      <c r="H205" s="210">
        <v>6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156</v>
      </c>
      <c r="AU205" s="216" t="s">
        <v>84</v>
      </c>
      <c r="AV205" s="11" t="s">
        <v>84</v>
      </c>
      <c r="AW205" s="11" t="s">
        <v>39</v>
      </c>
      <c r="AX205" s="11" t="s">
        <v>24</v>
      </c>
      <c r="AY205" s="216" t="s">
        <v>147</v>
      </c>
    </row>
    <row r="206" spans="2:65" s="1" customFormat="1" ht="22.5" customHeight="1">
      <c r="B206" s="41"/>
      <c r="C206" s="193" t="s">
        <v>267</v>
      </c>
      <c r="D206" s="193" t="s">
        <v>149</v>
      </c>
      <c r="E206" s="194" t="s">
        <v>764</v>
      </c>
      <c r="F206" s="195" t="s">
        <v>765</v>
      </c>
      <c r="G206" s="196" t="s">
        <v>260</v>
      </c>
      <c r="H206" s="197">
        <v>51</v>
      </c>
      <c r="I206" s="198"/>
      <c r="J206" s="199">
        <f>ROUND(I206*H206,2)</f>
        <v>0</v>
      </c>
      <c r="K206" s="195" t="s">
        <v>559</v>
      </c>
      <c r="L206" s="61"/>
      <c r="M206" s="200" t="s">
        <v>22</v>
      </c>
      <c r="N206" s="201" t="s">
        <v>46</v>
      </c>
      <c r="O206" s="42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AR206" s="24" t="s">
        <v>295</v>
      </c>
      <c r="AT206" s="24" t="s">
        <v>149</v>
      </c>
      <c r="AU206" s="24" t="s">
        <v>84</v>
      </c>
      <c r="AY206" s="24" t="s">
        <v>147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24</v>
      </c>
      <c r="BK206" s="204">
        <f>ROUND(I206*H206,2)</f>
        <v>0</v>
      </c>
      <c r="BL206" s="24" t="s">
        <v>295</v>
      </c>
      <c r="BM206" s="24" t="s">
        <v>766</v>
      </c>
    </row>
    <row r="207" spans="2:51" s="11" customFormat="1" ht="13.5">
      <c r="B207" s="205"/>
      <c r="C207" s="206"/>
      <c r="D207" s="207" t="s">
        <v>156</v>
      </c>
      <c r="E207" s="208" t="s">
        <v>22</v>
      </c>
      <c r="F207" s="209" t="s">
        <v>767</v>
      </c>
      <c r="G207" s="206"/>
      <c r="H207" s="210">
        <v>51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156</v>
      </c>
      <c r="AU207" s="216" t="s">
        <v>84</v>
      </c>
      <c r="AV207" s="11" t="s">
        <v>84</v>
      </c>
      <c r="AW207" s="11" t="s">
        <v>39</v>
      </c>
      <c r="AX207" s="11" t="s">
        <v>24</v>
      </c>
      <c r="AY207" s="216" t="s">
        <v>147</v>
      </c>
    </row>
    <row r="208" spans="2:65" s="1" customFormat="1" ht="22.5" customHeight="1">
      <c r="B208" s="41"/>
      <c r="C208" s="243" t="s">
        <v>288</v>
      </c>
      <c r="D208" s="243" t="s">
        <v>257</v>
      </c>
      <c r="E208" s="244" t="s">
        <v>768</v>
      </c>
      <c r="F208" s="245" t="s">
        <v>769</v>
      </c>
      <c r="G208" s="246" t="s">
        <v>260</v>
      </c>
      <c r="H208" s="247">
        <v>37</v>
      </c>
      <c r="I208" s="248"/>
      <c r="J208" s="249">
        <f>ROUND(I208*H208,2)</f>
        <v>0</v>
      </c>
      <c r="K208" s="245" t="s">
        <v>559</v>
      </c>
      <c r="L208" s="250"/>
      <c r="M208" s="251" t="s">
        <v>22</v>
      </c>
      <c r="N208" s="252" t="s">
        <v>46</v>
      </c>
      <c r="O208" s="42"/>
      <c r="P208" s="202">
        <f>O208*H208</f>
        <v>0</v>
      </c>
      <c r="Q208" s="202">
        <v>0.00023</v>
      </c>
      <c r="R208" s="202">
        <f>Q208*H208</f>
        <v>0.00851</v>
      </c>
      <c r="S208" s="202">
        <v>0</v>
      </c>
      <c r="T208" s="203">
        <f>S208*H208</f>
        <v>0</v>
      </c>
      <c r="AR208" s="24" t="s">
        <v>599</v>
      </c>
      <c r="AT208" s="24" t="s">
        <v>257</v>
      </c>
      <c r="AU208" s="24" t="s">
        <v>84</v>
      </c>
      <c r="AY208" s="24" t="s">
        <v>147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4" t="s">
        <v>24</v>
      </c>
      <c r="BK208" s="204">
        <f>ROUND(I208*H208,2)</f>
        <v>0</v>
      </c>
      <c r="BL208" s="24" t="s">
        <v>599</v>
      </c>
      <c r="BM208" s="24" t="s">
        <v>770</v>
      </c>
    </row>
    <row r="209" spans="2:51" s="11" customFormat="1" ht="13.5">
      <c r="B209" s="205"/>
      <c r="C209" s="206"/>
      <c r="D209" s="207" t="s">
        <v>156</v>
      </c>
      <c r="E209" s="208" t="s">
        <v>22</v>
      </c>
      <c r="F209" s="209" t="s">
        <v>364</v>
      </c>
      <c r="G209" s="206"/>
      <c r="H209" s="210">
        <v>37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156</v>
      </c>
      <c r="AU209" s="216" t="s">
        <v>84</v>
      </c>
      <c r="AV209" s="11" t="s">
        <v>84</v>
      </c>
      <c r="AW209" s="11" t="s">
        <v>39</v>
      </c>
      <c r="AX209" s="11" t="s">
        <v>24</v>
      </c>
      <c r="AY209" s="216" t="s">
        <v>147</v>
      </c>
    </row>
    <row r="210" spans="2:65" s="1" customFormat="1" ht="22.5" customHeight="1">
      <c r="B210" s="41"/>
      <c r="C210" s="243" t="s">
        <v>295</v>
      </c>
      <c r="D210" s="243" t="s">
        <v>257</v>
      </c>
      <c r="E210" s="244" t="s">
        <v>771</v>
      </c>
      <c r="F210" s="245" t="s">
        <v>772</v>
      </c>
      <c r="G210" s="246" t="s">
        <v>260</v>
      </c>
      <c r="H210" s="247">
        <v>14</v>
      </c>
      <c r="I210" s="248"/>
      <c r="J210" s="249">
        <f>ROUND(I210*H210,2)</f>
        <v>0</v>
      </c>
      <c r="K210" s="245" t="s">
        <v>559</v>
      </c>
      <c r="L210" s="250"/>
      <c r="M210" s="251" t="s">
        <v>22</v>
      </c>
      <c r="N210" s="252" t="s">
        <v>46</v>
      </c>
      <c r="O210" s="42"/>
      <c r="P210" s="202">
        <f>O210*H210</f>
        <v>0</v>
      </c>
      <c r="Q210" s="202">
        <v>0.0007</v>
      </c>
      <c r="R210" s="202">
        <f>Q210*H210</f>
        <v>0.0098</v>
      </c>
      <c r="S210" s="202">
        <v>0</v>
      </c>
      <c r="T210" s="203">
        <f>S210*H210</f>
        <v>0</v>
      </c>
      <c r="AR210" s="24" t="s">
        <v>599</v>
      </c>
      <c r="AT210" s="24" t="s">
        <v>257</v>
      </c>
      <c r="AU210" s="24" t="s">
        <v>84</v>
      </c>
      <c r="AY210" s="24" t="s">
        <v>147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4" t="s">
        <v>24</v>
      </c>
      <c r="BK210" s="204">
        <f>ROUND(I210*H210,2)</f>
        <v>0</v>
      </c>
      <c r="BL210" s="24" t="s">
        <v>599</v>
      </c>
      <c r="BM210" s="24" t="s">
        <v>773</v>
      </c>
    </row>
    <row r="211" spans="2:51" s="11" customFormat="1" ht="13.5">
      <c r="B211" s="205"/>
      <c r="C211" s="206"/>
      <c r="D211" s="207" t="s">
        <v>156</v>
      </c>
      <c r="E211" s="208" t="s">
        <v>22</v>
      </c>
      <c r="F211" s="209" t="s">
        <v>222</v>
      </c>
      <c r="G211" s="206"/>
      <c r="H211" s="210">
        <v>14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156</v>
      </c>
      <c r="AU211" s="216" t="s">
        <v>84</v>
      </c>
      <c r="AV211" s="11" t="s">
        <v>84</v>
      </c>
      <c r="AW211" s="11" t="s">
        <v>39</v>
      </c>
      <c r="AX211" s="11" t="s">
        <v>24</v>
      </c>
      <c r="AY211" s="216" t="s">
        <v>147</v>
      </c>
    </row>
    <row r="212" spans="2:65" s="1" customFormat="1" ht="22.5" customHeight="1">
      <c r="B212" s="41"/>
      <c r="C212" s="193" t="s">
        <v>491</v>
      </c>
      <c r="D212" s="193" t="s">
        <v>149</v>
      </c>
      <c r="E212" s="194" t="s">
        <v>774</v>
      </c>
      <c r="F212" s="195" t="s">
        <v>775</v>
      </c>
      <c r="G212" s="196" t="s">
        <v>260</v>
      </c>
      <c r="H212" s="197">
        <v>92</v>
      </c>
      <c r="I212" s="198"/>
      <c r="J212" s="199">
        <f>ROUND(I212*H212,2)</f>
        <v>0</v>
      </c>
      <c r="K212" s="195" t="s">
        <v>559</v>
      </c>
      <c r="L212" s="61"/>
      <c r="M212" s="200" t="s">
        <v>22</v>
      </c>
      <c r="N212" s="201" t="s">
        <v>46</v>
      </c>
      <c r="O212" s="42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AR212" s="24" t="s">
        <v>295</v>
      </c>
      <c r="AT212" s="24" t="s">
        <v>149</v>
      </c>
      <c r="AU212" s="24" t="s">
        <v>84</v>
      </c>
      <c r="AY212" s="24" t="s">
        <v>147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4" t="s">
        <v>24</v>
      </c>
      <c r="BK212" s="204">
        <f>ROUND(I212*H212,2)</f>
        <v>0</v>
      </c>
      <c r="BL212" s="24" t="s">
        <v>295</v>
      </c>
      <c r="BM212" s="24" t="s">
        <v>776</v>
      </c>
    </row>
    <row r="213" spans="2:51" s="11" customFormat="1" ht="13.5">
      <c r="B213" s="205"/>
      <c r="C213" s="206"/>
      <c r="D213" s="207" t="s">
        <v>156</v>
      </c>
      <c r="E213" s="208" t="s">
        <v>22</v>
      </c>
      <c r="F213" s="209" t="s">
        <v>777</v>
      </c>
      <c r="G213" s="206"/>
      <c r="H213" s="210">
        <v>92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156</v>
      </c>
      <c r="AU213" s="216" t="s">
        <v>84</v>
      </c>
      <c r="AV213" s="11" t="s">
        <v>84</v>
      </c>
      <c r="AW213" s="11" t="s">
        <v>39</v>
      </c>
      <c r="AX213" s="11" t="s">
        <v>24</v>
      </c>
      <c r="AY213" s="216" t="s">
        <v>147</v>
      </c>
    </row>
    <row r="214" spans="2:65" s="1" customFormat="1" ht="22.5" customHeight="1">
      <c r="B214" s="41"/>
      <c r="C214" s="243" t="s">
        <v>500</v>
      </c>
      <c r="D214" s="243" t="s">
        <v>257</v>
      </c>
      <c r="E214" s="244" t="s">
        <v>778</v>
      </c>
      <c r="F214" s="245" t="s">
        <v>779</v>
      </c>
      <c r="G214" s="246" t="s">
        <v>260</v>
      </c>
      <c r="H214" s="247">
        <v>7</v>
      </c>
      <c r="I214" s="248"/>
      <c r="J214" s="249">
        <f>ROUND(I214*H214,2)</f>
        <v>0</v>
      </c>
      <c r="K214" s="245" t="s">
        <v>559</v>
      </c>
      <c r="L214" s="250"/>
      <c r="M214" s="251" t="s">
        <v>22</v>
      </c>
      <c r="N214" s="252" t="s">
        <v>46</v>
      </c>
      <c r="O214" s="42"/>
      <c r="P214" s="202">
        <f>O214*H214</f>
        <v>0</v>
      </c>
      <c r="Q214" s="202">
        <v>0.00016</v>
      </c>
      <c r="R214" s="202">
        <f>Q214*H214</f>
        <v>0.0011200000000000001</v>
      </c>
      <c r="S214" s="202">
        <v>0</v>
      </c>
      <c r="T214" s="203">
        <f>S214*H214</f>
        <v>0</v>
      </c>
      <c r="AR214" s="24" t="s">
        <v>599</v>
      </c>
      <c r="AT214" s="24" t="s">
        <v>257</v>
      </c>
      <c r="AU214" s="24" t="s">
        <v>84</v>
      </c>
      <c r="AY214" s="24" t="s">
        <v>147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4" t="s">
        <v>24</v>
      </c>
      <c r="BK214" s="204">
        <f>ROUND(I214*H214,2)</f>
        <v>0</v>
      </c>
      <c r="BL214" s="24" t="s">
        <v>599</v>
      </c>
      <c r="BM214" s="24" t="s">
        <v>780</v>
      </c>
    </row>
    <row r="215" spans="2:51" s="11" customFormat="1" ht="13.5">
      <c r="B215" s="205"/>
      <c r="C215" s="206"/>
      <c r="D215" s="207" t="s">
        <v>156</v>
      </c>
      <c r="E215" s="208" t="s">
        <v>22</v>
      </c>
      <c r="F215" s="209" t="s">
        <v>183</v>
      </c>
      <c r="G215" s="206"/>
      <c r="H215" s="210">
        <v>7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156</v>
      </c>
      <c r="AU215" s="216" t="s">
        <v>84</v>
      </c>
      <c r="AV215" s="11" t="s">
        <v>84</v>
      </c>
      <c r="AW215" s="11" t="s">
        <v>39</v>
      </c>
      <c r="AX215" s="11" t="s">
        <v>24</v>
      </c>
      <c r="AY215" s="216" t="s">
        <v>147</v>
      </c>
    </row>
    <row r="216" spans="2:65" s="1" customFormat="1" ht="22.5" customHeight="1">
      <c r="B216" s="41"/>
      <c r="C216" s="243" t="s">
        <v>504</v>
      </c>
      <c r="D216" s="243" t="s">
        <v>257</v>
      </c>
      <c r="E216" s="244" t="s">
        <v>781</v>
      </c>
      <c r="F216" s="245" t="s">
        <v>782</v>
      </c>
      <c r="G216" s="246" t="s">
        <v>260</v>
      </c>
      <c r="H216" s="247">
        <v>3</v>
      </c>
      <c r="I216" s="248"/>
      <c r="J216" s="249">
        <f>ROUND(I216*H216,2)</f>
        <v>0</v>
      </c>
      <c r="K216" s="245" t="s">
        <v>559</v>
      </c>
      <c r="L216" s="250"/>
      <c r="M216" s="251" t="s">
        <v>22</v>
      </c>
      <c r="N216" s="252" t="s">
        <v>46</v>
      </c>
      <c r="O216" s="42"/>
      <c r="P216" s="202">
        <f>O216*H216</f>
        <v>0</v>
      </c>
      <c r="Q216" s="202">
        <v>0.00013</v>
      </c>
      <c r="R216" s="202">
        <f>Q216*H216</f>
        <v>0.00038999999999999994</v>
      </c>
      <c r="S216" s="202">
        <v>0</v>
      </c>
      <c r="T216" s="203">
        <f>S216*H216</f>
        <v>0</v>
      </c>
      <c r="AR216" s="24" t="s">
        <v>599</v>
      </c>
      <c r="AT216" s="24" t="s">
        <v>257</v>
      </c>
      <c r="AU216" s="24" t="s">
        <v>84</v>
      </c>
      <c r="AY216" s="24" t="s">
        <v>147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24</v>
      </c>
      <c r="BK216" s="204">
        <f>ROUND(I216*H216,2)</f>
        <v>0</v>
      </c>
      <c r="BL216" s="24" t="s">
        <v>599</v>
      </c>
      <c r="BM216" s="24" t="s">
        <v>783</v>
      </c>
    </row>
    <row r="217" spans="2:51" s="11" customFormat="1" ht="13.5">
      <c r="B217" s="205"/>
      <c r="C217" s="206"/>
      <c r="D217" s="207" t="s">
        <v>156</v>
      </c>
      <c r="E217" s="208" t="s">
        <v>22</v>
      </c>
      <c r="F217" s="209" t="s">
        <v>162</v>
      </c>
      <c r="G217" s="206"/>
      <c r="H217" s="210">
        <v>3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156</v>
      </c>
      <c r="AU217" s="216" t="s">
        <v>84</v>
      </c>
      <c r="AV217" s="11" t="s">
        <v>84</v>
      </c>
      <c r="AW217" s="11" t="s">
        <v>39</v>
      </c>
      <c r="AX217" s="11" t="s">
        <v>24</v>
      </c>
      <c r="AY217" s="216" t="s">
        <v>147</v>
      </c>
    </row>
    <row r="218" spans="2:65" s="1" customFormat="1" ht="22.5" customHeight="1">
      <c r="B218" s="41"/>
      <c r="C218" s="243" t="s">
        <v>508</v>
      </c>
      <c r="D218" s="243" t="s">
        <v>257</v>
      </c>
      <c r="E218" s="244" t="s">
        <v>784</v>
      </c>
      <c r="F218" s="245" t="s">
        <v>785</v>
      </c>
      <c r="G218" s="246" t="s">
        <v>260</v>
      </c>
      <c r="H218" s="247">
        <v>20</v>
      </c>
      <c r="I218" s="248"/>
      <c r="J218" s="249">
        <f>ROUND(I218*H218,2)</f>
        <v>0</v>
      </c>
      <c r="K218" s="245" t="s">
        <v>559</v>
      </c>
      <c r="L218" s="250"/>
      <c r="M218" s="251" t="s">
        <v>22</v>
      </c>
      <c r="N218" s="252" t="s">
        <v>46</v>
      </c>
      <c r="O218" s="42"/>
      <c r="P218" s="202">
        <f>O218*H218</f>
        <v>0</v>
      </c>
      <c r="Q218" s="202">
        <v>0.0002</v>
      </c>
      <c r="R218" s="202">
        <f>Q218*H218</f>
        <v>0.004</v>
      </c>
      <c r="S218" s="202">
        <v>0</v>
      </c>
      <c r="T218" s="203">
        <f>S218*H218</f>
        <v>0</v>
      </c>
      <c r="AR218" s="24" t="s">
        <v>599</v>
      </c>
      <c r="AT218" s="24" t="s">
        <v>257</v>
      </c>
      <c r="AU218" s="24" t="s">
        <v>84</v>
      </c>
      <c r="AY218" s="24" t="s">
        <v>147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4" t="s">
        <v>24</v>
      </c>
      <c r="BK218" s="204">
        <f>ROUND(I218*H218,2)</f>
        <v>0</v>
      </c>
      <c r="BL218" s="24" t="s">
        <v>599</v>
      </c>
      <c r="BM218" s="24" t="s">
        <v>786</v>
      </c>
    </row>
    <row r="219" spans="2:51" s="11" customFormat="1" ht="13.5">
      <c r="B219" s="205"/>
      <c r="C219" s="206"/>
      <c r="D219" s="207" t="s">
        <v>156</v>
      </c>
      <c r="E219" s="208" t="s">
        <v>22</v>
      </c>
      <c r="F219" s="209" t="s">
        <v>256</v>
      </c>
      <c r="G219" s="206"/>
      <c r="H219" s="210">
        <v>20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156</v>
      </c>
      <c r="AU219" s="216" t="s">
        <v>84</v>
      </c>
      <c r="AV219" s="11" t="s">
        <v>84</v>
      </c>
      <c r="AW219" s="11" t="s">
        <v>39</v>
      </c>
      <c r="AX219" s="11" t="s">
        <v>24</v>
      </c>
      <c r="AY219" s="216" t="s">
        <v>147</v>
      </c>
    </row>
    <row r="220" spans="2:65" s="1" customFormat="1" ht="22.5" customHeight="1">
      <c r="B220" s="41"/>
      <c r="C220" s="243" t="s">
        <v>512</v>
      </c>
      <c r="D220" s="243" t="s">
        <v>257</v>
      </c>
      <c r="E220" s="244" t="s">
        <v>787</v>
      </c>
      <c r="F220" s="245" t="s">
        <v>788</v>
      </c>
      <c r="G220" s="246" t="s">
        <v>260</v>
      </c>
      <c r="H220" s="247">
        <v>46</v>
      </c>
      <c r="I220" s="248"/>
      <c r="J220" s="249">
        <f>ROUND(I220*H220,2)</f>
        <v>0</v>
      </c>
      <c r="K220" s="245" t="s">
        <v>559</v>
      </c>
      <c r="L220" s="250"/>
      <c r="M220" s="251" t="s">
        <v>22</v>
      </c>
      <c r="N220" s="252" t="s">
        <v>46</v>
      </c>
      <c r="O220" s="42"/>
      <c r="P220" s="202">
        <f>O220*H220</f>
        <v>0</v>
      </c>
      <c r="Q220" s="202">
        <v>0.00026</v>
      </c>
      <c r="R220" s="202">
        <f>Q220*H220</f>
        <v>0.011959999999999998</v>
      </c>
      <c r="S220" s="202">
        <v>0</v>
      </c>
      <c r="T220" s="203">
        <f>S220*H220</f>
        <v>0</v>
      </c>
      <c r="AR220" s="24" t="s">
        <v>599</v>
      </c>
      <c r="AT220" s="24" t="s">
        <v>257</v>
      </c>
      <c r="AU220" s="24" t="s">
        <v>84</v>
      </c>
      <c r="AY220" s="24" t="s">
        <v>147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4" t="s">
        <v>24</v>
      </c>
      <c r="BK220" s="204">
        <f>ROUND(I220*H220,2)</f>
        <v>0</v>
      </c>
      <c r="BL220" s="24" t="s">
        <v>599</v>
      </c>
      <c r="BM220" s="24" t="s">
        <v>789</v>
      </c>
    </row>
    <row r="221" spans="2:51" s="11" customFormat="1" ht="13.5">
      <c r="B221" s="205"/>
      <c r="C221" s="206"/>
      <c r="D221" s="207" t="s">
        <v>156</v>
      </c>
      <c r="E221" s="208" t="s">
        <v>22</v>
      </c>
      <c r="F221" s="209" t="s">
        <v>414</v>
      </c>
      <c r="G221" s="206"/>
      <c r="H221" s="210">
        <v>46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156</v>
      </c>
      <c r="AU221" s="216" t="s">
        <v>84</v>
      </c>
      <c r="AV221" s="11" t="s">
        <v>84</v>
      </c>
      <c r="AW221" s="11" t="s">
        <v>39</v>
      </c>
      <c r="AX221" s="11" t="s">
        <v>24</v>
      </c>
      <c r="AY221" s="216" t="s">
        <v>147</v>
      </c>
    </row>
    <row r="222" spans="2:65" s="1" customFormat="1" ht="22.5" customHeight="1">
      <c r="B222" s="41"/>
      <c r="C222" s="243" t="s">
        <v>519</v>
      </c>
      <c r="D222" s="243" t="s">
        <v>257</v>
      </c>
      <c r="E222" s="244" t="s">
        <v>790</v>
      </c>
      <c r="F222" s="245" t="s">
        <v>791</v>
      </c>
      <c r="G222" s="246" t="s">
        <v>260</v>
      </c>
      <c r="H222" s="247">
        <v>16</v>
      </c>
      <c r="I222" s="248"/>
      <c r="J222" s="249">
        <f>ROUND(I222*H222,2)</f>
        <v>0</v>
      </c>
      <c r="K222" s="245" t="s">
        <v>559</v>
      </c>
      <c r="L222" s="250"/>
      <c r="M222" s="251" t="s">
        <v>22</v>
      </c>
      <c r="N222" s="252" t="s">
        <v>46</v>
      </c>
      <c r="O222" s="42"/>
      <c r="P222" s="202">
        <f>O222*H222</f>
        <v>0</v>
      </c>
      <c r="Q222" s="202">
        <v>0.00016</v>
      </c>
      <c r="R222" s="202">
        <f>Q222*H222</f>
        <v>0.00256</v>
      </c>
      <c r="S222" s="202">
        <v>0</v>
      </c>
      <c r="T222" s="203">
        <f>S222*H222</f>
        <v>0</v>
      </c>
      <c r="AR222" s="24" t="s">
        <v>599</v>
      </c>
      <c r="AT222" s="24" t="s">
        <v>257</v>
      </c>
      <c r="AU222" s="24" t="s">
        <v>84</v>
      </c>
      <c r="AY222" s="24" t="s">
        <v>147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4" t="s">
        <v>24</v>
      </c>
      <c r="BK222" s="204">
        <f>ROUND(I222*H222,2)</f>
        <v>0</v>
      </c>
      <c r="BL222" s="24" t="s">
        <v>599</v>
      </c>
      <c r="BM222" s="24" t="s">
        <v>792</v>
      </c>
    </row>
    <row r="223" spans="2:51" s="11" customFormat="1" ht="13.5">
      <c r="B223" s="205"/>
      <c r="C223" s="206"/>
      <c r="D223" s="207" t="s">
        <v>156</v>
      </c>
      <c r="E223" s="208" t="s">
        <v>22</v>
      </c>
      <c r="F223" s="209" t="s">
        <v>233</v>
      </c>
      <c r="G223" s="206"/>
      <c r="H223" s="210">
        <v>16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156</v>
      </c>
      <c r="AU223" s="216" t="s">
        <v>84</v>
      </c>
      <c r="AV223" s="11" t="s">
        <v>84</v>
      </c>
      <c r="AW223" s="11" t="s">
        <v>39</v>
      </c>
      <c r="AX223" s="11" t="s">
        <v>24</v>
      </c>
      <c r="AY223" s="216" t="s">
        <v>147</v>
      </c>
    </row>
    <row r="224" spans="2:65" s="1" customFormat="1" ht="44.25" customHeight="1">
      <c r="B224" s="41"/>
      <c r="C224" s="193" t="s">
        <v>524</v>
      </c>
      <c r="D224" s="193" t="s">
        <v>149</v>
      </c>
      <c r="E224" s="194" t="s">
        <v>793</v>
      </c>
      <c r="F224" s="195" t="s">
        <v>794</v>
      </c>
      <c r="G224" s="196" t="s">
        <v>253</v>
      </c>
      <c r="H224" s="197">
        <v>371</v>
      </c>
      <c r="I224" s="198"/>
      <c r="J224" s="199">
        <f>ROUND(I224*H224,2)</f>
        <v>0</v>
      </c>
      <c r="K224" s="195" t="s">
        <v>559</v>
      </c>
      <c r="L224" s="61"/>
      <c r="M224" s="200" t="s">
        <v>22</v>
      </c>
      <c r="N224" s="201" t="s">
        <v>46</v>
      </c>
      <c r="O224" s="4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AR224" s="24" t="s">
        <v>295</v>
      </c>
      <c r="AT224" s="24" t="s">
        <v>149</v>
      </c>
      <c r="AU224" s="24" t="s">
        <v>84</v>
      </c>
      <c r="AY224" s="24" t="s">
        <v>147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4" t="s">
        <v>24</v>
      </c>
      <c r="BK224" s="204">
        <f>ROUND(I224*H224,2)</f>
        <v>0</v>
      </c>
      <c r="BL224" s="24" t="s">
        <v>295</v>
      </c>
      <c r="BM224" s="24" t="s">
        <v>795</v>
      </c>
    </row>
    <row r="225" spans="2:51" s="11" customFormat="1" ht="13.5">
      <c r="B225" s="205"/>
      <c r="C225" s="206"/>
      <c r="D225" s="207" t="s">
        <v>156</v>
      </c>
      <c r="E225" s="208" t="s">
        <v>22</v>
      </c>
      <c r="F225" s="209" t="s">
        <v>796</v>
      </c>
      <c r="G225" s="206"/>
      <c r="H225" s="210">
        <v>371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156</v>
      </c>
      <c r="AU225" s="216" t="s">
        <v>84</v>
      </c>
      <c r="AV225" s="11" t="s">
        <v>84</v>
      </c>
      <c r="AW225" s="11" t="s">
        <v>39</v>
      </c>
      <c r="AX225" s="11" t="s">
        <v>24</v>
      </c>
      <c r="AY225" s="216" t="s">
        <v>147</v>
      </c>
    </row>
    <row r="226" spans="2:65" s="1" customFormat="1" ht="22.5" customHeight="1">
      <c r="B226" s="41"/>
      <c r="C226" s="243" t="s">
        <v>529</v>
      </c>
      <c r="D226" s="243" t="s">
        <v>257</v>
      </c>
      <c r="E226" s="244" t="s">
        <v>797</v>
      </c>
      <c r="F226" s="245" t="s">
        <v>798</v>
      </c>
      <c r="G226" s="246" t="s">
        <v>253</v>
      </c>
      <c r="H226" s="247">
        <v>7</v>
      </c>
      <c r="I226" s="248"/>
      <c r="J226" s="249">
        <f>ROUND(I226*H226,2)</f>
        <v>0</v>
      </c>
      <c r="K226" s="245" t="s">
        <v>22</v>
      </c>
      <c r="L226" s="250"/>
      <c r="M226" s="251" t="s">
        <v>22</v>
      </c>
      <c r="N226" s="252" t="s">
        <v>46</v>
      </c>
      <c r="O226" s="42"/>
      <c r="P226" s="202">
        <f>O226*H226</f>
        <v>0</v>
      </c>
      <c r="Q226" s="202">
        <v>0.0001</v>
      </c>
      <c r="R226" s="202">
        <f>Q226*H226</f>
        <v>0.0007</v>
      </c>
      <c r="S226" s="202">
        <v>0</v>
      </c>
      <c r="T226" s="203">
        <f>S226*H226</f>
        <v>0</v>
      </c>
      <c r="AR226" s="24" t="s">
        <v>599</v>
      </c>
      <c r="AT226" s="24" t="s">
        <v>257</v>
      </c>
      <c r="AU226" s="24" t="s">
        <v>84</v>
      </c>
      <c r="AY226" s="24" t="s">
        <v>147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4" t="s">
        <v>24</v>
      </c>
      <c r="BK226" s="204">
        <f>ROUND(I226*H226,2)</f>
        <v>0</v>
      </c>
      <c r="BL226" s="24" t="s">
        <v>599</v>
      </c>
      <c r="BM226" s="24" t="s">
        <v>799</v>
      </c>
    </row>
    <row r="227" spans="2:51" s="11" customFormat="1" ht="13.5">
      <c r="B227" s="205"/>
      <c r="C227" s="206"/>
      <c r="D227" s="207" t="s">
        <v>156</v>
      </c>
      <c r="E227" s="208" t="s">
        <v>22</v>
      </c>
      <c r="F227" s="209" t="s">
        <v>183</v>
      </c>
      <c r="G227" s="206"/>
      <c r="H227" s="210">
        <v>7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156</v>
      </c>
      <c r="AU227" s="216" t="s">
        <v>84</v>
      </c>
      <c r="AV227" s="11" t="s">
        <v>84</v>
      </c>
      <c r="AW227" s="11" t="s">
        <v>39</v>
      </c>
      <c r="AX227" s="11" t="s">
        <v>24</v>
      </c>
      <c r="AY227" s="216" t="s">
        <v>147</v>
      </c>
    </row>
    <row r="228" spans="2:65" s="1" customFormat="1" ht="22.5" customHeight="1">
      <c r="B228" s="41"/>
      <c r="C228" s="243" t="s">
        <v>534</v>
      </c>
      <c r="D228" s="243" t="s">
        <v>257</v>
      </c>
      <c r="E228" s="244" t="s">
        <v>800</v>
      </c>
      <c r="F228" s="245" t="s">
        <v>801</v>
      </c>
      <c r="G228" s="246" t="s">
        <v>253</v>
      </c>
      <c r="H228" s="247">
        <v>15</v>
      </c>
      <c r="I228" s="248"/>
      <c r="J228" s="249">
        <f>ROUND(I228*H228,2)</f>
        <v>0</v>
      </c>
      <c r="K228" s="245" t="s">
        <v>559</v>
      </c>
      <c r="L228" s="250"/>
      <c r="M228" s="251" t="s">
        <v>22</v>
      </c>
      <c r="N228" s="252" t="s">
        <v>46</v>
      </c>
      <c r="O228" s="42"/>
      <c r="P228" s="202">
        <f>O228*H228</f>
        <v>0</v>
      </c>
      <c r="Q228" s="202">
        <v>9.7E-05</v>
      </c>
      <c r="R228" s="202">
        <f>Q228*H228</f>
        <v>0.001455</v>
      </c>
      <c r="S228" s="202">
        <v>0</v>
      </c>
      <c r="T228" s="203">
        <f>S228*H228</f>
        <v>0</v>
      </c>
      <c r="AR228" s="24" t="s">
        <v>599</v>
      </c>
      <c r="AT228" s="24" t="s">
        <v>257</v>
      </c>
      <c r="AU228" s="24" t="s">
        <v>84</v>
      </c>
      <c r="AY228" s="24" t="s">
        <v>147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24" t="s">
        <v>24</v>
      </c>
      <c r="BK228" s="204">
        <f>ROUND(I228*H228,2)</f>
        <v>0</v>
      </c>
      <c r="BL228" s="24" t="s">
        <v>599</v>
      </c>
      <c r="BM228" s="24" t="s">
        <v>802</v>
      </c>
    </row>
    <row r="229" spans="2:51" s="11" customFormat="1" ht="13.5">
      <c r="B229" s="205"/>
      <c r="C229" s="206"/>
      <c r="D229" s="207" t="s">
        <v>156</v>
      </c>
      <c r="E229" s="208" t="s">
        <v>22</v>
      </c>
      <c r="F229" s="209" t="s">
        <v>10</v>
      </c>
      <c r="G229" s="206"/>
      <c r="H229" s="210">
        <v>15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156</v>
      </c>
      <c r="AU229" s="216" t="s">
        <v>84</v>
      </c>
      <c r="AV229" s="11" t="s">
        <v>84</v>
      </c>
      <c r="AW229" s="11" t="s">
        <v>39</v>
      </c>
      <c r="AX229" s="11" t="s">
        <v>24</v>
      </c>
      <c r="AY229" s="216" t="s">
        <v>147</v>
      </c>
    </row>
    <row r="230" spans="2:65" s="1" customFormat="1" ht="22.5" customHeight="1">
      <c r="B230" s="41"/>
      <c r="C230" s="243" t="s">
        <v>803</v>
      </c>
      <c r="D230" s="243" t="s">
        <v>257</v>
      </c>
      <c r="E230" s="244" t="s">
        <v>804</v>
      </c>
      <c r="F230" s="245" t="s">
        <v>805</v>
      </c>
      <c r="G230" s="246" t="s">
        <v>253</v>
      </c>
      <c r="H230" s="247">
        <v>204</v>
      </c>
      <c r="I230" s="248"/>
      <c r="J230" s="249">
        <f>ROUND(I230*H230,2)</f>
        <v>0</v>
      </c>
      <c r="K230" s="245" t="s">
        <v>559</v>
      </c>
      <c r="L230" s="250"/>
      <c r="M230" s="251" t="s">
        <v>22</v>
      </c>
      <c r="N230" s="252" t="s">
        <v>46</v>
      </c>
      <c r="O230" s="42"/>
      <c r="P230" s="202">
        <f>O230*H230</f>
        <v>0</v>
      </c>
      <c r="Q230" s="202">
        <v>0.00012</v>
      </c>
      <c r="R230" s="202">
        <f>Q230*H230</f>
        <v>0.024480000000000002</v>
      </c>
      <c r="S230" s="202">
        <v>0</v>
      </c>
      <c r="T230" s="203">
        <f>S230*H230</f>
        <v>0</v>
      </c>
      <c r="AR230" s="24" t="s">
        <v>599</v>
      </c>
      <c r="AT230" s="24" t="s">
        <v>257</v>
      </c>
      <c r="AU230" s="24" t="s">
        <v>84</v>
      </c>
      <c r="AY230" s="24" t="s">
        <v>147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4" t="s">
        <v>24</v>
      </c>
      <c r="BK230" s="204">
        <f>ROUND(I230*H230,2)</f>
        <v>0</v>
      </c>
      <c r="BL230" s="24" t="s">
        <v>599</v>
      </c>
      <c r="BM230" s="24" t="s">
        <v>806</v>
      </c>
    </row>
    <row r="231" spans="2:51" s="11" customFormat="1" ht="13.5">
      <c r="B231" s="205"/>
      <c r="C231" s="206"/>
      <c r="D231" s="207" t="s">
        <v>156</v>
      </c>
      <c r="E231" s="208" t="s">
        <v>22</v>
      </c>
      <c r="F231" s="209" t="s">
        <v>807</v>
      </c>
      <c r="G231" s="206"/>
      <c r="H231" s="210">
        <v>204</v>
      </c>
      <c r="I231" s="211"/>
      <c r="J231" s="206"/>
      <c r="K231" s="206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156</v>
      </c>
      <c r="AU231" s="216" t="s">
        <v>84</v>
      </c>
      <c r="AV231" s="11" t="s">
        <v>84</v>
      </c>
      <c r="AW231" s="11" t="s">
        <v>39</v>
      </c>
      <c r="AX231" s="11" t="s">
        <v>24</v>
      </c>
      <c r="AY231" s="216" t="s">
        <v>147</v>
      </c>
    </row>
    <row r="232" spans="2:65" s="1" customFormat="1" ht="31.5" customHeight="1">
      <c r="B232" s="41"/>
      <c r="C232" s="243" t="s">
        <v>808</v>
      </c>
      <c r="D232" s="243" t="s">
        <v>257</v>
      </c>
      <c r="E232" s="244" t="s">
        <v>809</v>
      </c>
      <c r="F232" s="245" t="s">
        <v>810</v>
      </c>
      <c r="G232" s="246" t="s">
        <v>253</v>
      </c>
      <c r="H232" s="247">
        <v>52</v>
      </c>
      <c r="I232" s="248"/>
      <c r="J232" s="249">
        <f>ROUND(I232*H232,2)</f>
        <v>0</v>
      </c>
      <c r="K232" s="245" t="s">
        <v>22</v>
      </c>
      <c r="L232" s="250"/>
      <c r="M232" s="251" t="s">
        <v>22</v>
      </c>
      <c r="N232" s="252" t="s">
        <v>46</v>
      </c>
      <c r="O232" s="42"/>
      <c r="P232" s="202">
        <f>O232*H232</f>
        <v>0</v>
      </c>
      <c r="Q232" s="202">
        <v>0.00012</v>
      </c>
      <c r="R232" s="202">
        <f>Q232*H232</f>
        <v>0.00624</v>
      </c>
      <c r="S232" s="202">
        <v>0</v>
      </c>
      <c r="T232" s="203">
        <f>S232*H232</f>
        <v>0</v>
      </c>
      <c r="AR232" s="24" t="s">
        <v>599</v>
      </c>
      <c r="AT232" s="24" t="s">
        <v>257</v>
      </c>
      <c r="AU232" s="24" t="s">
        <v>84</v>
      </c>
      <c r="AY232" s="24" t="s">
        <v>147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4" t="s">
        <v>24</v>
      </c>
      <c r="BK232" s="204">
        <f>ROUND(I232*H232,2)</f>
        <v>0</v>
      </c>
      <c r="BL232" s="24" t="s">
        <v>599</v>
      </c>
      <c r="BM232" s="24" t="s">
        <v>811</v>
      </c>
    </row>
    <row r="233" spans="2:51" s="11" customFormat="1" ht="13.5">
      <c r="B233" s="205"/>
      <c r="C233" s="206"/>
      <c r="D233" s="207" t="s">
        <v>156</v>
      </c>
      <c r="E233" s="208" t="s">
        <v>22</v>
      </c>
      <c r="F233" s="209" t="s">
        <v>439</v>
      </c>
      <c r="G233" s="206"/>
      <c r="H233" s="210">
        <v>52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156</v>
      </c>
      <c r="AU233" s="216" t="s">
        <v>84</v>
      </c>
      <c r="AV233" s="11" t="s">
        <v>84</v>
      </c>
      <c r="AW233" s="11" t="s">
        <v>39</v>
      </c>
      <c r="AX233" s="11" t="s">
        <v>24</v>
      </c>
      <c r="AY233" s="216" t="s">
        <v>147</v>
      </c>
    </row>
    <row r="234" spans="2:65" s="1" customFormat="1" ht="22.5" customHeight="1">
      <c r="B234" s="41"/>
      <c r="C234" s="243" t="s">
        <v>812</v>
      </c>
      <c r="D234" s="243" t="s">
        <v>257</v>
      </c>
      <c r="E234" s="244" t="s">
        <v>813</v>
      </c>
      <c r="F234" s="245" t="s">
        <v>814</v>
      </c>
      <c r="G234" s="246" t="s">
        <v>253</v>
      </c>
      <c r="H234" s="247">
        <v>93</v>
      </c>
      <c r="I234" s="248"/>
      <c r="J234" s="249">
        <f>ROUND(I234*H234,2)</f>
        <v>0</v>
      </c>
      <c r="K234" s="245" t="s">
        <v>559</v>
      </c>
      <c r="L234" s="250"/>
      <c r="M234" s="251" t="s">
        <v>22</v>
      </c>
      <c r="N234" s="252" t="s">
        <v>46</v>
      </c>
      <c r="O234" s="42"/>
      <c r="P234" s="202">
        <f>O234*H234</f>
        <v>0</v>
      </c>
      <c r="Q234" s="202">
        <v>0.00017</v>
      </c>
      <c r="R234" s="202">
        <f>Q234*H234</f>
        <v>0.01581</v>
      </c>
      <c r="S234" s="202">
        <v>0</v>
      </c>
      <c r="T234" s="203">
        <f>S234*H234</f>
        <v>0</v>
      </c>
      <c r="AR234" s="24" t="s">
        <v>599</v>
      </c>
      <c r="AT234" s="24" t="s">
        <v>257</v>
      </c>
      <c r="AU234" s="24" t="s">
        <v>84</v>
      </c>
      <c r="AY234" s="24" t="s">
        <v>147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24" t="s">
        <v>24</v>
      </c>
      <c r="BK234" s="204">
        <f>ROUND(I234*H234,2)</f>
        <v>0</v>
      </c>
      <c r="BL234" s="24" t="s">
        <v>599</v>
      </c>
      <c r="BM234" s="24" t="s">
        <v>815</v>
      </c>
    </row>
    <row r="235" spans="2:51" s="11" customFormat="1" ht="13.5">
      <c r="B235" s="205"/>
      <c r="C235" s="206"/>
      <c r="D235" s="207" t="s">
        <v>156</v>
      </c>
      <c r="E235" s="208" t="s">
        <v>22</v>
      </c>
      <c r="F235" s="209" t="s">
        <v>310</v>
      </c>
      <c r="G235" s="206"/>
      <c r="H235" s="210">
        <v>93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156</v>
      </c>
      <c r="AU235" s="216" t="s">
        <v>84</v>
      </c>
      <c r="AV235" s="11" t="s">
        <v>84</v>
      </c>
      <c r="AW235" s="11" t="s">
        <v>39</v>
      </c>
      <c r="AX235" s="11" t="s">
        <v>24</v>
      </c>
      <c r="AY235" s="216" t="s">
        <v>147</v>
      </c>
    </row>
    <row r="236" spans="2:65" s="1" customFormat="1" ht="31.5" customHeight="1">
      <c r="B236" s="41"/>
      <c r="C236" s="193" t="s">
        <v>816</v>
      </c>
      <c r="D236" s="193" t="s">
        <v>149</v>
      </c>
      <c r="E236" s="194" t="s">
        <v>817</v>
      </c>
      <c r="F236" s="195" t="s">
        <v>818</v>
      </c>
      <c r="G236" s="196" t="s">
        <v>253</v>
      </c>
      <c r="H236" s="197">
        <v>123</v>
      </c>
      <c r="I236" s="198"/>
      <c r="J236" s="199">
        <f>ROUND(I236*H236,2)</f>
        <v>0</v>
      </c>
      <c r="K236" s="195" t="s">
        <v>559</v>
      </c>
      <c r="L236" s="61"/>
      <c r="M236" s="200" t="s">
        <v>22</v>
      </c>
      <c r="N236" s="201" t="s">
        <v>46</v>
      </c>
      <c r="O236" s="42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AR236" s="24" t="s">
        <v>295</v>
      </c>
      <c r="AT236" s="24" t="s">
        <v>149</v>
      </c>
      <c r="AU236" s="24" t="s">
        <v>84</v>
      </c>
      <c r="AY236" s="24" t="s">
        <v>147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4" t="s">
        <v>24</v>
      </c>
      <c r="BK236" s="204">
        <f>ROUND(I236*H236,2)</f>
        <v>0</v>
      </c>
      <c r="BL236" s="24" t="s">
        <v>295</v>
      </c>
      <c r="BM236" s="24" t="s">
        <v>819</v>
      </c>
    </row>
    <row r="237" spans="2:51" s="11" customFormat="1" ht="13.5">
      <c r="B237" s="205"/>
      <c r="C237" s="206"/>
      <c r="D237" s="207" t="s">
        <v>156</v>
      </c>
      <c r="E237" s="208" t="s">
        <v>22</v>
      </c>
      <c r="F237" s="209" t="s">
        <v>820</v>
      </c>
      <c r="G237" s="206"/>
      <c r="H237" s="210">
        <v>123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156</v>
      </c>
      <c r="AU237" s="216" t="s">
        <v>84</v>
      </c>
      <c r="AV237" s="11" t="s">
        <v>84</v>
      </c>
      <c r="AW237" s="11" t="s">
        <v>39</v>
      </c>
      <c r="AX237" s="11" t="s">
        <v>24</v>
      </c>
      <c r="AY237" s="216" t="s">
        <v>147</v>
      </c>
    </row>
    <row r="238" spans="2:65" s="1" customFormat="1" ht="22.5" customHeight="1">
      <c r="B238" s="41"/>
      <c r="C238" s="243" t="s">
        <v>821</v>
      </c>
      <c r="D238" s="243" t="s">
        <v>257</v>
      </c>
      <c r="E238" s="244" t="s">
        <v>822</v>
      </c>
      <c r="F238" s="245" t="s">
        <v>823</v>
      </c>
      <c r="G238" s="246" t="s">
        <v>253</v>
      </c>
      <c r="H238" s="247">
        <v>101</v>
      </c>
      <c r="I238" s="248"/>
      <c r="J238" s="249">
        <f>ROUND(I238*H238,2)</f>
        <v>0</v>
      </c>
      <c r="K238" s="245" t="s">
        <v>559</v>
      </c>
      <c r="L238" s="250"/>
      <c r="M238" s="251" t="s">
        <v>22</v>
      </c>
      <c r="N238" s="252" t="s">
        <v>46</v>
      </c>
      <c r="O238" s="42"/>
      <c r="P238" s="202">
        <f>O238*H238</f>
        <v>0</v>
      </c>
      <c r="Q238" s="202">
        <v>0.00025</v>
      </c>
      <c r="R238" s="202">
        <f>Q238*H238</f>
        <v>0.02525</v>
      </c>
      <c r="S238" s="202">
        <v>0</v>
      </c>
      <c r="T238" s="203">
        <f>S238*H238</f>
        <v>0</v>
      </c>
      <c r="AR238" s="24" t="s">
        <v>599</v>
      </c>
      <c r="AT238" s="24" t="s">
        <v>257</v>
      </c>
      <c r="AU238" s="24" t="s">
        <v>84</v>
      </c>
      <c r="AY238" s="24" t="s">
        <v>147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24" t="s">
        <v>24</v>
      </c>
      <c r="BK238" s="204">
        <f>ROUND(I238*H238,2)</f>
        <v>0</v>
      </c>
      <c r="BL238" s="24" t="s">
        <v>599</v>
      </c>
      <c r="BM238" s="24" t="s">
        <v>824</v>
      </c>
    </row>
    <row r="239" spans="2:51" s="11" customFormat="1" ht="13.5">
      <c r="B239" s="205"/>
      <c r="C239" s="206"/>
      <c r="D239" s="207" t="s">
        <v>156</v>
      </c>
      <c r="E239" s="208" t="s">
        <v>22</v>
      </c>
      <c r="F239" s="209" t="s">
        <v>825</v>
      </c>
      <c r="G239" s="206"/>
      <c r="H239" s="210">
        <v>101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156</v>
      </c>
      <c r="AU239" s="216" t="s">
        <v>84</v>
      </c>
      <c r="AV239" s="11" t="s">
        <v>84</v>
      </c>
      <c r="AW239" s="11" t="s">
        <v>39</v>
      </c>
      <c r="AX239" s="11" t="s">
        <v>24</v>
      </c>
      <c r="AY239" s="216" t="s">
        <v>147</v>
      </c>
    </row>
    <row r="240" spans="2:65" s="1" customFormat="1" ht="22.5" customHeight="1">
      <c r="B240" s="41"/>
      <c r="C240" s="243" t="s">
        <v>826</v>
      </c>
      <c r="D240" s="243" t="s">
        <v>257</v>
      </c>
      <c r="E240" s="244" t="s">
        <v>827</v>
      </c>
      <c r="F240" s="245" t="s">
        <v>828</v>
      </c>
      <c r="G240" s="246" t="s">
        <v>253</v>
      </c>
      <c r="H240" s="247">
        <v>22</v>
      </c>
      <c r="I240" s="248"/>
      <c r="J240" s="249">
        <f>ROUND(I240*H240,2)</f>
        <v>0</v>
      </c>
      <c r="K240" s="245" t="s">
        <v>559</v>
      </c>
      <c r="L240" s="250"/>
      <c r="M240" s="251" t="s">
        <v>22</v>
      </c>
      <c r="N240" s="252" t="s">
        <v>46</v>
      </c>
      <c r="O240" s="42"/>
      <c r="P240" s="202">
        <f>O240*H240</f>
        <v>0</v>
      </c>
      <c r="Q240" s="202">
        <v>0.00016</v>
      </c>
      <c r="R240" s="202">
        <f>Q240*H240</f>
        <v>0.00352</v>
      </c>
      <c r="S240" s="202">
        <v>0</v>
      </c>
      <c r="T240" s="203">
        <f>S240*H240</f>
        <v>0</v>
      </c>
      <c r="AR240" s="24" t="s">
        <v>599</v>
      </c>
      <c r="AT240" s="24" t="s">
        <v>257</v>
      </c>
      <c r="AU240" s="24" t="s">
        <v>84</v>
      </c>
      <c r="AY240" s="24" t="s">
        <v>147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4" t="s">
        <v>24</v>
      </c>
      <c r="BK240" s="204">
        <f>ROUND(I240*H240,2)</f>
        <v>0</v>
      </c>
      <c r="BL240" s="24" t="s">
        <v>599</v>
      </c>
      <c r="BM240" s="24" t="s">
        <v>829</v>
      </c>
    </row>
    <row r="241" spans="2:51" s="11" customFormat="1" ht="13.5">
      <c r="B241" s="205"/>
      <c r="C241" s="206"/>
      <c r="D241" s="207" t="s">
        <v>156</v>
      </c>
      <c r="E241" s="208" t="s">
        <v>22</v>
      </c>
      <c r="F241" s="209" t="s">
        <v>269</v>
      </c>
      <c r="G241" s="206"/>
      <c r="H241" s="210">
        <v>22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156</v>
      </c>
      <c r="AU241" s="216" t="s">
        <v>84</v>
      </c>
      <c r="AV241" s="11" t="s">
        <v>84</v>
      </c>
      <c r="AW241" s="11" t="s">
        <v>39</v>
      </c>
      <c r="AX241" s="11" t="s">
        <v>24</v>
      </c>
      <c r="AY241" s="216" t="s">
        <v>147</v>
      </c>
    </row>
    <row r="242" spans="2:65" s="1" customFormat="1" ht="44.25" customHeight="1">
      <c r="B242" s="41"/>
      <c r="C242" s="193" t="s">
        <v>663</v>
      </c>
      <c r="D242" s="193" t="s">
        <v>149</v>
      </c>
      <c r="E242" s="194" t="s">
        <v>830</v>
      </c>
      <c r="F242" s="195" t="s">
        <v>831</v>
      </c>
      <c r="G242" s="196" t="s">
        <v>253</v>
      </c>
      <c r="H242" s="197">
        <v>115</v>
      </c>
      <c r="I242" s="198"/>
      <c r="J242" s="199">
        <f>ROUND(I242*H242,2)</f>
        <v>0</v>
      </c>
      <c r="K242" s="195" t="s">
        <v>559</v>
      </c>
      <c r="L242" s="61"/>
      <c r="M242" s="200" t="s">
        <v>22</v>
      </c>
      <c r="N242" s="201" t="s">
        <v>46</v>
      </c>
      <c r="O242" s="42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AR242" s="24" t="s">
        <v>295</v>
      </c>
      <c r="AT242" s="24" t="s">
        <v>149</v>
      </c>
      <c r="AU242" s="24" t="s">
        <v>84</v>
      </c>
      <c r="AY242" s="24" t="s">
        <v>147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4" t="s">
        <v>24</v>
      </c>
      <c r="BK242" s="204">
        <f>ROUND(I242*H242,2)</f>
        <v>0</v>
      </c>
      <c r="BL242" s="24" t="s">
        <v>295</v>
      </c>
      <c r="BM242" s="24" t="s">
        <v>832</v>
      </c>
    </row>
    <row r="243" spans="2:51" s="11" customFormat="1" ht="13.5">
      <c r="B243" s="205"/>
      <c r="C243" s="206"/>
      <c r="D243" s="207" t="s">
        <v>156</v>
      </c>
      <c r="E243" s="208" t="s">
        <v>22</v>
      </c>
      <c r="F243" s="209" t="s">
        <v>833</v>
      </c>
      <c r="G243" s="206"/>
      <c r="H243" s="210">
        <v>115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156</v>
      </c>
      <c r="AU243" s="216" t="s">
        <v>84</v>
      </c>
      <c r="AV243" s="11" t="s">
        <v>84</v>
      </c>
      <c r="AW243" s="11" t="s">
        <v>39</v>
      </c>
      <c r="AX243" s="11" t="s">
        <v>24</v>
      </c>
      <c r="AY243" s="216" t="s">
        <v>147</v>
      </c>
    </row>
    <row r="244" spans="2:65" s="1" customFormat="1" ht="22.5" customHeight="1">
      <c r="B244" s="41"/>
      <c r="C244" s="243" t="s">
        <v>834</v>
      </c>
      <c r="D244" s="243" t="s">
        <v>257</v>
      </c>
      <c r="E244" s="244" t="s">
        <v>835</v>
      </c>
      <c r="F244" s="245" t="s">
        <v>836</v>
      </c>
      <c r="G244" s="246" t="s">
        <v>253</v>
      </c>
      <c r="H244" s="247">
        <v>6</v>
      </c>
      <c r="I244" s="248"/>
      <c r="J244" s="249">
        <f>ROUND(I244*H244,2)</f>
        <v>0</v>
      </c>
      <c r="K244" s="245" t="s">
        <v>559</v>
      </c>
      <c r="L244" s="250"/>
      <c r="M244" s="251" t="s">
        <v>22</v>
      </c>
      <c r="N244" s="252" t="s">
        <v>46</v>
      </c>
      <c r="O244" s="42"/>
      <c r="P244" s="202">
        <f>O244*H244</f>
        <v>0</v>
      </c>
      <c r="Q244" s="202">
        <v>0.000634</v>
      </c>
      <c r="R244" s="202">
        <f>Q244*H244</f>
        <v>0.003804</v>
      </c>
      <c r="S244" s="202">
        <v>0</v>
      </c>
      <c r="T244" s="203">
        <f>S244*H244</f>
        <v>0</v>
      </c>
      <c r="AR244" s="24" t="s">
        <v>599</v>
      </c>
      <c r="AT244" s="24" t="s">
        <v>257</v>
      </c>
      <c r="AU244" s="24" t="s">
        <v>84</v>
      </c>
      <c r="AY244" s="24" t="s">
        <v>147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24" t="s">
        <v>24</v>
      </c>
      <c r="BK244" s="204">
        <f>ROUND(I244*H244,2)</f>
        <v>0</v>
      </c>
      <c r="BL244" s="24" t="s">
        <v>599</v>
      </c>
      <c r="BM244" s="24" t="s">
        <v>837</v>
      </c>
    </row>
    <row r="245" spans="2:51" s="11" customFormat="1" ht="13.5">
      <c r="B245" s="205"/>
      <c r="C245" s="206"/>
      <c r="D245" s="207" t="s">
        <v>156</v>
      </c>
      <c r="E245" s="208" t="s">
        <v>22</v>
      </c>
      <c r="F245" s="209" t="s">
        <v>177</v>
      </c>
      <c r="G245" s="206"/>
      <c r="H245" s="210">
        <v>6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156</v>
      </c>
      <c r="AU245" s="216" t="s">
        <v>84</v>
      </c>
      <c r="AV245" s="11" t="s">
        <v>84</v>
      </c>
      <c r="AW245" s="11" t="s">
        <v>39</v>
      </c>
      <c r="AX245" s="11" t="s">
        <v>24</v>
      </c>
      <c r="AY245" s="216" t="s">
        <v>147</v>
      </c>
    </row>
    <row r="246" spans="2:65" s="1" customFormat="1" ht="22.5" customHeight="1">
      <c r="B246" s="41"/>
      <c r="C246" s="243" t="s">
        <v>838</v>
      </c>
      <c r="D246" s="243" t="s">
        <v>257</v>
      </c>
      <c r="E246" s="244" t="s">
        <v>839</v>
      </c>
      <c r="F246" s="245" t="s">
        <v>840</v>
      </c>
      <c r="G246" s="246" t="s">
        <v>253</v>
      </c>
      <c r="H246" s="247">
        <v>65</v>
      </c>
      <c r="I246" s="248"/>
      <c r="J246" s="249">
        <f>ROUND(I246*H246,2)</f>
        <v>0</v>
      </c>
      <c r="K246" s="245" t="s">
        <v>559</v>
      </c>
      <c r="L246" s="250"/>
      <c r="M246" s="251" t="s">
        <v>22</v>
      </c>
      <c r="N246" s="252" t="s">
        <v>46</v>
      </c>
      <c r="O246" s="42"/>
      <c r="P246" s="202">
        <f>O246*H246</f>
        <v>0</v>
      </c>
      <c r="Q246" s="202">
        <v>0.000898</v>
      </c>
      <c r="R246" s="202">
        <f>Q246*H246</f>
        <v>0.058370000000000005</v>
      </c>
      <c r="S246" s="202">
        <v>0</v>
      </c>
      <c r="T246" s="203">
        <f>S246*H246</f>
        <v>0</v>
      </c>
      <c r="AR246" s="24" t="s">
        <v>599</v>
      </c>
      <c r="AT246" s="24" t="s">
        <v>257</v>
      </c>
      <c r="AU246" s="24" t="s">
        <v>84</v>
      </c>
      <c r="AY246" s="24" t="s">
        <v>147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4" t="s">
        <v>24</v>
      </c>
      <c r="BK246" s="204">
        <f>ROUND(I246*H246,2)</f>
        <v>0</v>
      </c>
      <c r="BL246" s="24" t="s">
        <v>599</v>
      </c>
      <c r="BM246" s="24" t="s">
        <v>841</v>
      </c>
    </row>
    <row r="247" spans="2:51" s="11" customFormat="1" ht="13.5">
      <c r="B247" s="205"/>
      <c r="C247" s="206"/>
      <c r="D247" s="207" t="s">
        <v>156</v>
      </c>
      <c r="E247" s="208" t="s">
        <v>22</v>
      </c>
      <c r="F247" s="209" t="s">
        <v>491</v>
      </c>
      <c r="G247" s="206"/>
      <c r="H247" s="210">
        <v>65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156</v>
      </c>
      <c r="AU247" s="216" t="s">
        <v>84</v>
      </c>
      <c r="AV247" s="11" t="s">
        <v>84</v>
      </c>
      <c r="AW247" s="11" t="s">
        <v>39</v>
      </c>
      <c r="AX247" s="11" t="s">
        <v>24</v>
      </c>
      <c r="AY247" s="216" t="s">
        <v>147</v>
      </c>
    </row>
    <row r="248" spans="2:65" s="1" customFormat="1" ht="22.5" customHeight="1">
      <c r="B248" s="41"/>
      <c r="C248" s="243" t="s">
        <v>842</v>
      </c>
      <c r="D248" s="243" t="s">
        <v>257</v>
      </c>
      <c r="E248" s="244" t="s">
        <v>843</v>
      </c>
      <c r="F248" s="245" t="s">
        <v>844</v>
      </c>
      <c r="G248" s="246" t="s">
        <v>253</v>
      </c>
      <c r="H248" s="247">
        <v>44</v>
      </c>
      <c r="I248" s="248"/>
      <c r="J248" s="249">
        <f>ROUND(I248*H248,2)</f>
        <v>0</v>
      </c>
      <c r="K248" s="245" t="s">
        <v>559</v>
      </c>
      <c r="L248" s="250"/>
      <c r="M248" s="251" t="s">
        <v>22</v>
      </c>
      <c r="N248" s="252" t="s">
        <v>46</v>
      </c>
      <c r="O248" s="42"/>
      <c r="P248" s="202">
        <f>O248*H248</f>
        <v>0</v>
      </c>
      <c r="Q248" s="202">
        <v>0.000527</v>
      </c>
      <c r="R248" s="202">
        <f>Q248*H248</f>
        <v>0.023188</v>
      </c>
      <c r="S248" s="202">
        <v>0</v>
      </c>
      <c r="T248" s="203">
        <f>S248*H248</f>
        <v>0</v>
      </c>
      <c r="AR248" s="24" t="s">
        <v>599</v>
      </c>
      <c r="AT248" s="24" t="s">
        <v>257</v>
      </c>
      <c r="AU248" s="24" t="s">
        <v>84</v>
      </c>
      <c r="AY248" s="24" t="s">
        <v>147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4" t="s">
        <v>24</v>
      </c>
      <c r="BK248" s="204">
        <f>ROUND(I248*H248,2)</f>
        <v>0</v>
      </c>
      <c r="BL248" s="24" t="s">
        <v>599</v>
      </c>
      <c r="BM248" s="24" t="s">
        <v>845</v>
      </c>
    </row>
    <row r="249" spans="2:51" s="11" customFormat="1" ht="13.5">
      <c r="B249" s="205"/>
      <c r="C249" s="206"/>
      <c r="D249" s="207" t="s">
        <v>156</v>
      </c>
      <c r="E249" s="208" t="s">
        <v>22</v>
      </c>
      <c r="F249" s="209" t="s">
        <v>404</v>
      </c>
      <c r="G249" s="206"/>
      <c r="H249" s="210">
        <v>44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156</v>
      </c>
      <c r="AU249" s="216" t="s">
        <v>84</v>
      </c>
      <c r="AV249" s="11" t="s">
        <v>84</v>
      </c>
      <c r="AW249" s="11" t="s">
        <v>39</v>
      </c>
      <c r="AX249" s="11" t="s">
        <v>24</v>
      </c>
      <c r="AY249" s="216" t="s">
        <v>147</v>
      </c>
    </row>
    <row r="250" spans="2:65" s="1" customFormat="1" ht="31.5" customHeight="1">
      <c r="B250" s="41"/>
      <c r="C250" s="193" t="s">
        <v>846</v>
      </c>
      <c r="D250" s="193" t="s">
        <v>149</v>
      </c>
      <c r="E250" s="194" t="s">
        <v>847</v>
      </c>
      <c r="F250" s="195" t="s">
        <v>848</v>
      </c>
      <c r="G250" s="196" t="s">
        <v>260</v>
      </c>
      <c r="H250" s="197">
        <v>42</v>
      </c>
      <c r="I250" s="198"/>
      <c r="J250" s="199">
        <f>ROUND(I250*H250,2)</f>
        <v>0</v>
      </c>
      <c r="K250" s="195" t="s">
        <v>559</v>
      </c>
      <c r="L250" s="61"/>
      <c r="M250" s="200" t="s">
        <v>22</v>
      </c>
      <c r="N250" s="201" t="s">
        <v>46</v>
      </c>
      <c r="O250" s="42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AR250" s="24" t="s">
        <v>295</v>
      </c>
      <c r="AT250" s="24" t="s">
        <v>149</v>
      </c>
      <c r="AU250" s="24" t="s">
        <v>84</v>
      </c>
      <c r="AY250" s="24" t="s">
        <v>147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4" t="s">
        <v>24</v>
      </c>
      <c r="BK250" s="204">
        <f>ROUND(I250*H250,2)</f>
        <v>0</v>
      </c>
      <c r="BL250" s="24" t="s">
        <v>295</v>
      </c>
      <c r="BM250" s="24" t="s">
        <v>849</v>
      </c>
    </row>
    <row r="251" spans="2:51" s="11" customFormat="1" ht="13.5">
      <c r="B251" s="205"/>
      <c r="C251" s="206"/>
      <c r="D251" s="207" t="s">
        <v>156</v>
      </c>
      <c r="E251" s="208" t="s">
        <v>22</v>
      </c>
      <c r="F251" s="209" t="s">
        <v>392</v>
      </c>
      <c r="G251" s="206"/>
      <c r="H251" s="210">
        <v>42</v>
      </c>
      <c r="I251" s="211"/>
      <c r="J251" s="206"/>
      <c r="K251" s="206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156</v>
      </c>
      <c r="AU251" s="216" t="s">
        <v>84</v>
      </c>
      <c r="AV251" s="11" t="s">
        <v>84</v>
      </c>
      <c r="AW251" s="11" t="s">
        <v>39</v>
      </c>
      <c r="AX251" s="11" t="s">
        <v>24</v>
      </c>
      <c r="AY251" s="216" t="s">
        <v>147</v>
      </c>
    </row>
    <row r="252" spans="2:65" s="1" customFormat="1" ht="31.5" customHeight="1">
      <c r="B252" s="41"/>
      <c r="C252" s="193" t="s">
        <v>850</v>
      </c>
      <c r="D252" s="193" t="s">
        <v>149</v>
      </c>
      <c r="E252" s="194" t="s">
        <v>851</v>
      </c>
      <c r="F252" s="195" t="s">
        <v>852</v>
      </c>
      <c r="G252" s="196" t="s">
        <v>260</v>
      </c>
      <c r="H252" s="197">
        <v>18</v>
      </c>
      <c r="I252" s="198"/>
      <c r="J252" s="199">
        <f>ROUND(I252*H252,2)</f>
        <v>0</v>
      </c>
      <c r="K252" s="195" t="s">
        <v>559</v>
      </c>
      <c r="L252" s="61"/>
      <c r="M252" s="200" t="s">
        <v>22</v>
      </c>
      <c r="N252" s="201" t="s">
        <v>46</v>
      </c>
      <c r="O252" s="42"/>
      <c r="P252" s="202">
        <f>O252*H252</f>
        <v>0</v>
      </c>
      <c r="Q252" s="202">
        <v>0</v>
      </c>
      <c r="R252" s="202">
        <f>Q252*H252</f>
        <v>0</v>
      </c>
      <c r="S252" s="202">
        <v>0</v>
      </c>
      <c r="T252" s="203">
        <f>S252*H252</f>
        <v>0</v>
      </c>
      <c r="AR252" s="24" t="s">
        <v>295</v>
      </c>
      <c r="AT252" s="24" t="s">
        <v>149</v>
      </c>
      <c r="AU252" s="24" t="s">
        <v>84</v>
      </c>
      <c r="AY252" s="24" t="s">
        <v>147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4" t="s">
        <v>24</v>
      </c>
      <c r="BK252" s="204">
        <f>ROUND(I252*H252,2)</f>
        <v>0</v>
      </c>
      <c r="BL252" s="24" t="s">
        <v>295</v>
      </c>
      <c r="BM252" s="24" t="s">
        <v>853</v>
      </c>
    </row>
    <row r="253" spans="2:51" s="11" customFormat="1" ht="13.5">
      <c r="B253" s="205"/>
      <c r="C253" s="206"/>
      <c r="D253" s="207" t="s">
        <v>156</v>
      </c>
      <c r="E253" s="208" t="s">
        <v>22</v>
      </c>
      <c r="F253" s="209" t="s">
        <v>244</v>
      </c>
      <c r="G253" s="206"/>
      <c r="H253" s="210">
        <v>18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156</v>
      </c>
      <c r="AU253" s="216" t="s">
        <v>84</v>
      </c>
      <c r="AV253" s="11" t="s">
        <v>84</v>
      </c>
      <c r="AW253" s="11" t="s">
        <v>39</v>
      </c>
      <c r="AX253" s="11" t="s">
        <v>24</v>
      </c>
      <c r="AY253" s="216" t="s">
        <v>147</v>
      </c>
    </row>
    <row r="254" spans="2:65" s="1" customFormat="1" ht="31.5" customHeight="1">
      <c r="B254" s="41"/>
      <c r="C254" s="193" t="s">
        <v>854</v>
      </c>
      <c r="D254" s="193" t="s">
        <v>149</v>
      </c>
      <c r="E254" s="194" t="s">
        <v>855</v>
      </c>
      <c r="F254" s="195" t="s">
        <v>856</v>
      </c>
      <c r="G254" s="196" t="s">
        <v>260</v>
      </c>
      <c r="H254" s="197">
        <v>12</v>
      </c>
      <c r="I254" s="198"/>
      <c r="J254" s="199">
        <f>ROUND(I254*H254,2)</f>
        <v>0</v>
      </c>
      <c r="K254" s="195" t="s">
        <v>559</v>
      </c>
      <c r="L254" s="61"/>
      <c r="M254" s="200" t="s">
        <v>22</v>
      </c>
      <c r="N254" s="201" t="s">
        <v>46</v>
      </c>
      <c r="O254" s="42"/>
      <c r="P254" s="202">
        <f>O254*H254</f>
        <v>0</v>
      </c>
      <c r="Q254" s="202">
        <v>0</v>
      </c>
      <c r="R254" s="202">
        <f>Q254*H254</f>
        <v>0</v>
      </c>
      <c r="S254" s="202">
        <v>0</v>
      </c>
      <c r="T254" s="203">
        <f>S254*H254</f>
        <v>0</v>
      </c>
      <c r="AR254" s="24" t="s">
        <v>295</v>
      </c>
      <c r="AT254" s="24" t="s">
        <v>149</v>
      </c>
      <c r="AU254" s="24" t="s">
        <v>84</v>
      </c>
      <c r="AY254" s="24" t="s">
        <v>147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24</v>
      </c>
      <c r="BK254" s="204">
        <f>ROUND(I254*H254,2)</f>
        <v>0</v>
      </c>
      <c r="BL254" s="24" t="s">
        <v>295</v>
      </c>
      <c r="BM254" s="24" t="s">
        <v>857</v>
      </c>
    </row>
    <row r="255" spans="2:51" s="11" customFormat="1" ht="13.5">
      <c r="B255" s="205"/>
      <c r="C255" s="206"/>
      <c r="D255" s="207" t="s">
        <v>156</v>
      </c>
      <c r="E255" s="208" t="s">
        <v>22</v>
      </c>
      <c r="F255" s="209" t="s">
        <v>210</v>
      </c>
      <c r="G255" s="206"/>
      <c r="H255" s="210">
        <v>12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156</v>
      </c>
      <c r="AU255" s="216" t="s">
        <v>84</v>
      </c>
      <c r="AV255" s="11" t="s">
        <v>84</v>
      </c>
      <c r="AW255" s="11" t="s">
        <v>39</v>
      </c>
      <c r="AX255" s="11" t="s">
        <v>24</v>
      </c>
      <c r="AY255" s="216" t="s">
        <v>147</v>
      </c>
    </row>
    <row r="256" spans="2:65" s="1" customFormat="1" ht="31.5" customHeight="1">
      <c r="B256" s="41"/>
      <c r="C256" s="193" t="s">
        <v>745</v>
      </c>
      <c r="D256" s="193" t="s">
        <v>149</v>
      </c>
      <c r="E256" s="194" t="s">
        <v>858</v>
      </c>
      <c r="F256" s="195" t="s">
        <v>859</v>
      </c>
      <c r="G256" s="196" t="s">
        <v>260</v>
      </c>
      <c r="H256" s="197">
        <v>4</v>
      </c>
      <c r="I256" s="198"/>
      <c r="J256" s="199">
        <f>ROUND(I256*H256,2)</f>
        <v>0</v>
      </c>
      <c r="K256" s="195" t="s">
        <v>559</v>
      </c>
      <c r="L256" s="61"/>
      <c r="M256" s="200" t="s">
        <v>22</v>
      </c>
      <c r="N256" s="201" t="s">
        <v>46</v>
      </c>
      <c r="O256" s="42"/>
      <c r="P256" s="202">
        <f>O256*H256</f>
        <v>0</v>
      </c>
      <c r="Q256" s="202">
        <v>0</v>
      </c>
      <c r="R256" s="202">
        <f>Q256*H256</f>
        <v>0</v>
      </c>
      <c r="S256" s="202">
        <v>0</v>
      </c>
      <c r="T256" s="203">
        <f>S256*H256</f>
        <v>0</v>
      </c>
      <c r="AR256" s="24" t="s">
        <v>295</v>
      </c>
      <c r="AT256" s="24" t="s">
        <v>149</v>
      </c>
      <c r="AU256" s="24" t="s">
        <v>84</v>
      </c>
      <c r="AY256" s="24" t="s">
        <v>147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4" t="s">
        <v>24</v>
      </c>
      <c r="BK256" s="204">
        <f>ROUND(I256*H256,2)</f>
        <v>0</v>
      </c>
      <c r="BL256" s="24" t="s">
        <v>295</v>
      </c>
      <c r="BM256" s="24" t="s">
        <v>860</v>
      </c>
    </row>
    <row r="257" spans="2:51" s="11" customFormat="1" ht="13.5">
      <c r="B257" s="205"/>
      <c r="C257" s="206"/>
      <c r="D257" s="207" t="s">
        <v>156</v>
      </c>
      <c r="E257" s="208" t="s">
        <v>22</v>
      </c>
      <c r="F257" s="209" t="s">
        <v>154</v>
      </c>
      <c r="G257" s="206"/>
      <c r="H257" s="210">
        <v>4</v>
      </c>
      <c r="I257" s="211"/>
      <c r="J257" s="206"/>
      <c r="K257" s="206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156</v>
      </c>
      <c r="AU257" s="216" t="s">
        <v>84</v>
      </c>
      <c r="AV257" s="11" t="s">
        <v>84</v>
      </c>
      <c r="AW257" s="11" t="s">
        <v>39</v>
      </c>
      <c r="AX257" s="11" t="s">
        <v>24</v>
      </c>
      <c r="AY257" s="216" t="s">
        <v>147</v>
      </c>
    </row>
    <row r="258" spans="2:65" s="1" customFormat="1" ht="31.5" customHeight="1">
      <c r="B258" s="41"/>
      <c r="C258" s="193" t="s">
        <v>861</v>
      </c>
      <c r="D258" s="193" t="s">
        <v>149</v>
      </c>
      <c r="E258" s="194" t="s">
        <v>862</v>
      </c>
      <c r="F258" s="195" t="s">
        <v>863</v>
      </c>
      <c r="G258" s="196" t="s">
        <v>260</v>
      </c>
      <c r="H258" s="197">
        <v>2</v>
      </c>
      <c r="I258" s="198"/>
      <c r="J258" s="199">
        <f>ROUND(I258*H258,2)</f>
        <v>0</v>
      </c>
      <c r="K258" s="195" t="s">
        <v>559</v>
      </c>
      <c r="L258" s="61"/>
      <c r="M258" s="200" t="s">
        <v>22</v>
      </c>
      <c r="N258" s="201" t="s">
        <v>46</v>
      </c>
      <c r="O258" s="42"/>
      <c r="P258" s="202">
        <f>O258*H258</f>
        <v>0</v>
      </c>
      <c r="Q258" s="202">
        <v>0</v>
      </c>
      <c r="R258" s="202">
        <f>Q258*H258</f>
        <v>0</v>
      </c>
      <c r="S258" s="202">
        <v>0</v>
      </c>
      <c r="T258" s="203">
        <f>S258*H258</f>
        <v>0</v>
      </c>
      <c r="AR258" s="24" t="s">
        <v>295</v>
      </c>
      <c r="AT258" s="24" t="s">
        <v>149</v>
      </c>
      <c r="AU258" s="24" t="s">
        <v>84</v>
      </c>
      <c r="AY258" s="24" t="s">
        <v>147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4" t="s">
        <v>24</v>
      </c>
      <c r="BK258" s="204">
        <f>ROUND(I258*H258,2)</f>
        <v>0</v>
      </c>
      <c r="BL258" s="24" t="s">
        <v>295</v>
      </c>
      <c r="BM258" s="24" t="s">
        <v>864</v>
      </c>
    </row>
    <row r="259" spans="2:51" s="11" customFormat="1" ht="13.5">
      <c r="B259" s="205"/>
      <c r="C259" s="206"/>
      <c r="D259" s="207" t="s">
        <v>156</v>
      </c>
      <c r="E259" s="208" t="s">
        <v>22</v>
      </c>
      <c r="F259" s="209" t="s">
        <v>84</v>
      </c>
      <c r="G259" s="206"/>
      <c r="H259" s="210">
        <v>2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156</v>
      </c>
      <c r="AU259" s="216" t="s">
        <v>84</v>
      </c>
      <c r="AV259" s="11" t="s">
        <v>84</v>
      </c>
      <c r="AW259" s="11" t="s">
        <v>39</v>
      </c>
      <c r="AX259" s="11" t="s">
        <v>24</v>
      </c>
      <c r="AY259" s="216" t="s">
        <v>147</v>
      </c>
    </row>
    <row r="260" spans="2:65" s="1" customFormat="1" ht="31.5" customHeight="1">
      <c r="B260" s="41"/>
      <c r="C260" s="193" t="s">
        <v>865</v>
      </c>
      <c r="D260" s="193" t="s">
        <v>149</v>
      </c>
      <c r="E260" s="194" t="s">
        <v>866</v>
      </c>
      <c r="F260" s="195" t="s">
        <v>867</v>
      </c>
      <c r="G260" s="196" t="s">
        <v>260</v>
      </c>
      <c r="H260" s="197">
        <v>2</v>
      </c>
      <c r="I260" s="198"/>
      <c r="J260" s="199">
        <f>ROUND(I260*H260,2)</f>
        <v>0</v>
      </c>
      <c r="K260" s="195" t="s">
        <v>559</v>
      </c>
      <c r="L260" s="61"/>
      <c r="M260" s="200" t="s">
        <v>22</v>
      </c>
      <c r="N260" s="201" t="s">
        <v>46</v>
      </c>
      <c r="O260" s="42"/>
      <c r="P260" s="202">
        <f>O260*H260</f>
        <v>0</v>
      </c>
      <c r="Q260" s="202">
        <v>0</v>
      </c>
      <c r="R260" s="202">
        <f>Q260*H260</f>
        <v>0</v>
      </c>
      <c r="S260" s="202">
        <v>0</v>
      </c>
      <c r="T260" s="203">
        <f>S260*H260</f>
        <v>0</v>
      </c>
      <c r="AR260" s="24" t="s">
        <v>295</v>
      </c>
      <c r="AT260" s="24" t="s">
        <v>149</v>
      </c>
      <c r="AU260" s="24" t="s">
        <v>84</v>
      </c>
      <c r="AY260" s="24" t="s">
        <v>147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4" t="s">
        <v>24</v>
      </c>
      <c r="BK260" s="204">
        <f>ROUND(I260*H260,2)</f>
        <v>0</v>
      </c>
      <c r="BL260" s="24" t="s">
        <v>295</v>
      </c>
      <c r="BM260" s="24" t="s">
        <v>868</v>
      </c>
    </row>
    <row r="261" spans="2:51" s="11" customFormat="1" ht="13.5">
      <c r="B261" s="205"/>
      <c r="C261" s="206"/>
      <c r="D261" s="207" t="s">
        <v>156</v>
      </c>
      <c r="E261" s="208" t="s">
        <v>22</v>
      </c>
      <c r="F261" s="209" t="s">
        <v>84</v>
      </c>
      <c r="G261" s="206"/>
      <c r="H261" s="210">
        <v>2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156</v>
      </c>
      <c r="AU261" s="216" t="s">
        <v>84</v>
      </c>
      <c r="AV261" s="11" t="s">
        <v>84</v>
      </c>
      <c r="AW261" s="11" t="s">
        <v>39</v>
      </c>
      <c r="AX261" s="11" t="s">
        <v>24</v>
      </c>
      <c r="AY261" s="216" t="s">
        <v>147</v>
      </c>
    </row>
    <row r="262" spans="2:65" s="1" customFormat="1" ht="22.5" customHeight="1">
      <c r="B262" s="41"/>
      <c r="C262" s="243" t="s">
        <v>869</v>
      </c>
      <c r="D262" s="243" t="s">
        <v>257</v>
      </c>
      <c r="E262" s="244" t="s">
        <v>870</v>
      </c>
      <c r="F262" s="245" t="s">
        <v>871</v>
      </c>
      <c r="G262" s="246" t="s">
        <v>260</v>
      </c>
      <c r="H262" s="247">
        <v>2</v>
      </c>
      <c r="I262" s="248"/>
      <c r="J262" s="249">
        <f>ROUND(I262*H262,2)</f>
        <v>0</v>
      </c>
      <c r="K262" s="245" t="s">
        <v>22</v>
      </c>
      <c r="L262" s="250"/>
      <c r="M262" s="251" t="s">
        <v>22</v>
      </c>
      <c r="N262" s="252" t="s">
        <v>46</v>
      </c>
      <c r="O262" s="42"/>
      <c r="P262" s="202">
        <f>O262*H262</f>
        <v>0</v>
      </c>
      <c r="Q262" s="202">
        <v>8E-05</v>
      </c>
      <c r="R262" s="202">
        <f>Q262*H262</f>
        <v>0.00016</v>
      </c>
      <c r="S262" s="202">
        <v>0</v>
      </c>
      <c r="T262" s="203">
        <f>S262*H262</f>
        <v>0</v>
      </c>
      <c r="AR262" s="24" t="s">
        <v>599</v>
      </c>
      <c r="AT262" s="24" t="s">
        <v>257</v>
      </c>
      <c r="AU262" s="24" t="s">
        <v>84</v>
      </c>
      <c r="AY262" s="24" t="s">
        <v>147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4" t="s">
        <v>24</v>
      </c>
      <c r="BK262" s="204">
        <f>ROUND(I262*H262,2)</f>
        <v>0</v>
      </c>
      <c r="BL262" s="24" t="s">
        <v>599</v>
      </c>
      <c r="BM262" s="24" t="s">
        <v>872</v>
      </c>
    </row>
    <row r="263" spans="2:51" s="11" customFormat="1" ht="13.5">
      <c r="B263" s="205"/>
      <c r="C263" s="206"/>
      <c r="D263" s="207" t="s">
        <v>156</v>
      </c>
      <c r="E263" s="208" t="s">
        <v>22</v>
      </c>
      <c r="F263" s="209" t="s">
        <v>84</v>
      </c>
      <c r="G263" s="206"/>
      <c r="H263" s="210">
        <v>2</v>
      </c>
      <c r="I263" s="211"/>
      <c r="J263" s="206"/>
      <c r="K263" s="206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156</v>
      </c>
      <c r="AU263" s="216" t="s">
        <v>84</v>
      </c>
      <c r="AV263" s="11" t="s">
        <v>84</v>
      </c>
      <c r="AW263" s="11" t="s">
        <v>39</v>
      </c>
      <c r="AX263" s="11" t="s">
        <v>24</v>
      </c>
      <c r="AY263" s="216" t="s">
        <v>147</v>
      </c>
    </row>
    <row r="264" spans="2:65" s="1" customFormat="1" ht="31.5" customHeight="1">
      <c r="B264" s="41"/>
      <c r="C264" s="193" t="s">
        <v>873</v>
      </c>
      <c r="D264" s="193" t="s">
        <v>149</v>
      </c>
      <c r="E264" s="194" t="s">
        <v>874</v>
      </c>
      <c r="F264" s="195" t="s">
        <v>875</v>
      </c>
      <c r="G264" s="196" t="s">
        <v>260</v>
      </c>
      <c r="H264" s="197">
        <v>4</v>
      </c>
      <c r="I264" s="198"/>
      <c r="J264" s="199">
        <f>ROUND(I264*H264,2)</f>
        <v>0</v>
      </c>
      <c r="K264" s="195" t="s">
        <v>559</v>
      </c>
      <c r="L264" s="61"/>
      <c r="M264" s="200" t="s">
        <v>22</v>
      </c>
      <c r="N264" s="201" t="s">
        <v>46</v>
      </c>
      <c r="O264" s="42"/>
      <c r="P264" s="202">
        <f>O264*H264</f>
        <v>0</v>
      </c>
      <c r="Q264" s="202">
        <v>0</v>
      </c>
      <c r="R264" s="202">
        <f>Q264*H264</f>
        <v>0</v>
      </c>
      <c r="S264" s="202">
        <v>0</v>
      </c>
      <c r="T264" s="203">
        <f>S264*H264</f>
        <v>0</v>
      </c>
      <c r="AR264" s="24" t="s">
        <v>295</v>
      </c>
      <c r="AT264" s="24" t="s">
        <v>149</v>
      </c>
      <c r="AU264" s="24" t="s">
        <v>84</v>
      </c>
      <c r="AY264" s="24" t="s">
        <v>147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4" t="s">
        <v>24</v>
      </c>
      <c r="BK264" s="204">
        <f>ROUND(I264*H264,2)</f>
        <v>0</v>
      </c>
      <c r="BL264" s="24" t="s">
        <v>295</v>
      </c>
      <c r="BM264" s="24" t="s">
        <v>876</v>
      </c>
    </row>
    <row r="265" spans="2:51" s="11" customFormat="1" ht="13.5">
      <c r="B265" s="205"/>
      <c r="C265" s="206"/>
      <c r="D265" s="207" t="s">
        <v>156</v>
      </c>
      <c r="E265" s="208" t="s">
        <v>22</v>
      </c>
      <c r="F265" s="209" t="s">
        <v>154</v>
      </c>
      <c r="G265" s="206"/>
      <c r="H265" s="210">
        <v>4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156</v>
      </c>
      <c r="AU265" s="216" t="s">
        <v>84</v>
      </c>
      <c r="AV265" s="11" t="s">
        <v>84</v>
      </c>
      <c r="AW265" s="11" t="s">
        <v>39</v>
      </c>
      <c r="AX265" s="11" t="s">
        <v>24</v>
      </c>
      <c r="AY265" s="216" t="s">
        <v>147</v>
      </c>
    </row>
    <row r="266" spans="2:65" s="1" customFormat="1" ht="22.5" customHeight="1">
      <c r="B266" s="41"/>
      <c r="C266" s="243" t="s">
        <v>877</v>
      </c>
      <c r="D266" s="243" t="s">
        <v>257</v>
      </c>
      <c r="E266" s="244" t="s">
        <v>878</v>
      </c>
      <c r="F266" s="245" t="s">
        <v>871</v>
      </c>
      <c r="G266" s="246" t="s">
        <v>260</v>
      </c>
      <c r="H266" s="247">
        <v>4</v>
      </c>
      <c r="I266" s="248"/>
      <c r="J266" s="249">
        <f>ROUND(I266*H266,2)</f>
        <v>0</v>
      </c>
      <c r="K266" s="245" t="s">
        <v>22</v>
      </c>
      <c r="L266" s="250"/>
      <c r="M266" s="251" t="s">
        <v>22</v>
      </c>
      <c r="N266" s="252" t="s">
        <v>46</v>
      </c>
      <c r="O266" s="42"/>
      <c r="P266" s="202">
        <f>O266*H266</f>
        <v>0</v>
      </c>
      <c r="Q266" s="202">
        <v>8E-05</v>
      </c>
      <c r="R266" s="202">
        <f>Q266*H266</f>
        <v>0.00032</v>
      </c>
      <c r="S266" s="202">
        <v>0</v>
      </c>
      <c r="T266" s="203">
        <f>S266*H266</f>
        <v>0</v>
      </c>
      <c r="AR266" s="24" t="s">
        <v>599</v>
      </c>
      <c r="AT266" s="24" t="s">
        <v>257</v>
      </c>
      <c r="AU266" s="24" t="s">
        <v>84</v>
      </c>
      <c r="AY266" s="24" t="s">
        <v>147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4" t="s">
        <v>24</v>
      </c>
      <c r="BK266" s="204">
        <f>ROUND(I266*H266,2)</f>
        <v>0</v>
      </c>
      <c r="BL266" s="24" t="s">
        <v>599</v>
      </c>
      <c r="BM266" s="24" t="s">
        <v>879</v>
      </c>
    </row>
    <row r="267" spans="2:51" s="11" customFormat="1" ht="13.5">
      <c r="B267" s="205"/>
      <c r="C267" s="206"/>
      <c r="D267" s="207" t="s">
        <v>156</v>
      </c>
      <c r="E267" s="208" t="s">
        <v>22</v>
      </c>
      <c r="F267" s="209" t="s">
        <v>154</v>
      </c>
      <c r="G267" s="206"/>
      <c r="H267" s="210">
        <v>4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156</v>
      </c>
      <c r="AU267" s="216" t="s">
        <v>84</v>
      </c>
      <c r="AV267" s="11" t="s">
        <v>84</v>
      </c>
      <c r="AW267" s="11" t="s">
        <v>39</v>
      </c>
      <c r="AX267" s="11" t="s">
        <v>24</v>
      </c>
      <c r="AY267" s="216" t="s">
        <v>147</v>
      </c>
    </row>
    <row r="268" spans="2:65" s="1" customFormat="1" ht="22.5" customHeight="1">
      <c r="B268" s="41"/>
      <c r="C268" s="193" t="s">
        <v>310</v>
      </c>
      <c r="D268" s="193" t="s">
        <v>149</v>
      </c>
      <c r="E268" s="194" t="s">
        <v>880</v>
      </c>
      <c r="F268" s="195" t="s">
        <v>881</v>
      </c>
      <c r="G268" s="196" t="s">
        <v>260</v>
      </c>
      <c r="H268" s="197">
        <v>1</v>
      </c>
      <c r="I268" s="198"/>
      <c r="J268" s="199">
        <f>ROUND(I268*H268,2)</f>
        <v>0</v>
      </c>
      <c r="K268" s="195" t="s">
        <v>559</v>
      </c>
      <c r="L268" s="61"/>
      <c r="M268" s="200" t="s">
        <v>22</v>
      </c>
      <c r="N268" s="201" t="s">
        <v>46</v>
      </c>
      <c r="O268" s="42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AR268" s="24" t="s">
        <v>295</v>
      </c>
      <c r="AT268" s="24" t="s">
        <v>149</v>
      </c>
      <c r="AU268" s="24" t="s">
        <v>84</v>
      </c>
      <c r="AY268" s="24" t="s">
        <v>147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4" t="s">
        <v>24</v>
      </c>
      <c r="BK268" s="204">
        <f>ROUND(I268*H268,2)</f>
        <v>0</v>
      </c>
      <c r="BL268" s="24" t="s">
        <v>295</v>
      </c>
      <c r="BM268" s="24" t="s">
        <v>882</v>
      </c>
    </row>
    <row r="269" spans="2:51" s="11" customFormat="1" ht="13.5">
      <c r="B269" s="205"/>
      <c r="C269" s="206"/>
      <c r="D269" s="207" t="s">
        <v>156</v>
      </c>
      <c r="E269" s="208" t="s">
        <v>22</v>
      </c>
      <c r="F269" s="209" t="s">
        <v>883</v>
      </c>
      <c r="G269" s="206"/>
      <c r="H269" s="210">
        <v>1</v>
      </c>
      <c r="I269" s="211"/>
      <c r="J269" s="206"/>
      <c r="K269" s="206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156</v>
      </c>
      <c r="AU269" s="216" t="s">
        <v>84</v>
      </c>
      <c r="AV269" s="11" t="s">
        <v>84</v>
      </c>
      <c r="AW269" s="11" t="s">
        <v>39</v>
      </c>
      <c r="AX269" s="11" t="s">
        <v>24</v>
      </c>
      <c r="AY269" s="216" t="s">
        <v>147</v>
      </c>
    </row>
    <row r="270" spans="2:65" s="1" customFormat="1" ht="22.5" customHeight="1">
      <c r="B270" s="41"/>
      <c r="C270" s="193" t="s">
        <v>884</v>
      </c>
      <c r="D270" s="193" t="s">
        <v>149</v>
      </c>
      <c r="E270" s="194" t="s">
        <v>885</v>
      </c>
      <c r="F270" s="195" t="s">
        <v>886</v>
      </c>
      <c r="G270" s="196" t="s">
        <v>260</v>
      </c>
      <c r="H270" s="197">
        <v>1</v>
      </c>
      <c r="I270" s="198"/>
      <c r="J270" s="199">
        <f>ROUND(I270*H270,2)</f>
        <v>0</v>
      </c>
      <c r="K270" s="195" t="s">
        <v>559</v>
      </c>
      <c r="L270" s="61"/>
      <c r="M270" s="200" t="s">
        <v>22</v>
      </c>
      <c r="N270" s="201" t="s">
        <v>46</v>
      </c>
      <c r="O270" s="42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AR270" s="24" t="s">
        <v>295</v>
      </c>
      <c r="AT270" s="24" t="s">
        <v>149</v>
      </c>
      <c r="AU270" s="24" t="s">
        <v>84</v>
      </c>
      <c r="AY270" s="24" t="s">
        <v>147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24</v>
      </c>
      <c r="BK270" s="204">
        <f>ROUND(I270*H270,2)</f>
        <v>0</v>
      </c>
      <c r="BL270" s="24" t="s">
        <v>295</v>
      </c>
      <c r="BM270" s="24" t="s">
        <v>887</v>
      </c>
    </row>
    <row r="271" spans="2:51" s="11" customFormat="1" ht="13.5">
      <c r="B271" s="205"/>
      <c r="C271" s="206"/>
      <c r="D271" s="207" t="s">
        <v>156</v>
      </c>
      <c r="E271" s="208" t="s">
        <v>22</v>
      </c>
      <c r="F271" s="209" t="s">
        <v>24</v>
      </c>
      <c r="G271" s="206"/>
      <c r="H271" s="210">
        <v>1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156</v>
      </c>
      <c r="AU271" s="216" t="s">
        <v>84</v>
      </c>
      <c r="AV271" s="11" t="s">
        <v>84</v>
      </c>
      <c r="AW271" s="11" t="s">
        <v>39</v>
      </c>
      <c r="AX271" s="11" t="s">
        <v>24</v>
      </c>
      <c r="AY271" s="216" t="s">
        <v>147</v>
      </c>
    </row>
    <row r="272" spans="2:65" s="1" customFormat="1" ht="22.5" customHeight="1">
      <c r="B272" s="41"/>
      <c r="C272" s="243" t="s">
        <v>888</v>
      </c>
      <c r="D272" s="243" t="s">
        <v>257</v>
      </c>
      <c r="E272" s="244" t="s">
        <v>889</v>
      </c>
      <c r="F272" s="245" t="s">
        <v>890</v>
      </c>
      <c r="G272" s="246" t="s">
        <v>260</v>
      </c>
      <c r="H272" s="247">
        <v>1</v>
      </c>
      <c r="I272" s="248"/>
      <c r="J272" s="249">
        <f>ROUND(I272*H272,2)</f>
        <v>0</v>
      </c>
      <c r="K272" s="245" t="s">
        <v>22</v>
      </c>
      <c r="L272" s="250"/>
      <c r="M272" s="251" t="s">
        <v>22</v>
      </c>
      <c r="N272" s="252" t="s">
        <v>46</v>
      </c>
      <c r="O272" s="42"/>
      <c r="P272" s="202">
        <f>O272*H272</f>
        <v>0</v>
      </c>
      <c r="Q272" s="202">
        <v>0.00049</v>
      </c>
      <c r="R272" s="202">
        <f>Q272*H272</f>
        <v>0.00049</v>
      </c>
      <c r="S272" s="202">
        <v>0</v>
      </c>
      <c r="T272" s="203">
        <f>S272*H272</f>
        <v>0</v>
      </c>
      <c r="AR272" s="24" t="s">
        <v>599</v>
      </c>
      <c r="AT272" s="24" t="s">
        <v>257</v>
      </c>
      <c r="AU272" s="24" t="s">
        <v>84</v>
      </c>
      <c r="AY272" s="24" t="s">
        <v>147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24" t="s">
        <v>24</v>
      </c>
      <c r="BK272" s="204">
        <f>ROUND(I272*H272,2)</f>
        <v>0</v>
      </c>
      <c r="BL272" s="24" t="s">
        <v>599</v>
      </c>
      <c r="BM272" s="24" t="s">
        <v>891</v>
      </c>
    </row>
    <row r="273" spans="2:51" s="11" customFormat="1" ht="13.5">
      <c r="B273" s="205"/>
      <c r="C273" s="206"/>
      <c r="D273" s="207" t="s">
        <v>156</v>
      </c>
      <c r="E273" s="208" t="s">
        <v>22</v>
      </c>
      <c r="F273" s="209" t="s">
        <v>24</v>
      </c>
      <c r="G273" s="206"/>
      <c r="H273" s="210">
        <v>1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156</v>
      </c>
      <c r="AU273" s="216" t="s">
        <v>84</v>
      </c>
      <c r="AV273" s="11" t="s">
        <v>84</v>
      </c>
      <c r="AW273" s="11" t="s">
        <v>39</v>
      </c>
      <c r="AX273" s="11" t="s">
        <v>24</v>
      </c>
      <c r="AY273" s="216" t="s">
        <v>147</v>
      </c>
    </row>
    <row r="274" spans="2:65" s="1" customFormat="1" ht="31.5" customHeight="1">
      <c r="B274" s="41"/>
      <c r="C274" s="193" t="s">
        <v>323</v>
      </c>
      <c r="D274" s="193" t="s">
        <v>149</v>
      </c>
      <c r="E274" s="194" t="s">
        <v>892</v>
      </c>
      <c r="F274" s="195" t="s">
        <v>893</v>
      </c>
      <c r="G274" s="196" t="s">
        <v>260</v>
      </c>
      <c r="H274" s="197">
        <v>1</v>
      </c>
      <c r="I274" s="198"/>
      <c r="J274" s="199">
        <f>ROUND(I274*H274,2)</f>
        <v>0</v>
      </c>
      <c r="K274" s="195" t="s">
        <v>559</v>
      </c>
      <c r="L274" s="61"/>
      <c r="M274" s="200" t="s">
        <v>22</v>
      </c>
      <c r="N274" s="201" t="s">
        <v>46</v>
      </c>
      <c r="O274" s="42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AR274" s="24" t="s">
        <v>295</v>
      </c>
      <c r="AT274" s="24" t="s">
        <v>149</v>
      </c>
      <c r="AU274" s="24" t="s">
        <v>84</v>
      </c>
      <c r="AY274" s="24" t="s">
        <v>147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24" t="s">
        <v>24</v>
      </c>
      <c r="BK274" s="204">
        <f>ROUND(I274*H274,2)</f>
        <v>0</v>
      </c>
      <c r="BL274" s="24" t="s">
        <v>295</v>
      </c>
      <c r="BM274" s="24" t="s">
        <v>894</v>
      </c>
    </row>
    <row r="275" spans="2:51" s="11" customFormat="1" ht="13.5">
      <c r="B275" s="205"/>
      <c r="C275" s="206"/>
      <c r="D275" s="207" t="s">
        <v>156</v>
      </c>
      <c r="E275" s="208" t="s">
        <v>22</v>
      </c>
      <c r="F275" s="209" t="s">
        <v>24</v>
      </c>
      <c r="G275" s="206"/>
      <c r="H275" s="210">
        <v>1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156</v>
      </c>
      <c r="AU275" s="216" t="s">
        <v>84</v>
      </c>
      <c r="AV275" s="11" t="s">
        <v>84</v>
      </c>
      <c r="AW275" s="11" t="s">
        <v>39</v>
      </c>
      <c r="AX275" s="11" t="s">
        <v>24</v>
      </c>
      <c r="AY275" s="216" t="s">
        <v>147</v>
      </c>
    </row>
    <row r="276" spans="2:65" s="1" customFormat="1" ht="22.5" customHeight="1">
      <c r="B276" s="41"/>
      <c r="C276" s="243" t="s">
        <v>895</v>
      </c>
      <c r="D276" s="243" t="s">
        <v>257</v>
      </c>
      <c r="E276" s="244" t="s">
        <v>896</v>
      </c>
      <c r="F276" s="245" t="s">
        <v>897</v>
      </c>
      <c r="G276" s="246" t="s">
        <v>260</v>
      </c>
      <c r="H276" s="247">
        <v>1</v>
      </c>
      <c r="I276" s="248"/>
      <c r="J276" s="249">
        <f>ROUND(I276*H276,2)</f>
        <v>0</v>
      </c>
      <c r="K276" s="245" t="s">
        <v>559</v>
      </c>
      <c r="L276" s="250"/>
      <c r="M276" s="251" t="s">
        <v>22</v>
      </c>
      <c r="N276" s="252" t="s">
        <v>46</v>
      </c>
      <c r="O276" s="42"/>
      <c r="P276" s="202">
        <f>O276*H276</f>
        <v>0</v>
      </c>
      <c r="Q276" s="202">
        <v>5E-06</v>
      </c>
      <c r="R276" s="202">
        <f>Q276*H276</f>
        <v>5E-06</v>
      </c>
      <c r="S276" s="202">
        <v>0</v>
      </c>
      <c r="T276" s="203">
        <f>S276*H276</f>
        <v>0</v>
      </c>
      <c r="AR276" s="24" t="s">
        <v>599</v>
      </c>
      <c r="AT276" s="24" t="s">
        <v>257</v>
      </c>
      <c r="AU276" s="24" t="s">
        <v>84</v>
      </c>
      <c r="AY276" s="24" t="s">
        <v>147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24" t="s">
        <v>24</v>
      </c>
      <c r="BK276" s="204">
        <f>ROUND(I276*H276,2)</f>
        <v>0</v>
      </c>
      <c r="BL276" s="24" t="s">
        <v>599</v>
      </c>
      <c r="BM276" s="24" t="s">
        <v>898</v>
      </c>
    </row>
    <row r="277" spans="2:51" s="11" customFormat="1" ht="13.5">
      <c r="B277" s="205"/>
      <c r="C277" s="206"/>
      <c r="D277" s="207" t="s">
        <v>156</v>
      </c>
      <c r="E277" s="208" t="s">
        <v>22</v>
      </c>
      <c r="F277" s="209" t="s">
        <v>24</v>
      </c>
      <c r="G277" s="206"/>
      <c r="H277" s="210">
        <v>1</v>
      </c>
      <c r="I277" s="211"/>
      <c r="J277" s="206"/>
      <c r="K277" s="206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156</v>
      </c>
      <c r="AU277" s="216" t="s">
        <v>84</v>
      </c>
      <c r="AV277" s="11" t="s">
        <v>84</v>
      </c>
      <c r="AW277" s="11" t="s">
        <v>39</v>
      </c>
      <c r="AX277" s="11" t="s">
        <v>24</v>
      </c>
      <c r="AY277" s="216" t="s">
        <v>147</v>
      </c>
    </row>
    <row r="278" spans="2:65" s="1" customFormat="1" ht="31.5" customHeight="1">
      <c r="B278" s="41"/>
      <c r="C278" s="193" t="s">
        <v>899</v>
      </c>
      <c r="D278" s="193" t="s">
        <v>149</v>
      </c>
      <c r="E278" s="194" t="s">
        <v>900</v>
      </c>
      <c r="F278" s="195" t="s">
        <v>901</v>
      </c>
      <c r="G278" s="196" t="s">
        <v>260</v>
      </c>
      <c r="H278" s="197">
        <v>6</v>
      </c>
      <c r="I278" s="198"/>
      <c r="J278" s="199">
        <f>ROUND(I278*H278,2)</f>
        <v>0</v>
      </c>
      <c r="K278" s="195" t="s">
        <v>559</v>
      </c>
      <c r="L278" s="61"/>
      <c r="M278" s="200" t="s">
        <v>22</v>
      </c>
      <c r="N278" s="201" t="s">
        <v>46</v>
      </c>
      <c r="O278" s="42"/>
      <c r="P278" s="202">
        <f>O278*H278</f>
        <v>0</v>
      </c>
      <c r="Q278" s="202">
        <v>0</v>
      </c>
      <c r="R278" s="202">
        <f>Q278*H278</f>
        <v>0</v>
      </c>
      <c r="S278" s="202">
        <v>0</v>
      </c>
      <c r="T278" s="203">
        <f>S278*H278</f>
        <v>0</v>
      </c>
      <c r="AR278" s="24" t="s">
        <v>295</v>
      </c>
      <c r="AT278" s="24" t="s">
        <v>149</v>
      </c>
      <c r="AU278" s="24" t="s">
        <v>84</v>
      </c>
      <c r="AY278" s="24" t="s">
        <v>147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24" t="s">
        <v>24</v>
      </c>
      <c r="BK278" s="204">
        <f>ROUND(I278*H278,2)</f>
        <v>0</v>
      </c>
      <c r="BL278" s="24" t="s">
        <v>295</v>
      </c>
      <c r="BM278" s="24" t="s">
        <v>902</v>
      </c>
    </row>
    <row r="279" spans="2:51" s="11" customFormat="1" ht="13.5">
      <c r="B279" s="205"/>
      <c r="C279" s="206"/>
      <c r="D279" s="207" t="s">
        <v>156</v>
      </c>
      <c r="E279" s="208" t="s">
        <v>22</v>
      </c>
      <c r="F279" s="209" t="s">
        <v>177</v>
      </c>
      <c r="G279" s="206"/>
      <c r="H279" s="210">
        <v>6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156</v>
      </c>
      <c r="AU279" s="216" t="s">
        <v>84</v>
      </c>
      <c r="AV279" s="11" t="s">
        <v>84</v>
      </c>
      <c r="AW279" s="11" t="s">
        <v>39</v>
      </c>
      <c r="AX279" s="11" t="s">
        <v>24</v>
      </c>
      <c r="AY279" s="216" t="s">
        <v>147</v>
      </c>
    </row>
    <row r="280" spans="2:65" s="1" customFormat="1" ht="22.5" customHeight="1">
      <c r="B280" s="41"/>
      <c r="C280" s="243" t="s">
        <v>390</v>
      </c>
      <c r="D280" s="243" t="s">
        <v>257</v>
      </c>
      <c r="E280" s="244" t="s">
        <v>903</v>
      </c>
      <c r="F280" s="245" t="s">
        <v>904</v>
      </c>
      <c r="G280" s="246" t="s">
        <v>260</v>
      </c>
      <c r="H280" s="247">
        <v>6</v>
      </c>
      <c r="I280" s="248"/>
      <c r="J280" s="249">
        <f>ROUND(I280*H280,2)</f>
        <v>0</v>
      </c>
      <c r="K280" s="245" t="s">
        <v>22</v>
      </c>
      <c r="L280" s="250"/>
      <c r="M280" s="251" t="s">
        <v>22</v>
      </c>
      <c r="N280" s="252" t="s">
        <v>46</v>
      </c>
      <c r="O280" s="42"/>
      <c r="P280" s="202">
        <f>O280*H280</f>
        <v>0</v>
      </c>
      <c r="Q280" s="202">
        <v>0.00022</v>
      </c>
      <c r="R280" s="202">
        <f>Q280*H280</f>
        <v>0.00132</v>
      </c>
      <c r="S280" s="202">
        <v>0</v>
      </c>
      <c r="T280" s="203">
        <f>S280*H280</f>
        <v>0</v>
      </c>
      <c r="AR280" s="24" t="s">
        <v>599</v>
      </c>
      <c r="AT280" s="24" t="s">
        <v>257</v>
      </c>
      <c r="AU280" s="24" t="s">
        <v>84</v>
      </c>
      <c r="AY280" s="24" t="s">
        <v>147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24" t="s">
        <v>24</v>
      </c>
      <c r="BK280" s="204">
        <f>ROUND(I280*H280,2)</f>
        <v>0</v>
      </c>
      <c r="BL280" s="24" t="s">
        <v>599</v>
      </c>
      <c r="BM280" s="24" t="s">
        <v>905</v>
      </c>
    </row>
    <row r="281" spans="2:51" s="11" customFormat="1" ht="13.5">
      <c r="B281" s="205"/>
      <c r="C281" s="206"/>
      <c r="D281" s="207" t="s">
        <v>156</v>
      </c>
      <c r="E281" s="208" t="s">
        <v>22</v>
      </c>
      <c r="F281" s="209" t="s">
        <v>177</v>
      </c>
      <c r="G281" s="206"/>
      <c r="H281" s="210">
        <v>6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156</v>
      </c>
      <c r="AU281" s="216" t="s">
        <v>84</v>
      </c>
      <c r="AV281" s="11" t="s">
        <v>84</v>
      </c>
      <c r="AW281" s="11" t="s">
        <v>39</v>
      </c>
      <c r="AX281" s="11" t="s">
        <v>24</v>
      </c>
      <c r="AY281" s="216" t="s">
        <v>147</v>
      </c>
    </row>
    <row r="282" spans="2:65" s="1" customFormat="1" ht="31.5" customHeight="1">
      <c r="B282" s="41"/>
      <c r="C282" s="193" t="s">
        <v>30</v>
      </c>
      <c r="D282" s="193" t="s">
        <v>149</v>
      </c>
      <c r="E282" s="194" t="s">
        <v>906</v>
      </c>
      <c r="F282" s="195" t="s">
        <v>907</v>
      </c>
      <c r="G282" s="196" t="s">
        <v>260</v>
      </c>
      <c r="H282" s="197">
        <v>4</v>
      </c>
      <c r="I282" s="198"/>
      <c r="J282" s="199">
        <f>ROUND(I282*H282,2)</f>
        <v>0</v>
      </c>
      <c r="K282" s="195" t="s">
        <v>559</v>
      </c>
      <c r="L282" s="61"/>
      <c r="M282" s="200" t="s">
        <v>22</v>
      </c>
      <c r="N282" s="201" t="s">
        <v>46</v>
      </c>
      <c r="O282" s="42"/>
      <c r="P282" s="202">
        <f>O282*H282</f>
        <v>0</v>
      </c>
      <c r="Q282" s="202">
        <v>0</v>
      </c>
      <c r="R282" s="202">
        <f>Q282*H282</f>
        <v>0</v>
      </c>
      <c r="S282" s="202">
        <v>0</v>
      </c>
      <c r="T282" s="203">
        <f>S282*H282</f>
        <v>0</v>
      </c>
      <c r="AR282" s="24" t="s">
        <v>295</v>
      </c>
      <c r="AT282" s="24" t="s">
        <v>149</v>
      </c>
      <c r="AU282" s="24" t="s">
        <v>84</v>
      </c>
      <c r="AY282" s="24" t="s">
        <v>147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4" t="s">
        <v>24</v>
      </c>
      <c r="BK282" s="204">
        <f>ROUND(I282*H282,2)</f>
        <v>0</v>
      </c>
      <c r="BL282" s="24" t="s">
        <v>295</v>
      </c>
      <c r="BM282" s="24" t="s">
        <v>908</v>
      </c>
    </row>
    <row r="283" spans="2:51" s="11" customFormat="1" ht="13.5">
      <c r="B283" s="205"/>
      <c r="C283" s="206"/>
      <c r="D283" s="207" t="s">
        <v>156</v>
      </c>
      <c r="E283" s="208" t="s">
        <v>22</v>
      </c>
      <c r="F283" s="209" t="s">
        <v>154</v>
      </c>
      <c r="G283" s="206"/>
      <c r="H283" s="210">
        <v>4</v>
      </c>
      <c r="I283" s="211"/>
      <c r="J283" s="206"/>
      <c r="K283" s="206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156</v>
      </c>
      <c r="AU283" s="216" t="s">
        <v>84</v>
      </c>
      <c r="AV283" s="11" t="s">
        <v>84</v>
      </c>
      <c r="AW283" s="11" t="s">
        <v>39</v>
      </c>
      <c r="AX283" s="11" t="s">
        <v>24</v>
      </c>
      <c r="AY283" s="216" t="s">
        <v>147</v>
      </c>
    </row>
    <row r="284" spans="2:65" s="1" customFormat="1" ht="31.5" customHeight="1">
      <c r="B284" s="41"/>
      <c r="C284" s="243" t="s">
        <v>825</v>
      </c>
      <c r="D284" s="243" t="s">
        <v>257</v>
      </c>
      <c r="E284" s="244" t="s">
        <v>909</v>
      </c>
      <c r="F284" s="245" t="s">
        <v>910</v>
      </c>
      <c r="G284" s="246" t="s">
        <v>260</v>
      </c>
      <c r="H284" s="247">
        <v>4</v>
      </c>
      <c r="I284" s="248"/>
      <c r="J284" s="249">
        <f>ROUND(I284*H284,2)</f>
        <v>0</v>
      </c>
      <c r="K284" s="245" t="s">
        <v>22</v>
      </c>
      <c r="L284" s="250"/>
      <c r="M284" s="251" t="s">
        <v>22</v>
      </c>
      <c r="N284" s="252" t="s">
        <v>46</v>
      </c>
      <c r="O284" s="42"/>
      <c r="P284" s="202">
        <f>O284*H284</f>
        <v>0</v>
      </c>
      <c r="Q284" s="202">
        <v>0.00025</v>
      </c>
      <c r="R284" s="202">
        <f>Q284*H284</f>
        <v>0.001</v>
      </c>
      <c r="S284" s="202">
        <v>0</v>
      </c>
      <c r="T284" s="203">
        <f>S284*H284</f>
        <v>0</v>
      </c>
      <c r="AR284" s="24" t="s">
        <v>599</v>
      </c>
      <c r="AT284" s="24" t="s">
        <v>257</v>
      </c>
      <c r="AU284" s="24" t="s">
        <v>84</v>
      </c>
      <c r="AY284" s="24" t="s">
        <v>147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24" t="s">
        <v>24</v>
      </c>
      <c r="BK284" s="204">
        <f>ROUND(I284*H284,2)</f>
        <v>0</v>
      </c>
      <c r="BL284" s="24" t="s">
        <v>599</v>
      </c>
      <c r="BM284" s="24" t="s">
        <v>911</v>
      </c>
    </row>
    <row r="285" spans="2:51" s="11" customFormat="1" ht="13.5">
      <c r="B285" s="205"/>
      <c r="C285" s="206"/>
      <c r="D285" s="207" t="s">
        <v>156</v>
      </c>
      <c r="E285" s="208" t="s">
        <v>22</v>
      </c>
      <c r="F285" s="209" t="s">
        <v>154</v>
      </c>
      <c r="G285" s="206"/>
      <c r="H285" s="210">
        <v>4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156</v>
      </c>
      <c r="AU285" s="216" t="s">
        <v>84</v>
      </c>
      <c r="AV285" s="11" t="s">
        <v>84</v>
      </c>
      <c r="AW285" s="11" t="s">
        <v>39</v>
      </c>
      <c r="AX285" s="11" t="s">
        <v>24</v>
      </c>
      <c r="AY285" s="216" t="s">
        <v>147</v>
      </c>
    </row>
    <row r="286" spans="2:65" s="1" customFormat="1" ht="31.5" customHeight="1">
      <c r="B286" s="41"/>
      <c r="C286" s="193" t="s">
        <v>912</v>
      </c>
      <c r="D286" s="193" t="s">
        <v>149</v>
      </c>
      <c r="E286" s="194" t="s">
        <v>913</v>
      </c>
      <c r="F286" s="195" t="s">
        <v>914</v>
      </c>
      <c r="G286" s="196" t="s">
        <v>260</v>
      </c>
      <c r="H286" s="197">
        <v>2</v>
      </c>
      <c r="I286" s="198"/>
      <c r="J286" s="199">
        <f>ROUND(I286*H286,2)</f>
        <v>0</v>
      </c>
      <c r="K286" s="195" t="s">
        <v>559</v>
      </c>
      <c r="L286" s="61"/>
      <c r="M286" s="200" t="s">
        <v>22</v>
      </c>
      <c r="N286" s="201" t="s">
        <v>46</v>
      </c>
      <c r="O286" s="42"/>
      <c r="P286" s="202">
        <f>O286*H286</f>
        <v>0</v>
      </c>
      <c r="Q286" s="202">
        <v>0</v>
      </c>
      <c r="R286" s="202">
        <f>Q286*H286</f>
        <v>0</v>
      </c>
      <c r="S286" s="202">
        <v>0</v>
      </c>
      <c r="T286" s="203">
        <f>S286*H286</f>
        <v>0</v>
      </c>
      <c r="AR286" s="24" t="s">
        <v>295</v>
      </c>
      <c r="AT286" s="24" t="s">
        <v>149</v>
      </c>
      <c r="AU286" s="24" t="s">
        <v>84</v>
      </c>
      <c r="AY286" s="24" t="s">
        <v>147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24" t="s">
        <v>24</v>
      </c>
      <c r="BK286" s="204">
        <f>ROUND(I286*H286,2)</f>
        <v>0</v>
      </c>
      <c r="BL286" s="24" t="s">
        <v>295</v>
      </c>
      <c r="BM286" s="24" t="s">
        <v>915</v>
      </c>
    </row>
    <row r="287" spans="2:51" s="11" customFormat="1" ht="13.5">
      <c r="B287" s="205"/>
      <c r="C287" s="206"/>
      <c r="D287" s="207" t="s">
        <v>156</v>
      </c>
      <c r="E287" s="208" t="s">
        <v>22</v>
      </c>
      <c r="F287" s="209" t="s">
        <v>84</v>
      </c>
      <c r="G287" s="206"/>
      <c r="H287" s="210">
        <v>2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156</v>
      </c>
      <c r="AU287" s="216" t="s">
        <v>84</v>
      </c>
      <c r="AV287" s="11" t="s">
        <v>84</v>
      </c>
      <c r="AW287" s="11" t="s">
        <v>39</v>
      </c>
      <c r="AX287" s="11" t="s">
        <v>24</v>
      </c>
      <c r="AY287" s="216" t="s">
        <v>147</v>
      </c>
    </row>
    <row r="288" spans="2:65" s="1" customFormat="1" ht="31.5" customHeight="1">
      <c r="B288" s="41"/>
      <c r="C288" s="243" t="s">
        <v>916</v>
      </c>
      <c r="D288" s="243" t="s">
        <v>257</v>
      </c>
      <c r="E288" s="244" t="s">
        <v>917</v>
      </c>
      <c r="F288" s="245" t="s">
        <v>918</v>
      </c>
      <c r="G288" s="246" t="s">
        <v>260</v>
      </c>
      <c r="H288" s="247">
        <v>2</v>
      </c>
      <c r="I288" s="248"/>
      <c r="J288" s="249">
        <f>ROUND(I288*H288,2)</f>
        <v>0</v>
      </c>
      <c r="K288" s="245" t="s">
        <v>22</v>
      </c>
      <c r="L288" s="250"/>
      <c r="M288" s="251" t="s">
        <v>22</v>
      </c>
      <c r="N288" s="252" t="s">
        <v>46</v>
      </c>
      <c r="O288" s="42"/>
      <c r="P288" s="202">
        <f>O288*H288</f>
        <v>0</v>
      </c>
      <c r="Q288" s="202">
        <v>0.00025</v>
      </c>
      <c r="R288" s="202">
        <f>Q288*H288</f>
        <v>0.0005</v>
      </c>
      <c r="S288" s="202">
        <v>0</v>
      </c>
      <c r="T288" s="203">
        <f>S288*H288</f>
        <v>0</v>
      </c>
      <c r="AR288" s="24" t="s">
        <v>599</v>
      </c>
      <c r="AT288" s="24" t="s">
        <v>257</v>
      </c>
      <c r="AU288" s="24" t="s">
        <v>84</v>
      </c>
      <c r="AY288" s="24" t="s">
        <v>147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24" t="s">
        <v>24</v>
      </c>
      <c r="BK288" s="204">
        <f>ROUND(I288*H288,2)</f>
        <v>0</v>
      </c>
      <c r="BL288" s="24" t="s">
        <v>599</v>
      </c>
      <c r="BM288" s="24" t="s">
        <v>919</v>
      </c>
    </row>
    <row r="289" spans="2:51" s="11" customFormat="1" ht="13.5">
      <c r="B289" s="205"/>
      <c r="C289" s="206"/>
      <c r="D289" s="207" t="s">
        <v>156</v>
      </c>
      <c r="E289" s="208" t="s">
        <v>22</v>
      </c>
      <c r="F289" s="209" t="s">
        <v>84</v>
      </c>
      <c r="G289" s="206"/>
      <c r="H289" s="210">
        <v>2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156</v>
      </c>
      <c r="AU289" s="216" t="s">
        <v>84</v>
      </c>
      <c r="AV289" s="11" t="s">
        <v>84</v>
      </c>
      <c r="AW289" s="11" t="s">
        <v>39</v>
      </c>
      <c r="AX289" s="11" t="s">
        <v>24</v>
      </c>
      <c r="AY289" s="216" t="s">
        <v>147</v>
      </c>
    </row>
    <row r="290" spans="2:65" s="1" customFormat="1" ht="22.5" customHeight="1">
      <c r="B290" s="41"/>
      <c r="C290" s="193" t="s">
        <v>920</v>
      </c>
      <c r="D290" s="193" t="s">
        <v>149</v>
      </c>
      <c r="E290" s="194" t="s">
        <v>921</v>
      </c>
      <c r="F290" s="195" t="s">
        <v>922</v>
      </c>
      <c r="G290" s="196" t="s">
        <v>260</v>
      </c>
      <c r="H290" s="197">
        <v>6</v>
      </c>
      <c r="I290" s="198"/>
      <c r="J290" s="199">
        <f>ROUND(I290*H290,2)</f>
        <v>0</v>
      </c>
      <c r="K290" s="195" t="s">
        <v>559</v>
      </c>
      <c r="L290" s="61"/>
      <c r="M290" s="200" t="s">
        <v>22</v>
      </c>
      <c r="N290" s="201" t="s">
        <v>46</v>
      </c>
      <c r="O290" s="42"/>
      <c r="P290" s="202">
        <f>O290*H290</f>
        <v>0</v>
      </c>
      <c r="Q290" s="202">
        <v>0</v>
      </c>
      <c r="R290" s="202">
        <f>Q290*H290</f>
        <v>0</v>
      </c>
      <c r="S290" s="202">
        <v>0</v>
      </c>
      <c r="T290" s="203">
        <f>S290*H290</f>
        <v>0</v>
      </c>
      <c r="AR290" s="24" t="s">
        <v>295</v>
      </c>
      <c r="AT290" s="24" t="s">
        <v>149</v>
      </c>
      <c r="AU290" s="24" t="s">
        <v>84</v>
      </c>
      <c r="AY290" s="24" t="s">
        <v>147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24" t="s">
        <v>24</v>
      </c>
      <c r="BK290" s="204">
        <f>ROUND(I290*H290,2)</f>
        <v>0</v>
      </c>
      <c r="BL290" s="24" t="s">
        <v>295</v>
      </c>
      <c r="BM290" s="24" t="s">
        <v>923</v>
      </c>
    </row>
    <row r="291" spans="2:51" s="11" customFormat="1" ht="13.5">
      <c r="B291" s="205"/>
      <c r="C291" s="206"/>
      <c r="D291" s="207" t="s">
        <v>156</v>
      </c>
      <c r="E291" s="208" t="s">
        <v>22</v>
      </c>
      <c r="F291" s="209" t="s">
        <v>177</v>
      </c>
      <c r="G291" s="206"/>
      <c r="H291" s="210">
        <v>6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156</v>
      </c>
      <c r="AU291" s="216" t="s">
        <v>84</v>
      </c>
      <c r="AV291" s="11" t="s">
        <v>84</v>
      </c>
      <c r="AW291" s="11" t="s">
        <v>39</v>
      </c>
      <c r="AX291" s="11" t="s">
        <v>24</v>
      </c>
      <c r="AY291" s="216" t="s">
        <v>147</v>
      </c>
    </row>
    <row r="292" spans="2:65" s="1" customFormat="1" ht="22.5" customHeight="1">
      <c r="B292" s="41"/>
      <c r="C292" s="243" t="s">
        <v>924</v>
      </c>
      <c r="D292" s="243" t="s">
        <v>257</v>
      </c>
      <c r="E292" s="244" t="s">
        <v>925</v>
      </c>
      <c r="F292" s="245" t="s">
        <v>926</v>
      </c>
      <c r="G292" s="246" t="s">
        <v>260</v>
      </c>
      <c r="H292" s="247">
        <v>3</v>
      </c>
      <c r="I292" s="248"/>
      <c r="J292" s="249">
        <f>ROUND(I292*H292,2)</f>
        <v>0</v>
      </c>
      <c r="K292" s="245" t="s">
        <v>559</v>
      </c>
      <c r="L292" s="250"/>
      <c r="M292" s="251" t="s">
        <v>22</v>
      </c>
      <c r="N292" s="252" t="s">
        <v>46</v>
      </c>
      <c r="O292" s="42"/>
      <c r="P292" s="202">
        <f>O292*H292</f>
        <v>0</v>
      </c>
      <c r="Q292" s="202">
        <v>0.00013</v>
      </c>
      <c r="R292" s="202">
        <f>Q292*H292</f>
        <v>0.00038999999999999994</v>
      </c>
      <c r="S292" s="202">
        <v>0</v>
      </c>
      <c r="T292" s="203">
        <f>S292*H292</f>
        <v>0</v>
      </c>
      <c r="AR292" s="24" t="s">
        <v>599</v>
      </c>
      <c r="AT292" s="24" t="s">
        <v>257</v>
      </c>
      <c r="AU292" s="24" t="s">
        <v>84</v>
      </c>
      <c r="AY292" s="24" t="s">
        <v>147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24" t="s">
        <v>24</v>
      </c>
      <c r="BK292" s="204">
        <f>ROUND(I292*H292,2)</f>
        <v>0</v>
      </c>
      <c r="BL292" s="24" t="s">
        <v>599</v>
      </c>
      <c r="BM292" s="24" t="s">
        <v>927</v>
      </c>
    </row>
    <row r="293" spans="2:51" s="11" customFormat="1" ht="13.5">
      <c r="B293" s="205"/>
      <c r="C293" s="206"/>
      <c r="D293" s="207" t="s">
        <v>156</v>
      </c>
      <c r="E293" s="208" t="s">
        <v>22</v>
      </c>
      <c r="F293" s="209" t="s">
        <v>928</v>
      </c>
      <c r="G293" s="206"/>
      <c r="H293" s="210">
        <v>3</v>
      </c>
      <c r="I293" s="211"/>
      <c r="J293" s="206"/>
      <c r="K293" s="206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156</v>
      </c>
      <c r="AU293" s="216" t="s">
        <v>84</v>
      </c>
      <c r="AV293" s="11" t="s">
        <v>84</v>
      </c>
      <c r="AW293" s="11" t="s">
        <v>39</v>
      </c>
      <c r="AX293" s="11" t="s">
        <v>24</v>
      </c>
      <c r="AY293" s="216" t="s">
        <v>147</v>
      </c>
    </row>
    <row r="294" spans="2:65" s="1" customFormat="1" ht="22.5" customHeight="1">
      <c r="B294" s="41"/>
      <c r="C294" s="243" t="s">
        <v>929</v>
      </c>
      <c r="D294" s="243" t="s">
        <v>257</v>
      </c>
      <c r="E294" s="244" t="s">
        <v>930</v>
      </c>
      <c r="F294" s="245" t="s">
        <v>931</v>
      </c>
      <c r="G294" s="246" t="s">
        <v>260</v>
      </c>
      <c r="H294" s="247">
        <v>3</v>
      </c>
      <c r="I294" s="248"/>
      <c r="J294" s="249">
        <f>ROUND(I294*H294,2)</f>
        <v>0</v>
      </c>
      <c r="K294" s="245" t="s">
        <v>559</v>
      </c>
      <c r="L294" s="250"/>
      <c r="M294" s="251" t="s">
        <v>22</v>
      </c>
      <c r="N294" s="252" t="s">
        <v>46</v>
      </c>
      <c r="O294" s="42"/>
      <c r="P294" s="202">
        <f>O294*H294</f>
        <v>0</v>
      </c>
      <c r="Q294" s="202">
        <v>0.00013</v>
      </c>
      <c r="R294" s="202">
        <f>Q294*H294</f>
        <v>0.00038999999999999994</v>
      </c>
      <c r="S294" s="202">
        <v>0</v>
      </c>
      <c r="T294" s="203">
        <f>S294*H294</f>
        <v>0</v>
      </c>
      <c r="AR294" s="24" t="s">
        <v>599</v>
      </c>
      <c r="AT294" s="24" t="s">
        <v>257</v>
      </c>
      <c r="AU294" s="24" t="s">
        <v>84</v>
      </c>
      <c r="AY294" s="24" t="s">
        <v>147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4" t="s">
        <v>24</v>
      </c>
      <c r="BK294" s="204">
        <f>ROUND(I294*H294,2)</f>
        <v>0</v>
      </c>
      <c r="BL294" s="24" t="s">
        <v>599</v>
      </c>
      <c r="BM294" s="24" t="s">
        <v>932</v>
      </c>
    </row>
    <row r="295" spans="2:51" s="11" customFormat="1" ht="13.5">
      <c r="B295" s="205"/>
      <c r="C295" s="206"/>
      <c r="D295" s="207" t="s">
        <v>156</v>
      </c>
      <c r="E295" s="208" t="s">
        <v>22</v>
      </c>
      <c r="F295" s="209" t="s">
        <v>933</v>
      </c>
      <c r="G295" s="206"/>
      <c r="H295" s="210">
        <v>3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156</v>
      </c>
      <c r="AU295" s="216" t="s">
        <v>84</v>
      </c>
      <c r="AV295" s="11" t="s">
        <v>84</v>
      </c>
      <c r="AW295" s="11" t="s">
        <v>39</v>
      </c>
      <c r="AX295" s="11" t="s">
        <v>24</v>
      </c>
      <c r="AY295" s="216" t="s">
        <v>147</v>
      </c>
    </row>
    <row r="296" spans="2:65" s="1" customFormat="1" ht="31.5" customHeight="1">
      <c r="B296" s="41"/>
      <c r="C296" s="193" t="s">
        <v>934</v>
      </c>
      <c r="D296" s="193" t="s">
        <v>149</v>
      </c>
      <c r="E296" s="194" t="s">
        <v>935</v>
      </c>
      <c r="F296" s="195" t="s">
        <v>936</v>
      </c>
      <c r="G296" s="196" t="s">
        <v>260</v>
      </c>
      <c r="H296" s="197">
        <v>8</v>
      </c>
      <c r="I296" s="198"/>
      <c r="J296" s="199">
        <f>ROUND(I296*H296,2)</f>
        <v>0</v>
      </c>
      <c r="K296" s="195" t="s">
        <v>559</v>
      </c>
      <c r="L296" s="61"/>
      <c r="M296" s="200" t="s">
        <v>22</v>
      </c>
      <c r="N296" s="201" t="s">
        <v>46</v>
      </c>
      <c r="O296" s="42"/>
      <c r="P296" s="202">
        <f>O296*H296</f>
        <v>0</v>
      </c>
      <c r="Q296" s="202">
        <v>0</v>
      </c>
      <c r="R296" s="202">
        <f>Q296*H296</f>
        <v>0</v>
      </c>
      <c r="S296" s="202">
        <v>0</v>
      </c>
      <c r="T296" s="203">
        <f>S296*H296</f>
        <v>0</v>
      </c>
      <c r="AR296" s="24" t="s">
        <v>295</v>
      </c>
      <c r="AT296" s="24" t="s">
        <v>149</v>
      </c>
      <c r="AU296" s="24" t="s">
        <v>84</v>
      </c>
      <c r="AY296" s="24" t="s">
        <v>147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4" t="s">
        <v>24</v>
      </c>
      <c r="BK296" s="204">
        <f>ROUND(I296*H296,2)</f>
        <v>0</v>
      </c>
      <c r="BL296" s="24" t="s">
        <v>295</v>
      </c>
      <c r="BM296" s="24" t="s">
        <v>937</v>
      </c>
    </row>
    <row r="297" spans="2:51" s="11" customFormat="1" ht="13.5">
      <c r="B297" s="205"/>
      <c r="C297" s="206"/>
      <c r="D297" s="207" t="s">
        <v>156</v>
      </c>
      <c r="E297" s="208" t="s">
        <v>22</v>
      </c>
      <c r="F297" s="209" t="s">
        <v>188</v>
      </c>
      <c r="G297" s="206"/>
      <c r="H297" s="210">
        <v>8</v>
      </c>
      <c r="I297" s="211"/>
      <c r="J297" s="206"/>
      <c r="K297" s="206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156</v>
      </c>
      <c r="AU297" s="216" t="s">
        <v>84</v>
      </c>
      <c r="AV297" s="11" t="s">
        <v>84</v>
      </c>
      <c r="AW297" s="11" t="s">
        <v>39</v>
      </c>
      <c r="AX297" s="11" t="s">
        <v>24</v>
      </c>
      <c r="AY297" s="216" t="s">
        <v>147</v>
      </c>
    </row>
    <row r="298" spans="2:65" s="1" customFormat="1" ht="31.5" customHeight="1">
      <c r="B298" s="41"/>
      <c r="C298" s="243" t="s">
        <v>938</v>
      </c>
      <c r="D298" s="243" t="s">
        <v>257</v>
      </c>
      <c r="E298" s="244" t="s">
        <v>939</v>
      </c>
      <c r="F298" s="245" t="s">
        <v>940</v>
      </c>
      <c r="G298" s="246" t="s">
        <v>260</v>
      </c>
      <c r="H298" s="247">
        <v>8</v>
      </c>
      <c r="I298" s="248"/>
      <c r="J298" s="249">
        <f>ROUND(I298*H298,2)</f>
        <v>0</v>
      </c>
      <c r="K298" s="245" t="s">
        <v>22</v>
      </c>
      <c r="L298" s="250"/>
      <c r="M298" s="251" t="s">
        <v>22</v>
      </c>
      <c r="N298" s="252" t="s">
        <v>46</v>
      </c>
      <c r="O298" s="42"/>
      <c r="P298" s="202">
        <f>O298*H298</f>
        <v>0</v>
      </c>
      <c r="Q298" s="202">
        <v>0.0036</v>
      </c>
      <c r="R298" s="202">
        <f>Q298*H298</f>
        <v>0.0288</v>
      </c>
      <c r="S298" s="202">
        <v>0</v>
      </c>
      <c r="T298" s="203">
        <f>S298*H298</f>
        <v>0</v>
      </c>
      <c r="AR298" s="24" t="s">
        <v>599</v>
      </c>
      <c r="AT298" s="24" t="s">
        <v>257</v>
      </c>
      <c r="AU298" s="24" t="s">
        <v>84</v>
      </c>
      <c r="AY298" s="24" t="s">
        <v>147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4" t="s">
        <v>24</v>
      </c>
      <c r="BK298" s="204">
        <f>ROUND(I298*H298,2)</f>
        <v>0</v>
      </c>
      <c r="BL298" s="24" t="s">
        <v>599</v>
      </c>
      <c r="BM298" s="24" t="s">
        <v>941</v>
      </c>
    </row>
    <row r="299" spans="2:51" s="11" customFormat="1" ht="13.5">
      <c r="B299" s="205"/>
      <c r="C299" s="206"/>
      <c r="D299" s="207" t="s">
        <v>156</v>
      </c>
      <c r="E299" s="208" t="s">
        <v>22</v>
      </c>
      <c r="F299" s="209" t="s">
        <v>188</v>
      </c>
      <c r="G299" s="206"/>
      <c r="H299" s="210">
        <v>8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156</v>
      </c>
      <c r="AU299" s="216" t="s">
        <v>84</v>
      </c>
      <c r="AV299" s="11" t="s">
        <v>84</v>
      </c>
      <c r="AW299" s="11" t="s">
        <v>39</v>
      </c>
      <c r="AX299" s="11" t="s">
        <v>24</v>
      </c>
      <c r="AY299" s="216" t="s">
        <v>147</v>
      </c>
    </row>
    <row r="300" spans="2:65" s="1" customFormat="1" ht="22.5" customHeight="1">
      <c r="B300" s="41"/>
      <c r="C300" s="243" t="s">
        <v>942</v>
      </c>
      <c r="D300" s="243" t="s">
        <v>257</v>
      </c>
      <c r="E300" s="244" t="s">
        <v>943</v>
      </c>
      <c r="F300" s="245" t="s">
        <v>944</v>
      </c>
      <c r="G300" s="246" t="s">
        <v>260</v>
      </c>
      <c r="H300" s="247">
        <v>16</v>
      </c>
      <c r="I300" s="248"/>
      <c r="J300" s="249">
        <f>ROUND(I300*H300,2)</f>
        <v>0</v>
      </c>
      <c r="K300" s="245" t="s">
        <v>22</v>
      </c>
      <c r="L300" s="250"/>
      <c r="M300" s="251" t="s">
        <v>22</v>
      </c>
      <c r="N300" s="252" t="s">
        <v>46</v>
      </c>
      <c r="O300" s="42"/>
      <c r="P300" s="202">
        <f>O300*H300</f>
        <v>0</v>
      </c>
      <c r="Q300" s="202">
        <v>0.00018</v>
      </c>
      <c r="R300" s="202">
        <f>Q300*H300</f>
        <v>0.00288</v>
      </c>
      <c r="S300" s="202">
        <v>0</v>
      </c>
      <c r="T300" s="203">
        <f>S300*H300</f>
        <v>0</v>
      </c>
      <c r="AR300" s="24" t="s">
        <v>599</v>
      </c>
      <c r="AT300" s="24" t="s">
        <v>257</v>
      </c>
      <c r="AU300" s="24" t="s">
        <v>84</v>
      </c>
      <c r="AY300" s="24" t="s">
        <v>147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4" t="s">
        <v>24</v>
      </c>
      <c r="BK300" s="204">
        <f>ROUND(I300*H300,2)</f>
        <v>0</v>
      </c>
      <c r="BL300" s="24" t="s">
        <v>599</v>
      </c>
      <c r="BM300" s="24" t="s">
        <v>945</v>
      </c>
    </row>
    <row r="301" spans="2:51" s="11" customFormat="1" ht="13.5">
      <c r="B301" s="205"/>
      <c r="C301" s="206"/>
      <c r="D301" s="207" t="s">
        <v>156</v>
      </c>
      <c r="E301" s="208" t="s">
        <v>22</v>
      </c>
      <c r="F301" s="209" t="s">
        <v>233</v>
      </c>
      <c r="G301" s="206"/>
      <c r="H301" s="210">
        <v>16</v>
      </c>
      <c r="I301" s="211"/>
      <c r="J301" s="206"/>
      <c r="K301" s="206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156</v>
      </c>
      <c r="AU301" s="216" t="s">
        <v>84</v>
      </c>
      <c r="AV301" s="11" t="s">
        <v>84</v>
      </c>
      <c r="AW301" s="11" t="s">
        <v>39</v>
      </c>
      <c r="AX301" s="11" t="s">
        <v>24</v>
      </c>
      <c r="AY301" s="216" t="s">
        <v>147</v>
      </c>
    </row>
    <row r="302" spans="2:65" s="1" customFormat="1" ht="31.5" customHeight="1">
      <c r="B302" s="41"/>
      <c r="C302" s="193" t="s">
        <v>946</v>
      </c>
      <c r="D302" s="193" t="s">
        <v>149</v>
      </c>
      <c r="E302" s="194" t="s">
        <v>947</v>
      </c>
      <c r="F302" s="195" t="s">
        <v>948</v>
      </c>
      <c r="G302" s="196" t="s">
        <v>260</v>
      </c>
      <c r="H302" s="197">
        <v>8</v>
      </c>
      <c r="I302" s="198"/>
      <c r="J302" s="199">
        <f>ROUND(I302*H302,2)</f>
        <v>0</v>
      </c>
      <c r="K302" s="195" t="s">
        <v>559</v>
      </c>
      <c r="L302" s="61"/>
      <c r="M302" s="200" t="s">
        <v>22</v>
      </c>
      <c r="N302" s="201" t="s">
        <v>46</v>
      </c>
      <c r="O302" s="42"/>
      <c r="P302" s="202">
        <f>O302*H302</f>
        <v>0</v>
      </c>
      <c r="Q302" s="202">
        <v>0</v>
      </c>
      <c r="R302" s="202">
        <f>Q302*H302</f>
        <v>0</v>
      </c>
      <c r="S302" s="202">
        <v>0</v>
      </c>
      <c r="T302" s="203">
        <f>S302*H302</f>
        <v>0</v>
      </c>
      <c r="AR302" s="24" t="s">
        <v>295</v>
      </c>
      <c r="AT302" s="24" t="s">
        <v>149</v>
      </c>
      <c r="AU302" s="24" t="s">
        <v>84</v>
      </c>
      <c r="AY302" s="24" t="s">
        <v>147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4" t="s">
        <v>24</v>
      </c>
      <c r="BK302" s="204">
        <f>ROUND(I302*H302,2)</f>
        <v>0</v>
      </c>
      <c r="BL302" s="24" t="s">
        <v>295</v>
      </c>
      <c r="BM302" s="24" t="s">
        <v>949</v>
      </c>
    </row>
    <row r="303" spans="2:51" s="11" customFormat="1" ht="13.5">
      <c r="B303" s="205"/>
      <c r="C303" s="206"/>
      <c r="D303" s="207" t="s">
        <v>156</v>
      </c>
      <c r="E303" s="208" t="s">
        <v>22</v>
      </c>
      <c r="F303" s="209" t="s">
        <v>188</v>
      </c>
      <c r="G303" s="206"/>
      <c r="H303" s="210">
        <v>8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156</v>
      </c>
      <c r="AU303" s="216" t="s">
        <v>84</v>
      </c>
      <c r="AV303" s="11" t="s">
        <v>84</v>
      </c>
      <c r="AW303" s="11" t="s">
        <v>39</v>
      </c>
      <c r="AX303" s="11" t="s">
        <v>24</v>
      </c>
      <c r="AY303" s="216" t="s">
        <v>147</v>
      </c>
    </row>
    <row r="304" spans="2:65" s="1" customFormat="1" ht="31.5" customHeight="1">
      <c r="B304" s="41"/>
      <c r="C304" s="243" t="s">
        <v>950</v>
      </c>
      <c r="D304" s="243" t="s">
        <v>257</v>
      </c>
      <c r="E304" s="244" t="s">
        <v>951</v>
      </c>
      <c r="F304" s="245" t="s">
        <v>952</v>
      </c>
      <c r="G304" s="246" t="s">
        <v>260</v>
      </c>
      <c r="H304" s="247">
        <v>8</v>
      </c>
      <c r="I304" s="248"/>
      <c r="J304" s="249">
        <f>ROUND(I304*H304,2)</f>
        <v>0</v>
      </c>
      <c r="K304" s="245" t="s">
        <v>559</v>
      </c>
      <c r="L304" s="250"/>
      <c r="M304" s="251" t="s">
        <v>22</v>
      </c>
      <c r="N304" s="252" t="s">
        <v>46</v>
      </c>
      <c r="O304" s="42"/>
      <c r="P304" s="202">
        <f>O304*H304</f>
        <v>0</v>
      </c>
      <c r="Q304" s="202">
        <v>0.003</v>
      </c>
      <c r="R304" s="202">
        <f>Q304*H304</f>
        <v>0.024</v>
      </c>
      <c r="S304" s="202">
        <v>0</v>
      </c>
      <c r="T304" s="203">
        <f>S304*H304</f>
        <v>0</v>
      </c>
      <c r="AR304" s="24" t="s">
        <v>599</v>
      </c>
      <c r="AT304" s="24" t="s">
        <v>257</v>
      </c>
      <c r="AU304" s="24" t="s">
        <v>84</v>
      </c>
      <c r="AY304" s="24" t="s">
        <v>147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4" t="s">
        <v>24</v>
      </c>
      <c r="BK304" s="204">
        <f>ROUND(I304*H304,2)</f>
        <v>0</v>
      </c>
      <c r="BL304" s="24" t="s">
        <v>599</v>
      </c>
      <c r="BM304" s="24" t="s">
        <v>953</v>
      </c>
    </row>
    <row r="305" spans="2:51" s="11" customFormat="1" ht="13.5">
      <c r="B305" s="205"/>
      <c r="C305" s="206"/>
      <c r="D305" s="207" t="s">
        <v>156</v>
      </c>
      <c r="E305" s="208" t="s">
        <v>22</v>
      </c>
      <c r="F305" s="209" t="s">
        <v>188</v>
      </c>
      <c r="G305" s="206"/>
      <c r="H305" s="210">
        <v>8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156</v>
      </c>
      <c r="AU305" s="216" t="s">
        <v>84</v>
      </c>
      <c r="AV305" s="11" t="s">
        <v>84</v>
      </c>
      <c r="AW305" s="11" t="s">
        <v>39</v>
      </c>
      <c r="AX305" s="11" t="s">
        <v>24</v>
      </c>
      <c r="AY305" s="216" t="s">
        <v>147</v>
      </c>
    </row>
    <row r="306" spans="2:65" s="1" customFormat="1" ht="22.5" customHeight="1">
      <c r="B306" s="41"/>
      <c r="C306" s="243" t="s">
        <v>954</v>
      </c>
      <c r="D306" s="243" t="s">
        <v>257</v>
      </c>
      <c r="E306" s="244" t="s">
        <v>943</v>
      </c>
      <c r="F306" s="245" t="s">
        <v>944</v>
      </c>
      <c r="G306" s="246" t="s">
        <v>260</v>
      </c>
      <c r="H306" s="247">
        <v>32</v>
      </c>
      <c r="I306" s="248"/>
      <c r="J306" s="249">
        <f>ROUND(I306*H306,2)</f>
        <v>0</v>
      </c>
      <c r="K306" s="245" t="s">
        <v>22</v>
      </c>
      <c r="L306" s="250"/>
      <c r="M306" s="251" t="s">
        <v>22</v>
      </c>
      <c r="N306" s="252" t="s">
        <v>46</v>
      </c>
      <c r="O306" s="42"/>
      <c r="P306" s="202">
        <f>O306*H306</f>
        <v>0</v>
      </c>
      <c r="Q306" s="202">
        <v>0.00018</v>
      </c>
      <c r="R306" s="202">
        <f>Q306*H306</f>
        <v>0.00576</v>
      </c>
      <c r="S306" s="202">
        <v>0</v>
      </c>
      <c r="T306" s="203">
        <f>S306*H306</f>
        <v>0</v>
      </c>
      <c r="AR306" s="24" t="s">
        <v>599</v>
      </c>
      <c r="AT306" s="24" t="s">
        <v>257</v>
      </c>
      <c r="AU306" s="24" t="s">
        <v>84</v>
      </c>
      <c r="AY306" s="24" t="s">
        <v>147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24" t="s">
        <v>24</v>
      </c>
      <c r="BK306" s="204">
        <f>ROUND(I306*H306,2)</f>
        <v>0</v>
      </c>
      <c r="BL306" s="24" t="s">
        <v>599</v>
      </c>
      <c r="BM306" s="24" t="s">
        <v>955</v>
      </c>
    </row>
    <row r="307" spans="2:51" s="11" customFormat="1" ht="13.5">
      <c r="B307" s="205"/>
      <c r="C307" s="206"/>
      <c r="D307" s="207" t="s">
        <v>156</v>
      </c>
      <c r="E307" s="208" t="s">
        <v>22</v>
      </c>
      <c r="F307" s="209" t="s">
        <v>331</v>
      </c>
      <c r="G307" s="206"/>
      <c r="H307" s="210">
        <v>32</v>
      </c>
      <c r="I307" s="211"/>
      <c r="J307" s="206"/>
      <c r="K307" s="206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156</v>
      </c>
      <c r="AU307" s="216" t="s">
        <v>84</v>
      </c>
      <c r="AV307" s="11" t="s">
        <v>84</v>
      </c>
      <c r="AW307" s="11" t="s">
        <v>39</v>
      </c>
      <c r="AX307" s="11" t="s">
        <v>24</v>
      </c>
      <c r="AY307" s="216" t="s">
        <v>147</v>
      </c>
    </row>
    <row r="308" spans="2:65" s="1" customFormat="1" ht="22.5" customHeight="1">
      <c r="B308" s="41"/>
      <c r="C308" s="193" t="s">
        <v>956</v>
      </c>
      <c r="D308" s="193" t="s">
        <v>149</v>
      </c>
      <c r="E308" s="194" t="s">
        <v>957</v>
      </c>
      <c r="F308" s="195" t="s">
        <v>958</v>
      </c>
      <c r="G308" s="196" t="s">
        <v>260</v>
      </c>
      <c r="H308" s="197">
        <v>2</v>
      </c>
      <c r="I308" s="198"/>
      <c r="J308" s="199">
        <f>ROUND(I308*H308,2)</f>
        <v>0</v>
      </c>
      <c r="K308" s="195" t="s">
        <v>559</v>
      </c>
      <c r="L308" s="61"/>
      <c r="M308" s="200" t="s">
        <v>22</v>
      </c>
      <c r="N308" s="201" t="s">
        <v>46</v>
      </c>
      <c r="O308" s="42"/>
      <c r="P308" s="202">
        <f>O308*H308</f>
        <v>0</v>
      </c>
      <c r="Q308" s="202">
        <v>0</v>
      </c>
      <c r="R308" s="202">
        <f>Q308*H308</f>
        <v>0</v>
      </c>
      <c r="S308" s="202">
        <v>0</v>
      </c>
      <c r="T308" s="203">
        <f>S308*H308</f>
        <v>0</v>
      </c>
      <c r="AR308" s="24" t="s">
        <v>295</v>
      </c>
      <c r="AT308" s="24" t="s">
        <v>149</v>
      </c>
      <c r="AU308" s="24" t="s">
        <v>84</v>
      </c>
      <c r="AY308" s="24" t="s">
        <v>147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24" t="s">
        <v>24</v>
      </c>
      <c r="BK308" s="204">
        <f>ROUND(I308*H308,2)</f>
        <v>0</v>
      </c>
      <c r="BL308" s="24" t="s">
        <v>295</v>
      </c>
      <c r="BM308" s="24" t="s">
        <v>959</v>
      </c>
    </row>
    <row r="309" spans="2:51" s="11" customFormat="1" ht="13.5">
      <c r="B309" s="205"/>
      <c r="C309" s="206"/>
      <c r="D309" s="207" t="s">
        <v>156</v>
      </c>
      <c r="E309" s="208" t="s">
        <v>22</v>
      </c>
      <c r="F309" s="209" t="s">
        <v>84</v>
      </c>
      <c r="G309" s="206"/>
      <c r="H309" s="210">
        <v>2</v>
      </c>
      <c r="I309" s="211"/>
      <c r="J309" s="206"/>
      <c r="K309" s="206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156</v>
      </c>
      <c r="AU309" s="216" t="s">
        <v>84</v>
      </c>
      <c r="AV309" s="11" t="s">
        <v>84</v>
      </c>
      <c r="AW309" s="11" t="s">
        <v>39</v>
      </c>
      <c r="AX309" s="11" t="s">
        <v>24</v>
      </c>
      <c r="AY309" s="216" t="s">
        <v>147</v>
      </c>
    </row>
    <row r="310" spans="2:65" s="1" customFormat="1" ht="31.5" customHeight="1">
      <c r="B310" s="41"/>
      <c r="C310" s="243" t="s">
        <v>960</v>
      </c>
      <c r="D310" s="243" t="s">
        <v>257</v>
      </c>
      <c r="E310" s="244" t="s">
        <v>961</v>
      </c>
      <c r="F310" s="245" t="s">
        <v>962</v>
      </c>
      <c r="G310" s="246" t="s">
        <v>260</v>
      </c>
      <c r="H310" s="247">
        <v>2</v>
      </c>
      <c r="I310" s="248"/>
      <c r="J310" s="249">
        <f>ROUND(I310*H310,2)</f>
        <v>0</v>
      </c>
      <c r="K310" s="245" t="s">
        <v>22</v>
      </c>
      <c r="L310" s="250"/>
      <c r="M310" s="251" t="s">
        <v>22</v>
      </c>
      <c r="N310" s="252" t="s">
        <v>46</v>
      </c>
      <c r="O310" s="42"/>
      <c r="P310" s="202">
        <f>O310*H310</f>
        <v>0</v>
      </c>
      <c r="Q310" s="202">
        <v>0.0047</v>
      </c>
      <c r="R310" s="202">
        <f>Q310*H310</f>
        <v>0.0094</v>
      </c>
      <c r="S310" s="202">
        <v>0</v>
      </c>
      <c r="T310" s="203">
        <f>S310*H310</f>
        <v>0</v>
      </c>
      <c r="AR310" s="24" t="s">
        <v>599</v>
      </c>
      <c r="AT310" s="24" t="s">
        <v>257</v>
      </c>
      <c r="AU310" s="24" t="s">
        <v>84</v>
      </c>
      <c r="AY310" s="24" t="s">
        <v>147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24" t="s">
        <v>24</v>
      </c>
      <c r="BK310" s="204">
        <f>ROUND(I310*H310,2)</f>
        <v>0</v>
      </c>
      <c r="BL310" s="24" t="s">
        <v>599</v>
      </c>
      <c r="BM310" s="24" t="s">
        <v>963</v>
      </c>
    </row>
    <row r="311" spans="2:51" s="11" customFormat="1" ht="13.5">
      <c r="B311" s="205"/>
      <c r="C311" s="206"/>
      <c r="D311" s="207" t="s">
        <v>156</v>
      </c>
      <c r="E311" s="208" t="s">
        <v>22</v>
      </c>
      <c r="F311" s="209" t="s">
        <v>84</v>
      </c>
      <c r="G311" s="206"/>
      <c r="H311" s="210">
        <v>2</v>
      </c>
      <c r="I311" s="211"/>
      <c r="J311" s="206"/>
      <c r="K311" s="206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156</v>
      </c>
      <c r="AU311" s="216" t="s">
        <v>84</v>
      </c>
      <c r="AV311" s="11" t="s">
        <v>84</v>
      </c>
      <c r="AW311" s="11" t="s">
        <v>39</v>
      </c>
      <c r="AX311" s="11" t="s">
        <v>24</v>
      </c>
      <c r="AY311" s="216" t="s">
        <v>147</v>
      </c>
    </row>
    <row r="312" spans="2:65" s="1" customFormat="1" ht="31.5" customHeight="1">
      <c r="B312" s="41"/>
      <c r="C312" s="193" t="s">
        <v>964</v>
      </c>
      <c r="D312" s="193" t="s">
        <v>149</v>
      </c>
      <c r="E312" s="194" t="s">
        <v>965</v>
      </c>
      <c r="F312" s="195" t="s">
        <v>966</v>
      </c>
      <c r="G312" s="196" t="s">
        <v>260</v>
      </c>
      <c r="H312" s="197">
        <v>18</v>
      </c>
      <c r="I312" s="198"/>
      <c r="J312" s="199">
        <f>ROUND(I312*H312,2)</f>
        <v>0</v>
      </c>
      <c r="K312" s="195" t="s">
        <v>559</v>
      </c>
      <c r="L312" s="61"/>
      <c r="M312" s="200" t="s">
        <v>22</v>
      </c>
      <c r="N312" s="201" t="s">
        <v>46</v>
      </c>
      <c r="O312" s="42"/>
      <c r="P312" s="202">
        <f>O312*H312</f>
        <v>0</v>
      </c>
      <c r="Q312" s="202">
        <v>0</v>
      </c>
      <c r="R312" s="202">
        <f>Q312*H312</f>
        <v>0</v>
      </c>
      <c r="S312" s="202">
        <v>0</v>
      </c>
      <c r="T312" s="203">
        <f>S312*H312</f>
        <v>0</v>
      </c>
      <c r="AR312" s="24" t="s">
        <v>295</v>
      </c>
      <c r="AT312" s="24" t="s">
        <v>149</v>
      </c>
      <c r="AU312" s="24" t="s">
        <v>84</v>
      </c>
      <c r="AY312" s="24" t="s">
        <v>147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24" t="s">
        <v>24</v>
      </c>
      <c r="BK312" s="204">
        <f>ROUND(I312*H312,2)</f>
        <v>0</v>
      </c>
      <c r="BL312" s="24" t="s">
        <v>295</v>
      </c>
      <c r="BM312" s="24" t="s">
        <v>967</v>
      </c>
    </row>
    <row r="313" spans="2:51" s="11" customFormat="1" ht="13.5">
      <c r="B313" s="205"/>
      <c r="C313" s="206"/>
      <c r="D313" s="207" t="s">
        <v>156</v>
      </c>
      <c r="E313" s="208" t="s">
        <v>22</v>
      </c>
      <c r="F313" s="209" t="s">
        <v>244</v>
      </c>
      <c r="G313" s="206"/>
      <c r="H313" s="210">
        <v>18</v>
      </c>
      <c r="I313" s="211"/>
      <c r="J313" s="206"/>
      <c r="K313" s="206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156</v>
      </c>
      <c r="AU313" s="216" t="s">
        <v>84</v>
      </c>
      <c r="AV313" s="11" t="s">
        <v>84</v>
      </c>
      <c r="AW313" s="11" t="s">
        <v>39</v>
      </c>
      <c r="AX313" s="11" t="s">
        <v>24</v>
      </c>
      <c r="AY313" s="216" t="s">
        <v>147</v>
      </c>
    </row>
    <row r="314" spans="2:65" s="1" customFormat="1" ht="22.5" customHeight="1">
      <c r="B314" s="41"/>
      <c r="C314" s="243" t="s">
        <v>968</v>
      </c>
      <c r="D314" s="243" t="s">
        <v>257</v>
      </c>
      <c r="E314" s="244" t="s">
        <v>969</v>
      </c>
      <c r="F314" s="245" t="s">
        <v>970</v>
      </c>
      <c r="G314" s="246" t="s">
        <v>180</v>
      </c>
      <c r="H314" s="247">
        <v>0.1</v>
      </c>
      <c r="I314" s="248"/>
      <c r="J314" s="249">
        <f>ROUND(I314*H314,2)</f>
        <v>0</v>
      </c>
      <c r="K314" s="245" t="s">
        <v>559</v>
      </c>
      <c r="L314" s="250"/>
      <c r="M314" s="251" t="s">
        <v>22</v>
      </c>
      <c r="N314" s="252" t="s">
        <v>46</v>
      </c>
      <c r="O314" s="42"/>
      <c r="P314" s="202">
        <f>O314*H314</f>
        <v>0</v>
      </c>
      <c r="Q314" s="202">
        <v>1</v>
      </c>
      <c r="R314" s="202">
        <f>Q314*H314</f>
        <v>0.1</v>
      </c>
      <c r="S314" s="202">
        <v>0</v>
      </c>
      <c r="T314" s="203">
        <f>S314*H314</f>
        <v>0</v>
      </c>
      <c r="AR314" s="24" t="s">
        <v>599</v>
      </c>
      <c r="AT314" s="24" t="s">
        <v>257</v>
      </c>
      <c r="AU314" s="24" t="s">
        <v>84</v>
      </c>
      <c r="AY314" s="24" t="s">
        <v>147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4" t="s">
        <v>24</v>
      </c>
      <c r="BK314" s="204">
        <f>ROUND(I314*H314,2)</f>
        <v>0</v>
      </c>
      <c r="BL314" s="24" t="s">
        <v>599</v>
      </c>
      <c r="BM314" s="24" t="s">
        <v>971</v>
      </c>
    </row>
    <row r="315" spans="2:51" s="11" customFormat="1" ht="13.5">
      <c r="B315" s="205"/>
      <c r="C315" s="206"/>
      <c r="D315" s="207" t="s">
        <v>156</v>
      </c>
      <c r="E315" s="208" t="s">
        <v>22</v>
      </c>
      <c r="F315" s="209" t="s">
        <v>972</v>
      </c>
      <c r="G315" s="206"/>
      <c r="H315" s="210">
        <v>0.1</v>
      </c>
      <c r="I315" s="211"/>
      <c r="J315" s="206"/>
      <c r="K315" s="206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156</v>
      </c>
      <c r="AU315" s="216" t="s">
        <v>84</v>
      </c>
      <c r="AV315" s="11" t="s">
        <v>84</v>
      </c>
      <c r="AW315" s="11" t="s">
        <v>39</v>
      </c>
      <c r="AX315" s="11" t="s">
        <v>24</v>
      </c>
      <c r="AY315" s="216" t="s">
        <v>147</v>
      </c>
    </row>
    <row r="316" spans="2:65" s="1" customFormat="1" ht="44.25" customHeight="1">
      <c r="B316" s="41"/>
      <c r="C316" s="193" t="s">
        <v>973</v>
      </c>
      <c r="D316" s="193" t="s">
        <v>149</v>
      </c>
      <c r="E316" s="194" t="s">
        <v>974</v>
      </c>
      <c r="F316" s="195" t="s">
        <v>975</v>
      </c>
      <c r="G316" s="196" t="s">
        <v>191</v>
      </c>
      <c r="H316" s="197">
        <v>0.3</v>
      </c>
      <c r="I316" s="198"/>
      <c r="J316" s="199">
        <f>ROUND(I316*H316,2)</f>
        <v>0</v>
      </c>
      <c r="K316" s="195" t="s">
        <v>559</v>
      </c>
      <c r="L316" s="61"/>
      <c r="M316" s="200" t="s">
        <v>22</v>
      </c>
      <c r="N316" s="201" t="s">
        <v>46</v>
      </c>
      <c r="O316" s="42"/>
      <c r="P316" s="202">
        <f>O316*H316</f>
        <v>0</v>
      </c>
      <c r="Q316" s="202">
        <v>0</v>
      </c>
      <c r="R316" s="202">
        <f>Q316*H316</f>
        <v>0</v>
      </c>
      <c r="S316" s="202">
        <v>0</v>
      </c>
      <c r="T316" s="203">
        <f>S316*H316</f>
        <v>0</v>
      </c>
      <c r="AR316" s="24" t="s">
        <v>295</v>
      </c>
      <c r="AT316" s="24" t="s">
        <v>149</v>
      </c>
      <c r="AU316" s="24" t="s">
        <v>84</v>
      </c>
      <c r="AY316" s="24" t="s">
        <v>147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4" t="s">
        <v>24</v>
      </c>
      <c r="BK316" s="204">
        <f>ROUND(I316*H316,2)</f>
        <v>0</v>
      </c>
      <c r="BL316" s="24" t="s">
        <v>295</v>
      </c>
      <c r="BM316" s="24" t="s">
        <v>976</v>
      </c>
    </row>
    <row r="317" spans="2:51" s="11" customFormat="1" ht="13.5">
      <c r="B317" s="205"/>
      <c r="C317" s="206"/>
      <c r="D317" s="207" t="s">
        <v>156</v>
      </c>
      <c r="E317" s="208" t="s">
        <v>22</v>
      </c>
      <c r="F317" s="209" t="s">
        <v>977</v>
      </c>
      <c r="G317" s="206"/>
      <c r="H317" s="210">
        <v>0.3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156</v>
      </c>
      <c r="AU317" s="216" t="s">
        <v>84</v>
      </c>
      <c r="AV317" s="11" t="s">
        <v>84</v>
      </c>
      <c r="AW317" s="11" t="s">
        <v>39</v>
      </c>
      <c r="AX317" s="11" t="s">
        <v>24</v>
      </c>
      <c r="AY317" s="216" t="s">
        <v>147</v>
      </c>
    </row>
    <row r="318" spans="2:65" s="1" customFormat="1" ht="31.5" customHeight="1">
      <c r="B318" s="41"/>
      <c r="C318" s="193" t="s">
        <v>978</v>
      </c>
      <c r="D318" s="193" t="s">
        <v>149</v>
      </c>
      <c r="E318" s="194" t="s">
        <v>979</v>
      </c>
      <c r="F318" s="195" t="s">
        <v>980</v>
      </c>
      <c r="G318" s="196" t="s">
        <v>260</v>
      </c>
      <c r="H318" s="197">
        <v>1</v>
      </c>
      <c r="I318" s="198"/>
      <c r="J318" s="199">
        <f>ROUND(I318*H318,2)</f>
        <v>0</v>
      </c>
      <c r="K318" s="195" t="s">
        <v>559</v>
      </c>
      <c r="L318" s="61"/>
      <c r="M318" s="200" t="s">
        <v>22</v>
      </c>
      <c r="N318" s="201" t="s">
        <v>46</v>
      </c>
      <c r="O318" s="42"/>
      <c r="P318" s="202">
        <f>O318*H318</f>
        <v>0</v>
      </c>
      <c r="Q318" s="202">
        <v>0</v>
      </c>
      <c r="R318" s="202">
        <f>Q318*H318</f>
        <v>0</v>
      </c>
      <c r="S318" s="202">
        <v>0</v>
      </c>
      <c r="T318" s="203">
        <f>S318*H318</f>
        <v>0</v>
      </c>
      <c r="AR318" s="24" t="s">
        <v>295</v>
      </c>
      <c r="AT318" s="24" t="s">
        <v>149</v>
      </c>
      <c r="AU318" s="24" t="s">
        <v>84</v>
      </c>
      <c r="AY318" s="24" t="s">
        <v>147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24" t="s">
        <v>24</v>
      </c>
      <c r="BK318" s="204">
        <f>ROUND(I318*H318,2)</f>
        <v>0</v>
      </c>
      <c r="BL318" s="24" t="s">
        <v>295</v>
      </c>
      <c r="BM318" s="24" t="s">
        <v>981</v>
      </c>
    </row>
    <row r="319" spans="2:51" s="11" customFormat="1" ht="13.5">
      <c r="B319" s="205"/>
      <c r="C319" s="206"/>
      <c r="D319" s="207" t="s">
        <v>156</v>
      </c>
      <c r="E319" s="208" t="s">
        <v>22</v>
      </c>
      <c r="F319" s="209" t="s">
        <v>24</v>
      </c>
      <c r="G319" s="206"/>
      <c r="H319" s="210">
        <v>1</v>
      </c>
      <c r="I319" s="211"/>
      <c r="J319" s="206"/>
      <c r="K319" s="206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156</v>
      </c>
      <c r="AU319" s="216" t="s">
        <v>84</v>
      </c>
      <c r="AV319" s="11" t="s">
        <v>84</v>
      </c>
      <c r="AW319" s="11" t="s">
        <v>39</v>
      </c>
      <c r="AX319" s="11" t="s">
        <v>24</v>
      </c>
      <c r="AY319" s="216" t="s">
        <v>147</v>
      </c>
    </row>
    <row r="320" spans="2:65" s="1" customFormat="1" ht="22.5" customHeight="1">
      <c r="B320" s="41"/>
      <c r="C320" s="193" t="s">
        <v>982</v>
      </c>
      <c r="D320" s="193" t="s">
        <v>149</v>
      </c>
      <c r="E320" s="194" t="s">
        <v>983</v>
      </c>
      <c r="F320" s="195" t="s">
        <v>984</v>
      </c>
      <c r="G320" s="196" t="s">
        <v>260</v>
      </c>
      <c r="H320" s="197">
        <v>1</v>
      </c>
      <c r="I320" s="198"/>
      <c r="J320" s="199">
        <f>ROUND(I320*H320,2)</f>
        <v>0</v>
      </c>
      <c r="K320" s="195" t="s">
        <v>559</v>
      </c>
      <c r="L320" s="61"/>
      <c r="M320" s="200" t="s">
        <v>22</v>
      </c>
      <c r="N320" s="201" t="s">
        <v>46</v>
      </c>
      <c r="O320" s="42"/>
      <c r="P320" s="202">
        <f>O320*H320</f>
        <v>0</v>
      </c>
      <c r="Q320" s="202">
        <v>0</v>
      </c>
      <c r="R320" s="202">
        <f>Q320*H320</f>
        <v>0</v>
      </c>
      <c r="S320" s="202">
        <v>0</v>
      </c>
      <c r="T320" s="203">
        <f>S320*H320</f>
        <v>0</v>
      </c>
      <c r="AR320" s="24" t="s">
        <v>295</v>
      </c>
      <c r="AT320" s="24" t="s">
        <v>149</v>
      </c>
      <c r="AU320" s="24" t="s">
        <v>84</v>
      </c>
      <c r="AY320" s="24" t="s">
        <v>147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24" t="s">
        <v>24</v>
      </c>
      <c r="BK320" s="204">
        <f>ROUND(I320*H320,2)</f>
        <v>0</v>
      </c>
      <c r="BL320" s="24" t="s">
        <v>295</v>
      </c>
      <c r="BM320" s="24" t="s">
        <v>985</v>
      </c>
    </row>
    <row r="321" spans="2:51" s="11" customFormat="1" ht="13.5">
      <c r="B321" s="205"/>
      <c r="C321" s="206"/>
      <c r="D321" s="207" t="s">
        <v>156</v>
      </c>
      <c r="E321" s="208" t="s">
        <v>22</v>
      </c>
      <c r="F321" s="209" t="s">
        <v>24</v>
      </c>
      <c r="G321" s="206"/>
      <c r="H321" s="210">
        <v>1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156</v>
      </c>
      <c r="AU321" s="216" t="s">
        <v>84</v>
      </c>
      <c r="AV321" s="11" t="s">
        <v>84</v>
      </c>
      <c r="AW321" s="11" t="s">
        <v>39</v>
      </c>
      <c r="AX321" s="11" t="s">
        <v>24</v>
      </c>
      <c r="AY321" s="216" t="s">
        <v>147</v>
      </c>
    </row>
    <row r="322" spans="2:65" s="1" customFormat="1" ht="31.5" customHeight="1">
      <c r="B322" s="41"/>
      <c r="C322" s="193" t="s">
        <v>986</v>
      </c>
      <c r="D322" s="193" t="s">
        <v>149</v>
      </c>
      <c r="E322" s="194" t="s">
        <v>987</v>
      </c>
      <c r="F322" s="195" t="s">
        <v>988</v>
      </c>
      <c r="G322" s="196" t="s">
        <v>260</v>
      </c>
      <c r="H322" s="197">
        <v>3</v>
      </c>
      <c r="I322" s="198"/>
      <c r="J322" s="199">
        <f>ROUND(I322*H322,2)</f>
        <v>0</v>
      </c>
      <c r="K322" s="195" t="s">
        <v>559</v>
      </c>
      <c r="L322" s="61"/>
      <c r="M322" s="200" t="s">
        <v>22</v>
      </c>
      <c r="N322" s="201" t="s">
        <v>46</v>
      </c>
      <c r="O322" s="42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AR322" s="24" t="s">
        <v>295</v>
      </c>
      <c r="AT322" s="24" t="s">
        <v>149</v>
      </c>
      <c r="AU322" s="24" t="s">
        <v>84</v>
      </c>
      <c r="AY322" s="24" t="s">
        <v>147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4" t="s">
        <v>24</v>
      </c>
      <c r="BK322" s="204">
        <f>ROUND(I322*H322,2)</f>
        <v>0</v>
      </c>
      <c r="BL322" s="24" t="s">
        <v>295</v>
      </c>
      <c r="BM322" s="24" t="s">
        <v>989</v>
      </c>
    </row>
    <row r="323" spans="2:51" s="11" customFormat="1" ht="13.5">
      <c r="B323" s="205"/>
      <c r="C323" s="206"/>
      <c r="D323" s="207" t="s">
        <v>156</v>
      </c>
      <c r="E323" s="208" t="s">
        <v>22</v>
      </c>
      <c r="F323" s="209" t="s">
        <v>162</v>
      </c>
      <c r="G323" s="206"/>
      <c r="H323" s="210">
        <v>3</v>
      </c>
      <c r="I323" s="211"/>
      <c r="J323" s="206"/>
      <c r="K323" s="206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156</v>
      </c>
      <c r="AU323" s="216" t="s">
        <v>84</v>
      </c>
      <c r="AV323" s="11" t="s">
        <v>84</v>
      </c>
      <c r="AW323" s="11" t="s">
        <v>39</v>
      </c>
      <c r="AX323" s="11" t="s">
        <v>24</v>
      </c>
      <c r="AY323" s="216" t="s">
        <v>147</v>
      </c>
    </row>
    <row r="324" spans="2:65" s="1" customFormat="1" ht="31.5" customHeight="1">
      <c r="B324" s="41"/>
      <c r="C324" s="193" t="s">
        <v>990</v>
      </c>
      <c r="D324" s="193" t="s">
        <v>149</v>
      </c>
      <c r="E324" s="194" t="s">
        <v>991</v>
      </c>
      <c r="F324" s="195" t="s">
        <v>992</v>
      </c>
      <c r="G324" s="196" t="s">
        <v>260</v>
      </c>
      <c r="H324" s="197">
        <v>4</v>
      </c>
      <c r="I324" s="198"/>
      <c r="J324" s="199">
        <f>ROUND(I324*H324,2)</f>
        <v>0</v>
      </c>
      <c r="K324" s="195" t="s">
        <v>559</v>
      </c>
      <c r="L324" s="61"/>
      <c r="M324" s="200" t="s">
        <v>22</v>
      </c>
      <c r="N324" s="201" t="s">
        <v>46</v>
      </c>
      <c r="O324" s="42"/>
      <c r="P324" s="202">
        <f>O324*H324</f>
        <v>0</v>
      </c>
      <c r="Q324" s="202">
        <v>0</v>
      </c>
      <c r="R324" s="202">
        <f>Q324*H324</f>
        <v>0</v>
      </c>
      <c r="S324" s="202">
        <v>0</v>
      </c>
      <c r="T324" s="203">
        <f>S324*H324</f>
        <v>0</v>
      </c>
      <c r="AR324" s="24" t="s">
        <v>295</v>
      </c>
      <c r="AT324" s="24" t="s">
        <v>149</v>
      </c>
      <c r="AU324" s="24" t="s">
        <v>84</v>
      </c>
      <c r="AY324" s="24" t="s">
        <v>147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24" t="s">
        <v>24</v>
      </c>
      <c r="BK324" s="204">
        <f>ROUND(I324*H324,2)</f>
        <v>0</v>
      </c>
      <c r="BL324" s="24" t="s">
        <v>295</v>
      </c>
      <c r="BM324" s="24" t="s">
        <v>993</v>
      </c>
    </row>
    <row r="325" spans="2:51" s="11" customFormat="1" ht="13.5">
      <c r="B325" s="205"/>
      <c r="C325" s="206"/>
      <c r="D325" s="207" t="s">
        <v>156</v>
      </c>
      <c r="E325" s="208" t="s">
        <v>22</v>
      </c>
      <c r="F325" s="209" t="s">
        <v>154</v>
      </c>
      <c r="G325" s="206"/>
      <c r="H325" s="210">
        <v>4</v>
      </c>
      <c r="I325" s="211"/>
      <c r="J325" s="206"/>
      <c r="K325" s="206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156</v>
      </c>
      <c r="AU325" s="216" t="s">
        <v>84</v>
      </c>
      <c r="AV325" s="11" t="s">
        <v>84</v>
      </c>
      <c r="AW325" s="11" t="s">
        <v>39</v>
      </c>
      <c r="AX325" s="11" t="s">
        <v>24</v>
      </c>
      <c r="AY325" s="216" t="s">
        <v>147</v>
      </c>
    </row>
    <row r="326" spans="2:65" s="1" customFormat="1" ht="31.5" customHeight="1">
      <c r="B326" s="41"/>
      <c r="C326" s="193" t="s">
        <v>994</v>
      </c>
      <c r="D326" s="193" t="s">
        <v>149</v>
      </c>
      <c r="E326" s="194" t="s">
        <v>995</v>
      </c>
      <c r="F326" s="195" t="s">
        <v>996</v>
      </c>
      <c r="G326" s="196" t="s">
        <v>515</v>
      </c>
      <c r="H326" s="267"/>
      <c r="I326" s="198"/>
      <c r="J326" s="199">
        <f>ROUND(I326*H326,2)</f>
        <v>0</v>
      </c>
      <c r="K326" s="195" t="s">
        <v>22</v>
      </c>
      <c r="L326" s="61"/>
      <c r="M326" s="200" t="s">
        <v>22</v>
      </c>
      <c r="N326" s="274" t="s">
        <v>46</v>
      </c>
      <c r="O326" s="271"/>
      <c r="P326" s="272">
        <f>O326*H326</f>
        <v>0</v>
      </c>
      <c r="Q326" s="272">
        <v>0</v>
      </c>
      <c r="R326" s="272">
        <f>Q326*H326</f>
        <v>0</v>
      </c>
      <c r="S326" s="272">
        <v>0</v>
      </c>
      <c r="T326" s="273">
        <f>S326*H326</f>
        <v>0</v>
      </c>
      <c r="AR326" s="24" t="s">
        <v>599</v>
      </c>
      <c r="AT326" s="24" t="s">
        <v>149</v>
      </c>
      <c r="AU326" s="24" t="s">
        <v>84</v>
      </c>
      <c r="AY326" s="24" t="s">
        <v>147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4" t="s">
        <v>24</v>
      </c>
      <c r="BK326" s="204">
        <f>ROUND(I326*H326,2)</f>
        <v>0</v>
      </c>
      <c r="BL326" s="24" t="s">
        <v>599</v>
      </c>
      <c r="BM326" s="24" t="s">
        <v>997</v>
      </c>
    </row>
    <row r="327" spans="2:12" s="1" customFormat="1" ht="6.95" customHeight="1">
      <c r="B327" s="56"/>
      <c r="C327" s="57"/>
      <c r="D327" s="57"/>
      <c r="E327" s="57"/>
      <c r="F327" s="57"/>
      <c r="G327" s="57"/>
      <c r="H327" s="57"/>
      <c r="I327" s="139"/>
      <c r="J327" s="57"/>
      <c r="K327" s="57"/>
      <c r="L327" s="61"/>
    </row>
  </sheetData>
  <sheetProtection password="CC35" sheet="1" objects="1" scenarios="1" formatCells="0" formatColumns="0" formatRows="0" sort="0" autoFilter="0"/>
  <autoFilter ref="C78:K326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2:11" s="1" customFormat="1" ht="13.5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3" t="s">
        <v>998</v>
      </c>
      <c r="F9" s="394"/>
      <c r="G9" s="394"/>
      <c r="H9" s="39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ROUND(SUM(BE83:BE129),2)</f>
        <v>0</v>
      </c>
      <c r="G30" s="42"/>
      <c r="H30" s="42"/>
      <c r="I30" s="131">
        <v>0.21</v>
      </c>
      <c r="J30" s="130">
        <f>ROUND(ROUND((SUM(BE83:BE129)),2)*I30,2)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ROUND(SUM(BF83:BF129),2)</f>
        <v>0</v>
      </c>
      <c r="G31" s="42"/>
      <c r="H31" s="42"/>
      <c r="I31" s="131">
        <v>0.15</v>
      </c>
      <c r="J31" s="130">
        <f>ROUND(ROUND((SUM(BF83:BF129)),2)*I31,2)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ROUND(SUM(BG83:BG129),2)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ROUND(SUM(BH83:BH129),2)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ROUND(SUM(BI83:BI129),2)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05-4 - Přípojka vody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Křtiny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>Mendelova univerzita Brno</v>
      </c>
      <c r="G51" s="42"/>
      <c r="H51" s="42"/>
      <c r="I51" s="119" t="s">
        <v>37</v>
      </c>
      <c r="J51" s="35" t="str">
        <f>E21</f>
        <v>Zahrada Olomouc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4" t="s">
        <v>112</v>
      </c>
    </row>
    <row r="57" spans="2:11" s="7" customFormat="1" ht="24.95" customHeight="1">
      <c r="B57" s="149"/>
      <c r="C57" s="150"/>
      <c r="D57" s="151" t="s">
        <v>999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11" s="7" customFormat="1" ht="24.95" customHeight="1">
      <c r="B58" s="149"/>
      <c r="C58" s="150"/>
      <c r="D58" s="151" t="s">
        <v>1000</v>
      </c>
      <c r="E58" s="152"/>
      <c r="F58" s="152"/>
      <c r="G58" s="152"/>
      <c r="H58" s="152"/>
      <c r="I58" s="153"/>
      <c r="J58" s="154">
        <f>J99</f>
        <v>0</v>
      </c>
      <c r="K58" s="155"/>
    </row>
    <row r="59" spans="2:11" s="7" customFormat="1" ht="24.95" customHeight="1">
      <c r="B59" s="149"/>
      <c r="C59" s="150"/>
      <c r="D59" s="151" t="s">
        <v>1001</v>
      </c>
      <c r="E59" s="152"/>
      <c r="F59" s="152"/>
      <c r="G59" s="152"/>
      <c r="H59" s="152"/>
      <c r="I59" s="153"/>
      <c r="J59" s="154">
        <f>J101</f>
        <v>0</v>
      </c>
      <c r="K59" s="155"/>
    </row>
    <row r="60" spans="2:11" s="7" customFormat="1" ht="24.95" customHeight="1">
      <c r="B60" s="149"/>
      <c r="C60" s="150"/>
      <c r="D60" s="151" t="s">
        <v>1002</v>
      </c>
      <c r="E60" s="152"/>
      <c r="F60" s="152"/>
      <c r="G60" s="152"/>
      <c r="H60" s="152"/>
      <c r="I60" s="153"/>
      <c r="J60" s="154">
        <f>J120</f>
        <v>0</v>
      </c>
      <c r="K60" s="155"/>
    </row>
    <row r="61" spans="2:11" s="7" customFormat="1" ht="24.95" customHeight="1">
      <c r="B61" s="149"/>
      <c r="C61" s="150"/>
      <c r="D61" s="151" t="s">
        <v>1003</v>
      </c>
      <c r="E61" s="152"/>
      <c r="F61" s="152"/>
      <c r="G61" s="152"/>
      <c r="H61" s="152"/>
      <c r="I61" s="153"/>
      <c r="J61" s="154">
        <f>J122</f>
        <v>0</v>
      </c>
      <c r="K61" s="155"/>
    </row>
    <row r="62" spans="2:11" s="7" customFormat="1" ht="24.95" customHeight="1">
      <c r="B62" s="149"/>
      <c r="C62" s="150"/>
      <c r="D62" s="151" t="s">
        <v>1004</v>
      </c>
      <c r="E62" s="152"/>
      <c r="F62" s="152"/>
      <c r="G62" s="152"/>
      <c r="H62" s="152"/>
      <c r="I62" s="153"/>
      <c r="J62" s="154">
        <f>J126</f>
        <v>0</v>
      </c>
      <c r="K62" s="155"/>
    </row>
    <row r="63" spans="2:11" s="7" customFormat="1" ht="24.95" customHeight="1">
      <c r="B63" s="149"/>
      <c r="C63" s="150"/>
      <c r="D63" s="151" t="s">
        <v>1005</v>
      </c>
      <c r="E63" s="152"/>
      <c r="F63" s="152"/>
      <c r="G63" s="152"/>
      <c r="H63" s="152"/>
      <c r="I63" s="153"/>
      <c r="J63" s="154">
        <f>J128</f>
        <v>0</v>
      </c>
      <c r="K63" s="155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" customHeight="1">
      <c r="B70" s="41"/>
      <c r="C70" s="62" t="s">
        <v>131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22.5" customHeight="1">
      <c r="B73" s="41"/>
      <c r="C73" s="63"/>
      <c r="D73" s="63"/>
      <c r="E73" s="395" t="str">
        <f>E7</f>
        <v>Modernizace provozu Dykových školek,Křtiny ,II.etapa</v>
      </c>
      <c r="F73" s="396"/>
      <c r="G73" s="396"/>
      <c r="H73" s="396"/>
      <c r="I73" s="163"/>
      <c r="J73" s="63"/>
      <c r="K73" s="63"/>
      <c r="L73" s="61"/>
    </row>
    <row r="74" spans="2:12" s="1" customFormat="1" ht="14.45" customHeight="1">
      <c r="B74" s="41"/>
      <c r="C74" s="65" t="s">
        <v>106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3.25" customHeight="1">
      <c r="B75" s="41"/>
      <c r="C75" s="63"/>
      <c r="D75" s="63"/>
      <c r="E75" s="371" t="str">
        <f>E9</f>
        <v>SO 05-4 - Přípojka vody</v>
      </c>
      <c r="F75" s="397"/>
      <c r="G75" s="397"/>
      <c r="H75" s="397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64" t="str">
        <f>F12</f>
        <v>Křtiny</v>
      </c>
      <c r="G77" s="63"/>
      <c r="H77" s="63"/>
      <c r="I77" s="165" t="s">
        <v>27</v>
      </c>
      <c r="J77" s="73" t="str">
        <f>IF(J12="","",J12)</f>
        <v>17. 1. 2017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3.5">
      <c r="B79" s="41"/>
      <c r="C79" s="65" t="s">
        <v>31</v>
      </c>
      <c r="D79" s="63"/>
      <c r="E79" s="63"/>
      <c r="F79" s="164" t="str">
        <f>E15</f>
        <v>Mendelova univerzita Brno</v>
      </c>
      <c r="G79" s="63"/>
      <c r="H79" s="63"/>
      <c r="I79" s="165" t="s">
        <v>37</v>
      </c>
      <c r="J79" s="164" t="str">
        <f>E21</f>
        <v>Zahrada Olomouc</v>
      </c>
      <c r="K79" s="63"/>
      <c r="L79" s="61"/>
    </row>
    <row r="80" spans="2:12" s="1" customFormat="1" ht="14.45" customHeight="1">
      <c r="B80" s="41"/>
      <c r="C80" s="65" t="s">
        <v>35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20" s="9" customFormat="1" ht="29.25" customHeight="1">
      <c r="B82" s="166"/>
      <c r="C82" s="167" t="s">
        <v>132</v>
      </c>
      <c r="D82" s="168" t="s">
        <v>60</v>
      </c>
      <c r="E82" s="168" t="s">
        <v>56</v>
      </c>
      <c r="F82" s="168" t="s">
        <v>133</v>
      </c>
      <c r="G82" s="168" t="s">
        <v>134</v>
      </c>
      <c r="H82" s="168" t="s">
        <v>135</v>
      </c>
      <c r="I82" s="169" t="s">
        <v>136</v>
      </c>
      <c r="J82" s="168" t="s">
        <v>110</v>
      </c>
      <c r="K82" s="170" t="s">
        <v>137</v>
      </c>
      <c r="L82" s="171"/>
      <c r="M82" s="81" t="s">
        <v>138</v>
      </c>
      <c r="N82" s="82" t="s">
        <v>45</v>
      </c>
      <c r="O82" s="82" t="s">
        <v>139</v>
      </c>
      <c r="P82" s="82" t="s">
        <v>140</v>
      </c>
      <c r="Q82" s="82" t="s">
        <v>141</v>
      </c>
      <c r="R82" s="82" t="s">
        <v>142</v>
      </c>
      <c r="S82" s="82" t="s">
        <v>143</v>
      </c>
      <c r="T82" s="83" t="s">
        <v>144</v>
      </c>
    </row>
    <row r="83" spans="2:63" s="1" customFormat="1" ht="29.25" customHeight="1">
      <c r="B83" s="41"/>
      <c r="C83" s="87" t="s">
        <v>111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P84+P99+P101+P120+P122+P126+P128</f>
        <v>0</v>
      </c>
      <c r="Q83" s="85"/>
      <c r="R83" s="173">
        <f>R84+R99+R101+R120+R122+R126+R128</f>
        <v>0</v>
      </c>
      <c r="S83" s="85"/>
      <c r="T83" s="174">
        <f>T84+T99+T101+T120+T122+T126+T128</f>
        <v>0</v>
      </c>
      <c r="AT83" s="24" t="s">
        <v>74</v>
      </c>
      <c r="AU83" s="24" t="s">
        <v>112</v>
      </c>
      <c r="BK83" s="175">
        <f>BK84+BK99+BK101+BK120+BK122+BK126+BK128</f>
        <v>0</v>
      </c>
    </row>
    <row r="84" spans="2:63" s="10" customFormat="1" ht="37.35" customHeight="1">
      <c r="B84" s="176"/>
      <c r="C84" s="177"/>
      <c r="D84" s="190" t="s">
        <v>74</v>
      </c>
      <c r="E84" s="268" t="s">
        <v>24</v>
      </c>
      <c r="F84" s="268" t="s">
        <v>148</v>
      </c>
      <c r="G84" s="177"/>
      <c r="H84" s="177"/>
      <c r="I84" s="180"/>
      <c r="J84" s="269">
        <f>BK84</f>
        <v>0</v>
      </c>
      <c r="K84" s="177"/>
      <c r="L84" s="182"/>
      <c r="M84" s="183"/>
      <c r="N84" s="184"/>
      <c r="O84" s="184"/>
      <c r="P84" s="185">
        <f>SUM(P85:P98)</f>
        <v>0</v>
      </c>
      <c r="Q84" s="184"/>
      <c r="R84" s="185">
        <f>SUM(R85:R98)</f>
        <v>0</v>
      </c>
      <c r="S84" s="184"/>
      <c r="T84" s="186">
        <f>SUM(T85:T98)</f>
        <v>0</v>
      </c>
      <c r="AR84" s="187" t="s">
        <v>24</v>
      </c>
      <c r="AT84" s="188" t="s">
        <v>74</v>
      </c>
      <c r="AU84" s="188" t="s">
        <v>75</v>
      </c>
      <c r="AY84" s="187" t="s">
        <v>147</v>
      </c>
      <c r="BK84" s="189">
        <f>SUM(BK85:BK98)</f>
        <v>0</v>
      </c>
    </row>
    <row r="85" spans="2:65" s="1" customFormat="1" ht="22.5" customHeight="1">
      <c r="B85" s="41"/>
      <c r="C85" s="193" t="s">
        <v>24</v>
      </c>
      <c r="D85" s="193" t="s">
        <v>149</v>
      </c>
      <c r="E85" s="194" t="s">
        <v>163</v>
      </c>
      <c r="F85" s="195" t="s">
        <v>1006</v>
      </c>
      <c r="G85" s="196" t="s">
        <v>152</v>
      </c>
      <c r="H85" s="197">
        <v>40.872</v>
      </c>
      <c r="I85" s="198"/>
      <c r="J85" s="199">
        <f aca="true" t="shared" si="0" ref="J85:J98">ROUND(I85*H85,2)</f>
        <v>0</v>
      </c>
      <c r="K85" s="195" t="s">
        <v>22</v>
      </c>
      <c r="L85" s="61"/>
      <c r="M85" s="200" t="s">
        <v>22</v>
      </c>
      <c r="N85" s="201" t="s">
        <v>46</v>
      </c>
      <c r="O85" s="42"/>
      <c r="P85" s="202">
        <f aca="true" t="shared" si="1" ref="P85:P98">O85*H85</f>
        <v>0</v>
      </c>
      <c r="Q85" s="202">
        <v>0</v>
      </c>
      <c r="R85" s="202">
        <f aca="true" t="shared" si="2" ref="R85:R98">Q85*H85</f>
        <v>0</v>
      </c>
      <c r="S85" s="202">
        <v>0</v>
      </c>
      <c r="T85" s="203">
        <f aca="true" t="shared" si="3" ref="T85:T98">S85*H85</f>
        <v>0</v>
      </c>
      <c r="AR85" s="24" t="s">
        <v>154</v>
      </c>
      <c r="AT85" s="24" t="s">
        <v>149</v>
      </c>
      <c r="AU85" s="24" t="s">
        <v>24</v>
      </c>
      <c r="AY85" s="24" t="s">
        <v>147</v>
      </c>
      <c r="BE85" s="204">
        <f aca="true" t="shared" si="4" ref="BE85:BE98">IF(N85="základní",J85,0)</f>
        <v>0</v>
      </c>
      <c r="BF85" s="204">
        <f aca="true" t="shared" si="5" ref="BF85:BF98">IF(N85="snížená",J85,0)</f>
        <v>0</v>
      </c>
      <c r="BG85" s="204">
        <f aca="true" t="shared" si="6" ref="BG85:BG98">IF(N85="zákl. přenesená",J85,0)</f>
        <v>0</v>
      </c>
      <c r="BH85" s="204">
        <f aca="true" t="shared" si="7" ref="BH85:BH98">IF(N85="sníž. přenesená",J85,0)</f>
        <v>0</v>
      </c>
      <c r="BI85" s="204">
        <f aca="true" t="shared" si="8" ref="BI85:BI98">IF(N85="nulová",J85,0)</f>
        <v>0</v>
      </c>
      <c r="BJ85" s="24" t="s">
        <v>24</v>
      </c>
      <c r="BK85" s="204">
        <f aca="true" t="shared" si="9" ref="BK85:BK98">ROUND(I85*H85,2)</f>
        <v>0</v>
      </c>
      <c r="BL85" s="24" t="s">
        <v>154</v>
      </c>
      <c r="BM85" s="24" t="s">
        <v>1007</v>
      </c>
    </row>
    <row r="86" spans="2:65" s="1" customFormat="1" ht="22.5" customHeight="1">
      <c r="B86" s="41"/>
      <c r="C86" s="193" t="s">
        <v>84</v>
      </c>
      <c r="D86" s="193" t="s">
        <v>149</v>
      </c>
      <c r="E86" s="194" t="s">
        <v>1008</v>
      </c>
      <c r="F86" s="195" t="s">
        <v>1009</v>
      </c>
      <c r="G86" s="196" t="s">
        <v>152</v>
      </c>
      <c r="H86" s="197">
        <v>40.872</v>
      </c>
      <c r="I86" s="198"/>
      <c r="J86" s="199">
        <f t="shared" si="0"/>
        <v>0</v>
      </c>
      <c r="K86" s="195" t="s">
        <v>22</v>
      </c>
      <c r="L86" s="61"/>
      <c r="M86" s="200" t="s">
        <v>22</v>
      </c>
      <c r="N86" s="201" t="s">
        <v>46</v>
      </c>
      <c r="O86" s="42"/>
      <c r="P86" s="202">
        <f t="shared" si="1"/>
        <v>0</v>
      </c>
      <c r="Q86" s="202">
        <v>0</v>
      </c>
      <c r="R86" s="202">
        <f t="shared" si="2"/>
        <v>0</v>
      </c>
      <c r="S86" s="202">
        <v>0</v>
      </c>
      <c r="T86" s="203">
        <f t="shared" si="3"/>
        <v>0</v>
      </c>
      <c r="AR86" s="24" t="s">
        <v>154</v>
      </c>
      <c r="AT86" s="24" t="s">
        <v>149</v>
      </c>
      <c r="AU86" s="24" t="s">
        <v>24</v>
      </c>
      <c r="AY86" s="24" t="s">
        <v>147</v>
      </c>
      <c r="BE86" s="204">
        <f t="shared" si="4"/>
        <v>0</v>
      </c>
      <c r="BF86" s="204">
        <f t="shared" si="5"/>
        <v>0</v>
      </c>
      <c r="BG86" s="204">
        <f t="shared" si="6"/>
        <v>0</v>
      </c>
      <c r="BH86" s="204">
        <f t="shared" si="7"/>
        <v>0</v>
      </c>
      <c r="BI86" s="204">
        <f t="shared" si="8"/>
        <v>0</v>
      </c>
      <c r="BJ86" s="24" t="s">
        <v>24</v>
      </c>
      <c r="BK86" s="204">
        <f t="shared" si="9"/>
        <v>0</v>
      </c>
      <c r="BL86" s="24" t="s">
        <v>154</v>
      </c>
      <c r="BM86" s="24" t="s">
        <v>1010</v>
      </c>
    </row>
    <row r="87" spans="2:65" s="1" customFormat="1" ht="22.5" customHeight="1">
      <c r="B87" s="41"/>
      <c r="C87" s="193" t="s">
        <v>162</v>
      </c>
      <c r="D87" s="193" t="s">
        <v>149</v>
      </c>
      <c r="E87" s="194" t="s">
        <v>1011</v>
      </c>
      <c r="F87" s="195" t="s">
        <v>1012</v>
      </c>
      <c r="G87" s="196" t="s">
        <v>191</v>
      </c>
      <c r="H87" s="197">
        <v>75.6</v>
      </c>
      <c r="I87" s="198"/>
      <c r="J87" s="199">
        <f t="shared" si="0"/>
        <v>0</v>
      </c>
      <c r="K87" s="195" t="s">
        <v>22</v>
      </c>
      <c r="L87" s="61"/>
      <c r="M87" s="200" t="s">
        <v>22</v>
      </c>
      <c r="N87" s="201" t="s">
        <v>46</v>
      </c>
      <c r="O87" s="42"/>
      <c r="P87" s="202">
        <f t="shared" si="1"/>
        <v>0</v>
      </c>
      <c r="Q87" s="202">
        <v>0</v>
      </c>
      <c r="R87" s="202">
        <f t="shared" si="2"/>
        <v>0</v>
      </c>
      <c r="S87" s="202">
        <v>0</v>
      </c>
      <c r="T87" s="203">
        <f t="shared" si="3"/>
        <v>0</v>
      </c>
      <c r="AR87" s="24" t="s">
        <v>154</v>
      </c>
      <c r="AT87" s="24" t="s">
        <v>149</v>
      </c>
      <c r="AU87" s="24" t="s">
        <v>24</v>
      </c>
      <c r="AY87" s="24" t="s">
        <v>147</v>
      </c>
      <c r="BE87" s="204">
        <f t="shared" si="4"/>
        <v>0</v>
      </c>
      <c r="BF87" s="204">
        <f t="shared" si="5"/>
        <v>0</v>
      </c>
      <c r="BG87" s="204">
        <f t="shared" si="6"/>
        <v>0</v>
      </c>
      <c r="BH87" s="204">
        <f t="shared" si="7"/>
        <v>0</v>
      </c>
      <c r="BI87" s="204">
        <f t="shared" si="8"/>
        <v>0</v>
      </c>
      <c r="BJ87" s="24" t="s">
        <v>24</v>
      </c>
      <c r="BK87" s="204">
        <f t="shared" si="9"/>
        <v>0</v>
      </c>
      <c r="BL87" s="24" t="s">
        <v>154</v>
      </c>
      <c r="BM87" s="24" t="s">
        <v>1013</v>
      </c>
    </row>
    <row r="88" spans="2:65" s="1" customFormat="1" ht="22.5" customHeight="1">
      <c r="B88" s="41"/>
      <c r="C88" s="193" t="s">
        <v>154</v>
      </c>
      <c r="D88" s="193" t="s">
        <v>149</v>
      </c>
      <c r="E88" s="194" t="s">
        <v>1014</v>
      </c>
      <c r="F88" s="195" t="s">
        <v>1015</v>
      </c>
      <c r="G88" s="196" t="s">
        <v>191</v>
      </c>
      <c r="H88" s="197">
        <v>75.6</v>
      </c>
      <c r="I88" s="198"/>
      <c r="J88" s="199">
        <f t="shared" si="0"/>
        <v>0</v>
      </c>
      <c r="K88" s="195" t="s">
        <v>22</v>
      </c>
      <c r="L88" s="61"/>
      <c r="M88" s="200" t="s">
        <v>22</v>
      </c>
      <c r="N88" s="201" t="s">
        <v>46</v>
      </c>
      <c r="O88" s="42"/>
      <c r="P88" s="202">
        <f t="shared" si="1"/>
        <v>0</v>
      </c>
      <c r="Q88" s="202">
        <v>0</v>
      </c>
      <c r="R88" s="202">
        <f t="shared" si="2"/>
        <v>0</v>
      </c>
      <c r="S88" s="202">
        <v>0</v>
      </c>
      <c r="T88" s="203">
        <f t="shared" si="3"/>
        <v>0</v>
      </c>
      <c r="AR88" s="24" t="s">
        <v>154</v>
      </c>
      <c r="AT88" s="24" t="s">
        <v>149</v>
      </c>
      <c r="AU88" s="24" t="s">
        <v>24</v>
      </c>
      <c r="AY88" s="24" t="s">
        <v>147</v>
      </c>
      <c r="BE88" s="204">
        <f t="shared" si="4"/>
        <v>0</v>
      </c>
      <c r="BF88" s="204">
        <f t="shared" si="5"/>
        <v>0</v>
      </c>
      <c r="BG88" s="204">
        <f t="shared" si="6"/>
        <v>0</v>
      </c>
      <c r="BH88" s="204">
        <f t="shared" si="7"/>
        <v>0</v>
      </c>
      <c r="BI88" s="204">
        <f t="shared" si="8"/>
        <v>0</v>
      </c>
      <c r="BJ88" s="24" t="s">
        <v>24</v>
      </c>
      <c r="BK88" s="204">
        <f t="shared" si="9"/>
        <v>0</v>
      </c>
      <c r="BL88" s="24" t="s">
        <v>154</v>
      </c>
      <c r="BM88" s="24" t="s">
        <v>1016</v>
      </c>
    </row>
    <row r="89" spans="2:65" s="1" customFormat="1" ht="22.5" customHeight="1">
      <c r="B89" s="41"/>
      <c r="C89" s="193" t="s">
        <v>173</v>
      </c>
      <c r="D89" s="193" t="s">
        <v>149</v>
      </c>
      <c r="E89" s="194" t="s">
        <v>1017</v>
      </c>
      <c r="F89" s="195" t="s">
        <v>1018</v>
      </c>
      <c r="G89" s="196" t="s">
        <v>152</v>
      </c>
      <c r="H89" s="197">
        <v>40.872</v>
      </c>
      <c r="I89" s="198"/>
      <c r="J89" s="199">
        <f t="shared" si="0"/>
        <v>0</v>
      </c>
      <c r="K89" s="195" t="s">
        <v>22</v>
      </c>
      <c r="L89" s="61"/>
      <c r="M89" s="200" t="s">
        <v>22</v>
      </c>
      <c r="N89" s="201" t="s">
        <v>46</v>
      </c>
      <c r="O89" s="42"/>
      <c r="P89" s="202">
        <f t="shared" si="1"/>
        <v>0</v>
      </c>
      <c r="Q89" s="202">
        <v>0</v>
      </c>
      <c r="R89" s="202">
        <f t="shared" si="2"/>
        <v>0</v>
      </c>
      <c r="S89" s="202">
        <v>0</v>
      </c>
      <c r="T89" s="203">
        <f t="shared" si="3"/>
        <v>0</v>
      </c>
      <c r="AR89" s="24" t="s">
        <v>154</v>
      </c>
      <c r="AT89" s="24" t="s">
        <v>149</v>
      </c>
      <c r="AU89" s="24" t="s">
        <v>24</v>
      </c>
      <c r="AY89" s="24" t="s">
        <v>147</v>
      </c>
      <c r="BE89" s="204">
        <f t="shared" si="4"/>
        <v>0</v>
      </c>
      <c r="BF89" s="204">
        <f t="shared" si="5"/>
        <v>0</v>
      </c>
      <c r="BG89" s="204">
        <f t="shared" si="6"/>
        <v>0</v>
      </c>
      <c r="BH89" s="204">
        <f t="shared" si="7"/>
        <v>0</v>
      </c>
      <c r="BI89" s="204">
        <f t="shared" si="8"/>
        <v>0</v>
      </c>
      <c r="BJ89" s="24" t="s">
        <v>24</v>
      </c>
      <c r="BK89" s="204">
        <f t="shared" si="9"/>
        <v>0</v>
      </c>
      <c r="BL89" s="24" t="s">
        <v>154</v>
      </c>
      <c r="BM89" s="24" t="s">
        <v>1019</v>
      </c>
    </row>
    <row r="90" spans="2:65" s="1" customFormat="1" ht="22.5" customHeight="1">
      <c r="B90" s="41"/>
      <c r="C90" s="193" t="s">
        <v>177</v>
      </c>
      <c r="D90" s="193" t="s">
        <v>149</v>
      </c>
      <c r="E90" s="194" t="s">
        <v>1020</v>
      </c>
      <c r="F90" s="195" t="s">
        <v>1021</v>
      </c>
      <c r="G90" s="196" t="s">
        <v>152</v>
      </c>
      <c r="H90" s="197">
        <v>12.48</v>
      </c>
      <c r="I90" s="198"/>
      <c r="J90" s="199">
        <f t="shared" si="0"/>
        <v>0</v>
      </c>
      <c r="K90" s="195" t="s">
        <v>22</v>
      </c>
      <c r="L90" s="61"/>
      <c r="M90" s="200" t="s">
        <v>22</v>
      </c>
      <c r="N90" s="201" t="s">
        <v>46</v>
      </c>
      <c r="O90" s="42"/>
      <c r="P90" s="202">
        <f t="shared" si="1"/>
        <v>0</v>
      </c>
      <c r="Q90" s="202">
        <v>0</v>
      </c>
      <c r="R90" s="202">
        <f t="shared" si="2"/>
        <v>0</v>
      </c>
      <c r="S90" s="202">
        <v>0</v>
      </c>
      <c r="T90" s="203">
        <f t="shared" si="3"/>
        <v>0</v>
      </c>
      <c r="AR90" s="24" t="s">
        <v>154</v>
      </c>
      <c r="AT90" s="24" t="s">
        <v>149</v>
      </c>
      <c r="AU90" s="24" t="s">
        <v>24</v>
      </c>
      <c r="AY90" s="24" t="s">
        <v>147</v>
      </c>
      <c r="BE90" s="204">
        <f t="shared" si="4"/>
        <v>0</v>
      </c>
      <c r="BF90" s="204">
        <f t="shared" si="5"/>
        <v>0</v>
      </c>
      <c r="BG90" s="204">
        <f t="shared" si="6"/>
        <v>0</v>
      </c>
      <c r="BH90" s="204">
        <f t="shared" si="7"/>
        <v>0</v>
      </c>
      <c r="BI90" s="204">
        <f t="shared" si="8"/>
        <v>0</v>
      </c>
      <c r="BJ90" s="24" t="s">
        <v>24</v>
      </c>
      <c r="BK90" s="204">
        <f t="shared" si="9"/>
        <v>0</v>
      </c>
      <c r="BL90" s="24" t="s">
        <v>154</v>
      </c>
      <c r="BM90" s="24" t="s">
        <v>1022</v>
      </c>
    </row>
    <row r="91" spans="2:65" s="1" customFormat="1" ht="22.5" customHeight="1">
      <c r="B91" s="41"/>
      <c r="C91" s="193" t="s">
        <v>183</v>
      </c>
      <c r="D91" s="193" t="s">
        <v>149</v>
      </c>
      <c r="E91" s="194" t="s">
        <v>1023</v>
      </c>
      <c r="F91" s="195" t="s">
        <v>1024</v>
      </c>
      <c r="G91" s="196" t="s">
        <v>152</v>
      </c>
      <c r="H91" s="197">
        <v>12.48</v>
      </c>
      <c r="I91" s="198"/>
      <c r="J91" s="199">
        <f t="shared" si="0"/>
        <v>0</v>
      </c>
      <c r="K91" s="195" t="s">
        <v>22</v>
      </c>
      <c r="L91" s="61"/>
      <c r="M91" s="200" t="s">
        <v>22</v>
      </c>
      <c r="N91" s="201" t="s">
        <v>46</v>
      </c>
      <c r="O91" s="42"/>
      <c r="P91" s="202">
        <f t="shared" si="1"/>
        <v>0</v>
      </c>
      <c r="Q91" s="202">
        <v>0</v>
      </c>
      <c r="R91" s="202">
        <f t="shared" si="2"/>
        <v>0</v>
      </c>
      <c r="S91" s="202">
        <v>0</v>
      </c>
      <c r="T91" s="203">
        <f t="shared" si="3"/>
        <v>0</v>
      </c>
      <c r="AR91" s="24" t="s">
        <v>154</v>
      </c>
      <c r="AT91" s="24" t="s">
        <v>149</v>
      </c>
      <c r="AU91" s="24" t="s">
        <v>24</v>
      </c>
      <c r="AY91" s="24" t="s">
        <v>147</v>
      </c>
      <c r="BE91" s="204">
        <f t="shared" si="4"/>
        <v>0</v>
      </c>
      <c r="BF91" s="204">
        <f t="shared" si="5"/>
        <v>0</v>
      </c>
      <c r="BG91" s="204">
        <f t="shared" si="6"/>
        <v>0</v>
      </c>
      <c r="BH91" s="204">
        <f t="shared" si="7"/>
        <v>0</v>
      </c>
      <c r="BI91" s="204">
        <f t="shared" si="8"/>
        <v>0</v>
      </c>
      <c r="BJ91" s="24" t="s">
        <v>24</v>
      </c>
      <c r="BK91" s="204">
        <f t="shared" si="9"/>
        <v>0</v>
      </c>
      <c r="BL91" s="24" t="s">
        <v>154</v>
      </c>
      <c r="BM91" s="24" t="s">
        <v>1025</v>
      </c>
    </row>
    <row r="92" spans="2:65" s="1" customFormat="1" ht="22.5" customHeight="1">
      <c r="B92" s="41"/>
      <c r="C92" s="193" t="s">
        <v>188</v>
      </c>
      <c r="D92" s="193" t="s">
        <v>149</v>
      </c>
      <c r="E92" s="194" t="s">
        <v>1026</v>
      </c>
      <c r="F92" s="195" t="s">
        <v>1027</v>
      </c>
      <c r="G92" s="196" t="s">
        <v>152</v>
      </c>
      <c r="H92" s="197">
        <v>12.48</v>
      </c>
      <c r="I92" s="198"/>
      <c r="J92" s="199">
        <f t="shared" si="0"/>
        <v>0</v>
      </c>
      <c r="K92" s="195" t="s">
        <v>22</v>
      </c>
      <c r="L92" s="61"/>
      <c r="M92" s="200" t="s">
        <v>22</v>
      </c>
      <c r="N92" s="201" t="s">
        <v>46</v>
      </c>
      <c r="O92" s="42"/>
      <c r="P92" s="202">
        <f t="shared" si="1"/>
        <v>0</v>
      </c>
      <c r="Q92" s="202">
        <v>0</v>
      </c>
      <c r="R92" s="202">
        <f t="shared" si="2"/>
        <v>0</v>
      </c>
      <c r="S92" s="202">
        <v>0</v>
      </c>
      <c r="T92" s="203">
        <f t="shared" si="3"/>
        <v>0</v>
      </c>
      <c r="AR92" s="24" t="s">
        <v>154</v>
      </c>
      <c r="AT92" s="24" t="s">
        <v>149</v>
      </c>
      <c r="AU92" s="24" t="s">
        <v>24</v>
      </c>
      <c r="AY92" s="24" t="s">
        <v>147</v>
      </c>
      <c r="BE92" s="204">
        <f t="shared" si="4"/>
        <v>0</v>
      </c>
      <c r="BF92" s="204">
        <f t="shared" si="5"/>
        <v>0</v>
      </c>
      <c r="BG92" s="204">
        <f t="shared" si="6"/>
        <v>0</v>
      </c>
      <c r="BH92" s="204">
        <f t="shared" si="7"/>
        <v>0</v>
      </c>
      <c r="BI92" s="204">
        <f t="shared" si="8"/>
        <v>0</v>
      </c>
      <c r="BJ92" s="24" t="s">
        <v>24</v>
      </c>
      <c r="BK92" s="204">
        <f t="shared" si="9"/>
        <v>0</v>
      </c>
      <c r="BL92" s="24" t="s">
        <v>154</v>
      </c>
      <c r="BM92" s="24" t="s">
        <v>1028</v>
      </c>
    </row>
    <row r="93" spans="2:65" s="1" customFormat="1" ht="22.5" customHeight="1">
      <c r="B93" s="41"/>
      <c r="C93" s="193" t="s">
        <v>195</v>
      </c>
      <c r="D93" s="193" t="s">
        <v>149</v>
      </c>
      <c r="E93" s="194" t="s">
        <v>1029</v>
      </c>
      <c r="F93" s="195" t="s">
        <v>1030</v>
      </c>
      <c r="G93" s="196" t="s">
        <v>152</v>
      </c>
      <c r="H93" s="197">
        <v>12.48</v>
      </c>
      <c r="I93" s="198"/>
      <c r="J93" s="199">
        <f t="shared" si="0"/>
        <v>0</v>
      </c>
      <c r="K93" s="195" t="s">
        <v>22</v>
      </c>
      <c r="L93" s="61"/>
      <c r="M93" s="200" t="s">
        <v>22</v>
      </c>
      <c r="N93" s="201" t="s">
        <v>46</v>
      </c>
      <c r="O93" s="42"/>
      <c r="P93" s="202">
        <f t="shared" si="1"/>
        <v>0</v>
      </c>
      <c r="Q93" s="202">
        <v>0</v>
      </c>
      <c r="R93" s="202">
        <f t="shared" si="2"/>
        <v>0</v>
      </c>
      <c r="S93" s="202">
        <v>0</v>
      </c>
      <c r="T93" s="203">
        <f t="shared" si="3"/>
        <v>0</v>
      </c>
      <c r="AR93" s="24" t="s">
        <v>154</v>
      </c>
      <c r="AT93" s="24" t="s">
        <v>149</v>
      </c>
      <c r="AU93" s="24" t="s">
        <v>24</v>
      </c>
      <c r="AY93" s="24" t="s">
        <v>147</v>
      </c>
      <c r="BE93" s="204">
        <f t="shared" si="4"/>
        <v>0</v>
      </c>
      <c r="BF93" s="204">
        <f t="shared" si="5"/>
        <v>0</v>
      </c>
      <c r="BG93" s="204">
        <f t="shared" si="6"/>
        <v>0</v>
      </c>
      <c r="BH93" s="204">
        <f t="shared" si="7"/>
        <v>0</v>
      </c>
      <c r="BI93" s="204">
        <f t="shared" si="8"/>
        <v>0</v>
      </c>
      <c r="BJ93" s="24" t="s">
        <v>24</v>
      </c>
      <c r="BK93" s="204">
        <f t="shared" si="9"/>
        <v>0</v>
      </c>
      <c r="BL93" s="24" t="s">
        <v>154</v>
      </c>
      <c r="BM93" s="24" t="s">
        <v>1031</v>
      </c>
    </row>
    <row r="94" spans="2:65" s="1" customFormat="1" ht="22.5" customHeight="1">
      <c r="B94" s="41"/>
      <c r="C94" s="193" t="s">
        <v>29</v>
      </c>
      <c r="D94" s="193" t="s">
        <v>149</v>
      </c>
      <c r="E94" s="194" t="s">
        <v>184</v>
      </c>
      <c r="F94" s="195" t="s">
        <v>1032</v>
      </c>
      <c r="G94" s="196" t="s">
        <v>152</v>
      </c>
      <c r="H94" s="197">
        <v>28.39</v>
      </c>
      <c r="I94" s="198"/>
      <c r="J94" s="199">
        <f t="shared" si="0"/>
        <v>0</v>
      </c>
      <c r="K94" s="195" t="s">
        <v>22</v>
      </c>
      <c r="L94" s="61"/>
      <c r="M94" s="200" t="s">
        <v>22</v>
      </c>
      <c r="N94" s="201" t="s">
        <v>46</v>
      </c>
      <c r="O94" s="42"/>
      <c r="P94" s="202">
        <f t="shared" si="1"/>
        <v>0</v>
      </c>
      <c r="Q94" s="202">
        <v>0</v>
      </c>
      <c r="R94" s="202">
        <f t="shared" si="2"/>
        <v>0</v>
      </c>
      <c r="S94" s="202">
        <v>0</v>
      </c>
      <c r="T94" s="203">
        <f t="shared" si="3"/>
        <v>0</v>
      </c>
      <c r="AR94" s="24" t="s">
        <v>154</v>
      </c>
      <c r="AT94" s="24" t="s">
        <v>149</v>
      </c>
      <c r="AU94" s="24" t="s">
        <v>24</v>
      </c>
      <c r="AY94" s="24" t="s">
        <v>147</v>
      </c>
      <c r="BE94" s="204">
        <f t="shared" si="4"/>
        <v>0</v>
      </c>
      <c r="BF94" s="204">
        <f t="shared" si="5"/>
        <v>0</v>
      </c>
      <c r="BG94" s="204">
        <f t="shared" si="6"/>
        <v>0</v>
      </c>
      <c r="BH94" s="204">
        <f t="shared" si="7"/>
        <v>0</v>
      </c>
      <c r="BI94" s="204">
        <f t="shared" si="8"/>
        <v>0</v>
      </c>
      <c r="BJ94" s="24" t="s">
        <v>24</v>
      </c>
      <c r="BK94" s="204">
        <f t="shared" si="9"/>
        <v>0</v>
      </c>
      <c r="BL94" s="24" t="s">
        <v>154</v>
      </c>
      <c r="BM94" s="24" t="s">
        <v>1033</v>
      </c>
    </row>
    <row r="95" spans="2:65" s="1" customFormat="1" ht="22.5" customHeight="1">
      <c r="B95" s="41"/>
      <c r="C95" s="193" t="s">
        <v>205</v>
      </c>
      <c r="D95" s="193" t="s">
        <v>149</v>
      </c>
      <c r="E95" s="194" t="s">
        <v>1034</v>
      </c>
      <c r="F95" s="195" t="s">
        <v>1035</v>
      </c>
      <c r="G95" s="196" t="s">
        <v>191</v>
      </c>
      <c r="H95" s="197">
        <v>39</v>
      </c>
      <c r="I95" s="198"/>
      <c r="J95" s="199">
        <f t="shared" si="0"/>
        <v>0</v>
      </c>
      <c r="K95" s="195" t="s">
        <v>22</v>
      </c>
      <c r="L95" s="61"/>
      <c r="M95" s="200" t="s">
        <v>22</v>
      </c>
      <c r="N95" s="201" t="s">
        <v>46</v>
      </c>
      <c r="O95" s="42"/>
      <c r="P95" s="202">
        <f t="shared" si="1"/>
        <v>0</v>
      </c>
      <c r="Q95" s="202">
        <v>0</v>
      </c>
      <c r="R95" s="202">
        <f t="shared" si="2"/>
        <v>0</v>
      </c>
      <c r="S95" s="202">
        <v>0</v>
      </c>
      <c r="T95" s="203">
        <f t="shared" si="3"/>
        <v>0</v>
      </c>
      <c r="AR95" s="24" t="s">
        <v>154</v>
      </c>
      <c r="AT95" s="24" t="s">
        <v>149</v>
      </c>
      <c r="AU95" s="24" t="s">
        <v>24</v>
      </c>
      <c r="AY95" s="24" t="s">
        <v>147</v>
      </c>
      <c r="BE95" s="204">
        <f t="shared" si="4"/>
        <v>0</v>
      </c>
      <c r="BF95" s="204">
        <f t="shared" si="5"/>
        <v>0</v>
      </c>
      <c r="BG95" s="204">
        <f t="shared" si="6"/>
        <v>0</v>
      </c>
      <c r="BH95" s="204">
        <f t="shared" si="7"/>
        <v>0</v>
      </c>
      <c r="BI95" s="204">
        <f t="shared" si="8"/>
        <v>0</v>
      </c>
      <c r="BJ95" s="24" t="s">
        <v>24</v>
      </c>
      <c r="BK95" s="204">
        <f t="shared" si="9"/>
        <v>0</v>
      </c>
      <c r="BL95" s="24" t="s">
        <v>154</v>
      </c>
      <c r="BM95" s="24" t="s">
        <v>1036</v>
      </c>
    </row>
    <row r="96" spans="2:65" s="1" customFormat="1" ht="22.5" customHeight="1">
      <c r="B96" s="41"/>
      <c r="C96" s="193" t="s">
        <v>210</v>
      </c>
      <c r="D96" s="193" t="s">
        <v>149</v>
      </c>
      <c r="E96" s="194" t="s">
        <v>1037</v>
      </c>
      <c r="F96" s="195" t="s">
        <v>1038</v>
      </c>
      <c r="G96" s="196" t="s">
        <v>191</v>
      </c>
      <c r="H96" s="197">
        <v>39</v>
      </c>
      <c r="I96" s="198"/>
      <c r="J96" s="199">
        <f t="shared" si="0"/>
        <v>0</v>
      </c>
      <c r="K96" s="195" t="s">
        <v>22</v>
      </c>
      <c r="L96" s="61"/>
      <c r="M96" s="200" t="s">
        <v>22</v>
      </c>
      <c r="N96" s="201" t="s">
        <v>46</v>
      </c>
      <c r="O96" s="42"/>
      <c r="P96" s="202">
        <f t="shared" si="1"/>
        <v>0</v>
      </c>
      <c r="Q96" s="202">
        <v>0</v>
      </c>
      <c r="R96" s="202">
        <f t="shared" si="2"/>
        <v>0</v>
      </c>
      <c r="S96" s="202">
        <v>0</v>
      </c>
      <c r="T96" s="203">
        <f t="shared" si="3"/>
        <v>0</v>
      </c>
      <c r="AR96" s="24" t="s">
        <v>154</v>
      </c>
      <c r="AT96" s="24" t="s">
        <v>149</v>
      </c>
      <c r="AU96" s="24" t="s">
        <v>24</v>
      </c>
      <c r="AY96" s="24" t="s">
        <v>147</v>
      </c>
      <c r="BE96" s="204">
        <f t="shared" si="4"/>
        <v>0</v>
      </c>
      <c r="BF96" s="204">
        <f t="shared" si="5"/>
        <v>0</v>
      </c>
      <c r="BG96" s="204">
        <f t="shared" si="6"/>
        <v>0</v>
      </c>
      <c r="BH96" s="204">
        <f t="shared" si="7"/>
        <v>0</v>
      </c>
      <c r="BI96" s="204">
        <f t="shared" si="8"/>
        <v>0</v>
      </c>
      <c r="BJ96" s="24" t="s">
        <v>24</v>
      </c>
      <c r="BK96" s="204">
        <f t="shared" si="9"/>
        <v>0</v>
      </c>
      <c r="BL96" s="24" t="s">
        <v>154</v>
      </c>
      <c r="BM96" s="24" t="s">
        <v>1039</v>
      </c>
    </row>
    <row r="97" spans="2:65" s="1" customFormat="1" ht="22.5" customHeight="1">
      <c r="B97" s="41"/>
      <c r="C97" s="193" t="s">
        <v>214</v>
      </c>
      <c r="D97" s="193" t="s">
        <v>149</v>
      </c>
      <c r="E97" s="194" t="s">
        <v>1040</v>
      </c>
      <c r="F97" s="195" t="s">
        <v>1041</v>
      </c>
      <c r="G97" s="196" t="s">
        <v>180</v>
      </c>
      <c r="H97" s="197">
        <v>24.96</v>
      </c>
      <c r="I97" s="198"/>
      <c r="J97" s="199">
        <f t="shared" si="0"/>
        <v>0</v>
      </c>
      <c r="K97" s="195" t="s">
        <v>22</v>
      </c>
      <c r="L97" s="61"/>
      <c r="M97" s="200" t="s">
        <v>22</v>
      </c>
      <c r="N97" s="201" t="s">
        <v>46</v>
      </c>
      <c r="O97" s="42"/>
      <c r="P97" s="202">
        <f t="shared" si="1"/>
        <v>0</v>
      </c>
      <c r="Q97" s="202">
        <v>0</v>
      </c>
      <c r="R97" s="202">
        <f t="shared" si="2"/>
        <v>0</v>
      </c>
      <c r="S97" s="202">
        <v>0</v>
      </c>
      <c r="T97" s="203">
        <f t="shared" si="3"/>
        <v>0</v>
      </c>
      <c r="AR97" s="24" t="s">
        <v>154</v>
      </c>
      <c r="AT97" s="24" t="s">
        <v>149</v>
      </c>
      <c r="AU97" s="24" t="s">
        <v>24</v>
      </c>
      <c r="AY97" s="24" t="s">
        <v>147</v>
      </c>
      <c r="BE97" s="204">
        <f t="shared" si="4"/>
        <v>0</v>
      </c>
      <c r="BF97" s="204">
        <f t="shared" si="5"/>
        <v>0</v>
      </c>
      <c r="BG97" s="204">
        <f t="shared" si="6"/>
        <v>0</v>
      </c>
      <c r="BH97" s="204">
        <f t="shared" si="7"/>
        <v>0</v>
      </c>
      <c r="BI97" s="204">
        <f t="shared" si="8"/>
        <v>0</v>
      </c>
      <c r="BJ97" s="24" t="s">
        <v>24</v>
      </c>
      <c r="BK97" s="204">
        <f t="shared" si="9"/>
        <v>0</v>
      </c>
      <c r="BL97" s="24" t="s">
        <v>154</v>
      </c>
      <c r="BM97" s="24" t="s">
        <v>1042</v>
      </c>
    </row>
    <row r="98" spans="2:65" s="1" customFormat="1" ht="22.5" customHeight="1">
      <c r="B98" s="41"/>
      <c r="C98" s="243" t="s">
        <v>222</v>
      </c>
      <c r="D98" s="243" t="s">
        <v>257</v>
      </c>
      <c r="E98" s="244" t="s">
        <v>1043</v>
      </c>
      <c r="F98" s="245" t="s">
        <v>1044</v>
      </c>
      <c r="G98" s="246" t="s">
        <v>362</v>
      </c>
      <c r="H98" s="247">
        <v>3</v>
      </c>
      <c r="I98" s="248"/>
      <c r="J98" s="249">
        <f t="shared" si="0"/>
        <v>0</v>
      </c>
      <c r="K98" s="245" t="s">
        <v>22</v>
      </c>
      <c r="L98" s="250"/>
      <c r="M98" s="251" t="s">
        <v>22</v>
      </c>
      <c r="N98" s="252" t="s">
        <v>46</v>
      </c>
      <c r="O98" s="42"/>
      <c r="P98" s="202">
        <f t="shared" si="1"/>
        <v>0</v>
      </c>
      <c r="Q98" s="202">
        <v>0</v>
      </c>
      <c r="R98" s="202">
        <f t="shared" si="2"/>
        <v>0</v>
      </c>
      <c r="S98" s="202">
        <v>0</v>
      </c>
      <c r="T98" s="203">
        <f t="shared" si="3"/>
        <v>0</v>
      </c>
      <c r="AR98" s="24" t="s">
        <v>188</v>
      </c>
      <c r="AT98" s="24" t="s">
        <v>257</v>
      </c>
      <c r="AU98" s="24" t="s">
        <v>24</v>
      </c>
      <c r="AY98" s="24" t="s">
        <v>147</v>
      </c>
      <c r="BE98" s="204">
        <f t="shared" si="4"/>
        <v>0</v>
      </c>
      <c r="BF98" s="204">
        <f t="shared" si="5"/>
        <v>0</v>
      </c>
      <c r="BG98" s="204">
        <f t="shared" si="6"/>
        <v>0</v>
      </c>
      <c r="BH98" s="204">
        <f t="shared" si="7"/>
        <v>0</v>
      </c>
      <c r="BI98" s="204">
        <f t="shared" si="8"/>
        <v>0</v>
      </c>
      <c r="BJ98" s="24" t="s">
        <v>24</v>
      </c>
      <c r="BK98" s="204">
        <f t="shared" si="9"/>
        <v>0</v>
      </c>
      <c r="BL98" s="24" t="s">
        <v>154</v>
      </c>
      <c r="BM98" s="24" t="s">
        <v>1045</v>
      </c>
    </row>
    <row r="99" spans="2:63" s="10" customFormat="1" ht="37.35" customHeight="1">
      <c r="B99" s="176"/>
      <c r="C99" s="177"/>
      <c r="D99" s="190" t="s">
        <v>74</v>
      </c>
      <c r="E99" s="268" t="s">
        <v>154</v>
      </c>
      <c r="F99" s="268" t="s">
        <v>1046</v>
      </c>
      <c r="G99" s="177"/>
      <c r="H99" s="177"/>
      <c r="I99" s="180"/>
      <c r="J99" s="269">
        <f>BK99</f>
        <v>0</v>
      </c>
      <c r="K99" s="177"/>
      <c r="L99" s="182"/>
      <c r="M99" s="183"/>
      <c r="N99" s="184"/>
      <c r="O99" s="184"/>
      <c r="P99" s="185">
        <f>P100</f>
        <v>0</v>
      </c>
      <c r="Q99" s="184"/>
      <c r="R99" s="185">
        <f>R100</f>
        <v>0</v>
      </c>
      <c r="S99" s="184"/>
      <c r="T99" s="186">
        <f>T100</f>
        <v>0</v>
      </c>
      <c r="AR99" s="187" t="s">
        <v>24</v>
      </c>
      <c r="AT99" s="188" t="s">
        <v>74</v>
      </c>
      <c r="AU99" s="188" t="s">
        <v>75</v>
      </c>
      <c r="AY99" s="187" t="s">
        <v>147</v>
      </c>
      <c r="BK99" s="189">
        <f>BK100</f>
        <v>0</v>
      </c>
    </row>
    <row r="100" spans="2:65" s="1" customFormat="1" ht="22.5" customHeight="1">
      <c r="B100" s="41"/>
      <c r="C100" s="193" t="s">
        <v>10</v>
      </c>
      <c r="D100" s="193" t="s">
        <v>149</v>
      </c>
      <c r="E100" s="194" t="s">
        <v>1047</v>
      </c>
      <c r="F100" s="195" t="s">
        <v>1048</v>
      </c>
      <c r="G100" s="196" t="s">
        <v>152</v>
      </c>
      <c r="H100" s="197">
        <v>12.48</v>
      </c>
      <c r="I100" s="198"/>
      <c r="J100" s="199">
        <f>ROUND(I100*H100,2)</f>
        <v>0</v>
      </c>
      <c r="K100" s="195" t="s">
        <v>22</v>
      </c>
      <c r="L100" s="61"/>
      <c r="M100" s="200" t="s">
        <v>22</v>
      </c>
      <c r="N100" s="201" t="s">
        <v>46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154</v>
      </c>
      <c r="AT100" s="24" t="s">
        <v>149</v>
      </c>
      <c r="AU100" s="24" t="s">
        <v>24</v>
      </c>
      <c r="AY100" s="24" t="s">
        <v>147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24</v>
      </c>
      <c r="BK100" s="204">
        <f>ROUND(I100*H100,2)</f>
        <v>0</v>
      </c>
      <c r="BL100" s="24" t="s">
        <v>154</v>
      </c>
      <c r="BM100" s="24" t="s">
        <v>1049</v>
      </c>
    </row>
    <row r="101" spans="2:63" s="10" customFormat="1" ht="37.35" customHeight="1">
      <c r="B101" s="176"/>
      <c r="C101" s="177"/>
      <c r="D101" s="190" t="s">
        <v>74</v>
      </c>
      <c r="E101" s="268" t="s">
        <v>188</v>
      </c>
      <c r="F101" s="268" t="s">
        <v>305</v>
      </c>
      <c r="G101" s="177"/>
      <c r="H101" s="177"/>
      <c r="I101" s="180"/>
      <c r="J101" s="269">
        <f>BK101</f>
        <v>0</v>
      </c>
      <c r="K101" s="177"/>
      <c r="L101" s="182"/>
      <c r="M101" s="183"/>
      <c r="N101" s="184"/>
      <c r="O101" s="184"/>
      <c r="P101" s="185">
        <f>SUM(P102:P119)</f>
        <v>0</v>
      </c>
      <c r="Q101" s="184"/>
      <c r="R101" s="185">
        <f>SUM(R102:R119)</f>
        <v>0</v>
      </c>
      <c r="S101" s="184"/>
      <c r="T101" s="186">
        <f>SUM(T102:T119)</f>
        <v>0</v>
      </c>
      <c r="AR101" s="187" t="s">
        <v>24</v>
      </c>
      <c r="AT101" s="188" t="s">
        <v>74</v>
      </c>
      <c r="AU101" s="188" t="s">
        <v>75</v>
      </c>
      <c r="AY101" s="187" t="s">
        <v>147</v>
      </c>
      <c r="BK101" s="189">
        <f>SUM(BK102:BK119)</f>
        <v>0</v>
      </c>
    </row>
    <row r="102" spans="2:65" s="1" customFormat="1" ht="22.5" customHeight="1">
      <c r="B102" s="41"/>
      <c r="C102" s="193" t="s">
        <v>233</v>
      </c>
      <c r="D102" s="193" t="s">
        <v>149</v>
      </c>
      <c r="E102" s="194" t="s">
        <v>1050</v>
      </c>
      <c r="F102" s="195" t="s">
        <v>1051</v>
      </c>
      <c r="G102" s="196" t="s">
        <v>260</v>
      </c>
      <c r="H102" s="197">
        <v>2</v>
      </c>
      <c r="I102" s="198"/>
      <c r="J102" s="199">
        <f aca="true" t="shared" si="10" ref="J102:J119">ROUND(I102*H102,2)</f>
        <v>0</v>
      </c>
      <c r="K102" s="195" t="s">
        <v>22</v>
      </c>
      <c r="L102" s="61"/>
      <c r="M102" s="200" t="s">
        <v>22</v>
      </c>
      <c r="N102" s="201" t="s">
        <v>46</v>
      </c>
      <c r="O102" s="42"/>
      <c r="P102" s="202">
        <f aca="true" t="shared" si="11" ref="P102:P119">O102*H102</f>
        <v>0</v>
      </c>
      <c r="Q102" s="202">
        <v>0</v>
      </c>
      <c r="R102" s="202">
        <f aca="true" t="shared" si="12" ref="R102:R119">Q102*H102</f>
        <v>0</v>
      </c>
      <c r="S102" s="202">
        <v>0</v>
      </c>
      <c r="T102" s="203">
        <f aca="true" t="shared" si="13" ref="T102:T119">S102*H102</f>
        <v>0</v>
      </c>
      <c r="AR102" s="24" t="s">
        <v>154</v>
      </c>
      <c r="AT102" s="24" t="s">
        <v>149</v>
      </c>
      <c r="AU102" s="24" t="s">
        <v>24</v>
      </c>
      <c r="AY102" s="24" t="s">
        <v>147</v>
      </c>
      <c r="BE102" s="204">
        <f aca="true" t="shared" si="14" ref="BE102:BE119">IF(N102="základní",J102,0)</f>
        <v>0</v>
      </c>
      <c r="BF102" s="204">
        <f aca="true" t="shared" si="15" ref="BF102:BF119">IF(N102="snížená",J102,0)</f>
        <v>0</v>
      </c>
      <c r="BG102" s="204">
        <f aca="true" t="shared" si="16" ref="BG102:BG119">IF(N102="zákl. přenesená",J102,0)</f>
        <v>0</v>
      </c>
      <c r="BH102" s="204">
        <f aca="true" t="shared" si="17" ref="BH102:BH119">IF(N102="sníž. přenesená",J102,0)</f>
        <v>0</v>
      </c>
      <c r="BI102" s="204">
        <f aca="true" t="shared" si="18" ref="BI102:BI119">IF(N102="nulová",J102,0)</f>
        <v>0</v>
      </c>
      <c r="BJ102" s="24" t="s">
        <v>24</v>
      </c>
      <c r="BK102" s="204">
        <f aca="true" t="shared" si="19" ref="BK102:BK119">ROUND(I102*H102,2)</f>
        <v>0</v>
      </c>
      <c r="BL102" s="24" t="s">
        <v>154</v>
      </c>
      <c r="BM102" s="24" t="s">
        <v>1052</v>
      </c>
    </row>
    <row r="103" spans="2:65" s="1" customFormat="1" ht="22.5" customHeight="1">
      <c r="B103" s="41"/>
      <c r="C103" s="193" t="s">
        <v>238</v>
      </c>
      <c r="D103" s="193" t="s">
        <v>149</v>
      </c>
      <c r="E103" s="194" t="s">
        <v>1053</v>
      </c>
      <c r="F103" s="195" t="s">
        <v>1054</v>
      </c>
      <c r="G103" s="196" t="s">
        <v>253</v>
      </c>
      <c r="H103" s="197">
        <v>39</v>
      </c>
      <c r="I103" s="198"/>
      <c r="J103" s="199">
        <f t="shared" si="10"/>
        <v>0</v>
      </c>
      <c r="K103" s="195" t="s">
        <v>22</v>
      </c>
      <c r="L103" s="61"/>
      <c r="M103" s="200" t="s">
        <v>22</v>
      </c>
      <c r="N103" s="201" t="s">
        <v>46</v>
      </c>
      <c r="O103" s="42"/>
      <c r="P103" s="202">
        <f t="shared" si="11"/>
        <v>0</v>
      </c>
      <c r="Q103" s="202">
        <v>0</v>
      </c>
      <c r="R103" s="202">
        <f t="shared" si="12"/>
        <v>0</v>
      </c>
      <c r="S103" s="202">
        <v>0</v>
      </c>
      <c r="T103" s="203">
        <f t="shared" si="13"/>
        <v>0</v>
      </c>
      <c r="AR103" s="24" t="s">
        <v>154</v>
      </c>
      <c r="AT103" s="24" t="s">
        <v>149</v>
      </c>
      <c r="AU103" s="24" t="s">
        <v>24</v>
      </c>
      <c r="AY103" s="24" t="s">
        <v>147</v>
      </c>
      <c r="BE103" s="204">
        <f t="shared" si="14"/>
        <v>0</v>
      </c>
      <c r="BF103" s="204">
        <f t="shared" si="15"/>
        <v>0</v>
      </c>
      <c r="BG103" s="204">
        <f t="shared" si="16"/>
        <v>0</v>
      </c>
      <c r="BH103" s="204">
        <f t="shared" si="17"/>
        <v>0</v>
      </c>
      <c r="BI103" s="204">
        <f t="shared" si="18"/>
        <v>0</v>
      </c>
      <c r="BJ103" s="24" t="s">
        <v>24</v>
      </c>
      <c r="BK103" s="204">
        <f t="shared" si="19"/>
        <v>0</v>
      </c>
      <c r="BL103" s="24" t="s">
        <v>154</v>
      </c>
      <c r="BM103" s="24" t="s">
        <v>1055</v>
      </c>
    </row>
    <row r="104" spans="2:65" s="1" customFormat="1" ht="22.5" customHeight="1">
      <c r="B104" s="41"/>
      <c r="C104" s="193" t="s">
        <v>244</v>
      </c>
      <c r="D104" s="193" t="s">
        <v>149</v>
      </c>
      <c r="E104" s="194" t="s">
        <v>1056</v>
      </c>
      <c r="F104" s="195" t="s">
        <v>1057</v>
      </c>
      <c r="G104" s="196" t="s">
        <v>260</v>
      </c>
      <c r="H104" s="197">
        <v>1</v>
      </c>
      <c r="I104" s="198"/>
      <c r="J104" s="199">
        <f t="shared" si="10"/>
        <v>0</v>
      </c>
      <c r="K104" s="195" t="s">
        <v>22</v>
      </c>
      <c r="L104" s="61"/>
      <c r="M104" s="200" t="s">
        <v>22</v>
      </c>
      <c r="N104" s="201" t="s">
        <v>46</v>
      </c>
      <c r="O104" s="42"/>
      <c r="P104" s="202">
        <f t="shared" si="11"/>
        <v>0</v>
      </c>
      <c r="Q104" s="202">
        <v>0</v>
      </c>
      <c r="R104" s="202">
        <f t="shared" si="12"/>
        <v>0</v>
      </c>
      <c r="S104" s="202">
        <v>0</v>
      </c>
      <c r="T104" s="203">
        <f t="shared" si="13"/>
        <v>0</v>
      </c>
      <c r="AR104" s="24" t="s">
        <v>154</v>
      </c>
      <c r="AT104" s="24" t="s">
        <v>149</v>
      </c>
      <c r="AU104" s="24" t="s">
        <v>24</v>
      </c>
      <c r="AY104" s="24" t="s">
        <v>147</v>
      </c>
      <c r="BE104" s="204">
        <f t="shared" si="14"/>
        <v>0</v>
      </c>
      <c r="BF104" s="204">
        <f t="shared" si="15"/>
        <v>0</v>
      </c>
      <c r="BG104" s="204">
        <f t="shared" si="16"/>
        <v>0</v>
      </c>
      <c r="BH104" s="204">
        <f t="shared" si="17"/>
        <v>0</v>
      </c>
      <c r="BI104" s="204">
        <f t="shared" si="18"/>
        <v>0</v>
      </c>
      <c r="BJ104" s="24" t="s">
        <v>24</v>
      </c>
      <c r="BK104" s="204">
        <f t="shared" si="19"/>
        <v>0</v>
      </c>
      <c r="BL104" s="24" t="s">
        <v>154</v>
      </c>
      <c r="BM104" s="24" t="s">
        <v>1058</v>
      </c>
    </row>
    <row r="105" spans="2:65" s="1" customFormat="1" ht="22.5" customHeight="1">
      <c r="B105" s="41"/>
      <c r="C105" s="193" t="s">
        <v>250</v>
      </c>
      <c r="D105" s="193" t="s">
        <v>149</v>
      </c>
      <c r="E105" s="194" t="s">
        <v>1059</v>
      </c>
      <c r="F105" s="195" t="s">
        <v>1060</v>
      </c>
      <c r="G105" s="196" t="s">
        <v>260</v>
      </c>
      <c r="H105" s="197">
        <v>1</v>
      </c>
      <c r="I105" s="198"/>
      <c r="J105" s="199">
        <f t="shared" si="10"/>
        <v>0</v>
      </c>
      <c r="K105" s="195" t="s">
        <v>22</v>
      </c>
      <c r="L105" s="61"/>
      <c r="M105" s="200" t="s">
        <v>22</v>
      </c>
      <c r="N105" s="201" t="s">
        <v>46</v>
      </c>
      <c r="O105" s="42"/>
      <c r="P105" s="202">
        <f t="shared" si="11"/>
        <v>0</v>
      </c>
      <c r="Q105" s="202">
        <v>0</v>
      </c>
      <c r="R105" s="202">
        <f t="shared" si="12"/>
        <v>0</v>
      </c>
      <c r="S105" s="202">
        <v>0</v>
      </c>
      <c r="T105" s="203">
        <f t="shared" si="13"/>
        <v>0</v>
      </c>
      <c r="AR105" s="24" t="s">
        <v>154</v>
      </c>
      <c r="AT105" s="24" t="s">
        <v>149</v>
      </c>
      <c r="AU105" s="24" t="s">
        <v>24</v>
      </c>
      <c r="AY105" s="24" t="s">
        <v>147</v>
      </c>
      <c r="BE105" s="204">
        <f t="shared" si="14"/>
        <v>0</v>
      </c>
      <c r="BF105" s="204">
        <f t="shared" si="15"/>
        <v>0</v>
      </c>
      <c r="BG105" s="204">
        <f t="shared" si="16"/>
        <v>0</v>
      </c>
      <c r="BH105" s="204">
        <f t="shared" si="17"/>
        <v>0</v>
      </c>
      <c r="BI105" s="204">
        <f t="shared" si="18"/>
        <v>0</v>
      </c>
      <c r="BJ105" s="24" t="s">
        <v>24</v>
      </c>
      <c r="BK105" s="204">
        <f t="shared" si="19"/>
        <v>0</v>
      </c>
      <c r="BL105" s="24" t="s">
        <v>154</v>
      </c>
      <c r="BM105" s="24" t="s">
        <v>1061</v>
      </c>
    </row>
    <row r="106" spans="2:65" s="1" customFormat="1" ht="22.5" customHeight="1">
      <c r="B106" s="41"/>
      <c r="C106" s="193" t="s">
        <v>256</v>
      </c>
      <c r="D106" s="193" t="s">
        <v>149</v>
      </c>
      <c r="E106" s="194" t="s">
        <v>1062</v>
      </c>
      <c r="F106" s="195" t="s">
        <v>1063</v>
      </c>
      <c r="G106" s="196" t="s">
        <v>253</v>
      </c>
      <c r="H106" s="197">
        <v>39</v>
      </c>
      <c r="I106" s="198"/>
      <c r="J106" s="199">
        <f t="shared" si="10"/>
        <v>0</v>
      </c>
      <c r="K106" s="195" t="s">
        <v>22</v>
      </c>
      <c r="L106" s="61"/>
      <c r="M106" s="200" t="s">
        <v>22</v>
      </c>
      <c r="N106" s="201" t="s">
        <v>46</v>
      </c>
      <c r="O106" s="42"/>
      <c r="P106" s="202">
        <f t="shared" si="11"/>
        <v>0</v>
      </c>
      <c r="Q106" s="202">
        <v>0</v>
      </c>
      <c r="R106" s="202">
        <f t="shared" si="12"/>
        <v>0</v>
      </c>
      <c r="S106" s="202">
        <v>0</v>
      </c>
      <c r="T106" s="203">
        <f t="shared" si="13"/>
        <v>0</v>
      </c>
      <c r="AR106" s="24" t="s">
        <v>154</v>
      </c>
      <c r="AT106" s="24" t="s">
        <v>149</v>
      </c>
      <c r="AU106" s="24" t="s">
        <v>24</v>
      </c>
      <c r="AY106" s="24" t="s">
        <v>147</v>
      </c>
      <c r="BE106" s="204">
        <f t="shared" si="14"/>
        <v>0</v>
      </c>
      <c r="BF106" s="204">
        <f t="shared" si="15"/>
        <v>0</v>
      </c>
      <c r="BG106" s="204">
        <f t="shared" si="16"/>
        <v>0</v>
      </c>
      <c r="BH106" s="204">
        <f t="shared" si="17"/>
        <v>0</v>
      </c>
      <c r="BI106" s="204">
        <f t="shared" si="18"/>
        <v>0</v>
      </c>
      <c r="BJ106" s="24" t="s">
        <v>24</v>
      </c>
      <c r="BK106" s="204">
        <f t="shared" si="19"/>
        <v>0</v>
      </c>
      <c r="BL106" s="24" t="s">
        <v>154</v>
      </c>
      <c r="BM106" s="24" t="s">
        <v>1064</v>
      </c>
    </row>
    <row r="107" spans="2:65" s="1" customFormat="1" ht="22.5" customHeight="1">
      <c r="B107" s="41"/>
      <c r="C107" s="193" t="s">
        <v>9</v>
      </c>
      <c r="D107" s="193" t="s">
        <v>149</v>
      </c>
      <c r="E107" s="194" t="s">
        <v>1065</v>
      </c>
      <c r="F107" s="195" t="s">
        <v>1066</v>
      </c>
      <c r="G107" s="196" t="s">
        <v>253</v>
      </c>
      <c r="H107" s="197">
        <v>39</v>
      </c>
      <c r="I107" s="198"/>
      <c r="J107" s="199">
        <f t="shared" si="10"/>
        <v>0</v>
      </c>
      <c r="K107" s="195" t="s">
        <v>22</v>
      </c>
      <c r="L107" s="61"/>
      <c r="M107" s="200" t="s">
        <v>22</v>
      </c>
      <c r="N107" s="201" t="s">
        <v>46</v>
      </c>
      <c r="O107" s="42"/>
      <c r="P107" s="202">
        <f t="shared" si="11"/>
        <v>0</v>
      </c>
      <c r="Q107" s="202">
        <v>0</v>
      </c>
      <c r="R107" s="202">
        <f t="shared" si="12"/>
        <v>0</v>
      </c>
      <c r="S107" s="202">
        <v>0</v>
      </c>
      <c r="T107" s="203">
        <f t="shared" si="13"/>
        <v>0</v>
      </c>
      <c r="AR107" s="24" t="s">
        <v>154</v>
      </c>
      <c r="AT107" s="24" t="s">
        <v>149</v>
      </c>
      <c r="AU107" s="24" t="s">
        <v>24</v>
      </c>
      <c r="AY107" s="24" t="s">
        <v>147</v>
      </c>
      <c r="BE107" s="204">
        <f t="shared" si="14"/>
        <v>0</v>
      </c>
      <c r="BF107" s="204">
        <f t="shared" si="15"/>
        <v>0</v>
      </c>
      <c r="BG107" s="204">
        <f t="shared" si="16"/>
        <v>0</v>
      </c>
      <c r="BH107" s="204">
        <f t="shared" si="17"/>
        <v>0</v>
      </c>
      <c r="BI107" s="204">
        <f t="shared" si="18"/>
        <v>0</v>
      </c>
      <c r="BJ107" s="24" t="s">
        <v>24</v>
      </c>
      <c r="BK107" s="204">
        <f t="shared" si="19"/>
        <v>0</v>
      </c>
      <c r="BL107" s="24" t="s">
        <v>154</v>
      </c>
      <c r="BM107" s="24" t="s">
        <v>1067</v>
      </c>
    </row>
    <row r="108" spans="2:65" s="1" customFormat="1" ht="22.5" customHeight="1">
      <c r="B108" s="41"/>
      <c r="C108" s="193" t="s">
        <v>269</v>
      </c>
      <c r="D108" s="193" t="s">
        <v>149</v>
      </c>
      <c r="E108" s="194" t="s">
        <v>1068</v>
      </c>
      <c r="F108" s="195" t="s">
        <v>1069</v>
      </c>
      <c r="G108" s="196" t="s">
        <v>260</v>
      </c>
      <c r="H108" s="197">
        <v>1</v>
      </c>
      <c r="I108" s="198"/>
      <c r="J108" s="199">
        <f t="shared" si="10"/>
        <v>0</v>
      </c>
      <c r="K108" s="195" t="s">
        <v>22</v>
      </c>
      <c r="L108" s="61"/>
      <c r="M108" s="200" t="s">
        <v>22</v>
      </c>
      <c r="N108" s="201" t="s">
        <v>46</v>
      </c>
      <c r="O108" s="42"/>
      <c r="P108" s="202">
        <f t="shared" si="11"/>
        <v>0</v>
      </c>
      <c r="Q108" s="202">
        <v>0</v>
      </c>
      <c r="R108" s="202">
        <f t="shared" si="12"/>
        <v>0</v>
      </c>
      <c r="S108" s="202">
        <v>0</v>
      </c>
      <c r="T108" s="203">
        <f t="shared" si="13"/>
        <v>0</v>
      </c>
      <c r="AR108" s="24" t="s">
        <v>154</v>
      </c>
      <c r="AT108" s="24" t="s">
        <v>149</v>
      </c>
      <c r="AU108" s="24" t="s">
        <v>24</v>
      </c>
      <c r="AY108" s="24" t="s">
        <v>147</v>
      </c>
      <c r="BE108" s="204">
        <f t="shared" si="14"/>
        <v>0</v>
      </c>
      <c r="BF108" s="204">
        <f t="shared" si="15"/>
        <v>0</v>
      </c>
      <c r="BG108" s="204">
        <f t="shared" si="16"/>
        <v>0</v>
      </c>
      <c r="BH108" s="204">
        <f t="shared" si="17"/>
        <v>0</v>
      </c>
      <c r="BI108" s="204">
        <f t="shared" si="18"/>
        <v>0</v>
      </c>
      <c r="BJ108" s="24" t="s">
        <v>24</v>
      </c>
      <c r="BK108" s="204">
        <f t="shared" si="19"/>
        <v>0</v>
      </c>
      <c r="BL108" s="24" t="s">
        <v>154</v>
      </c>
      <c r="BM108" s="24" t="s">
        <v>1070</v>
      </c>
    </row>
    <row r="109" spans="2:65" s="1" customFormat="1" ht="22.5" customHeight="1">
      <c r="B109" s="41"/>
      <c r="C109" s="193" t="s">
        <v>278</v>
      </c>
      <c r="D109" s="193" t="s">
        <v>149</v>
      </c>
      <c r="E109" s="194" t="s">
        <v>1071</v>
      </c>
      <c r="F109" s="195" t="s">
        <v>1072</v>
      </c>
      <c r="G109" s="196" t="s">
        <v>260</v>
      </c>
      <c r="H109" s="197">
        <v>2</v>
      </c>
      <c r="I109" s="198"/>
      <c r="J109" s="199">
        <f t="shared" si="10"/>
        <v>0</v>
      </c>
      <c r="K109" s="195" t="s">
        <v>22</v>
      </c>
      <c r="L109" s="61"/>
      <c r="M109" s="200" t="s">
        <v>22</v>
      </c>
      <c r="N109" s="201" t="s">
        <v>46</v>
      </c>
      <c r="O109" s="42"/>
      <c r="P109" s="202">
        <f t="shared" si="11"/>
        <v>0</v>
      </c>
      <c r="Q109" s="202">
        <v>0</v>
      </c>
      <c r="R109" s="202">
        <f t="shared" si="12"/>
        <v>0</v>
      </c>
      <c r="S109" s="202">
        <v>0</v>
      </c>
      <c r="T109" s="203">
        <f t="shared" si="13"/>
        <v>0</v>
      </c>
      <c r="AR109" s="24" t="s">
        <v>154</v>
      </c>
      <c r="AT109" s="24" t="s">
        <v>149</v>
      </c>
      <c r="AU109" s="24" t="s">
        <v>24</v>
      </c>
      <c r="AY109" s="24" t="s">
        <v>147</v>
      </c>
      <c r="BE109" s="204">
        <f t="shared" si="14"/>
        <v>0</v>
      </c>
      <c r="BF109" s="204">
        <f t="shared" si="15"/>
        <v>0</v>
      </c>
      <c r="BG109" s="204">
        <f t="shared" si="16"/>
        <v>0</v>
      </c>
      <c r="BH109" s="204">
        <f t="shared" si="17"/>
        <v>0</v>
      </c>
      <c r="BI109" s="204">
        <f t="shared" si="18"/>
        <v>0</v>
      </c>
      <c r="BJ109" s="24" t="s">
        <v>24</v>
      </c>
      <c r="BK109" s="204">
        <f t="shared" si="19"/>
        <v>0</v>
      </c>
      <c r="BL109" s="24" t="s">
        <v>154</v>
      </c>
      <c r="BM109" s="24" t="s">
        <v>1073</v>
      </c>
    </row>
    <row r="110" spans="2:65" s="1" customFormat="1" ht="22.5" customHeight="1">
      <c r="B110" s="41"/>
      <c r="C110" s="243" t="s">
        <v>283</v>
      </c>
      <c r="D110" s="243" t="s">
        <v>257</v>
      </c>
      <c r="E110" s="244" t="s">
        <v>1074</v>
      </c>
      <c r="F110" s="245" t="s">
        <v>1075</v>
      </c>
      <c r="G110" s="246" t="s">
        <v>260</v>
      </c>
      <c r="H110" s="247">
        <v>1</v>
      </c>
      <c r="I110" s="248"/>
      <c r="J110" s="249">
        <f t="shared" si="10"/>
        <v>0</v>
      </c>
      <c r="K110" s="245" t="s">
        <v>22</v>
      </c>
      <c r="L110" s="250"/>
      <c r="M110" s="251" t="s">
        <v>22</v>
      </c>
      <c r="N110" s="252" t="s">
        <v>46</v>
      </c>
      <c r="O110" s="42"/>
      <c r="P110" s="202">
        <f t="shared" si="11"/>
        <v>0</v>
      </c>
      <c r="Q110" s="202">
        <v>0</v>
      </c>
      <c r="R110" s="202">
        <f t="shared" si="12"/>
        <v>0</v>
      </c>
      <c r="S110" s="202">
        <v>0</v>
      </c>
      <c r="T110" s="203">
        <f t="shared" si="13"/>
        <v>0</v>
      </c>
      <c r="AR110" s="24" t="s">
        <v>188</v>
      </c>
      <c r="AT110" s="24" t="s">
        <v>257</v>
      </c>
      <c r="AU110" s="24" t="s">
        <v>24</v>
      </c>
      <c r="AY110" s="24" t="s">
        <v>147</v>
      </c>
      <c r="BE110" s="204">
        <f t="shared" si="14"/>
        <v>0</v>
      </c>
      <c r="BF110" s="204">
        <f t="shared" si="15"/>
        <v>0</v>
      </c>
      <c r="BG110" s="204">
        <f t="shared" si="16"/>
        <v>0</v>
      </c>
      <c r="BH110" s="204">
        <f t="shared" si="17"/>
        <v>0</v>
      </c>
      <c r="BI110" s="204">
        <f t="shared" si="18"/>
        <v>0</v>
      </c>
      <c r="BJ110" s="24" t="s">
        <v>24</v>
      </c>
      <c r="BK110" s="204">
        <f t="shared" si="19"/>
        <v>0</v>
      </c>
      <c r="BL110" s="24" t="s">
        <v>154</v>
      </c>
      <c r="BM110" s="24" t="s">
        <v>1076</v>
      </c>
    </row>
    <row r="111" spans="2:65" s="1" customFormat="1" ht="22.5" customHeight="1">
      <c r="B111" s="41"/>
      <c r="C111" s="243" t="s">
        <v>290</v>
      </c>
      <c r="D111" s="243" t="s">
        <v>257</v>
      </c>
      <c r="E111" s="244" t="s">
        <v>1077</v>
      </c>
      <c r="F111" s="245" t="s">
        <v>1078</v>
      </c>
      <c r="G111" s="246" t="s">
        <v>260</v>
      </c>
      <c r="H111" s="247">
        <v>1</v>
      </c>
      <c r="I111" s="248"/>
      <c r="J111" s="249">
        <f t="shared" si="10"/>
        <v>0</v>
      </c>
      <c r="K111" s="245" t="s">
        <v>22</v>
      </c>
      <c r="L111" s="250"/>
      <c r="M111" s="251" t="s">
        <v>22</v>
      </c>
      <c r="N111" s="252" t="s">
        <v>46</v>
      </c>
      <c r="O111" s="42"/>
      <c r="P111" s="202">
        <f t="shared" si="11"/>
        <v>0</v>
      </c>
      <c r="Q111" s="202">
        <v>0</v>
      </c>
      <c r="R111" s="202">
        <f t="shared" si="12"/>
        <v>0</v>
      </c>
      <c r="S111" s="202">
        <v>0</v>
      </c>
      <c r="T111" s="203">
        <f t="shared" si="13"/>
        <v>0</v>
      </c>
      <c r="AR111" s="24" t="s">
        <v>188</v>
      </c>
      <c r="AT111" s="24" t="s">
        <v>257</v>
      </c>
      <c r="AU111" s="24" t="s">
        <v>24</v>
      </c>
      <c r="AY111" s="24" t="s">
        <v>147</v>
      </c>
      <c r="BE111" s="204">
        <f t="shared" si="14"/>
        <v>0</v>
      </c>
      <c r="BF111" s="204">
        <f t="shared" si="15"/>
        <v>0</v>
      </c>
      <c r="BG111" s="204">
        <f t="shared" si="16"/>
        <v>0</v>
      </c>
      <c r="BH111" s="204">
        <f t="shared" si="17"/>
        <v>0</v>
      </c>
      <c r="BI111" s="204">
        <f t="shared" si="18"/>
        <v>0</v>
      </c>
      <c r="BJ111" s="24" t="s">
        <v>24</v>
      </c>
      <c r="BK111" s="204">
        <f t="shared" si="19"/>
        <v>0</v>
      </c>
      <c r="BL111" s="24" t="s">
        <v>154</v>
      </c>
      <c r="BM111" s="24" t="s">
        <v>1079</v>
      </c>
    </row>
    <row r="112" spans="2:65" s="1" customFormat="1" ht="22.5" customHeight="1">
      <c r="B112" s="41"/>
      <c r="C112" s="243" t="s">
        <v>297</v>
      </c>
      <c r="D112" s="243" t="s">
        <v>257</v>
      </c>
      <c r="E112" s="244" t="s">
        <v>1080</v>
      </c>
      <c r="F112" s="245" t="s">
        <v>1081</v>
      </c>
      <c r="G112" s="246" t="s">
        <v>260</v>
      </c>
      <c r="H112" s="247">
        <v>1</v>
      </c>
      <c r="I112" s="248"/>
      <c r="J112" s="249">
        <f t="shared" si="10"/>
        <v>0</v>
      </c>
      <c r="K112" s="245" t="s">
        <v>22</v>
      </c>
      <c r="L112" s="250"/>
      <c r="M112" s="251" t="s">
        <v>22</v>
      </c>
      <c r="N112" s="252" t="s">
        <v>46</v>
      </c>
      <c r="O112" s="42"/>
      <c r="P112" s="202">
        <f t="shared" si="11"/>
        <v>0</v>
      </c>
      <c r="Q112" s="202">
        <v>0</v>
      </c>
      <c r="R112" s="202">
        <f t="shared" si="12"/>
        <v>0</v>
      </c>
      <c r="S112" s="202">
        <v>0</v>
      </c>
      <c r="T112" s="203">
        <f t="shared" si="13"/>
        <v>0</v>
      </c>
      <c r="AR112" s="24" t="s">
        <v>188</v>
      </c>
      <c r="AT112" s="24" t="s">
        <v>257</v>
      </c>
      <c r="AU112" s="24" t="s">
        <v>24</v>
      </c>
      <c r="AY112" s="24" t="s">
        <v>147</v>
      </c>
      <c r="BE112" s="204">
        <f t="shared" si="14"/>
        <v>0</v>
      </c>
      <c r="BF112" s="204">
        <f t="shared" si="15"/>
        <v>0</v>
      </c>
      <c r="BG112" s="204">
        <f t="shared" si="16"/>
        <v>0</v>
      </c>
      <c r="BH112" s="204">
        <f t="shared" si="17"/>
        <v>0</v>
      </c>
      <c r="BI112" s="204">
        <f t="shared" si="18"/>
        <v>0</v>
      </c>
      <c r="BJ112" s="24" t="s">
        <v>24</v>
      </c>
      <c r="BK112" s="204">
        <f t="shared" si="19"/>
        <v>0</v>
      </c>
      <c r="BL112" s="24" t="s">
        <v>154</v>
      </c>
      <c r="BM112" s="24" t="s">
        <v>1082</v>
      </c>
    </row>
    <row r="113" spans="2:65" s="1" customFormat="1" ht="22.5" customHeight="1">
      <c r="B113" s="41"/>
      <c r="C113" s="243" t="s">
        <v>301</v>
      </c>
      <c r="D113" s="243" t="s">
        <v>257</v>
      </c>
      <c r="E113" s="244" t="s">
        <v>1083</v>
      </c>
      <c r="F113" s="245" t="s">
        <v>1084</v>
      </c>
      <c r="G113" s="246" t="s">
        <v>260</v>
      </c>
      <c r="H113" s="247">
        <v>2</v>
      </c>
      <c r="I113" s="248"/>
      <c r="J113" s="249">
        <f t="shared" si="10"/>
        <v>0</v>
      </c>
      <c r="K113" s="245" t="s">
        <v>22</v>
      </c>
      <c r="L113" s="250"/>
      <c r="M113" s="251" t="s">
        <v>22</v>
      </c>
      <c r="N113" s="252" t="s">
        <v>46</v>
      </c>
      <c r="O113" s="42"/>
      <c r="P113" s="202">
        <f t="shared" si="11"/>
        <v>0</v>
      </c>
      <c r="Q113" s="202">
        <v>0</v>
      </c>
      <c r="R113" s="202">
        <f t="shared" si="12"/>
        <v>0</v>
      </c>
      <c r="S113" s="202">
        <v>0</v>
      </c>
      <c r="T113" s="203">
        <f t="shared" si="13"/>
        <v>0</v>
      </c>
      <c r="AR113" s="24" t="s">
        <v>188</v>
      </c>
      <c r="AT113" s="24" t="s">
        <v>257</v>
      </c>
      <c r="AU113" s="24" t="s">
        <v>24</v>
      </c>
      <c r="AY113" s="24" t="s">
        <v>147</v>
      </c>
      <c r="BE113" s="204">
        <f t="shared" si="14"/>
        <v>0</v>
      </c>
      <c r="BF113" s="204">
        <f t="shared" si="15"/>
        <v>0</v>
      </c>
      <c r="BG113" s="204">
        <f t="shared" si="16"/>
        <v>0</v>
      </c>
      <c r="BH113" s="204">
        <f t="shared" si="17"/>
        <v>0</v>
      </c>
      <c r="BI113" s="204">
        <f t="shared" si="18"/>
        <v>0</v>
      </c>
      <c r="BJ113" s="24" t="s">
        <v>24</v>
      </c>
      <c r="BK113" s="204">
        <f t="shared" si="19"/>
        <v>0</v>
      </c>
      <c r="BL113" s="24" t="s">
        <v>154</v>
      </c>
      <c r="BM113" s="24" t="s">
        <v>1085</v>
      </c>
    </row>
    <row r="114" spans="2:65" s="1" customFormat="1" ht="22.5" customHeight="1">
      <c r="B114" s="41"/>
      <c r="C114" s="243" t="s">
        <v>306</v>
      </c>
      <c r="D114" s="243" t="s">
        <v>257</v>
      </c>
      <c r="E114" s="244" t="s">
        <v>1086</v>
      </c>
      <c r="F114" s="245" t="s">
        <v>1087</v>
      </c>
      <c r="G114" s="246" t="s">
        <v>260</v>
      </c>
      <c r="H114" s="247">
        <v>3</v>
      </c>
      <c r="I114" s="248"/>
      <c r="J114" s="249">
        <f t="shared" si="10"/>
        <v>0</v>
      </c>
      <c r="K114" s="245" t="s">
        <v>22</v>
      </c>
      <c r="L114" s="250"/>
      <c r="M114" s="251" t="s">
        <v>22</v>
      </c>
      <c r="N114" s="252" t="s">
        <v>46</v>
      </c>
      <c r="O114" s="42"/>
      <c r="P114" s="202">
        <f t="shared" si="11"/>
        <v>0</v>
      </c>
      <c r="Q114" s="202">
        <v>0</v>
      </c>
      <c r="R114" s="202">
        <f t="shared" si="12"/>
        <v>0</v>
      </c>
      <c r="S114" s="202">
        <v>0</v>
      </c>
      <c r="T114" s="203">
        <f t="shared" si="13"/>
        <v>0</v>
      </c>
      <c r="AR114" s="24" t="s">
        <v>188</v>
      </c>
      <c r="AT114" s="24" t="s">
        <v>257</v>
      </c>
      <c r="AU114" s="24" t="s">
        <v>24</v>
      </c>
      <c r="AY114" s="24" t="s">
        <v>147</v>
      </c>
      <c r="BE114" s="204">
        <f t="shared" si="14"/>
        <v>0</v>
      </c>
      <c r="BF114" s="204">
        <f t="shared" si="15"/>
        <v>0</v>
      </c>
      <c r="BG114" s="204">
        <f t="shared" si="16"/>
        <v>0</v>
      </c>
      <c r="BH114" s="204">
        <f t="shared" si="17"/>
        <v>0</v>
      </c>
      <c r="BI114" s="204">
        <f t="shared" si="18"/>
        <v>0</v>
      </c>
      <c r="BJ114" s="24" t="s">
        <v>24</v>
      </c>
      <c r="BK114" s="204">
        <f t="shared" si="19"/>
        <v>0</v>
      </c>
      <c r="BL114" s="24" t="s">
        <v>154</v>
      </c>
      <c r="BM114" s="24" t="s">
        <v>1088</v>
      </c>
    </row>
    <row r="115" spans="2:65" s="1" customFormat="1" ht="22.5" customHeight="1">
      <c r="B115" s="41"/>
      <c r="C115" s="243" t="s">
        <v>312</v>
      </c>
      <c r="D115" s="243" t="s">
        <v>257</v>
      </c>
      <c r="E115" s="244" t="s">
        <v>1089</v>
      </c>
      <c r="F115" s="245" t="s">
        <v>1090</v>
      </c>
      <c r="G115" s="246" t="s">
        <v>260</v>
      </c>
      <c r="H115" s="247">
        <v>1</v>
      </c>
      <c r="I115" s="248"/>
      <c r="J115" s="249">
        <f t="shared" si="10"/>
        <v>0</v>
      </c>
      <c r="K115" s="245" t="s">
        <v>22</v>
      </c>
      <c r="L115" s="250"/>
      <c r="M115" s="251" t="s">
        <v>22</v>
      </c>
      <c r="N115" s="252" t="s">
        <v>46</v>
      </c>
      <c r="O115" s="42"/>
      <c r="P115" s="202">
        <f t="shared" si="11"/>
        <v>0</v>
      </c>
      <c r="Q115" s="202">
        <v>0</v>
      </c>
      <c r="R115" s="202">
        <f t="shared" si="12"/>
        <v>0</v>
      </c>
      <c r="S115" s="202">
        <v>0</v>
      </c>
      <c r="T115" s="203">
        <f t="shared" si="13"/>
        <v>0</v>
      </c>
      <c r="AR115" s="24" t="s">
        <v>188</v>
      </c>
      <c r="AT115" s="24" t="s">
        <v>257</v>
      </c>
      <c r="AU115" s="24" t="s">
        <v>24</v>
      </c>
      <c r="AY115" s="24" t="s">
        <v>147</v>
      </c>
      <c r="BE115" s="204">
        <f t="shared" si="14"/>
        <v>0</v>
      </c>
      <c r="BF115" s="204">
        <f t="shared" si="15"/>
        <v>0</v>
      </c>
      <c r="BG115" s="204">
        <f t="shared" si="16"/>
        <v>0</v>
      </c>
      <c r="BH115" s="204">
        <f t="shared" si="17"/>
        <v>0</v>
      </c>
      <c r="BI115" s="204">
        <f t="shared" si="18"/>
        <v>0</v>
      </c>
      <c r="BJ115" s="24" t="s">
        <v>24</v>
      </c>
      <c r="BK115" s="204">
        <f t="shared" si="19"/>
        <v>0</v>
      </c>
      <c r="BL115" s="24" t="s">
        <v>154</v>
      </c>
      <c r="BM115" s="24" t="s">
        <v>1091</v>
      </c>
    </row>
    <row r="116" spans="2:65" s="1" customFormat="1" ht="22.5" customHeight="1">
      <c r="B116" s="41"/>
      <c r="C116" s="243" t="s">
        <v>317</v>
      </c>
      <c r="D116" s="243" t="s">
        <v>257</v>
      </c>
      <c r="E116" s="244" t="s">
        <v>1092</v>
      </c>
      <c r="F116" s="245" t="s">
        <v>1093</v>
      </c>
      <c r="G116" s="246" t="s">
        <v>260</v>
      </c>
      <c r="H116" s="247">
        <v>1</v>
      </c>
      <c r="I116" s="248"/>
      <c r="J116" s="249">
        <f t="shared" si="10"/>
        <v>0</v>
      </c>
      <c r="K116" s="245" t="s">
        <v>22</v>
      </c>
      <c r="L116" s="250"/>
      <c r="M116" s="251" t="s">
        <v>22</v>
      </c>
      <c r="N116" s="252" t="s">
        <v>46</v>
      </c>
      <c r="O116" s="42"/>
      <c r="P116" s="202">
        <f t="shared" si="11"/>
        <v>0</v>
      </c>
      <c r="Q116" s="202">
        <v>0</v>
      </c>
      <c r="R116" s="202">
        <f t="shared" si="12"/>
        <v>0</v>
      </c>
      <c r="S116" s="202">
        <v>0</v>
      </c>
      <c r="T116" s="203">
        <f t="shared" si="13"/>
        <v>0</v>
      </c>
      <c r="AR116" s="24" t="s">
        <v>188</v>
      </c>
      <c r="AT116" s="24" t="s">
        <v>257</v>
      </c>
      <c r="AU116" s="24" t="s">
        <v>24</v>
      </c>
      <c r="AY116" s="24" t="s">
        <v>147</v>
      </c>
      <c r="BE116" s="204">
        <f t="shared" si="14"/>
        <v>0</v>
      </c>
      <c r="BF116" s="204">
        <f t="shared" si="15"/>
        <v>0</v>
      </c>
      <c r="BG116" s="204">
        <f t="shared" si="16"/>
        <v>0</v>
      </c>
      <c r="BH116" s="204">
        <f t="shared" si="17"/>
        <v>0</v>
      </c>
      <c r="BI116" s="204">
        <f t="shared" si="18"/>
        <v>0</v>
      </c>
      <c r="BJ116" s="24" t="s">
        <v>24</v>
      </c>
      <c r="BK116" s="204">
        <f t="shared" si="19"/>
        <v>0</v>
      </c>
      <c r="BL116" s="24" t="s">
        <v>154</v>
      </c>
      <c r="BM116" s="24" t="s">
        <v>1094</v>
      </c>
    </row>
    <row r="117" spans="2:65" s="1" customFormat="1" ht="22.5" customHeight="1">
      <c r="B117" s="41"/>
      <c r="C117" s="243" t="s">
        <v>325</v>
      </c>
      <c r="D117" s="243" t="s">
        <v>257</v>
      </c>
      <c r="E117" s="244" t="s">
        <v>1095</v>
      </c>
      <c r="F117" s="245" t="s">
        <v>1096</v>
      </c>
      <c r="G117" s="246" t="s">
        <v>260</v>
      </c>
      <c r="H117" s="247">
        <v>1</v>
      </c>
      <c r="I117" s="248"/>
      <c r="J117" s="249">
        <f t="shared" si="10"/>
        <v>0</v>
      </c>
      <c r="K117" s="245" t="s">
        <v>22</v>
      </c>
      <c r="L117" s="250"/>
      <c r="M117" s="251" t="s">
        <v>22</v>
      </c>
      <c r="N117" s="252" t="s">
        <v>46</v>
      </c>
      <c r="O117" s="42"/>
      <c r="P117" s="202">
        <f t="shared" si="11"/>
        <v>0</v>
      </c>
      <c r="Q117" s="202">
        <v>0</v>
      </c>
      <c r="R117" s="202">
        <f t="shared" si="12"/>
        <v>0</v>
      </c>
      <c r="S117" s="202">
        <v>0</v>
      </c>
      <c r="T117" s="203">
        <f t="shared" si="13"/>
        <v>0</v>
      </c>
      <c r="AR117" s="24" t="s">
        <v>188</v>
      </c>
      <c r="AT117" s="24" t="s">
        <v>257</v>
      </c>
      <c r="AU117" s="24" t="s">
        <v>24</v>
      </c>
      <c r="AY117" s="24" t="s">
        <v>147</v>
      </c>
      <c r="BE117" s="204">
        <f t="shared" si="14"/>
        <v>0</v>
      </c>
      <c r="BF117" s="204">
        <f t="shared" si="15"/>
        <v>0</v>
      </c>
      <c r="BG117" s="204">
        <f t="shared" si="16"/>
        <v>0</v>
      </c>
      <c r="BH117" s="204">
        <f t="shared" si="17"/>
        <v>0</v>
      </c>
      <c r="BI117" s="204">
        <f t="shared" si="18"/>
        <v>0</v>
      </c>
      <c r="BJ117" s="24" t="s">
        <v>24</v>
      </c>
      <c r="BK117" s="204">
        <f t="shared" si="19"/>
        <v>0</v>
      </c>
      <c r="BL117" s="24" t="s">
        <v>154</v>
      </c>
      <c r="BM117" s="24" t="s">
        <v>1097</v>
      </c>
    </row>
    <row r="118" spans="2:65" s="1" customFormat="1" ht="22.5" customHeight="1">
      <c r="B118" s="41"/>
      <c r="C118" s="193" t="s">
        <v>331</v>
      </c>
      <c r="D118" s="193" t="s">
        <v>149</v>
      </c>
      <c r="E118" s="194" t="s">
        <v>1098</v>
      </c>
      <c r="F118" s="195" t="s">
        <v>1099</v>
      </c>
      <c r="G118" s="196" t="s">
        <v>260</v>
      </c>
      <c r="H118" s="197">
        <v>1</v>
      </c>
      <c r="I118" s="198"/>
      <c r="J118" s="199">
        <f t="shared" si="10"/>
        <v>0</v>
      </c>
      <c r="K118" s="195" t="s">
        <v>22</v>
      </c>
      <c r="L118" s="61"/>
      <c r="M118" s="200" t="s">
        <v>22</v>
      </c>
      <c r="N118" s="201" t="s">
        <v>46</v>
      </c>
      <c r="O118" s="42"/>
      <c r="P118" s="202">
        <f t="shared" si="11"/>
        <v>0</v>
      </c>
      <c r="Q118" s="202">
        <v>0</v>
      </c>
      <c r="R118" s="202">
        <f t="shared" si="12"/>
        <v>0</v>
      </c>
      <c r="S118" s="202">
        <v>0</v>
      </c>
      <c r="T118" s="203">
        <f t="shared" si="13"/>
        <v>0</v>
      </c>
      <c r="AR118" s="24" t="s">
        <v>154</v>
      </c>
      <c r="AT118" s="24" t="s">
        <v>149</v>
      </c>
      <c r="AU118" s="24" t="s">
        <v>24</v>
      </c>
      <c r="AY118" s="24" t="s">
        <v>147</v>
      </c>
      <c r="BE118" s="204">
        <f t="shared" si="14"/>
        <v>0</v>
      </c>
      <c r="BF118" s="204">
        <f t="shared" si="15"/>
        <v>0</v>
      </c>
      <c r="BG118" s="204">
        <f t="shared" si="16"/>
        <v>0</v>
      </c>
      <c r="BH118" s="204">
        <f t="shared" si="17"/>
        <v>0</v>
      </c>
      <c r="BI118" s="204">
        <f t="shared" si="18"/>
        <v>0</v>
      </c>
      <c r="BJ118" s="24" t="s">
        <v>24</v>
      </c>
      <c r="BK118" s="204">
        <f t="shared" si="19"/>
        <v>0</v>
      </c>
      <c r="BL118" s="24" t="s">
        <v>154</v>
      </c>
      <c r="BM118" s="24" t="s">
        <v>1100</v>
      </c>
    </row>
    <row r="119" spans="2:65" s="1" customFormat="1" ht="22.5" customHeight="1">
      <c r="B119" s="41"/>
      <c r="C119" s="193" t="s">
        <v>340</v>
      </c>
      <c r="D119" s="193" t="s">
        <v>149</v>
      </c>
      <c r="E119" s="194" t="s">
        <v>1101</v>
      </c>
      <c r="F119" s="195" t="s">
        <v>1102</v>
      </c>
      <c r="G119" s="196" t="s">
        <v>253</v>
      </c>
      <c r="H119" s="197">
        <v>39</v>
      </c>
      <c r="I119" s="198"/>
      <c r="J119" s="199">
        <f t="shared" si="10"/>
        <v>0</v>
      </c>
      <c r="K119" s="195" t="s">
        <v>22</v>
      </c>
      <c r="L119" s="61"/>
      <c r="M119" s="200" t="s">
        <v>22</v>
      </c>
      <c r="N119" s="201" t="s">
        <v>46</v>
      </c>
      <c r="O119" s="42"/>
      <c r="P119" s="202">
        <f t="shared" si="11"/>
        <v>0</v>
      </c>
      <c r="Q119" s="202">
        <v>0</v>
      </c>
      <c r="R119" s="202">
        <f t="shared" si="12"/>
        <v>0</v>
      </c>
      <c r="S119" s="202">
        <v>0</v>
      </c>
      <c r="T119" s="203">
        <f t="shared" si="13"/>
        <v>0</v>
      </c>
      <c r="AR119" s="24" t="s">
        <v>154</v>
      </c>
      <c r="AT119" s="24" t="s">
        <v>149</v>
      </c>
      <c r="AU119" s="24" t="s">
        <v>24</v>
      </c>
      <c r="AY119" s="24" t="s">
        <v>147</v>
      </c>
      <c r="BE119" s="204">
        <f t="shared" si="14"/>
        <v>0</v>
      </c>
      <c r="BF119" s="204">
        <f t="shared" si="15"/>
        <v>0</v>
      </c>
      <c r="BG119" s="204">
        <f t="shared" si="16"/>
        <v>0</v>
      </c>
      <c r="BH119" s="204">
        <f t="shared" si="17"/>
        <v>0</v>
      </c>
      <c r="BI119" s="204">
        <f t="shared" si="18"/>
        <v>0</v>
      </c>
      <c r="BJ119" s="24" t="s">
        <v>24</v>
      </c>
      <c r="BK119" s="204">
        <f t="shared" si="19"/>
        <v>0</v>
      </c>
      <c r="BL119" s="24" t="s">
        <v>154</v>
      </c>
      <c r="BM119" s="24" t="s">
        <v>1103</v>
      </c>
    </row>
    <row r="120" spans="2:63" s="10" customFormat="1" ht="37.35" customHeight="1">
      <c r="B120" s="176"/>
      <c r="C120" s="177"/>
      <c r="D120" s="190" t="s">
        <v>74</v>
      </c>
      <c r="E120" s="268" t="s">
        <v>745</v>
      </c>
      <c r="F120" s="268" t="s">
        <v>1104</v>
      </c>
      <c r="G120" s="177"/>
      <c r="H120" s="177"/>
      <c r="I120" s="180"/>
      <c r="J120" s="269">
        <f>BK120</f>
        <v>0</v>
      </c>
      <c r="K120" s="177"/>
      <c r="L120" s="182"/>
      <c r="M120" s="183"/>
      <c r="N120" s="184"/>
      <c r="O120" s="184"/>
      <c r="P120" s="185">
        <f>P121</f>
        <v>0</v>
      </c>
      <c r="Q120" s="184"/>
      <c r="R120" s="185">
        <f>R121</f>
        <v>0</v>
      </c>
      <c r="S120" s="184"/>
      <c r="T120" s="186">
        <f>T121</f>
        <v>0</v>
      </c>
      <c r="AR120" s="187" t="s">
        <v>24</v>
      </c>
      <c r="AT120" s="188" t="s">
        <v>74</v>
      </c>
      <c r="AU120" s="188" t="s">
        <v>75</v>
      </c>
      <c r="AY120" s="187" t="s">
        <v>147</v>
      </c>
      <c r="BK120" s="189">
        <f>BK121</f>
        <v>0</v>
      </c>
    </row>
    <row r="121" spans="2:65" s="1" customFormat="1" ht="22.5" customHeight="1">
      <c r="B121" s="41"/>
      <c r="C121" s="243" t="s">
        <v>344</v>
      </c>
      <c r="D121" s="243" t="s">
        <v>257</v>
      </c>
      <c r="E121" s="244" t="s">
        <v>1105</v>
      </c>
      <c r="F121" s="245" t="s">
        <v>1106</v>
      </c>
      <c r="G121" s="246" t="s">
        <v>253</v>
      </c>
      <c r="H121" s="247">
        <v>39</v>
      </c>
      <c r="I121" s="248"/>
      <c r="J121" s="249">
        <f>ROUND(I121*H121,2)</f>
        <v>0</v>
      </c>
      <c r="K121" s="245" t="s">
        <v>22</v>
      </c>
      <c r="L121" s="250"/>
      <c r="M121" s="251" t="s">
        <v>22</v>
      </c>
      <c r="N121" s="252" t="s">
        <v>46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4" t="s">
        <v>188</v>
      </c>
      <c r="AT121" s="24" t="s">
        <v>257</v>
      </c>
      <c r="AU121" s="24" t="s">
        <v>24</v>
      </c>
      <c r="AY121" s="24" t="s">
        <v>147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24</v>
      </c>
      <c r="BK121" s="204">
        <f>ROUND(I121*H121,2)</f>
        <v>0</v>
      </c>
      <c r="BL121" s="24" t="s">
        <v>154</v>
      </c>
      <c r="BM121" s="24" t="s">
        <v>1107</v>
      </c>
    </row>
    <row r="122" spans="2:63" s="10" customFormat="1" ht="37.35" customHeight="1">
      <c r="B122" s="176"/>
      <c r="C122" s="177"/>
      <c r="D122" s="190" t="s">
        <v>74</v>
      </c>
      <c r="E122" s="268" t="s">
        <v>865</v>
      </c>
      <c r="F122" s="268" t="s">
        <v>1108</v>
      </c>
      <c r="G122" s="177"/>
      <c r="H122" s="177"/>
      <c r="I122" s="180"/>
      <c r="J122" s="269">
        <f>BK122</f>
        <v>0</v>
      </c>
      <c r="K122" s="177"/>
      <c r="L122" s="182"/>
      <c r="M122" s="183"/>
      <c r="N122" s="184"/>
      <c r="O122" s="184"/>
      <c r="P122" s="185">
        <f>SUM(P123:P125)</f>
        <v>0</v>
      </c>
      <c r="Q122" s="184"/>
      <c r="R122" s="185">
        <f>SUM(R123:R125)</f>
        <v>0</v>
      </c>
      <c r="S122" s="184"/>
      <c r="T122" s="186">
        <f>SUM(T123:T125)</f>
        <v>0</v>
      </c>
      <c r="AR122" s="187" t="s">
        <v>24</v>
      </c>
      <c r="AT122" s="188" t="s">
        <v>74</v>
      </c>
      <c r="AU122" s="188" t="s">
        <v>75</v>
      </c>
      <c r="AY122" s="187" t="s">
        <v>147</v>
      </c>
      <c r="BK122" s="189">
        <f>SUM(BK123:BK125)</f>
        <v>0</v>
      </c>
    </row>
    <row r="123" spans="2:65" s="1" customFormat="1" ht="22.5" customHeight="1">
      <c r="B123" s="41"/>
      <c r="C123" s="243" t="s">
        <v>351</v>
      </c>
      <c r="D123" s="243" t="s">
        <v>257</v>
      </c>
      <c r="E123" s="244" t="s">
        <v>1109</v>
      </c>
      <c r="F123" s="245" t="s">
        <v>1110</v>
      </c>
      <c r="G123" s="246" t="s">
        <v>260</v>
      </c>
      <c r="H123" s="247">
        <v>1</v>
      </c>
      <c r="I123" s="248"/>
      <c r="J123" s="249">
        <f>ROUND(I123*H123,2)</f>
        <v>0</v>
      </c>
      <c r="K123" s="245" t="s">
        <v>22</v>
      </c>
      <c r="L123" s="250"/>
      <c r="M123" s="251" t="s">
        <v>22</v>
      </c>
      <c r="N123" s="252" t="s">
        <v>46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4" t="s">
        <v>188</v>
      </c>
      <c r="AT123" s="24" t="s">
        <v>257</v>
      </c>
      <c r="AU123" s="24" t="s">
        <v>24</v>
      </c>
      <c r="AY123" s="24" t="s">
        <v>147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24</v>
      </c>
      <c r="BK123" s="204">
        <f>ROUND(I123*H123,2)</f>
        <v>0</v>
      </c>
      <c r="BL123" s="24" t="s">
        <v>154</v>
      </c>
      <c r="BM123" s="24" t="s">
        <v>1111</v>
      </c>
    </row>
    <row r="124" spans="2:65" s="1" customFormat="1" ht="22.5" customHeight="1">
      <c r="B124" s="41"/>
      <c r="C124" s="193" t="s">
        <v>359</v>
      </c>
      <c r="D124" s="193" t="s">
        <v>149</v>
      </c>
      <c r="E124" s="194" t="s">
        <v>1112</v>
      </c>
      <c r="F124" s="195" t="s">
        <v>1113</v>
      </c>
      <c r="G124" s="196" t="s">
        <v>1114</v>
      </c>
      <c r="H124" s="197">
        <v>1</v>
      </c>
      <c r="I124" s="198"/>
      <c r="J124" s="199">
        <f>ROUND(I124*H124,2)</f>
        <v>0</v>
      </c>
      <c r="K124" s="195" t="s">
        <v>22</v>
      </c>
      <c r="L124" s="61"/>
      <c r="M124" s="200" t="s">
        <v>22</v>
      </c>
      <c r="N124" s="201" t="s">
        <v>46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4" t="s">
        <v>154</v>
      </c>
      <c r="AT124" s="24" t="s">
        <v>149</v>
      </c>
      <c r="AU124" s="24" t="s">
        <v>24</v>
      </c>
      <c r="AY124" s="24" t="s">
        <v>147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24</v>
      </c>
      <c r="BK124" s="204">
        <f>ROUND(I124*H124,2)</f>
        <v>0</v>
      </c>
      <c r="BL124" s="24" t="s">
        <v>154</v>
      </c>
      <c r="BM124" s="24" t="s">
        <v>1115</v>
      </c>
    </row>
    <row r="125" spans="2:65" s="1" customFormat="1" ht="22.5" customHeight="1">
      <c r="B125" s="41"/>
      <c r="C125" s="193" t="s">
        <v>364</v>
      </c>
      <c r="D125" s="193" t="s">
        <v>149</v>
      </c>
      <c r="E125" s="194" t="s">
        <v>1116</v>
      </c>
      <c r="F125" s="195" t="s">
        <v>1117</v>
      </c>
      <c r="G125" s="196" t="s">
        <v>1114</v>
      </c>
      <c r="H125" s="197">
        <v>1</v>
      </c>
      <c r="I125" s="198"/>
      <c r="J125" s="199">
        <f>ROUND(I125*H125,2)</f>
        <v>0</v>
      </c>
      <c r="K125" s="195" t="s">
        <v>22</v>
      </c>
      <c r="L125" s="61"/>
      <c r="M125" s="200" t="s">
        <v>22</v>
      </c>
      <c r="N125" s="201" t="s">
        <v>46</v>
      </c>
      <c r="O125" s="4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4" t="s">
        <v>154</v>
      </c>
      <c r="AT125" s="24" t="s">
        <v>149</v>
      </c>
      <c r="AU125" s="24" t="s">
        <v>24</v>
      </c>
      <c r="AY125" s="24" t="s">
        <v>147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4" t="s">
        <v>24</v>
      </c>
      <c r="BK125" s="204">
        <f>ROUND(I125*H125,2)</f>
        <v>0</v>
      </c>
      <c r="BL125" s="24" t="s">
        <v>154</v>
      </c>
      <c r="BM125" s="24" t="s">
        <v>1118</v>
      </c>
    </row>
    <row r="126" spans="2:63" s="10" customFormat="1" ht="37.35" customHeight="1">
      <c r="B126" s="176"/>
      <c r="C126" s="177"/>
      <c r="D126" s="190" t="s">
        <v>74</v>
      </c>
      <c r="E126" s="268" t="s">
        <v>873</v>
      </c>
      <c r="F126" s="268" t="s">
        <v>1119</v>
      </c>
      <c r="G126" s="177"/>
      <c r="H126" s="177"/>
      <c r="I126" s="180"/>
      <c r="J126" s="269">
        <f>BK126</f>
        <v>0</v>
      </c>
      <c r="K126" s="177"/>
      <c r="L126" s="182"/>
      <c r="M126" s="183"/>
      <c r="N126" s="184"/>
      <c r="O126" s="184"/>
      <c r="P126" s="185">
        <f>P127</f>
        <v>0</v>
      </c>
      <c r="Q126" s="184"/>
      <c r="R126" s="185">
        <f>R127</f>
        <v>0</v>
      </c>
      <c r="S126" s="184"/>
      <c r="T126" s="186">
        <f>T127</f>
        <v>0</v>
      </c>
      <c r="AR126" s="187" t="s">
        <v>24</v>
      </c>
      <c r="AT126" s="188" t="s">
        <v>74</v>
      </c>
      <c r="AU126" s="188" t="s">
        <v>75</v>
      </c>
      <c r="AY126" s="187" t="s">
        <v>147</v>
      </c>
      <c r="BK126" s="189">
        <f>BK127</f>
        <v>0</v>
      </c>
    </row>
    <row r="127" spans="2:65" s="1" customFormat="1" ht="22.5" customHeight="1">
      <c r="B127" s="41"/>
      <c r="C127" s="193" t="s">
        <v>373</v>
      </c>
      <c r="D127" s="193" t="s">
        <v>149</v>
      </c>
      <c r="E127" s="194" t="s">
        <v>1120</v>
      </c>
      <c r="F127" s="195" t="s">
        <v>1121</v>
      </c>
      <c r="G127" s="196" t="s">
        <v>180</v>
      </c>
      <c r="H127" s="197">
        <v>21.626</v>
      </c>
      <c r="I127" s="198"/>
      <c r="J127" s="199">
        <f>ROUND(I127*H127,2)</f>
        <v>0</v>
      </c>
      <c r="K127" s="195" t="s">
        <v>22</v>
      </c>
      <c r="L127" s="61"/>
      <c r="M127" s="200" t="s">
        <v>22</v>
      </c>
      <c r="N127" s="201" t="s">
        <v>46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4" t="s">
        <v>154</v>
      </c>
      <c r="AT127" s="24" t="s">
        <v>149</v>
      </c>
      <c r="AU127" s="24" t="s">
        <v>24</v>
      </c>
      <c r="AY127" s="24" t="s">
        <v>147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24</v>
      </c>
      <c r="BK127" s="204">
        <f>ROUND(I127*H127,2)</f>
        <v>0</v>
      </c>
      <c r="BL127" s="24" t="s">
        <v>154</v>
      </c>
      <c r="BM127" s="24" t="s">
        <v>1122</v>
      </c>
    </row>
    <row r="128" spans="2:63" s="10" customFormat="1" ht="37.35" customHeight="1">
      <c r="B128" s="176"/>
      <c r="C128" s="177"/>
      <c r="D128" s="190" t="s">
        <v>74</v>
      </c>
      <c r="E128" s="268" t="s">
        <v>1123</v>
      </c>
      <c r="F128" s="268" t="s">
        <v>1124</v>
      </c>
      <c r="G128" s="177"/>
      <c r="H128" s="177"/>
      <c r="I128" s="180"/>
      <c r="J128" s="269">
        <f>BK128</f>
        <v>0</v>
      </c>
      <c r="K128" s="177"/>
      <c r="L128" s="182"/>
      <c r="M128" s="183"/>
      <c r="N128" s="184"/>
      <c r="O128" s="184"/>
      <c r="P128" s="185">
        <f>P129</f>
        <v>0</v>
      </c>
      <c r="Q128" s="184"/>
      <c r="R128" s="185">
        <f>R129</f>
        <v>0</v>
      </c>
      <c r="S128" s="184"/>
      <c r="T128" s="186">
        <f>T129</f>
        <v>0</v>
      </c>
      <c r="AR128" s="187" t="s">
        <v>84</v>
      </c>
      <c r="AT128" s="188" t="s">
        <v>74</v>
      </c>
      <c r="AU128" s="188" t="s">
        <v>75</v>
      </c>
      <c r="AY128" s="187" t="s">
        <v>147</v>
      </c>
      <c r="BK128" s="189">
        <f>BK129</f>
        <v>0</v>
      </c>
    </row>
    <row r="129" spans="2:65" s="1" customFormat="1" ht="22.5" customHeight="1">
      <c r="B129" s="41"/>
      <c r="C129" s="193" t="s">
        <v>377</v>
      </c>
      <c r="D129" s="193" t="s">
        <v>149</v>
      </c>
      <c r="E129" s="194" t="s">
        <v>1125</v>
      </c>
      <c r="F129" s="195" t="s">
        <v>1126</v>
      </c>
      <c r="G129" s="196" t="s">
        <v>260</v>
      </c>
      <c r="H129" s="197">
        <v>1</v>
      </c>
      <c r="I129" s="198"/>
      <c r="J129" s="199">
        <f>ROUND(I129*H129,2)</f>
        <v>0</v>
      </c>
      <c r="K129" s="195" t="s">
        <v>22</v>
      </c>
      <c r="L129" s="61"/>
      <c r="M129" s="200" t="s">
        <v>22</v>
      </c>
      <c r="N129" s="274" t="s">
        <v>46</v>
      </c>
      <c r="O129" s="271"/>
      <c r="P129" s="272">
        <f>O129*H129</f>
        <v>0</v>
      </c>
      <c r="Q129" s="272">
        <v>0</v>
      </c>
      <c r="R129" s="272">
        <f>Q129*H129</f>
        <v>0</v>
      </c>
      <c r="S129" s="272">
        <v>0</v>
      </c>
      <c r="T129" s="273">
        <f>S129*H129</f>
        <v>0</v>
      </c>
      <c r="AR129" s="24" t="s">
        <v>233</v>
      </c>
      <c r="AT129" s="24" t="s">
        <v>149</v>
      </c>
      <c r="AU129" s="24" t="s">
        <v>24</v>
      </c>
      <c r="AY129" s="24" t="s">
        <v>147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4" t="s">
        <v>24</v>
      </c>
      <c r="BK129" s="204">
        <f>ROUND(I129*H129,2)</f>
        <v>0</v>
      </c>
      <c r="BL129" s="24" t="s">
        <v>233</v>
      </c>
      <c r="BM129" s="24" t="s">
        <v>1127</v>
      </c>
    </row>
    <row r="130" spans="2:12" s="1" customFormat="1" ht="6.95" customHeight="1">
      <c r="B130" s="56"/>
      <c r="C130" s="57"/>
      <c r="D130" s="57"/>
      <c r="E130" s="57"/>
      <c r="F130" s="57"/>
      <c r="G130" s="57"/>
      <c r="H130" s="57"/>
      <c r="I130" s="139"/>
      <c r="J130" s="57"/>
      <c r="K130" s="57"/>
      <c r="L130" s="61"/>
    </row>
  </sheetData>
  <sheetProtection password="CC35" sheet="1" objects="1" scenarios="1" formatCells="0" formatColumns="0" formatRows="0" sort="0" autoFilter="0"/>
  <autoFilter ref="C82:K129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2:11" s="1" customFormat="1" ht="13.5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3" t="s">
        <v>1128</v>
      </c>
      <c r="F9" s="394"/>
      <c r="G9" s="394"/>
      <c r="H9" s="39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1129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1130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1131</v>
      </c>
      <c r="K20" s="45"/>
    </row>
    <row r="21" spans="2:11" s="1" customFormat="1" ht="18" customHeight="1">
      <c r="B21" s="41"/>
      <c r="C21" s="42"/>
      <c r="D21" s="42"/>
      <c r="E21" s="35" t="s">
        <v>1132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ROUND(SUM(BE83:BE138),2)</f>
        <v>0</v>
      </c>
      <c r="G30" s="42"/>
      <c r="H30" s="42"/>
      <c r="I30" s="131">
        <v>0.21</v>
      </c>
      <c r="J30" s="130">
        <f>ROUND(ROUND((SUM(BE83:BE138)),2)*I30,2)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ROUND(SUM(BF83:BF138),2)</f>
        <v>0</v>
      </c>
      <c r="G31" s="42"/>
      <c r="H31" s="42"/>
      <c r="I31" s="131">
        <v>0.15</v>
      </c>
      <c r="J31" s="130">
        <f>ROUND(ROUND((SUM(BF83:BF138)),2)*I31,2)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ROUND(SUM(BG83:BG138),2)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ROUND(SUM(BH83:BH138),2)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ROUND(SUM(BI83:BI138),2)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05-5 - Dešťová kanalizace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>Mendelova univerzita v Brně</v>
      </c>
      <c r="G51" s="42"/>
      <c r="H51" s="42"/>
      <c r="I51" s="119" t="s">
        <v>37</v>
      </c>
      <c r="J51" s="35" t="str">
        <f>E21</f>
        <v>Jan Ochodnický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4" t="s">
        <v>112</v>
      </c>
    </row>
    <row r="57" spans="2:11" s="7" customFormat="1" ht="24.95" customHeight="1">
      <c r="B57" s="149"/>
      <c r="C57" s="150"/>
      <c r="D57" s="151" t="s">
        <v>113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11" s="8" customFormat="1" ht="19.9" customHeight="1">
      <c r="B58" s="156"/>
      <c r="C58" s="157"/>
      <c r="D58" s="158" t="s">
        <v>114</v>
      </c>
      <c r="E58" s="159"/>
      <c r="F58" s="159"/>
      <c r="G58" s="159"/>
      <c r="H58" s="159"/>
      <c r="I58" s="160"/>
      <c r="J58" s="161">
        <f>J85</f>
        <v>0</v>
      </c>
      <c r="K58" s="162"/>
    </row>
    <row r="59" spans="2:11" s="8" customFormat="1" ht="19.9" customHeight="1">
      <c r="B59" s="156"/>
      <c r="C59" s="157"/>
      <c r="D59" s="158" t="s">
        <v>1133</v>
      </c>
      <c r="E59" s="159"/>
      <c r="F59" s="159"/>
      <c r="G59" s="159"/>
      <c r="H59" s="159"/>
      <c r="I59" s="160"/>
      <c r="J59" s="161">
        <f>J108</f>
        <v>0</v>
      </c>
      <c r="K59" s="162"/>
    </row>
    <row r="60" spans="2:11" s="8" customFormat="1" ht="19.9" customHeight="1">
      <c r="B60" s="156"/>
      <c r="C60" s="157"/>
      <c r="D60" s="158" t="s">
        <v>120</v>
      </c>
      <c r="E60" s="159"/>
      <c r="F60" s="159"/>
      <c r="G60" s="159"/>
      <c r="H60" s="159"/>
      <c r="I60" s="160"/>
      <c r="J60" s="161">
        <f>J115</f>
        <v>0</v>
      </c>
      <c r="K60" s="162"/>
    </row>
    <row r="61" spans="2:11" s="8" customFormat="1" ht="19.9" customHeight="1">
      <c r="B61" s="156"/>
      <c r="C61" s="157"/>
      <c r="D61" s="158" t="s">
        <v>1134</v>
      </c>
      <c r="E61" s="159"/>
      <c r="F61" s="159"/>
      <c r="G61" s="159"/>
      <c r="H61" s="159"/>
      <c r="I61" s="160"/>
      <c r="J61" s="161">
        <f>J134</f>
        <v>0</v>
      </c>
      <c r="K61" s="162"/>
    </row>
    <row r="62" spans="2:11" s="7" customFormat="1" ht="24.95" customHeight="1">
      <c r="B62" s="149"/>
      <c r="C62" s="150"/>
      <c r="D62" s="151" t="s">
        <v>124</v>
      </c>
      <c r="E62" s="152"/>
      <c r="F62" s="152"/>
      <c r="G62" s="152"/>
      <c r="H62" s="152"/>
      <c r="I62" s="153"/>
      <c r="J62" s="154">
        <f>J136</f>
        <v>0</v>
      </c>
      <c r="K62" s="155"/>
    </row>
    <row r="63" spans="2:11" s="8" customFormat="1" ht="19.9" customHeight="1">
      <c r="B63" s="156"/>
      <c r="C63" s="157"/>
      <c r="D63" s="158" t="s">
        <v>1135</v>
      </c>
      <c r="E63" s="159"/>
      <c r="F63" s="159"/>
      <c r="G63" s="159"/>
      <c r="H63" s="159"/>
      <c r="I63" s="160"/>
      <c r="J63" s="161">
        <f>J137</f>
        <v>0</v>
      </c>
      <c r="K63" s="162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" customHeight="1">
      <c r="B70" s="41"/>
      <c r="C70" s="62" t="s">
        <v>131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22.5" customHeight="1">
      <c r="B73" s="41"/>
      <c r="C73" s="63"/>
      <c r="D73" s="63"/>
      <c r="E73" s="395" t="str">
        <f>E7</f>
        <v>Modernizace provozu Dykových školek,Křtiny ,II.etapa</v>
      </c>
      <c r="F73" s="396"/>
      <c r="G73" s="396"/>
      <c r="H73" s="396"/>
      <c r="I73" s="163"/>
      <c r="J73" s="63"/>
      <c r="K73" s="63"/>
      <c r="L73" s="61"/>
    </row>
    <row r="74" spans="2:12" s="1" customFormat="1" ht="14.45" customHeight="1">
      <c r="B74" s="41"/>
      <c r="C74" s="65" t="s">
        <v>106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3.25" customHeight="1">
      <c r="B75" s="41"/>
      <c r="C75" s="63"/>
      <c r="D75" s="63"/>
      <c r="E75" s="371" t="str">
        <f>E9</f>
        <v>SO 05-5 - Dešťová kanalizace</v>
      </c>
      <c r="F75" s="397"/>
      <c r="G75" s="397"/>
      <c r="H75" s="397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64" t="str">
        <f>F12</f>
        <v xml:space="preserve"> </v>
      </c>
      <c r="G77" s="63"/>
      <c r="H77" s="63"/>
      <c r="I77" s="165" t="s">
        <v>27</v>
      </c>
      <c r="J77" s="73" t="str">
        <f>IF(J12="","",J12)</f>
        <v>17. 1. 2017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3.5">
      <c r="B79" s="41"/>
      <c r="C79" s="65" t="s">
        <v>31</v>
      </c>
      <c r="D79" s="63"/>
      <c r="E79" s="63"/>
      <c r="F79" s="164" t="str">
        <f>E15</f>
        <v>Mendelova univerzita v Brně</v>
      </c>
      <c r="G79" s="63"/>
      <c r="H79" s="63"/>
      <c r="I79" s="165" t="s">
        <v>37</v>
      </c>
      <c r="J79" s="164" t="str">
        <f>E21</f>
        <v>Jan Ochodnický</v>
      </c>
      <c r="K79" s="63"/>
      <c r="L79" s="61"/>
    </row>
    <row r="80" spans="2:12" s="1" customFormat="1" ht="14.45" customHeight="1">
      <c r="B80" s="41"/>
      <c r="C80" s="65" t="s">
        <v>35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20" s="9" customFormat="1" ht="29.25" customHeight="1">
      <c r="B82" s="166"/>
      <c r="C82" s="167" t="s">
        <v>132</v>
      </c>
      <c r="D82" s="168" t="s">
        <v>60</v>
      </c>
      <c r="E82" s="168" t="s">
        <v>56</v>
      </c>
      <c r="F82" s="168" t="s">
        <v>133</v>
      </c>
      <c r="G82" s="168" t="s">
        <v>134</v>
      </c>
      <c r="H82" s="168" t="s">
        <v>135</v>
      </c>
      <c r="I82" s="169" t="s">
        <v>136</v>
      </c>
      <c r="J82" s="168" t="s">
        <v>110</v>
      </c>
      <c r="K82" s="170" t="s">
        <v>137</v>
      </c>
      <c r="L82" s="171"/>
      <c r="M82" s="81" t="s">
        <v>138</v>
      </c>
      <c r="N82" s="82" t="s">
        <v>45</v>
      </c>
      <c r="O82" s="82" t="s">
        <v>139</v>
      </c>
      <c r="P82" s="82" t="s">
        <v>140</v>
      </c>
      <c r="Q82" s="82" t="s">
        <v>141</v>
      </c>
      <c r="R82" s="82" t="s">
        <v>142</v>
      </c>
      <c r="S82" s="82" t="s">
        <v>143</v>
      </c>
      <c r="T82" s="83" t="s">
        <v>144</v>
      </c>
    </row>
    <row r="83" spans="2:63" s="1" customFormat="1" ht="29.25" customHeight="1">
      <c r="B83" s="41"/>
      <c r="C83" s="87" t="s">
        <v>111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P84+P136</f>
        <v>0</v>
      </c>
      <c r="Q83" s="85"/>
      <c r="R83" s="173">
        <f>R84+R136</f>
        <v>0.7606733999999999</v>
      </c>
      <c r="S83" s="85"/>
      <c r="T83" s="174">
        <f>T84+T136</f>
        <v>0</v>
      </c>
      <c r="AT83" s="24" t="s">
        <v>74</v>
      </c>
      <c r="AU83" s="24" t="s">
        <v>112</v>
      </c>
      <c r="BK83" s="175">
        <f>BK84+BK136</f>
        <v>0</v>
      </c>
    </row>
    <row r="84" spans="2:63" s="10" customFormat="1" ht="37.35" customHeight="1">
      <c r="B84" s="176"/>
      <c r="C84" s="177"/>
      <c r="D84" s="178" t="s">
        <v>74</v>
      </c>
      <c r="E84" s="179" t="s">
        <v>145</v>
      </c>
      <c r="F84" s="179" t="s">
        <v>146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P85+P108+P115+P134</f>
        <v>0</v>
      </c>
      <c r="Q84" s="184"/>
      <c r="R84" s="185">
        <f>R85+R108+R115+R134</f>
        <v>0.7531734</v>
      </c>
      <c r="S84" s="184"/>
      <c r="T84" s="186">
        <f>T85+T108+T115+T134</f>
        <v>0</v>
      </c>
      <c r="AR84" s="187" t="s">
        <v>24</v>
      </c>
      <c r="AT84" s="188" t="s">
        <v>74</v>
      </c>
      <c r="AU84" s="188" t="s">
        <v>75</v>
      </c>
      <c r="AY84" s="187" t="s">
        <v>147</v>
      </c>
      <c r="BK84" s="189">
        <f>BK85+BK108+BK115+BK134</f>
        <v>0</v>
      </c>
    </row>
    <row r="85" spans="2:63" s="10" customFormat="1" ht="19.9" customHeight="1">
      <c r="B85" s="176"/>
      <c r="C85" s="177"/>
      <c r="D85" s="190" t="s">
        <v>74</v>
      </c>
      <c r="E85" s="191" t="s">
        <v>24</v>
      </c>
      <c r="F85" s="191" t="s">
        <v>148</v>
      </c>
      <c r="G85" s="177"/>
      <c r="H85" s="177"/>
      <c r="I85" s="180"/>
      <c r="J85" s="192">
        <f>BK85</f>
        <v>0</v>
      </c>
      <c r="K85" s="177"/>
      <c r="L85" s="182"/>
      <c r="M85" s="183"/>
      <c r="N85" s="184"/>
      <c r="O85" s="184"/>
      <c r="P85" s="185">
        <f>SUM(P86:P107)</f>
        <v>0</v>
      </c>
      <c r="Q85" s="184"/>
      <c r="R85" s="185">
        <f>SUM(R86:R107)</f>
        <v>0.0392</v>
      </c>
      <c r="S85" s="184"/>
      <c r="T85" s="186">
        <f>SUM(T86:T107)</f>
        <v>0</v>
      </c>
      <c r="AR85" s="187" t="s">
        <v>24</v>
      </c>
      <c r="AT85" s="188" t="s">
        <v>74</v>
      </c>
      <c r="AU85" s="188" t="s">
        <v>24</v>
      </c>
      <c r="AY85" s="187" t="s">
        <v>147</v>
      </c>
      <c r="BK85" s="189">
        <f>SUM(BK86:BK107)</f>
        <v>0</v>
      </c>
    </row>
    <row r="86" spans="2:65" s="1" customFormat="1" ht="22.5" customHeight="1">
      <c r="B86" s="41"/>
      <c r="C86" s="193" t="s">
        <v>24</v>
      </c>
      <c r="D86" s="193" t="s">
        <v>149</v>
      </c>
      <c r="E86" s="194" t="s">
        <v>1136</v>
      </c>
      <c r="F86" s="195" t="s">
        <v>1137</v>
      </c>
      <c r="G86" s="196" t="s">
        <v>152</v>
      </c>
      <c r="H86" s="197">
        <v>96</v>
      </c>
      <c r="I86" s="198"/>
      <c r="J86" s="199">
        <f>ROUND(I86*H86,2)</f>
        <v>0</v>
      </c>
      <c r="K86" s="195" t="s">
        <v>1138</v>
      </c>
      <c r="L86" s="61"/>
      <c r="M86" s="200" t="s">
        <v>22</v>
      </c>
      <c r="N86" s="201" t="s">
        <v>46</v>
      </c>
      <c r="O86" s="42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AR86" s="24" t="s">
        <v>154</v>
      </c>
      <c r="AT86" s="24" t="s">
        <v>149</v>
      </c>
      <c r="AU86" s="24" t="s">
        <v>84</v>
      </c>
      <c r="AY86" s="24" t="s">
        <v>147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4" t="s">
        <v>24</v>
      </c>
      <c r="BK86" s="204">
        <f>ROUND(I86*H86,2)</f>
        <v>0</v>
      </c>
      <c r="BL86" s="24" t="s">
        <v>154</v>
      </c>
      <c r="BM86" s="24" t="s">
        <v>1139</v>
      </c>
    </row>
    <row r="87" spans="2:51" s="11" customFormat="1" ht="13.5">
      <c r="B87" s="205"/>
      <c r="C87" s="206"/>
      <c r="D87" s="207" t="s">
        <v>156</v>
      </c>
      <c r="E87" s="208" t="s">
        <v>22</v>
      </c>
      <c r="F87" s="209" t="s">
        <v>1140</v>
      </c>
      <c r="G87" s="206"/>
      <c r="H87" s="210">
        <v>96</v>
      </c>
      <c r="I87" s="211"/>
      <c r="J87" s="206"/>
      <c r="K87" s="206"/>
      <c r="L87" s="212"/>
      <c r="M87" s="213"/>
      <c r="N87" s="214"/>
      <c r="O87" s="214"/>
      <c r="P87" s="214"/>
      <c r="Q87" s="214"/>
      <c r="R87" s="214"/>
      <c r="S87" s="214"/>
      <c r="T87" s="215"/>
      <c r="AT87" s="216" t="s">
        <v>156</v>
      </c>
      <c r="AU87" s="216" t="s">
        <v>84</v>
      </c>
      <c r="AV87" s="11" t="s">
        <v>84</v>
      </c>
      <c r="AW87" s="11" t="s">
        <v>39</v>
      </c>
      <c r="AX87" s="11" t="s">
        <v>24</v>
      </c>
      <c r="AY87" s="216" t="s">
        <v>147</v>
      </c>
    </row>
    <row r="88" spans="2:65" s="1" customFormat="1" ht="22.5" customHeight="1">
      <c r="B88" s="41"/>
      <c r="C88" s="193" t="s">
        <v>84</v>
      </c>
      <c r="D88" s="193" t="s">
        <v>149</v>
      </c>
      <c r="E88" s="194" t="s">
        <v>1141</v>
      </c>
      <c r="F88" s="195" t="s">
        <v>1142</v>
      </c>
      <c r="G88" s="196" t="s">
        <v>152</v>
      </c>
      <c r="H88" s="197">
        <v>96</v>
      </c>
      <c r="I88" s="198"/>
      <c r="J88" s="199">
        <f>ROUND(I88*H88,2)</f>
        <v>0</v>
      </c>
      <c r="K88" s="195" t="s">
        <v>1138</v>
      </c>
      <c r="L88" s="61"/>
      <c r="M88" s="200" t="s">
        <v>22</v>
      </c>
      <c r="N88" s="201" t="s">
        <v>46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4" t="s">
        <v>154</v>
      </c>
      <c r="AT88" s="24" t="s">
        <v>149</v>
      </c>
      <c r="AU88" s="24" t="s">
        <v>84</v>
      </c>
      <c r="AY88" s="24" t="s">
        <v>147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4" t="s">
        <v>24</v>
      </c>
      <c r="BK88" s="204">
        <f>ROUND(I88*H88,2)</f>
        <v>0</v>
      </c>
      <c r="BL88" s="24" t="s">
        <v>154</v>
      </c>
      <c r="BM88" s="24" t="s">
        <v>1143</v>
      </c>
    </row>
    <row r="89" spans="2:51" s="11" customFormat="1" ht="13.5">
      <c r="B89" s="205"/>
      <c r="C89" s="206"/>
      <c r="D89" s="207" t="s">
        <v>156</v>
      </c>
      <c r="E89" s="208" t="s">
        <v>22</v>
      </c>
      <c r="F89" s="209" t="s">
        <v>1140</v>
      </c>
      <c r="G89" s="206"/>
      <c r="H89" s="210">
        <v>96</v>
      </c>
      <c r="I89" s="211"/>
      <c r="J89" s="206"/>
      <c r="K89" s="206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156</v>
      </c>
      <c r="AU89" s="216" t="s">
        <v>84</v>
      </c>
      <c r="AV89" s="11" t="s">
        <v>84</v>
      </c>
      <c r="AW89" s="11" t="s">
        <v>39</v>
      </c>
      <c r="AX89" s="11" t="s">
        <v>24</v>
      </c>
      <c r="AY89" s="216" t="s">
        <v>147</v>
      </c>
    </row>
    <row r="90" spans="2:65" s="1" customFormat="1" ht="22.5" customHeight="1">
      <c r="B90" s="41"/>
      <c r="C90" s="193" t="s">
        <v>162</v>
      </c>
      <c r="D90" s="193" t="s">
        <v>149</v>
      </c>
      <c r="E90" s="194" t="s">
        <v>1144</v>
      </c>
      <c r="F90" s="195" t="s">
        <v>1145</v>
      </c>
      <c r="G90" s="196" t="s">
        <v>191</v>
      </c>
      <c r="H90" s="197">
        <v>56</v>
      </c>
      <c r="I90" s="198"/>
      <c r="J90" s="199">
        <f>ROUND(I90*H90,2)</f>
        <v>0</v>
      </c>
      <c r="K90" s="195" t="s">
        <v>1138</v>
      </c>
      <c r="L90" s="61"/>
      <c r="M90" s="200" t="s">
        <v>22</v>
      </c>
      <c r="N90" s="201" t="s">
        <v>46</v>
      </c>
      <c r="O90" s="42"/>
      <c r="P90" s="202">
        <f>O90*H90</f>
        <v>0</v>
      </c>
      <c r="Q90" s="202">
        <v>0.0007</v>
      </c>
      <c r="R90" s="202">
        <f>Q90*H90</f>
        <v>0.0392</v>
      </c>
      <c r="S90" s="202">
        <v>0</v>
      </c>
      <c r="T90" s="203">
        <f>S90*H90</f>
        <v>0</v>
      </c>
      <c r="AR90" s="24" t="s">
        <v>154</v>
      </c>
      <c r="AT90" s="24" t="s">
        <v>149</v>
      </c>
      <c r="AU90" s="24" t="s">
        <v>84</v>
      </c>
      <c r="AY90" s="24" t="s">
        <v>147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24</v>
      </c>
      <c r="BK90" s="204">
        <f>ROUND(I90*H90,2)</f>
        <v>0</v>
      </c>
      <c r="BL90" s="24" t="s">
        <v>154</v>
      </c>
      <c r="BM90" s="24" t="s">
        <v>1146</v>
      </c>
    </row>
    <row r="91" spans="2:51" s="11" customFormat="1" ht="13.5">
      <c r="B91" s="205"/>
      <c r="C91" s="206"/>
      <c r="D91" s="207" t="s">
        <v>156</v>
      </c>
      <c r="E91" s="208" t="s">
        <v>22</v>
      </c>
      <c r="F91" s="209" t="s">
        <v>1147</v>
      </c>
      <c r="G91" s="206"/>
      <c r="H91" s="210">
        <v>56</v>
      </c>
      <c r="I91" s="211"/>
      <c r="J91" s="206"/>
      <c r="K91" s="206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156</v>
      </c>
      <c r="AU91" s="216" t="s">
        <v>84</v>
      </c>
      <c r="AV91" s="11" t="s">
        <v>84</v>
      </c>
      <c r="AW91" s="11" t="s">
        <v>39</v>
      </c>
      <c r="AX91" s="11" t="s">
        <v>24</v>
      </c>
      <c r="AY91" s="216" t="s">
        <v>147</v>
      </c>
    </row>
    <row r="92" spans="2:65" s="1" customFormat="1" ht="22.5" customHeight="1">
      <c r="B92" s="41"/>
      <c r="C92" s="193" t="s">
        <v>154</v>
      </c>
      <c r="D92" s="193" t="s">
        <v>149</v>
      </c>
      <c r="E92" s="194" t="s">
        <v>1148</v>
      </c>
      <c r="F92" s="195" t="s">
        <v>1149</v>
      </c>
      <c r="G92" s="196" t="s">
        <v>191</v>
      </c>
      <c r="H92" s="197">
        <v>56</v>
      </c>
      <c r="I92" s="198"/>
      <c r="J92" s="199">
        <f>ROUND(I92*H92,2)</f>
        <v>0</v>
      </c>
      <c r="K92" s="195" t="s">
        <v>1138</v>
      </c>
      <c r="L92" s="61"/>
      <c r="M92" s="200" t="s">
        <v>22</v>
      </c>
      <c r="N92" s="201" t="s">
        <v>46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154</v>
      </c>
      <c r="AT92" s="24" t="s">
        <v>149</v>
      </c>
      <c r="AU92" s="24" t="s">
        <v>84</v>
      </c>
      <c r="AY92" s="24" t="s">
        <v>147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24</v>
      </c>
      <c r="BK92" s="204">
        <f>ROUND(I92*H92,2)</f>
        <v>0</v>
      </c>
      <c r="BL92" s="24" t="s">
        <v>154</v>
      </c>
      <c r="BM92" s="24" t="s">
        <v>1150</v>
      </c>
    </row>
    <row r="93" spans="2:51" s="11" customFormat="1" ht="13.5">
      <c r="B93" s="205"/>
      <c r="C93" s="206"/>
      <c r="D93" s="207" t="s">
        <v>156</v>
      </c>
      <c r="E93" s="208" t="s">
        <v>22</v>
      </c>
      <c r="F93" s="209" t="s">
        <v>1147</v>
      </c>
      <c r="G93" s="206"/>
      <c r="H93" s="210">
        <v>56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156</v>
      </c>
      <c r="AU93" s="216" t="s">
        <v>84</v>
      </c>
      <c r="AV93" s="11" t="s">
        <v>84</v>
      </c>
      <c r="AW93" s="11" t="s">
        <v>39</v>
      </c>
      <c r="AX93" s="11" t="s">
        <v>24</v>
      </c>
      <c r="AY93" s="216" t="s">
        <v>147</v>
      </c>
    </row>
    <row r="94" spans="2:65" s="1" customFormat="1" ht="22.5" customHeight="1">
      <c r="B94" s="41"/>
      <c r="C94" s="193" t="s">
        <v>173</v>
      </c>
      <c r="D94" s="193" t="s">
        <v>149</v>
      </c>
      <c r="E94" s="194" t="s">
        <v>184</v>
      </c>
      <c r="F94" s="195" t="s">
        <v>1151</v>
      </c>
      <c r="G94" s="196" t="s">
        <v>152</v>
      </c>
      <c r="H94" s="197">
        <v>96</v>
      </c>
      <c r="I94" s="198"/>
      <c r="J94" s="199">
        <f>ROUND(I94*H94,2)</f>
        <v>0</v>
      </c>
      <c r="K94" s="195" t="s">
        <v>1138</v>
      </c>
      <c r="L94" s="61"/>
      <c r="M94" s="200" t="s">
        <v>22</v>
      </c>
      <c r="N94" s="201" t="s">
        <v>46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4" t="s">
        <v>154</v>
      </c>
      <c r="AT94" s="24" t="s">
        <v>149</v>
      </c>
      <c r="AU94" s="24" t="s">
        <v>84</v>
      </c>
      <c r="AY94" s="24" t="s">
        <v>147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4" t="s">
        <v>24</v>
      </c>
      <c r="BK94" s="204">
        <f>ROUND(I94*H94,2)</f>
        <v>0</v>
      </c>
      <c r="BL94" s="24" t="s">
        <v>154</v>
      </c>
      <c r="BM94" s="24" t="s">
        <v>1152</v>
      </c>
    </row>
    <row r="95" spans="2:51" s="11" customFormat="1" ht="13.5">
      <c r="B95" s="205"/>
      <c r="C95" s="206"/>
      <c r="D95" s="207" t="s">
        <v>156</v>
      </c>
      <c r="E95" s="208" t="s">
        <v>22</v>
      </c>
      <c r="F95" s="209" t="s">
        <v>1140</v>
      </c>
      <c r="G95" s="206"/>
      <c r="H95" s="210">
        <v>96</v>
      </c>
      <c r="I95" s="211"/>
      <c r="J95" s="206"/>
      <c r="K95" s="206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156</v>
      </c>
      <c r="AU95" s="216" t="s">
        <v>84</v>
      </c>
      <c r="AV95" s="11" t="s">
        <v>84</v>
      </c>
      <c r="AW95" s="11" t="s">
        <v>39</v>
      </c>
      <c r="AX95" s="11" t="s">
        <v>24</v>
      </c>
      <c r="AY95" s="216" t="s">
        <v>147</v>
      </c>
    </row>
    <row r="96" spans="2:65" s="1" customFormat="1" ht="22.5" customHeight="1">
      <c r="B96" s="41"/>
      <c r="C96" s="193" t="s">
        <v>177</v>
      </c>
      <c r="D96" s="193" t="s">
        <v>149</v>
      </c>
      <c r="E96" s="194" t="s">
        <v>158</v>
      </c>
      <c r="F96" s="195" t="s">
        <v>1153</v>
      </c>
      <c r="G96" s="196" t="s">
        <v>152</v>
      </c>
      <c r="H96" s="197">
        <v>26.25</v>
      </c>
      <c r="I96" s="198"/>
      <c r="J96" s="199">
        <f>ROUND(I96*H96,2)</f>
        <v>0</v>
      </c>
      <c r="K96" s="195" t="s">
        <v>1138</v>
      </c>
      <c r="L96" s="61"/>
      <c r="M96" s="200" t="s">
        <v>22</v>
      </c>
      <c r="N96" s="201" t="s">
        <v>46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4" t="s">
        <v>154</v>
      </c>
      <c r="AT96" s="24" t="s">
        <v>149</v>
      </c>
      <c r="AU96" s="24" t="s">
        <v>84</v>
      </c>
      <c r="AY96" s="24" t="s">
        <v>147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4" t="s">
        <v>24</v>
      </c>
      <c r="BK96" s="204">
        <f>ROUND(I96*H96,2)</f>
        <v>0</v>
      </c>
      <c r="BL96" s="24" t="s">
        <v>154</v>
      </c>
      <c r="BM96" s="24" t="s">
        <v>1154</v>
      </c>
    </row>
    <row r="97" spans="2:51" s="11" customFormat="1" ht="13.5">
      <c r="B97" s="205"/>
      <c r="C97" s="206"/>
      <c r="D97" s="207" t="s">
        <v>156</v>
      </c>
      <c r="E97" s="208" t="s">
        <v>22</v>
      </c>
      <c r="F97" s="209" t="s">
        <v>1155</v>
      </c>
      <c r="G97" s="206"/>
      <c r="H97" s="210">
        <v>26.25</v>
      </c>
      <c r="I97" s="211"/>
      <c r="J97" s="206"/>
      <c r="K97" s="206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156</v>
      </c>
      <c r="AU97" s="216" t="s">
        <v>84</v>
      </c>
      <c r="AV97" s="11" t="s">
        <v>84</v>
      </c>
      <c r="AW97" s="11" t="s">
        <v>39</v>
      </c>
      <c r="AX97" s="11" t="s">
        <v>24</v>
      </c>
      <c r="AY97" s="216" t="s">
        <v>147</v>
      </c>
    </row>
    <row r="98" spans="2:65" s="1" customFormat="1" ht="22.5" customHeight="1">
      <c r="B98" s="41"/>
      <c r="C98" s="193" t="s">
        <v>183</v>
      </c>
      <c r="D98" s="193" t="s">
        <v>149</v>
      </c>
      <c r="E98" s="194" t="s">
        <v>1156</v>
      </c>
      <c r="F98" s="195" t="s">
        <v>1157</v>
      </c>
      <c r="G98" s="196" t="s">
        <v>152</v>
      </c>
      <c r="H98" s="197">
        <v>26.25</v>
      </c>
      <c r="I98" s="198"/>
      <c r="J98" s="199">
        <f>ROUND(I98*H98,2)</f>
        <v>0</v>
      </c>
      <c r="K98" s="195" t="s">
        <v>1138</v>
      </c>
      <c r="L98" s="61"/>
      <c r="M98" s="200" t="s">
        <v>22</v>
      </c>
      <c r="N98" s="201" t="s">
        <v>46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154</v>
      </c>
      <c r="AT98" s="24" t="s">
        <v>149</v>
      </c>
      <c r="AU98" s="24" t="s">
        <v>84</v>
      </c>
      <c r="AY98" s="24" t="s">
        <v>147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24</v>
      </c>
      <c r="BK98" s="204">
        <f>ROUND(I98*H98,2)</f>
        <v>0</v>
      </c>
      <c r="BL98" s="24" t="s">
        <v>154</v>
      </c>
      <c r="BM98" s="24" t="s">
        <v>1158</v>
      </c>
    </row>
    <row r="99" spans="2:51" s="11" customFormat="1" ht="13.5">
      <c r="B99" s="205"/>
      <c r="C99" s="206"/>
      <c r="D99" s="207" t="s">
        <v>156</v>
      </c>
      <c r="E99" s="208" t="s">
        <v>22</v>
      </c>
      <c r="F99" s="209" t="s">
        <v>1155</v>
      </c>
      <c r="G99" s="206"/>
      <c r="H99" s="210">
        <v>26.25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156</v>
      </c>
      <c r="AU99" s="216" t="s">
        <v>84</v>
      </c>
      <c r="AV99" s="11" t="s">
        <v>84</v>
      </c>
      <c r="AW99" s="11" t="s">
        <v>39</v>
      </c>
      <c r="AX99" s="11" t="s">
        <v>24</v>
      </c>
      <c r="AY99" s="216" t="s">
        <v>147</v>
      </c>
    </row>
    <row r="100" spans="2:65" s="1" customFormat="1" ht="22.5" customHeight="1">
      <c r="B100" s="41"/>
      <c r="C100" s="193" t="s">
        <v>188</v>
      </c>
      <c r="D100" s="193" t="s">
        <v>149</v>
      </c>
      <c r="E100" s="194" t="s">
        <v>1159</v>
      </c>
      <c r="F100" s="195" t="s">
        <v>1160</v>
      </c>
      <c r="G100" s="196" t="s">
        <v>152</v>
      </c>
      <c r="H100" s="197">
        <v>11.25</v>
      </c>
      <c r="I100" s="198"/>
      <c r="J100" s="199">
        <f>ROUND(I100*H100,2)</f>
        <v>0</v>
      </c>
      <c r="K100" s="195" t="s">
        <v>22</v>
      </c>
      <c r="L100" s="61"/>
      <c r="M100" s="200" t="s">
        <v>22</v>
      </c>
      <c r="N100" s="201" t="s">
        <v>46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154</v>
      </c>
      <c r="AT100" s="24" t="s">
        <v>149</v>
      </c>
      <c r="AU100" s="24" t="s">
        <v>84</v>
      </c>
      <c r="AY100" s="24" t="s">
        <v>147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24</v>
      </c>
      <c r="BK100" s="204">
        <f>ROUND(I100*H100,2)</f>
        <v>0</v>
      </c>
      <c r="BL100" s="24" t="s">
        <v>154</v>
      </c>
      <c r="BM100" s="24" t="s">
        <v>1161</v>
      </c>
    </row>
    <row r="101" spans="2:51" s="11" customFormat="1" ht="13.5">
      <c r="B101" s="205"/>
      <c r="C101" s="206"/>
      <c r="D101" s="207" t="s">
        <v>156</v>
      </c>
      <c r="E101" s="208" t="s">
        <v>22</v>
      </c>
      <c r="F101" s="209" t="s">
        <v>1162</v>
      </c>
      <c r="G101" s="206"/>
      <c r="H101" s="210">
        <v>11.25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156</v>
      </c>
      <c r="AU101" s="216" t="s">
        <v>84</v>
      </c>
      <c r="AV101" s="11" t="s">
        <v>84</v>
      </c>
      <c r="AW101" s="11" t="s">
        <v>39</v>
      </c>
      <c r="AX101" s="11" t="s">
        <v>24</v>
      </c>
      <c r="AY101" s="216" t="s">
        <v>147</v>
      </c>
    </row>
    <row r="102" spans="2:65" s="1" customFormat="1" ht="22.5" customHeight="1">
      <c r="B102" s="41"/>
      <c r="C102" s="193" t="s">
        <v>195</v>
      </c>
      <c r="D102" s="193" t="s">
        <v>149</v>
      </c>
      <c r="E102" s="194" t="s">
        <v>1163</v>
      </c>
      <c r="F102" s="195" t="s">
        <v>1164</v>
      </c>
      <c r="G102" s="196" t="s">
        <v>152</v>
      </c>
      <c r="H102" s="197">
        <v>122.25</v>
      </c>
      <c r="I102" s="198"/>
      <c r="J102" s="199">
        <f>ROUND(I102*H102,2)</f>
        <v>0</v>
      </c>
      <c r="K102" s="195" t="s">
        <v>1138</v>
      </c>
      <c r="L102" s="61"/>
      <c r="M102" s="200" t="s">
        <v>22</v>
      </c>
      <c r="N102" s="201" t="s">
        <v>46</v>
      </c>
      <c r="O102" s="42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4" t="s">
        <v>154</v>
      </c>
      <c r="AT102" s="24" t="s">
        <v>149</v>
      </c>
      <c r="AU102" s="24" t="s">
        <v>84</v>
      </c>
      <c r="AY102" s="24" t="s">
        <v>147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24</v>
      </c>
      <c r="BK102" s="204">
        <f>ROUND(I102*H102,2)</f>
        <v>0</v>
      </c>
      <c r="BL102" s="24" t="s">
        <v>154</v>
      </c>
      <c r="BM102" s="24" t="s">
        <v>1165</v>
      </c>
    </row>
    <row r="103" spans="2:51" s="11" customFormat="1" ht="13.5">
      <c r="B103" s="205"/>
      <c r="C103" s="206"/>
      <c r="D103" s="207" t="s">
        <v>156</v>
      </c>
      <c r="E103" s="208" t="s">
        <v>22</v>
      </c>
      <c r="F103" s="209" t="s">
        <v>1166</v>
      </c>
      <c r="G103" s="206"/>
      <c r="H103" s="210">
        <v>122.25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156</v>
      </c>
      <c r="AU103" s="216" t="s">
        <v>84</v>
      </c>
      <c r="AV103" s="11" t="s">
        <v>84</v>
      </c>
      <c r="AW103" s="11" t="s">
        <v>39</v>
      </c>
      <c r="AX103" s="11" t="s">
        <v>24</v>
      </c>
      <c r="AY103" s="216" t="s">
        <v>147</v>
      </c>
    </row>
    <row r="104" spans="2:65" s="1" customFormat="1" ht="22.5" customHeight="1">
      <c r="B104" s="41"/>
      <c r="C104" s="193" t="s">
        <v>29</v>
      </c>
      <c r="D104" s="193" t="s">
        <v>149</v>
      </c>
      <c r="E104" s="194" t="s">
        <v>1167</v>
      </c>
      <c r="F104" s="195" t="s">
        <v>1168</v>
      </c>
      <c r="G104" s="196" t="s">
        <v>152</v>
      </c>
      <c r="H104" s="197">
        <v>15</v>
      </c>
      <c r="I104" s="198"/>
      <c r="J104" s="199">
        <f>ROUND(I104*H104,2)</f>
        <v>0</v>
      </c>
      <c r="K104" s="195" t="s">
        <v>1138</v>
      </c>
      <c r="L104" s="61"/>
      <c r="M104" s="200" t="s">
        <v>22</v>
      </c>
      <c r="N104" s="201" t="s">
        <v>46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154</v>
      </c>
      <c r="AT104" s="24" t="s">
        <v>149</v>
      </c>
      <c r="AU104" s="24" t="s">
        <v>84</v>
      </c>
      <c r="AY104" s="24" t="s">
        <v>147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24</v>
      </c>
      <c r="BK104" s="204">
        <f>ROUND(I104*H104,2)</f>
        <v>0</v>
      </c>
      <c r="BL104" s="24" t="s">
        <v>154</v>
      </c>
      <c r="BM104" s="24" t="s">
        <v>1169</v>
      </c>
    </row>
    <row r="105" spans="2:51" s="11" customFormat="1" ht="13.5">
      <c r="B105" s="205"/>
      <c r="C105" s="206"/>
      <c r="D105" s="207" t="s">
        <v>156</v>
      </c>
      <c r="E105" s="208" t="s">
        <v>22</v>
      </c>
      <c r="F105" s="209" t="s">
        <v>1170</v>
      </c>
      <c r="G105" s="206"/>
      <c r="H105" s="210">
        <v>15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156</v>
      </c>
      <c r="AU105" s="216" t="s">
        <v>84</v>
      </c>
      <c r="AV105" s="11" t="s">
        <v>84</v>
      </c>
      <c r="AW105" s="11" t="s">
        <v>39</v>
      </c>
      <c r="AX105" s="11" t="s">
        <v>24</v>
      </c>
      <c r="AY105" s="216" t="s">
        <v>147</v>
      </c>
    </row>
    <row r="106" spans="2:65" s="1" customFormat="1" ht="22.5" customHeight="1">
      <c r="B106" s="41"/>
      <c r="C106" s="193" t="s">
        <v>205</v>
      </c>
      <c r="D106" s="193" t="s">
        <v>149</v>
      </c>
      <c r="E106" s="194" t="s">
        <v>1171</v>
      </c>
      <c r="F106" s="195" t="s">
        <v>1172</v>
      </c>
      <c r="G106" s="196" t="s">
        <v>191</v>
      </c>
      <c r="H106" s="197">
        <v>110.5</v>
      </c>
      <c r="I106" s="198"/>
      <c r="J106" s="199">
        <f>ROUND(I106*H106,2)</f>
        <v>0</v>
      </c>
      <c r="K106" s="195" t="s">
        <v>1138</v>
      </c>
      <c r="L106" s="61"/>
      <c r="M106" s="200" t="s">
        <v>22</v>
      </c>
      <c r="N106" s="201" t="s">
        <v>46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154</v>
      </c>
      <c r="AT106" s="24" t="s">
        <v>149</v>
      </c>
      <c r="AU106" s="24" t="s">
        <v>84</v>
      </c>
      <c r="AY106" s="24" t="s">
        <v>147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24</v>
      </c>
      <c r="BK106" s="204">
        <f>ROUND(I106*H106,2)</f>
        <v>0</v>
      </c>
      <c r="BL106" s="24" t="s">
        <v>154</v>
      </c>
      <c r="BM106" s="24" t="s">
        <v>1173</v>
      </c>
    </row>
    <row r="107" spans="2:51" s="11" customFormat="1" ht="13.5">
      <c r="B107" s="205"/>
      <c r="C107" s="206"/>
      <c r="D107" s="217" t="s">
        <v>156</v>
      </c>
      <c r="E107" s="218" t="s">
        <v>22</v>
      </c>
      <c r="F107" s="219" t="s">
        <v>1174</v>
      </c>
      <c r="G107" s="206"/>
      <c r="H107" s="220">
        <v>110.5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156</v>
      </c>
      <c r="AU107" s="216" t="s">
        <v>84</v>
      </c>
      <c r="AV107" s="11" t="s">
        <v>84</v>
      </c>
      <c r="AW107" s="11" t="s">
        <v>39</v>
      </c>
      <c r="AX107" s="11" t="s">
        <v>24</v>
      </c>
      <c r="AY107" s="216" t="s">
        <v>147</v>
      </c>
    </row>
    <row r="108" spans="2:63" s="10" customFormat="1" ht="29.85" customHeight="1">
      <c r="B108" s="176"/>
      <c r="C108" s="177"/>
      <c r="D108" s="190" t="s">
        <v>74</v>
      </c>
      <c r="E108" s="191" t="s">
        <v>154</v>
      </c>
      <c r="F108" s="191" t="s">
        <v>1046</v>
      </c>
      <c r="G108" s="177"/>
      <c r="H108" s="177"/>
      <c r="I108" s="180"/>
      <c r="J108" s="192">
        <f>BK108</f>
        <v>0</v>
      </c>
      <c r="K108" s="177"/>
      <c r="L108" s="182"/>
      <c r="M108" s="183"/>
      <c r="N108" s="184"/>
      <c r="O108" s="184"/>
      <c r="P108" s="185">
        <f>SUM(P109:P114)</f>
        <v>0</v>
      </c>
      <c r="Q108" s="184"/>
      <c r="R108" s="185">
        <f>SUM(R109:R114)</f>
        <v>0</v>
      </c>
      <c r="S108" s="184"/>
      <c r="T108" s="186">
        <f>SUM(T109:T114)</f>
        <v>0</v>
      </c>
      <c r="AR108" s="187" t="s">
        <v>24</v>
      </c>
      <c r="AT108" s="188" t="s">
        <v>74</v>
      </c>
      <c r="AU108" s="188" t="s">
        <v>24</v>
      </c>
      <c r="AY108" s="187" t="s">
        <v>147</v>
      </c>
      <c r="BK108" s="189">
        <f>SUM(BK109:BK114)</f>
        <v>0</v>
      </c>
    </row>
    <row r="109" spans="2:65" s="1" customFormat="1" ht="22.5" customHeight="1">
      <c r="B109" s="41"/>
      <c r="C109" s="193" t="s">
        <v>210</v>
      </c>
      <c r="D109" s="193" t="s">
        <v>149</v>
      </c>
      <c r="E109" s="194" t="s">
        <v>1047</v>
      </c>
      <c r="F109" s="195" t="s">
        <v>1175</v>
      </c>
      <c r="G109" s="196" t="s">
        <v>152</v>
      </c>
      <c r="H109" s="197">
        <v>76.8</v>
      </c>
      <c r="I109" s="198"/>
      <c r="J109" s="199">
        <f>ROUND(I109*H109,2)</f>
        <v>0</v>
      </c>
      <c r="K109" s="195" t="s">
        <v>1138</v>
      </c>
      <c r="L109" s="61"/>
      <c r="M109" s="200" t="s">
        <v>22</v>
      </c>
      <c r="N109" s="201" t="s">
        <v>46</v>
      </c>
      <c r="O109" s="42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24" t="s">
        <v>154</v>
      </c>
      <c r="AT109" s="24" t="s">
        <v>149</v>
      </c>
      <c r="AU109" s="24" t="s">
        <v>84</v>
      </c>
      <c r="AY109" s="24" t="s">
        <v>147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4" t="s">
        <v>24</v>
      </c>
      <c r="BK109" s="204">
        <f>ROUND(I109*H109,2)</f>
        <v>0</v>
      </c>
      <c r="BL109" s="24" t="s">
        <v>154</v>
      </c>
      <c r="BM109" s="24" t="s">
        <v>1176</v>
      </c>
    </row>
    <row r="110" spans="2:51" s="11" customFormat="1" ht="13.5">
      <c r="B110" s="205"/>
      <c r="C110" s="206"/>
      <c r="D110" s="207" t="s">
        <v>156</v>
      </c>
      <c r="E110" s="208" t="s">
        <v>22</v>
      </c>
      <c r="F110" s="209" t="s">
        <v>1177</v>
      </c>
      <c r="G110" s="206"/>
      <c r="H110" s="210">
        <v>76.8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156</v>
      </c>
      <c r="AU110" s="216" t="s">
        <v>84</v>
      </c>
      <c r="AV110" s="11" t="s">
        <v>84</v>
      </c>
      <c r="AW110" s="11" t="s">
        <v>39</v>
      </c>
      <c r="AX110" s="11" t="s">
        <v>24</v>
      </c>
      <c r="AY110" s="216" t="s">
        <v>147</v>
      </c>
    </row>
    <row r="111" spans="2:65" s="1" customFormat="1" ht="22.5" customHeight="1">
      <c r="B111" s="41"/>
      <c r="C111" s="193" t="s">
        <v>214</v>
      </c>
      <c r="D111" s="193" t="s">
        <v>149</v>
      </c>
      <c r="E111" s="194" t="s">
        <v>1178</v>
      </c>
      <c r="F111" s="195" t="s">
        <v>1179</v>
      </c>
      <c r="G111" s="196" t="s">
        <v>152</v>
      </c>
      <c r="H111" s="197">
        <v>4.8</v>
      </c>
      <c r="I111" s="198"/>
      <c r="J111" s="199">
        <f>ROUND(I111*H111,2)</f>
        <v>0</v>
      </c>
      <c r="K111" s="195" t="s">
        <v>22</v>
      </c>
      <c r="L111" s="61"/>
      <c r="M111" s="200" t="s">
        <v>22</v>
      </c>
      <c r="N111" s="201" t="s">
        <v>46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4" t="s">
        <v>154</v>
      </c>
      <c r="AT111" s="24" t="s">
        <v>149</v>
      </c>
      <c r="AU111" s="24" t="s">
        <v>84</v>
      </c>
      <c r="AY111" s="24" t="s">
        <v>147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4" t="s">
        <v>24</v>
      </c>
      <c r="BK111" s="204">
        <f>ROUND(I111*H111,2)</f>
        <v>0</v>
      </c>
      <c r="BL111" s="24" t="s">
        <v>154</v>
      </c>
      <c r="BM111" s="24" t="s">
        <v>1180</v>
      </c>
    </row>
    <row r="112" spans="2:51" s="11" customFormat="1" ht="13.5">
      <c r="B112" s="205"/>
      <c r="C112" s="206"/>
      <c r="D112" s="207" t="s">
        <v>156</v>
      </c>
      <c r="E112" s="208" t="s">
        <v>22</v>
      </c>
      <c r="F112" s="209" t="s">
        <v>1181</v>
      </c>
      <c r="G112" s="206"/>
      <c r="H112" s="210">
        <v>4.8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156</v>
      </c>
      <c r="AU112" s="216" t="s">
        <v>84</v>
      </c>
      <c r="AV112" s="11" t="s">
        <v>84</v>
      </c>
      <c r="AW112" s="11" t="s">
        <v>39</v>
      </c>
      <c r="AX112" s="11" t="s">
        <v>24</v>
      </c>
      <c r="AY112" s="216" t="s">
        <v>147</v>
      </c>
    </row>
    <row r="113" spans="2:65" s="1" customFormat="1" ht="22.5" customHeight="1">
      <c r="B113" s="41"/>
      <c r="C113" s="193" t="s">
        <v>222</v>
      </c>
      <c r="D113" s="193" t="s">
        <v>149</v>
      </c>
      <c r="E113" s="194" t="s">
        <v>1182</v>
      </c>
      <c r="F113" s="195" t="s">
        <v>1183</v>
      </c>
      <c r="G113" s="196" t="s">
        <v>152</v>
      </c>
      <c r="H113" s="197">
        <v>3.75</v>
      </c>
      <c r="I113" s="198"/>
      <c r="J113" s="199">
        <f>ROUND(I113*H113,2)</f>
        <v>0</v>
      </c>
      <c r="K113" s="195" t="s">
        <v>1138</v>
      </c>
      <c r="L113" s="61"/>
      <c r="M113" s="200" t="s">
        <v>22</v>
      </c>
      <c r="N113" s="201" t="s">
        <v>46</v>
      </c>
      <c r="O113" s="42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154</v>
      </c>
      <c r="AT113" s="24" t="s">
        <v>149</v>
      </c>
      <c r="AU113" s="24" t="s">
        <v>84</v>
      </c>
      <c r="AY113" s="24" t="s">
        <v>147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24</v>
      </c>
      <c r="BK113" s="204">
        <f>ROUND(I113*H113,2)</f>
        <v>0</v>
      </c>
      <c r="BL113" s="24" t="s">
        <v>154</v>
      </c>
      <c r="BM113" s="24" t="s">
        <v>1184</v>
      </c>
    </row>
    <row r="114" spans="2:51" s="11" customFormat="1" ht="13.5">
      <c r="B114" s="205"/>
      <c r="C114" s="206"/>
      <c r="D114" s="217" t="s">
        <v>156</v>
      </c>
      <c r="E114" s="218" t="s">
        <v>22</v>
      </c>
      <c r="F114" s="219" t="s">
        <v>1185</v>
      </c>
      <c r="G114" s="206"/>
      <c r="H114" s="220">
        <v>3.75</v>
      </c>
      <c r="I114" s="211"/>
      <c r="J114" s="206"/>
      <c r="K114" s="206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156</v>
      </c>
      <c r="AU114" s="216" t="s">
        <v>84</v>
      </c>
      <c r="AV114" s="11" t="s">
        <v>84</v>
      </c>
      <c r="AW114" s="11" t="s">
        <v>39</v>
      </c>
      <c r="AX114" s="11" t="s">
        <v>24</v>
      </c>
      <c r="AY114" s="216" t="s">
        <v>147</v>
      </c>
    </row>
    <row r="115" spans="2:63" s="10" customFormat="1" ht="29.85" customHeight="1">
      <c r="B115" s="176"/>
      <c r="C115" s="177"/>
      <c r="D115" s="190" t="s">
        <v>74</v>
      </c>
      <c r="E115" s="191" t="s">
        <v>188</v>
      </c>
      <c r="F115" s="191" t="s">
        <v>305</v>
      </c>
      <c r="G115" s="177"/>
      <c r="H115" s="177"/>
      <c r="I115" s="180"/>
      <c r="J115" s="192">
        <f>BK115</f>
        <v>0</v>
      </c>
      <c r="K115" s="177"/>
      <c r="L115" s="182"/>
      <c r="M115" s="183"/>
      <c r="N115" s="184"/>
      <c r="O115" s="184"/>
      <c r="P115" s="185">
        <f>SUM(P116:P133)</f>
        <v>0</v>
      </c>
      <c r="Q115" s="184"/>
      <c r="R115" s="185">
        <f>SUM(R116:R133)</f>
        <v>0.7139734</v>
      </c>
      <c r="S115" s="184"/>
      <c r="T115" s="186">
        <f>SUM(T116:T133)</f>
        <v>0</v>
      </c>
      <c r="AR115" s="187" t="s">
        <v>24</v>
      </c>
      <c r="AT115" s="188" t="s">
        <v>74</v>
      </c>
      <c r="AU115" s="188" t="s">
        <v>24</v>
      </c>
      <c r="AY115" s="187" t="s">
        <v>147</v>
      </c>
      <c r="BK115" s="189">
        <f>SUM(BK116:BK133)</f>
        <v>0</v>
      </c>
    </row>
    <row r="116" spans="2:65" s="1" customFormat="1" ht="31.5" customHeight="1">
      <c r="B116" s="41"/>
      <c r="C116" s="193" t="s">
        <v>10</v>
      </c>
      <c r="D116" s="193" t="s">
        <v>149</v>
      </c>
      <c r="E116" s="194" t="s">
        <v>1186</v>
      </c>
      <c r="F116" s="195" t="s">
        <v>1187</v>
      </c>
      <c r="G116" s="196" t="s">
        <v>253</v>
      </c>
      <c r="H116" s="197">
        <v>23.1</v>
      </c>
      <c r="I116" s="198"/>
      <c r="J116" s="199">
        <f>ROUND(I116*H116,2)</f>
        <v>0</v>
      </c>
      <c r="K116" s="195" t="s">
        <v>1138</v>
      </c>
      <c r="L116" s="61"/>
      <c r="M116" s="200" t="s">
        <v>22</v>
      </c>
      <c r="N116" s="201" t="s">
        <v>46</v>
      </c>
      <c r="O116" s="42"/>
      <c r="P116" s="202">
        <f>O116*H116</f>
        <v>0</v>
      </c>
      <c r="Q116" s="202">
        <v>1E-05</v>
      </c>
      <c r="R116" s="202">
        <f>Q116*H116</f>
        <v>0.00023100000000000003</v>
      </c>
      <c r="S116" s="202">
        <v>0</v>
      </c>
      <c r="T116" s="203">
        <f>S116*H116</f>
        <v>0</v>
      </c>
      <c r="AR116" s="24" t="s">
        <v>154</v>
      </c>
      <c r="AT116" s="24" t="s">
        <v>149</v>
      </c>
      <c r="AU116" s="24" t="s">
        <v>84</v>
      </c>
      <c r="AY116" s="24" t="s">
        <v>147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24</v>
      </c>
      <c r="BK116" s="204">
        <f>ROUND(I116*H116,2)</f>
        <v>0</v>
      </c>
      <c r="BL116" s="24" t="s">
        <v>154</v>
      </c>
      <c r="BM116" s="24" t="s">
        <v>1188</v>
      </c>
    </row>
    <row r="117" spans="2:51" s="11" customFormat="1" ht="13.5">
      <c r="B117" s="205"/>
      <c r="C117" s="206"/>
      <c r="D117" s="207" t="s">
        <v>156</v>
      </c>
      <c r="E117" s="208" t="s">
        <v>22</v>
      </c>
      <c r="F117" s="209" t="s">
        <v>1189</v>
      </c>
      <c r="G117" s="206"/>
      <c r="H117" s="210">
        <v>23.1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156</v>
      </c>
      <c r="AU117" s="216" t="s">
        <v>84</v>
      </c>
      <c r="AV117" s="11" t="s">
        <v>84</v>
      </c>
      <c r="AW117" s="11" t="s">
        <v>39</v>
      </c>
      <c r="AX117" s="11" t="s">
        <v>24</v>
      </c>
      <c r="AY117" s="216" t="s">
        <v>147</v>
      </c>
    </row>
    <row r="118" spans="2:65" s="1" customFormat="1" ht="22.5" customHeight="1">
      <c r="B118" s="41"/>
      <c r="C118" s="193" t="s">
        <v>233</v>
      </c>
      <c r="D118" s="193" t="s">
        <v>149</v>
      </c>
      <c r="E118" s="194" t="s">
        <v>1190</v>
      </c>
      <c r="F118" s="195" t="s">
        <v>1191</v>
      </c>
      <c r="G118" s="196" t="s">
        <v>253</v>
      </c>
      <c r="H118" s="197">
        <v>23.1</v>
      </c>
      <c r="I118" s="198"/>
      <c r="J118" s="199">
        <f>ROUND(I118*H118,2)</f>
        <v>0</v>
      </c>
      <c r="K118" s="195" t="s">
        <v>1138</v>
      </c>
      <c r="L118" s="61"/>
      <c r="M118" s="200" t="s">
        <v>22</v>
      </c>
      <c r="N118" s="201" t="s">
        <v>46</v>
      </c>
      <c r="O118" s="42"/>
      <c r="P118" s="202">
        <f>O118*H118</f>
        <v>0</v>
      </c>
      <c r="Q118" s="202">
        <v>0.00178</v>
      </c>
      <c r="R118" s="202">
        <f>Q118*H118</f>
        <v>0.041118</v>
      </c>
      <c r="S118" s="202">
        <v>0</v>
      </c>
      <c r="T118" s="203">
        <f>S118*H118</f>
        <v>0</v>
      </c>
      <c r="AR118" s="24" t="s">
        <v>154</v>
      </c>
      <c r="AT118" s="24" t="s">
        <v>149</v>
      </c>
      <c r="AU118" s="24" t="s">
        <v>84</v>
      </c>
      <c r="AY118" s="24" t="s">
        <v>147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24</v>
      </c>
      <c r="BK118" s="204">
        <f>ROUND(I118*H118,2)</f>
        <v>0</v>
      </c>
      <c r="BL118" s="24" t="s">
        <v>154</v>
      </c>
      <c r="BM118" s="24" t="s">
        <v>1192</v>
      </c>
    </row>
    <row r="119" spans="2:51" s="11" customFormat="1" ht="13.5">
      <c r="B119" s="205"/>
      <c r="C119" s="206"/>
      <c r="D119" s="207" t="s">
        <v>156</v>
      </c>
      <c r="E119" s="208" t="s">
        <v>22</v>
      </c>
      <c r="F119" s="209" t="s">
        <v>1189</v>
      </c>
      <c r="G119" s="206"/>
      <c r="H119" s="210">
        <v>23.1</v>
      </c>
      <c r="I119" s="211"/>
      <c r="J119" s="206"/>
      <c r="K119" s="206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156</v>
      </c>
      <c r="AU119" s="216" t="s">
        <v>84</v>
      </c>
      <c r="AV119" s="11" t="s">
        <v>84</v>
      </c>
      <c r="AW119" s="11" t="s">
        <v>39</v>
      </c>
      <c r="AX119" s="11" t="s">
        <v>24</v>
      </c>
      <c r="AY119" s="216" t="s">
        <v>147</v>
      </c>
    </row>
    <row r="120" spans="2:65" s="1" customFormat="1" ht="31.5" customHeight="1">
      <c r="B120" s="41"/>
      <c r="C120" s="193" t="s">
        <v>238</v>
      </c>
      <c r="D120" s="193" t="s">
        <v>149</v>
      </c>
      <c r="E120" s="194" t="s">
        <v>1193</v>
      </c>
      <c r="F120" s="195" t="s">
        <v>1194</v>
      </c>
      <c r="G120" s="196" t="s">
        <v>253</v>
      </c>
      <c r="H120" s="197">
        <v>45.76</v>
      </c>
      <c r="I120" s="198"/>
      <c r="J120" s="199">
        <f>ROUND(I120*H120,2)</f>
        <v>0</v>
      </c>
      <c r="K120" s="195" t="s">
        <v>1138</v>
      </c>
      <c r="L120" s="61"/>
      <c r="M120" s="200" t="s">
        <v>22</v>
      </c>
      <c r="N120" s="201" t="s">
        <v>46</v>
      </c>
      <c r="O120" s="42"/>
      <c r="P120" s="202">
        <f>O120*H120</f>
        <v>0</v>
      </c>
      <c r="Q120" s="202">
        <v>1E-05</v>
      </c>
      <c r="R120" s="202">
        <f>Q120*H120</f>
        <v>0.0004576</v>
      </c>
      <c r="S120" s="202">
        <v>0</v>
      </c>
      <c r="T120" s="203">
        <f>S120*H120</f>
        <v>0</v>
      </c>
      <c r="AR120" s="24" t="s">
        <v>154</v>
      </c>
      <c r="AT120" s="24" t="s">
        <v>149</v>
      </c>
      <c r="AU120" s="24" t="s">
        <v>84</v>
      </c>
      <c r="AY120" s="24" t="s">
        <v>147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24</v>
      </c>
      <c r="BK120" s="204">
        <f>ROUND(I120*H120,2)</f>
        <v>0</v>
      </c>
      <c r="BL120" s="24" t="s">
        <v>154</v>
      </c>
      <c r="BM120" s="24" t="s">
        <v>1195</v>
      </c>
    </row>
    <row r="121" spans="2:51" s="11" customFormat="1" ht="13.5">
      <c r="B121" s="205"/>
      <c r="C121" s="206"/>
      <c r="D121" s="207" t="s">
        <v>156</v>
      </c>
      <c r="E121" s="208" t="s">
        <v>22</v>
      </c>
      <c r="F121" s="209" t="s">
        <v>1196</v>
      </c>
      <c r="G121" s="206"/>
      <c r="H121" s="210">
        <v>45.76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156</v>
      </c>
      <c r="AU121" s="216" t="s">
        <v>84</v>
      </c>
      <c r="AV121" s="11" t="s">
        <v>84</v>
      </c>
      <c r="AW121" s="11" t="s">
        <v>39</v>
      </c>
      <c r="AX121" s="11" t="s">
        <v>24</v>
      </c>
      <c r="AY121" s="216" t="s">
        <v>147</v>
      </c>
    </row>
    <row r="122" spans="2:65" s="1" customFormat="1" ht="22.5" customHeight="1">
      <c r="B122" s="41"/>
      <c r="C122" s="193" t="s">
        <v>244</v>
      </c>
      <c r="D122" s="193" t="s">
        <v>149</v>
      </c>
      <c r="E122" s="194" t="s">
        <v>1197</v>
      </c>
      <c r="F122" s="195" t="s">
        <v>1198</v>
      </c>
      <c r="G122" s="196" t="s">
        <v>253</v>
      </c>
      <c r="H122" s="197">
        <v>45.76</v>
      </c>
      <c r="I122" s="198"/>
      <c r="J122" s="199">
        <f>ROUND(I122*H122,2)</f>
        <v>0</v>
      </c>
      <c r="K122" s="195" t="s">
        <v>1138</v>
      </c>
      <c r="L122" s="61"/>
      <c r="M122" s="200" t="s">
        <v>22</v>
      </c>
      <c r="N122" s="201" t="s">
        <v>46</v>
      </c>
      <c r="O122" s="42"/>
      <c r="P122" s="202">
        <f>O122*H122</f>
        <v>0</v>
      </c>
      <c r="Q122" s="202">
        <v>0.00268</v>
      </c>
      <c r="R122" s="202">
        <f>Q122*H122</f>
        <v>0.1226368</v>
      </c>
      <c r="S122" s="202">
        <v>0</v>
      </c>
      <c r="T122" s="203">
        <f>S122*H122</f>
        <v>0</v>
      </c>
      <c r="AR122" s="24" t="s">
        <v>154</v>
      </c>
      <c r="AT122" s="24" t="s">
        <v>149</v>
      </c>
      <c r="AU122" s="24" t="s">
        <v>84</v>
      </c>
      <c r="AY122" s="24" t="s">
        <v>147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24</v>
      </c>
      <c r="BK122" s="204">
        <f>ROUND(I122*H122,2)</f>
        <v>0</v>
      </c>
      <c r="BL122" s="24" t="s">
        <v>154</v>
      </c>
      <c r="BM122" s="24" t="s">
        <v>1199</v>
      </c>
    </row>
    <row r="123" spans="2:51" s="11" customFormat="1" ht="13.5">
      <c r="B123" s="205"/>
      <c r="C123" s="206"/>
      <c r="D123" s="207" t="s">
        <v>156</v>
      </c>
      <c r="E123" s="208" t="s">
        <v>22</v>
      </c>
      <c r="F123" s="209" t="s">
        <v>1196</v>
      </c>
      <c r="G123" s="206"/>
      <c r="H123" s="210">
        <v>45.76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156</v>
      </c>
      <c r="AU123" s="216" t="s">
        <v>84</v>
      </c>
      <c r="AV123" s="11" t="s">
        <v>84</v>
      </c>
      <c r="AW123" s="11" t="s">
        <v>39</v>
      </c>
      <c r="AX123" s="11" t="s">
        <v>24</v>
      </c>
      <c r="AY123" s="216" t="s">
        <v>147</v>
      </c>
    </row>
    <row r="124" spans="2:65" s="1" customFormat="1" ht="22.5" customHeight="1">
      <c r="B124" s="41"/>
      <c r="C124" s="193" t="s">
        <v>250</v>
      </c>
      <c r="D124" s="193" t="s">
        <v>149</v>
      </c>
      <c r="E124" s="194" t="s">
        <v>1200</v>
      </c>
      <c r="F124" s="195" t="s">
        <v>1201</v>
      </c>
      <c r="G124" s="196" t="s">
        <v>260</v>
      </c>
      <c r="H124" s="197">
        <v>1</v>
      </c>
      <c r="I124" s="198"/>
      <c r="J124" s="199">
        <f aca="true" t="shared" si="0" ref="J124:J131">ROUND(I124*H124,2)</f>
        <v>0</v>
      </c>
      <c r="K124" s="195" t="s">
        <v>1138</v>
      </c>
      <c r="L124" s="61"/>
      <c r="M124" s="200" t="s">
        <v>22</v>
      </c>
      <c r="N124" s="201" t="s">
        <v>46</v>
      </c>
      <c r="O124" s="42"/>
      <c r="P124" s="202">
        <f aca="true" t="shared" si="1" ref="P124:P131">O124*H124</f>
        <v>0</v>
      </c>
      <c r="Q124" s="202">
        <v>0.06877</v>
      </c>
      <c r="R124" s="202">
        <f aca="true" t="shared" si="2" ref="R124:R131">Q124*H124</f>
        <v>0.06877</v>
      </c>
      <c r="S124" s="202">
        <v>0</v>
      </c>
      <c r="T124" s="203">
        <f aca="true" t="shared" si="3" ref="T124:T131">S124*H124</f>
        <v>0</v>
      </c>
      <c r="AR124" s="24" t="s">
        <v>154</v>
      </c>
      <c r="AT124" s="24" t="s">
        <v>149</v>
      </c>
      <c r="AU124" s="24" t="s">
        <v>84</v>
      </c>
      <c r="AY124" s="24" t="s">
        <v>147</v>
      </c>
      <c r="BE124" s="204">
        <f aca="true" t="shared" si="4" ref="BE124:BE131">IF(N124="základní",J124,0)</f>
        <v>0</v>
      </c>
      <c r="BF124" s="204">
        <f aca="true" t="shared" si="5" ref="BF124:BF131">IF(N124="snížená",J124,0)</f>
        <v>0</v>
      </c>
      <c r="BG124" s="204">
        <f aca="true" t="shared" si="6" ref="BG124:BG131">IF(N124="zákl. přenesená",J124,0)</f>
        <v>0</v>
      </c>
      <c r="BH124" s="204">
        <f aca="true" t="shared" si="7" ref="BH124:BH131">IF(N124="sníž. přenesená",J124,0)</f>
        <v>0</v>
      </c>
      <c r="BI124" s="204">
        <f aca="true" t="shared" si="8" ref="BI124:BI131">IF(N124="nulová",J124,0)</f>
        <v>0</v>
      </c>
      <c r="BJ124" s="24" t="s">
        <v>24</v>
      </c>
      <c r="BK124" s="204">
        <f aca="true" t="shared" si="9" ref="BK124:BK131">ROUND(I124*H124,2)</f>
        <v>0</v>
      </c>
      <c r="BL124" s="24" t="s">
        <v>154</v>
      </c>
      <c r="BM124" s="24" t="s">
        <v>1202</v>
      </c>
    </row>
    <row r="125" spans="2:65" s="1" customFormat="1" ht="22.5" customHeight="1">
      <c r="B125" s="41"/>
      <c r="C125" s="193" t="s">
        <v>256</v>
      </c>
      <c r="D125" s="193" t="s">
        <v>149</v>
      </c>
      <c r="E125" s="194" t="s">
        <v>1203</v>
      </c>
      <c r="F125" s="195" t="s">
        <v>1204</v>
      </c>
      <c r="G125" s="196" t="s">
        <v>260</v>
      </c>
      <c r="H125" s="197">
        <v>2</v>
      </c>
      <c r="I125" s="198"/>
      <c r="J125" s="199">
        <f t="shared" si="0"/>
        <v>0</v>
      </c>
      <c r="K125" s="195" t="s">
        <v>1138</v>
      </c>
      <c r="L125" s="61"/>
      <c r="M125" s="200" t="s">
        <v>22</v>
      </c>
      <c r="N125" s="201" t="s">
        <v>46</v>
      </c>
      <c r="O125" s="42"/>
      <c r="P125" s="202">
        <f t="shared" si="1"/>
        <v>0</v>
      </c>
      <c r="Q125" s="202">
        <v>0.06947</v>
      </c>
      <c r="R125" s="202">
        <f t="shared" si="2"/>
        <v>0.13894</v>
      </c>
      <c r="S125" s="202">
        <v>0</v>
      </c>
      <c r="T125" s="203">
        <f t="shared" si="3"/>
        <v>0</v>
      </c>
      <c r="AR125" s="24" t="s">
        <v>154</v>
      </c>
      <c r="AT125" s="24" t="s">
        <v>149</v>
      </c>
      <c r="AU125" s="24" t="s">
        <v>84</v>
      </c>
      <c r="AY125" s="24" t="s">
        <v>147</v>
      </c>
      <c r="BE125" s="204">
        <f t="shared" si="4"/>
        <v>0</v>
      </c>
      <c r="BF125" s="204">
        <f t="shared" si="5"/>
        <v>0</v>
      </c>
      <c r="BG125" s="204">
        <f t="shared" si="6"/>
        <v>0</v>
      </c>
      <c r="BH125" s="204">
        <f t="shared" si="7"/>
        <v>0</v>
      </c>
      <c r="BI125" s="204">
        <f t="shared" si="8"/>
        <v>0</v>
      </c>
      <c r="BJ125" s="24" t="s">
        <v>24</v>
      </c>
      <c r="BK125" s="204">
        <f t="shared" si="9"/>
        <v>0</v>
      </c>
      <c r="BL125" s="24" t="s">
        <v>154</v>
      </c>
      <c r="BM125" s="24" t="s">
        <v>1205</v>
      </c>
    </row>
    <row r="126" spans="2:65" s="1" customFormat="1" ht="31.5" customHeight="1">
      <c r="B126" s="41"/>
      <c r="C126" s="193" t="s">
        <v>9</v>
      </c>
      <c r="D126" s="193" t="s">
        <v>149</v>
      </c>
      <c r="E126" s="194" t="s">
        <v>1206</v>
      </c>
      <c r="F126" s="195" t="s">
        <v>1207</v>
      </c>
      <c r="G126" s="196" t="s">
        <v>260</v>
      </c>
      <c r="H126" s="197">
        <v>3</v>
      </c>
      <c r="I126" s="198"/>
      <c r="J126" s="199">
        <f t="shared" si="0"/>
        <v>0</v>
      </c>
      <c r="K126" s="195" t="s">
        <v>1138</v>
      </c>
      <c r="L126" s="61"/>
      <c r="M126" s="200" t="s">
        <v>22</v>
      </c>
      <c r="N126" s="201" t="s">
        <v>46</v>
      </c>
      <c r="O126" s="42"/>
      <c r="P126" s="202">
        <f t="shared" si="1"/>
        <v>0</v>
      </c>
      <c r="Q126" s="202">
        <v>0.01136</v>
      </c>
      <c r="R126" s="202">
        <f t="shared" si="2"/>
        <v>0.03408</v>
      </c>
      <c r="S126" s="202">
        <v>0</v>
      </c>
      <c r="T126" s="203">
        <f t="shared" si="3"/>
        <v>0</v>
      </c>
      <c r="AR126" s="24" t="s">
        <v>154</v>
      </c>
      <c r="AT126" s="24" t="s">
        <v>149</v>
      </c>
      <c r="AU126" s="24" t="s">
        <v>84</v>
      </c>
      <c r="AY126" s="24" t="s">
        <v>147</v>
      </c>
      <c r="BE126" s="204">
        <f t="shared" si="4"/>
        <v>0</v>
      </c>
      <c r="BF126" s="204">
        <f t="shared" si="5"/>
        <v>0</v>
      </c>
      <c r="BG126" s="204">
        <f t="shared" si="6"/>
        <v>0</v>
      </c>
      <c r="BH126" s="204">
        <f t="shared" si="7"/>
        <v>0</v>
      </c>
      <c r="BI126" s="204">
        <f t="shared" si="8"/>
        <v>0</v>
      </c>
      <c r="BJ126" s="24" t="s">
        <v>24</v>
      </c>
      <c r="BK126" s="204">
        <f t="shared" si="9"/>
        <v>0</v>
      </c>
      <c r="BL126" s="24" t="s">
        <v>154</v>
      </c>
      <c r="BM126" s="24" t="s">
        <v>1208</v>
      </c>
    </row>
    <row r="127" spans="2:65" s="1" customFormat="1" ht="22.5" customHeight="1">
      <c r="B127" s="41"/>
      <c r="C127" s="193" t="s">
        <v>269</v>
      </c>
      <c r="D127" s="193" t="s">
        <v>149</v>
      </c>
      <c r="E127" s="194" t="s">
        <v>1209</v>
      </c>
      <c r="F127" s="195" t="s">
        <v>1210</v>
      </c>
      <c r="G127" s="196" t="s">
        <v>260</v>
      </c>
      <c r="H127" s="197">
        <v>3</v>
      </c>
      <c r="I127" s="198"/>
      <c r="J127" s="199">
        <f t="shared" si="0"/>
        <v>0</v>
      </c>
      <c r="K127" s="195" t="s">
        <v>1138</v>
      </c>
      <c r="L127" s="61"/>
      <c r="M127" s="200" t="s">
        <v>22</v>
      </c>
      <c r="N127" s="201" t="s">
        <v>46</v>
      </c>
      <c r="O127" s="42"/>
      <c r="P127" s="202">
        <f t="shared" si="1"/>
        <v>0</v>
      </c>
      <c r="Q127" s="202">
        <v>0.00622</v>
      </c>
      <c r="R127" s="202">
        <f t="shared" si="2"/>
        <v>0.01866</v>
      </c>
      <c r="S127" s="202">
        <v>0</v>
      </c>
      <c r="T127" s="203">
        <f t="shared" si="3"/>
        <v>0</v>
      </c>
      <c r="AR127" s="24" t="s">
        <v>154</v>
      </c>
      <c r="AT127" s="24" t="s">
        <v>149</v>
      </c>
      <c r="AU127" s="24" t="s">
        <v>84</v>
      </c>
      <c r="AY127" s="24" t="s">
        <v>147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24" t="s">
        <v>24</v>
      </c>
      <c r="BK127" s="204">
        <f t="shared" si="9"/>
        <v>0</v>
      </c>
      <c r="BL127" s="24" t="s">
        <v>154</v>
      </c>
      <c r="BM127" s="24" t="s">
        <v>1211</v>
      </c>
    </row>
    <row r="128" spans="2:65" s="1" customFormat="1" ht="22.5" customHeight="1">
      <c r="B128" s="41"/>
      <c r="C128" s="193" t="s">
        <v>278</v>
      </c>
      <c r="D128" s="193" t="s">
        <v>149</v>
      </c>
      <c r="E128" s="194" t="s">
        <v>1212</v>
      </c>
      <c r="F128" s="195" t="s">
        <v>1213</v>
      </c>
      <c r="G128" s="196" t="s">
        <v>260</v>
      </c>
      <c r="H128" s="197">
        <v>3</v>
      </c>
      <c r="I128" s="198"/>
      <c r="J128" s="199">
        <f t="shared" si="0"/>
        <v>0</v>
      </c>
      <c r="K128" s="195" t="s">
        <v>1138</v>
      </c>
      <c r="L128" s="61"/>
      <c r="M128" s="200" t="s">
        <v>22</v>
      </c>
      <c r="N128" s="201" t="s">
        <v>46</v>
      </c>
      <c r="O128" s="42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AR128" s="24" t="s">
        <v>154</v>
      </c>
      <c r="AT128" s="24" t="s">
        <v>149</v>
      </c>
      <c r="AU128" s="24" t="s">
        <v>84</v>
      </c>
      <c r="AY128" s="24" t="s">
        <v>147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24" t="s">
        <v>24</v>
      </c>
      <c r="BK128" s="204">
        <f t="shared" si="9"/>
        <v>0</v>
      </c>
      <c r="BL128" s="24" t="s">
        <v>154</v>
      </c>
      <c r="BM128" s="24" t="s">
        <v>1214</v>
      </c>
    </row>
    <row r="129" spans="2:65" s="1" customFormat="1" ht="31.5" customHeight="1">
      <c r="B129" s="41"/>
      <c r="C129" s="193" t="s">
        <v>283</v>
      </c>
      <c r="D129" s="193" t="s">
        <v>149</v>
      </c>
      <c r="E129" s="194" t="s">
        <v>1215</v>
      </c>
      <c r="F129" s="195" t="s">
        <v>1216</v>
      </c>
      <c r="G129" s="196" t="s">
        <v>260</v>
      </c>
      <c r="H129" s="197">
        <v>3</v>
      </c>
      <c r="I129" s="198"/>
      <c r="J129" s="199">
        <f t="shared" si="0"/>
        <v>0</v>
      </c>
      <c r="K129" s="195" t="s">
        <v>1138</v>
      </c>
      <c r="L129" s="61"/>
      <c r="M129" s="200" t="s">
        <v>22</v>
      </c>
      <c r="N129" s="201" t="s">
        <v>46</v>
      </c>
      <c r="O129" s="42"/>
      <c r="P129" s="202">
        <f t="shared" si="1"/>
        <v>0</v>
      </c>
      <c r="Q129" s="202">
        <v>0.03636</v>
      </c>
      <c r="R129" s="202">
        <f t="shared" si="2"/>
        <v>0.10908000000000001</v>
      </c>
      <c r="S129" s="202">
        <v>0</v>
      </c>
      <c r="T129" s="203">
        <f t="shared" si="3"/>
        <v>0</v>
      </c>
      <c r="AR129" s="24" t="s">
        <v>154</v>
      </c>
      <c r="AT129" s="24" t="s">
        <v>149</v>
      </c>
      <c r="AU129" s="24" t="s">
        <v>84</v>
      </c>
      <c r="AY129" s="24" t="s">
        <v>147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24" t="s">
        <v>24</v>
      </c>
      <c r="BK129" s="204">
        <f t="shared" si="9"/>
        <v>0</v>
      </c>
      <c r="BL129" s="24" t="s">
        <v>154</v>
      </c>
      <c r="BM129" s="24" t="s">
        <v>1217</v>
      </c>
    </row>
    <row r="130" spans="2:65" s="1" customFormat="1" ht="22.5" customHeight="1">
      <c r="B130" s="41"/>
      <c r="C130" s="193" t="s">
        <v>290</v>
      </c>
      <c r="D130" s="193" t="s">
        <v>149</v>
      </c>
      <c r="E130" s="194" t="s">
        <v>1218</v>
      </c>
      <c r="F130" s="195" t="s">
        <v>1219</v>
      </c>
      <c r="G130" s="196" t="s">
        <v>260</v>
      </c>
      <c r="H130" s="197">
        <v>5</v>
      </c>
      <c r="I130" s="198"/>
      <c r="J130" s="199">
        <f t="shared" si="0"/>
        <v>0</v>
      </c>
      <c r="K130" s="195" t="s">
        <v>1138</v>
      </c>
      <c r="L130" s="61"/>
      <c r="M130" s="200" t="s">
        <v>22</v>
      </c>
      <c r="N130" s="201" t="s">
        <v>46</v>
      </c>
      <c r="O130" s="4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AR130" s="24" t="s">
        <v>154</v>
      </c>
      <c r="AT130" s="24" t="s">
        <v>149</v>
      </c>
      <c r="AU130" s="24" t="s">
        <v>84</v>
      </c>
      <c r="AY130" s="24" t="s">
        <v>147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24" t="s">
        <v>24</v>
      </c>
      <c r="BK130" s="204">
        <f t="shared" si="9"/>
        <v>0</v>
      </c>
      <c r="BL130" s="24" t="s">
        <v>154</v>
      </c>
      <c r="BM130" s="24" t="s">
        <v>1220</v>
      </c>
    </row>
    <row r="131" spans="2:65" s="1" customFormat="1" ht="22.5" customHeight="1">
      <c r="B131" s="41"/>
      <c r="C131" s="243" t="s">
        <v>306</v>
      </c>
      <c r="D131" s="243" t="s">
        <v>257</v>
      </c>
      <c r="E131" s="244" t="s">
        <v>1221</v>
      </c>
      <c r="F131" s="245" t="s">
        <v>1222</v>
      </c>
      <c r="G131" s="246" t="s">
        <v>191</v>
      </c>
      <c r="H131" s="247">
        <v>96</v>
      </c>
      <c r="I131" s="248"/>
      <c r="J131" s="249">
        <f t="shared" si="0"/>
        <v>0</v>
      </c>
      <c r="K131" s="245" t="s">
        <v>1138</v>
      </c>
      <c r="L131" s="250"/>
      <c r="M131" s="251" t="s">
        <v>22</v>
      </c>
      <c r="N131" s="252" t="s">
        <v>46</v>
      </c>
      <c r="O131" s="42"/>
      <c r="P131" s="202">
        <f t="shared" si="1"/>
        <v>0</v>
      </c>
      <c r="Q131" s="202">
        <v>0.0014</v>
      </c>
      <c r="R131" s="202">
        <f t="shared" si="2"/>
        <v>0.1344</v>
      </c>
      <c r="S131" s="202">
        <v>0</v>
      </c>
      <c r="T131" s="203">
        <f t="shared" si="3"/>
        <v>0</v>
      </c>
      <c r="AR131" s="24" t="s">
        <v>188</v>
      </c>
      <c r="AT131" s="24" t="s">
        <v>257</v>
      </c>
      <c r="AU131" s="24" t="s">
        <v>84</v>
      </c>
      <c r="AY131" s="24" t="s">
        <v>147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24" t="s">
        <v>24</v>
      </c>
      <c r="BK131" s="204">
        <f t="shared" si="9"/>
        <v>0</v>
      </c>
      <c r="BL131" s="24" t="s">
        <v>154</v>
      </c>
      <c r="BM131" s="24" t="s">
        <v>1223</v>
      </c>
    </row>
    <row r="132" spans="2:51" s="11" customFormat="1" ht="13.5">
      <c r="B132" s="205"/>
      <c r="C132" s="206"/>
      <c r="D132" s="207" t="s">
        <v>156</v>
      </c>
      <c r="E132" s="208" t="s">
        <v>22</v>
      </c>
      <c r="F132" s="209" t="s">
        <v>1224</v>
      </c>
      <c r="G132" s="206"/>
      <c r="H132" s="210">
        <v>96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156</v>
      </c>
      <c r="AU132" s="216" t="s">
        <v>84</v>
      </c>
      <c r="AV132" s="11" t="s">
        <v>84</v>
      </c>
      <c r="AW132" s="11" t="s">
        <v>39</v>
      </c>
      <c r="AX132" s="11" t="s">
        <v>24</v>
      </c>
      <c r="AY132" s="216" t="s">
        <v>147</v>
      </c>
    </row>
    <row r="133" spans="2:65" s="1" customFormat="1" ht="22.5" customHeight="1">
      <c r="B133" s="41"/>
      <c r="C133" s="243" t="s">
        <v>312</v>
      </c>
      <c r="D133" s="243" t="s">
        <v>257</v>
      </c>
      <c r="E133" s="244" t="s">
        <v>1225</v>
      </c>
      <c r="F133" s="245" t="s">
        <v>1226</v>
      </c>
      <c r="G133" s="246" t="s">
        <v>253</v>
      </c>
      <c r="H133" s="247">
        <v>40</v>
      </c>
      <c r="I133" s="248"/>
      <c r="J133" s="249">
        <f>ROUND(I133*H133,2)</f>
        <v>0</v>
      </c>
      <c r="K133" s="245" t="s">
        <v>1138</v>
      </c>
      <c r="L133" s="250"/>
      <c r="M133" s="251" t="s">
        <v>22</v>
      </c>
      <c r="N133" s="252" t="s">
        <v>46</v>
      </c>
      <c r="O133" s="42"/>
      <c r="P133" s="202">
        <f>O133*H133</f>
        <v>0</v>
      </c>
      <c r="Q133" s="202">
        <v>0.00114</v>
      </c>
      <c r="R133" s="202">
        <f>Q133*H133</f>
        <v>0.0456</v>
      </c>
      <c r="S133" s="202">
        <v>0</v>
      </c>
      <c r="T133" s="203">
        <f>S133*H133</f>
        <v>0</v>
      </c>
      <c r="AR133" s="24" t="s">
        <v>188</v>
      </c>
      <c r="AT133" s="24" t="s">
        <v>257</v>
      </c>
      <c r="AU133" s="24" t="s">
        <v>84</v>
      </c>
      <c r="AY133" s="24" t="s">
        <v>147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24</v>
      </c>
      <c r="BK133" s="204">
        <f>ROUND(I133*H133,2)</f>
        <v>0</v>
      </c>
      <c r="BL133" s="24" t="s">
        <v>154</v>
      </c>
      <c r="BM133" s="24" t="s">
        <v>1227</v>
      </c>
    </row>
    <row r="134" spans="2:63" s="10" customFormat="1" ht="29.85" customHeight="1">
      <c r="B134" s="176"/>
      <c r="C134" s="177"/>
      <c r="D134" s="190" t="s">
        <v>74</v>
      </c>
      <c r="E134" s="191" t="s">
        <v>1228</v>
      </c>
      <c r="F134" s="191" t="s">
        <v>1229</v>
      </c>
      <c r="G134" s="177"/>
      <c r="H134" s="177"/>
      <c r="I134" s="180"/>
      <c r="J134" s="192">
        <f>BK134</f>
        <v>0</v>
      </c>
      <c r="K134" s="177"/>
      <c r="L134" s="182"/>
      <c r="M134" s="183"/>
      <c r="N134" s="184"/>
      <c r="O134" s="184"/>
      <c r="P134" s="185">
        <f>P135</f>
        <v>0</v>
      </c>
      <c r="Q134" s="184"/>
      <c r="R134" s="185">
        <f>R135</f>
        <v>0</v>
      </c>
      <c r="S134" s="184"/>
      <c r="T134" s="186">
        <f>T135</f>
        <v>0</v>
      </c>
      <c r="AR134" s="187" t="s">
        <v>24</v>
      </c>
      <c r="AT134" s="188" t="s">
        <v>74</v>
      </c>
      <c r="AU134" s="188" t="s">
        <v>24</v>
      </c>
      <c r="AY134" s="187" t="s">
        <v>147</v>
      </c>
      <c r="BK134" s="189">
        <f>BK135</f>
        <v>0</v>
      </c>
    </row>
    <row r="135" spans="2:65" s="1" customFormat="1" ht="22.5" customHeight="1">
      <c r="B135" s="41"/>
      <c r="C135" s="193" t="s">
        <v>297</v>
      </c>
      <c r="D135" s="193" t="s">
        <v>149</v>
      </c>
      <c r="E135" s="194" t="s">
        <v>1120</v>
      </c>
      <c r="F135" s="195" t="s">
        <v>1230</v>
      </c>
      <c r="G135" s="196" t="s">
        <v>180</v>
      </c>
      <c r="H135" s="197">
        <v>0.753</v>
      </c>
      <c r="I135" s="198"/>
      <c r="J135" s="199">
        <f>ROUND(I135*H135,2)</f>
        <v>0</v>
      </c>
      <c r="K135" s="195" t="s">
        <v>1138</v>
      </c>
      <c r="L135" s="61"/>
      <c r="M135" s="200" t="s">
        <v>22</v>
      </c>
      <c r="N135" s="201" t="s">
        <v>46</v>
      </c>
      <c r="O135" s="42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4" t="s">
        <v>154</v>
      </c>
      <c r="AT135" s="24" t="s">
        <v>149</v>
      </c>
      <c r="AU135" s="24" t="s">
        <v>84</v>
      </c>
      <c r="AY135" s="24" t="s">
        <v>147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24</v>
      </c>
      <c r="BK135" s="204">
        <f>ROUND(I135*H135,2)</f>
        <v>0</v>
      </c>
      <c r="BL135" s="24" t="s">
        <v>154</v>
      </c>
      <c r="BM135" s="24" t="s">
        <v>1231</v>
      </c>
    </row>
    <row r="136" spans="2:63" s="10" customFormat="1" ht="37.35" customHeight="1">
      <c r="B136" s="176"/>
      <c r="C136" s="177"/>
      <c r="D136" s="178" t="s">
        <v>74</v>
      </c>
      <c r="E136" s="179" t="s">
        <v>396</v>
      </c>
      <c r="F136" s="179" t="s">
        <v>397</v>
      </c>
      <c r="G136" s="177"/>
      <c r="H136" s="177"/>
      <c r="I136" s="180"/>
      <c r="J136" s="181">
        <f>BK136</f>
        <v>0</v>
      </c>
      <c r="K136" s="177"/>
      <c r="L136" s="182"/>
      <c r="M136" s="183"/>
      <c r="N136" s="184"/>
      <c r="O136" s="184"/>
      <c r="P136" s="185">
        <f>P137</f>
        <v>0</v>
      </c>
      <c r="Q136" s="184"/>
      <c r="R136" s="185">
        <f>R137</f>
        <v>0.0075</v>
      </c>
      <c r="S136" s="184"/>
      <c r="T136" s="186">
        <f>T137</f>
        <v>0</v>
      </c>
      <c r="AR136" s="187" t="s">
        <v>84</v>
      </c>
      <c r="AT136" s="188" t="s">
        <v>74</v>
      </c>
      <c r="AU136" s="188" t="s">
        <v>75</v>
      </c>
      <c r="AY136" s="187" t="s">
        <v>147</v>
      </c>
      <c r="BK136" s="189">
        <f>BK137</f>
        <v>0</v>
      </c>
    </row>
    <row r="137" spans="2:63" s="10" customFormat="1" ht="19.9" customHeight="1">
      <c r="B137" s="176"/>
      <c r="C137" s="177"/>
      <c r="D137" s="190" t="s">
        <v>74</v>
      </c>
      <c r="E137" s="191" t="s">
        <v>1232</v>
      </c>
      <c r="F137" s="191" t="s">
        <v>1233</v>
      </c>
      <c r="G137" s="177"/>
      <c r="H137" s="177"/>
      <c r="I137" s="180"/>
      <c r="J137" s="192">
        <f>BK137</f>
        <v>0</v>
      </c>
      <c r="K137" s="177"/>
      <c r="L137" s="182"/>
      <c r="M137" s="183"/>
      <c r="N137" s="184"/>
      <c r="O137" s="184"/>
      <c r="P137" s="185">
        <f>P138</f>
        <v>0</v>
      </c>
      <c r="Q137" s="184"/>
      <c r="R137" s="185">
        <f>R138</f>
        <v>0.0075</v>
      </c>
      <c r="S137" s="184"/>
      <c r="T137" s="186">
        <f>T138</f>
        <v>0</v>
      </c>
      <c r="AR137" s="187" t="s">
        <v>84</v>
      </c>
      <c r="AT137" s="188" t="s">
        <v>74</v>
      </c>
      <c r="AU137" s="188" t="s">
        <v>24</v>
      </c>
      <c r="AY137" s="187" t="s">
        <v>147</v>
      </c>
      <c r="BK137" s="189">
        <f>BK138</f>
        <v>0</v>
      </c>
    </row>
    <row r="138" spans="2:65" s="1" customFormat="1" ht="22.5" customHeight="1">
      <c r="B138" s="41"/>
      <c r="C138" s="193" t="s">
        <v>301</v>
      </c>
      <c r="D138" s="193" t="s">
        <v>149</v>
      </c>
      <c r="E138" s="194" t="s">
        <v>1234</v>
      </c>
      <c r="F138" s="195" t="s">
        <v>1235</v>
      </c>
      <c r="G138" s="196" t="s">
        <v>260</v>
      </c>
      <c r="H138" s="197">
        <v>5</v>
      </c>
      <c r="I138" s="198"/>
      <c r="J138" s="199">
        <f>ROUND(I138*H138,2)</f>
        <v>0</v>
      </c>
      <c r="K138" s="195" t="s">
        <v>1138</v>
      </c>
      <c r="L138" s="61"/>
      <c r="M138" s="200" t="s">
        <v>22</v>
      </c>
      <c r="N138" s="274" t="s">
        <v>46</v>
      </c>
      <c r="O138" s="271"/>
      <c r="P138" s="272">
        <f>O138*H138</f>
        <v>0</v>
      </c>
      <c r="Q138" s="272">
        <v>0.0015</v>
      </c>
      <c r="R138" s="272">
        <f>Q138*H138</f>
        <v>0.0075</v>
      </c>
      <c r="S138" s="272">
        <v>0</v>
      </c>
      <c r="T138" s="273">
        <f>S138*H138</f>
        <v>0</v>
      </c>
      <c r="AR138" s="24" t="s">
        <v>233</v>
      </c>
      <c r="AT138" s="24" t="s">
        <v>149</v>
      </c>
      <c r="AU138" s="24" t="s">
        <v>84</v>
      </c>
      <c r="AY138" s="24" t="s">
        <v>147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24</v>
      </c>
      <c r="BK138" s="204">
        <f>ROUND(I138*H138,2)</f>
        <v>0</v>
      </c>
      <c r="BL138" s="24" t="s">
        <v>233</v>
      </c>
      <c r="BM138" s="24" t="s">
        <v>1236</v>
      </c>
    </row>
    <row r="139" spans="2:12" s="1" customFormat="1" ht="6.95" customHeight="1">
      <c r="B139" s="56"/>
      <c r="C139" s="57"/>
      <c r="D139" s="57"/>
      <c r="E139" s="57"/>
      <c r="F139" s="57"/>
      <c r="G139" s="57"/>
      <c r="H139" s="57"/>
      <c r="I139" s="139"/>
      <c r="J139" s="57"/>
      <c r="K139" s="57"/>
      <c r="L139" s="61"/>
    </row>
  </sheetData>
  <sheetProtection password="CC35" sheet="1" objects="1" scenarios="1" formatCells="0" formatColumns="0" formatRows="0" sort="0" autoFilter="0"/>
  <autoFilter ref="C82:K13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100</v>
      </c>
      <c r="G1" s="398" t="s">
        <v>101</v>
      </c>
      <c r="H1" s="398"/>
      <c r="I1" s="115"/>
      <c r="J1" s="114" t="s">
        <v>102</v>
      </c>
      <c r="K1" s="113" t="s">
        <v>103</v>
      </c>
      <c r="L1" s="114" t="s">
        <v>104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84</v>
      </c>
    </row>
    <row r="4" spans="2:46" ht="36.95" customHeight="1">
      <c r="B4" s="28"/>
      <c r="C4" s="29"/>
      <c r="D4" s="30" t="s">
        <v>105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Modernizace provozu Dykových školek,Křtiny ,II.etapa</v>
      </c>
      <c r="F7" s="392"/>
      <c r="G7" s="392"/>
      <c r="H7" s="392"/>
      <c r="I7" s="117"/>
      <c r="J7" s="29"/>
      <c r="K7" s="31"/>
    </row>
    <row r="8" spans="2:11" s="1" customFormat="1" ht="13.5">
      <c r="B8" s="41"/>
      <c r="C8" s="42"/>
      <c r="D8" s="37" t="s">
        <v>106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3" t="s">
        <v>1237</v>
      </c>
      <c r="F9" s="394"/>
      <c r="G9" s="394"/>
      <c r="H9" s="394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9" t="s">
        <v>27</v>
      </c>
      <c r="J12" s="120" t="str">
        <f>'Rekapitulace stavby'!AN8</f>
        <v>17. 1. 2017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19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9" t="s">
        <v>34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35</v>
      </c>
      <c r="E17" s="42"/>
      <c r="F17" s="42"/>
      <c r="G17" s="42"/>
      <c r="H17" s="42"/>
      <c r="I17" s="119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37</v>
      </c>
      <c r="E20" s="42"/>
      <c r="F20" s="42"/>
      <c r="G20" s="42"/>
      <c r="H20" s="42"/>
      <c r="I20" s="119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9" t="s">
        <v>34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0" t="s">
        <v>22</v>
      </c>
      <c r="F24" s="360"/>
      <c r="G24" s="360"/>
      <c r="H24" s="36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41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29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0">
        <f>ROUND(SUM(BE81:BE92),2)</f>
        <v>0</v>
      </c>
      <c r="G30" s="42"/>
      <c r="H30" s="42"/>
      <c r="I30" s="131">
        <v>0.21</v>
      </c>
      <c r="J30" s="130">
        <f>ROUND(ROUND((SUM(BE81:BE92)),2)*I30,2)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0">
        <f>ROUND(SUM(BF81:BF92),2)</f>
        <v>0</v>
      </c>
      <c r="G31" s="42"/>
      <c r="H31" s="42"/>
      <c r="I31" s="131">
        <v>0.15</v>
      </c>
      <c r="J31" s="130">
        <f>ROUND(ROUND((SUM(BF81:BF92)),2)*I31,2)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0">
        <f>ROUND(SUM(BG81:BG92),2)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0">
        <f>ROUND(SUM(BH81:BH92),2)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0">
        <f>ROUND(SUM(BI81:BI92),2)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51</v>
      </c>
      <c r="E36" s="79"/>
      <c r="F36" s="79"/>
      <c r="G36" s="134" t="s">
        <v>52</v>
      </c>
      <c r="H36" s="135" t="s">
        <v>53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108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Modernizace provozu Dykových školek,Křtiny ,II.etapa</v>
      </c>
      <c r="F45" s="392"/>
      <c r="G45" s="392"/>
      <c r="H45" s="392"/>
      <c r="I45" s="118"/>
      <c r="J45" s="42"/>
      <c r="K45" s="45"/>
    </row>
    <row r="46" spans="2:11" s="1" customFormat="1" ht="14.45" customHeight="1">
      <c r="B46" s="41"/>
      <c r="C46" s="37" t="s">
        <v>106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3" t="str">
        <f>E9</f>
        <v>SO 05-6 - Ostatní a vedlejší rozpočtové náklady</v>
      </c>
      <c r="F47" s="394"/>
      <c r="G47" s="394"/>
      <c r="H47" s="394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Křtiny</v>
      </c>
      <c r="G49" s="42"/>
      <c r="H49" s="42"/>
      <c r="I49" s="119" t="s">
        <v>27</v>
      </c>
      <c r="J49" s="120" t="str">
        <f>IF(J12="","",J12)</f>
        <v>17. 1. 2017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>Mendelova univerzita Brno</v>
      </c>
      <c r="G51" s="42"/>
      <c r="H51" s="42"/>
      <c r="I51" s="119" t="s">
        <v>37</v>
      </c>
      <c r="J51" s="35" t="str">
        <f>E21</f>
        <v>Zahrada Olomouc</v>
      </c>
      <c r="K51" s="45"/>
    </row>
    <row r="52" spans="2:11" s="1" customFormat="1" ht="14.45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109</v>
      </c>
      <c r="D54" s="132"/>
      <c r="E54" s="132"/>
      <c r="F54" s="132"/>
      <c r="G54" s="132"/>
      <c r="H54" s="132"/>
      <c r="I54" s="145"/>
      <c r="J54" s="146" t="s">
        <v>110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111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112</v>
      </c>
    </row>
    <row r="57" spans="2:11" s="7" customFormat="1" ht="24.95" customHeight="1">
      <c r="B57" s="149"/>
      <c r="C57" s="150"/>
      <c r="D57" s="151" t="s">
        <v>1238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11" s="7" customFormat="1" ht="24.95" customHeight="1">
      <c r="B58" s="149"/>
      <c r="C58" s="150"/>
      <c r="D58" s="151" t="s">
        <v>1239</v>
      </c>
      <c r="E58" s="152"/>
      <c r="F58" s="152"/>
      <c r="G58" s="152"/>
      <c r="H58" s="152"/>
      <c r="I58" s="153"/>
      <c r="J58" s="154">
        <f>J84</f>
        <v>0</v>
      </c>
      <c r="K58" s="155"/>
    </row>
    <row r="59" spans="2:11" s="8" customFormat="1" ht="19.9" customHeight="1">
      <c r="B59" s="156"/>
      <c r="C59" s="157"/>
      <c r="D59" s="158" t="s">
        <v>1240</v>
      </c>
      <c r="E59" s="159"/>
      <c r="F59" s="159"/>
      <c r="G59" s="159"/>
      <c r="H59" s="159"/>
      <c r="I59" s="160"/>
      <c r="J59" s="161">
        <f>J85</f>
        <v>0</v>
      </c>
      <c r="K59" s="162"/>
    </row>
    <row r="60" spans="2:11" s="8" customFormat="1" ht="19.9" customHeight="1">
      <c r="B60" s="156"/>
      <c r="C60" s="157"/>
      <c r="D60" s="158" t="s">
        <v>1241</v>
      </c>
      <c r="E60" s="159"/>
      <c r="F60" s="159"/>
      <c r="G60" s="159"/>
      <c r="H60" s="159"/>
      <c r="I60" s="160"/>
      <c r="J60" s="161">
        <f>J89</f>
        <v>0</v>
      </c>
      <c r="K60" s="162"/>
    </row>
    <row r="61" spans="2:11" s="8" customFormat="1" ht="19.9" customHeight="1">
      <c r="B61" s="156"/>
      <c r="C61" s="157"/>
      <c r="D61" s="158" t="s">
        <v>1242</v>
      </c>
      <c r="E61" s="159"/>
      <c r="F61" s="159"/>
      <c r="G61" s="159"/>
      <c r="H61" s="159"/>
      <c r="I61" s="160"/>
      <c r="J61" s="161">
        <f>J91</f>
        <v>0</v>
      </c>
      <c r="K61" s="162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11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12" s="1" customFormat="1" ht="36.95" customHeight="1">
      <c r="B68" s="41"/>
      <c r="C68" s="62" t="s">
        <v>131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22.5" customHeight="1">
      <c r="B71" s="41"/>
      <c r="C71" s="63"/>
      <c r="D71" s="63"/>
      <c r="E71" s="395" t="str">
        <f>E7</f>
        <v>Modernizace provozu Dykových školek,Křtiny ,II.etapa</v>
      </c>
      <c r="F71" s="396"/>
      <c r="G71" s="396"/>
      <c r="H71" s="396"/>
      <c r="I71" s="163"/>
      <c r="J71" s="63"/>
      <c r="K71" s="63"/>
      <c r="L71" s="61"/>
    </row>
    <row r="72" spans="2:12" s="1" customFormat="1" ht="14.45" customHeight="1">
      <c r="B72" s="41"/>
      <c r="C72" s="65" t="s">
        <v>106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23.25" customHeight="1">
      <c r="B73" s="41"/>
      <c r="C73" s="63"/>
      <c r="D73" s="63"/>
      <c r="E73" s="371" t="str">
        <f>E9</f>
        <v>SO 05-6 - Ostatní a vedlejší rozpočtové náklady</v>
      </c>
      <c r="F73" s="397"/>
      <c r="G73" s="397"/>
      <c r="H73" s="397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8" customHeight="1">
      <c r="B75" s="41"/>
      <c r="C75" s="65" t="s">
        <v>25</v>
      </c>
      <c r="D75" s="63"/>
      <c r="E75" s="63"/>
      <c r="F75" s="164" t="str">
        <f>F12</f>
        <v>Křtiny</v>
      </c>
      <c r="G75" s="63"/>
      <c r="H75" s="63"/>
      <c r="I75" s="165" t="s">
        <v>27</v>
      </c>
      <c r="J75" s="73" t="str">
        <f>IF(J12="","",J12)</f>
        <v>17. 1. 2017</v>
      </c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3.5">
      <c r="B77" s="41"/>
      <c r="C77" s="65" t="s">
        <v>31</v>
      </c>
      <c r="D77" s="63"/>
      <c r="E77" s="63"/>
      <c r="F77" s="164" t="str">
        <f>E15</f>
        <v>Mendelova univerzita Brno</v>
      </c>
      <c r="G77" s="63"/>
      <c r="H77" s="63"/>
      <c r="I77" s="165" t="s">
        <v>37</v>
      </c>
      <c r="J77" s="164" t="str">
        <f>E21</f>
        <v>Zahrada Olomouc</v>
      </c>
      <c r="K77" s="63"/>
      <c r="L77" s="61"/>
    </row>
    <row r="78" spans="2:12" s="1" customFormat="1" ht="14.45" customHeight="1">
      <c r="B78" s="41"/>
      <c r="C78" s="65" t="s">
        <v>35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132</v>
      </c>
      <c r="D80" s="168" t="s">
        <v>60</v>
      </c>
      <c r="E80" s="168" t="s">
        <v>56</v>
      </c>
      <c r="F80" s="168" t="s">
        <v>133</v>
      </c>
      <c r="G80" s="168" t="s">
        <v>134</v>
      </c>
      <c r="H80" s="168" t="s">
        <v>135</v>
      </c>
      <c r="I80" s="169" t="s">
        <v>136</v>
      </c>
      <c r="J80" s="168" t="s">
        <v>110</v>
      </c>
      <c r="K80" s="170" t="s">
        <v>137</v>
      </c>
      <c r="L80" s="171"/>
      <c r="M80" s="81" t="s">
        <v>138</v>
      </c>
      <c r="N80" s="82" t="s">
        <v>45</v>
      </c>
      <c r="O80" s="82" t="s">
        <v>139</v>
      </c>
      <c r="P80" s="82" t="s">
        <v>140</v>
      </c>
      <c r="Q80" s="82" t="s">
        <v>141</v>
      </c>
      <c r="R80" s="82" t="s">
        <v>142</v>
      </c>
      <c r="S80" s="82" t="s">
        <v>143</v>
      </c>
      <c r="T80" s="83" t="s">
        <v>144</v>
      </c>
    </row>
    <row r="81" spans="2:63" s="1" customFormat="1" ht="29.25" customHeight="1">
      <c r="B81" s="41"/>
      <c r="C81" s="87" t="s">
        <v>111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P82+P84</f>
        <v>0</v>
      </c>
      <c r="Q81" s="85"/>
      <c r="R81" s="173">
        <f>R82+R84</f>
        <v>0</v>
      </c>
      <c r="S81" s="85"/>
      <c r="T81" s="174">
        <f>T82+T84</f>
        <v>0</v>
      </c>
      <c r="AT81" s="24" t="s">
        <v>74</v>
      </c>
      <c r="AU81" s="24" t="s">
        <v>112</v>
      </c>
      <c r="BK81" s="175">
        <f>BK82+BK84</f>
        <v>0</v>
      </c>
    </row>
    <row r="82" spans="2:63" s="10" customFormat="1" ht="37.35" customHeight="1">
      <c r="B82" s="176"/>
      <c r="C82" s="177"/>
      <c r="D82" s="190" t="s">
        <v>74</v>
      </c>
      <c r="E82" s="268" t="s">
        <v>1243</v>
      </c>
      <c r="F82" s="268" t="s">
        <v>1244</v>
      </c>
      <c r="G82" s="177"/>
      <c r="H82" s="177"/>
      <c r="I82" s="180"/>
      <c r="J82" s="269">
        <f>BK82</f>
        <v>0</v>
      </c>
      <c r="K82" s="177"/>
      <c r="L82" s="182"/>
      <c r="M82" s="183"/>
      <c r="N82" s="184"/>
      <c r="O82" s="184"/>
      <c r="P82" s="185">
        <f>P83</f>
        <v>0</v>
      </c>
      <c r="Q82" s="184"/>
      <c r="R82" s="185">
        <f>R83</f>
        <v>0</v>
      </c>
      <c r="S82" s="184"/>
      <c r="T82" s="186">
        <f>T83</f>
        <v>0</v>
      </c>
      <c r="AR82" s="187" t="s">
        <v>154</v>
      </c>
      <c r="AT82" s="188" t="s">
        <v>74</v>
      </c>
      <c r="AU82" s="188" t="s">
        <v>75</v>
      </c>
      <c r="AY82" s="187" t="s">
        <v>147</v>
      </c>
      <c r="BK82" s="189">
        <f>BK83</f>
        <v>0</v>
      </c>
    </row>
    <row r="83" spans="2:65" s="1" customFormat="1" ht="22.5" customHeight="1">
      <c r="B83" s="41"/>
      <c r="C83" s="243" t="s">
        <v>24</v>
      </c>
      <c r="D83" s="243" t="s">
        <v>257</v>
      </c>
      <c r="E83" s="244" t="s">
        <v>1245</v>
      </c>
      <c r="F83" s="245" t="s">
        <v>1246</v>
      </c>
      <c r="G83" s="246" t="s">
        <v>286</v>
      </c>
      <c r="H83" s="247">
        <v>1</v>
      </c>
      <c r="I83" s="248"/>
      <c r="J83" s="249">
        <f>ROUND(I83*H83,2)</f>
        <v>0</v>
      </c>
      <c r="K83" s="245" t="s">
        <v>22</v>
      </c>
      <c r="L83" s="250"/>
      <c r="M83" s="251" t="s">
        <v>22</v>
      </c>
      <c r="N83" s="252" t="s">
        <v>46</v>
      </c>
      <c r="O83" s="42"/>
      <c r="P83" s="202">
        <f>O83*H83</f>
        <v>0</v>
      </c>
      <c r="Q83" s="202">
        <v>0</v>
      </c>
      <c r="R83" s="202">
        <f>Q83*H83</f>
        <v>0</v>
      </c>
      <c r="S83" s="202">
        <v>0</v>
      </c>
      <c r="T83" s="203">
        <f>S83*H83</f>
        <v>0</v>
      </c>
      <c r="AR83" s="24" t="s">
        <v>1247</v>
      </c>
      <c r="AT83" s="24" t="s">
        <v>257</v>
      </c>
      <c r="AU83" s="24" t="s">
        <v>24</v>
      </c>
      <c r="AY83" s="24" t="s">
        <v>147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4" t="s">
        <v>24</v>
      </c>
      <c r="BK83" s="204">
        <f>ROUND(I83*H83,2)</f>
        <v>0</v>
      </c>
      <c r="BL83" s="24" t="s">
        <v>1247</v>
      </c>
      <c r="BM83" s="24" t="s">
        <v>1248</v>
      </c>
    </row>
    <row r="84" spans="2:63" s="10" customFormat="1" ht="37.35" customHeight="1">
      <c r="B84" s="176"/>
      <c r="C84" s="177"/>
      <c r="D84" s="178" t="s">
        <v>74</v>
      </c>
      <c r="E84" s="179" t="s">
        <v>1249</v>
      </c>
      <c r="F84" s="179" t="s">
        <v>1250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P85+P89+P91</f>
        <v>0</v>
      </c>
      <c r="Q84" s="184"/>
      <c r="R84" s="185">
        <f>R85+R89+R91</f>
        <v>0</v>
      </c>
      <c r="S84" s="184"/>
      <c r="T84" s="186">
        <f>T85+T89+T91</f>
        <v>0</v>
      </c>
      <c r="AR84" s="187" t="s">
        <v>173</v>
      </c>
      <c r="AT84" s="188" t="s">
        <v>74</v>
      </c>
      <c r="AU84" s="188" t="s">
        <v>75</v>
      </c>
      <c r="AY84" s="187" t="s">
        <v>147</v>
      </c>
      <c r="BK84" s="189">
        <f>BK85+BK89+BK91</f>
        <v>0</v>
      </c>
    </row>
    <row r="85" spans="2:63" s="10" customFormat="1" ht="19.9" customHeight="1">
      <c r="B85" s="176"/>
      <c r="C85" s="177"/>
      <c r="D85" s="190" t="s">
        <v>74</v>
      </c>
      <c r="E85" s="191" t="s">
        <v>1251</v>
      </c>
      <c r="F85" s="191" t="s">
        <v>1252</v>
      </c>
      <c r="G85" s="177"/>
      <c r="H85" s="177"/>
      <c r="I85" s="180"/>
      <c r="J85" s="192">
        <f>BK85</f>
        <v>0</v>
      </c>
      <c r="K85" s="177"/>
      <c r="L85" s="182"/>
      <c r="M85" s="183"/>
      <c r="N85" s="184"/>
      <c r="O85" s="184"/>
      <c r="P85" s="185">
        <f>SUM(P86:P88)</f>
        <v>0</v>
      </c>
      <c r="Q85" s="184"/>
      <c r="R85" s="185">
        <f>SUM(R86:R88)</f>
        <v>0</v>
      </c>
      <c r="S85" s="184"/>
      <c r="T85" s="186">
        <f>SUM(T86:T88)</f>
        <v>0</v>
      </c>
      <c r="AR85" s="187" t="s">
        <v>173</v>
      </c>
      <c r="AT85" s="188" t="s">
        <v>74</v>
      </c>
      <c r="AU85" s="188" t="s">
        <v>24</v>
      </c>
      <c r="AY85" s="187" t="s">
        <v>147</v>
      </c>
      <c r="BK85" s="189">
        <f>SUM(BK86:BK88)</f>
        <v>0</v>
      </c>
    </row>
    <row r="86" spans="2:65" s="1" customFormat="1" ht="22.5" customHeight="1">
      <c r="B86" s="41"/>
      <c r="C86" s="193" t="s">
        <v>84</v>
      </c>
      <c r="D86" s="193" t="s">
        <v>149</v>
      </c>
      <c r="E86" s="194" t="s">
        <v>1253</v>
      </c>
      <c r="F86" s="195" t="s">
        <v>1254</v>
      </c>
      <c r="G86" s="196" t="s">
        <v>286</v>
      </c>
      <c r="H86" s="197">
        <v>1</v>
      </c>
      <c r="I86" s="198"/>
      <c r="J86" s="199">
        <f>ROUND(I86*H86,2)</f>
        <v>0</v>
      </c>
      <c r="K86" s="195" t="s">
        <v>153</v>
      </c>
      <c r="L86" s="61"/>
      <c r="M86" s="200" t="s">
        <v>22</v>
      </c>
      <c r="N86" s="201" t="s">
        <v>46</v>
      </c>
      <c r="O86" s="42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AR86" s="24" t="s">
        <v>1255</v>
      </c>
      <c r="AT86" s="24" t="s">
        <v>149</v>
      </c>
      <c r="AU86" s="24" t="s">
        <v>84</v>
      </c>
      <c r="AY86" s="24" t="s">
        <v>147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4" t="s">
        <v>24</v>
      </c>
      <c r="BK86" s="204">
        <f>ROUND(I86*H86,2)</f>
        <v>0</v>
      </c>
      <c r="BL86" s="24" t="s">
        <v>1255</v>
      </c>
      <c r="BM86" s="24" t="s">
        <v>1256</v>
      </c>
    </row>
    <row r="87" spans="2:65" s="1" customFormat="1" ht="22.5" customHeight="1">
      <c r="B87" s="41"/>
      <c r="C87" s="193" t="s">
        <v>162</v>
      </c>
      <c r="D87" s="193" t="s">
        <v>149</v>
      </c>
      <c r="E87" s="194" t="s">
        <v>1257</v>
      </c>
      <c r="F87" s="195" t="s">
        <v>1258</v>
      </c>
      <c r="G87" s="196" t="s">
        <v>286</v>
      </c>
      <c r="H87" s="197">
        <v>1</v>
      </c>
      <c r="I87" s="198"/>
      <c r="J87" s="199">
        <f>ROUND(I87*H87,2)</f>
        <v>0</v>
      </c>
      <c r="K87" s="195" t="s">
        <v>153</v>
      </c>
      <c r="L87" s="61"/>
      <c r="M87" s="200" t="s">
        <v>22</v>
      </c>
      <c r="N87" s="201" t="s">
        <v>46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4" t="s">
        <v>1255</v>
      </c>
      <c r="AT87" s="24" t="s">
        <v>149</v>
      </c>
      <c r="AU87" s="24" t="s">
        <v>84</v>
      </c>
      <c r="AY87" s="24" t="s">
        <v>147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24</v>
      </c>
      <c r="BK87" s="204">
        <f>ROUND(I87*H87,2)</f>
        <v>0</v>
      </c>
      <c r="BL87" s="24" t="s">
        <v>1255</v>
      </c>
      <c r="BM87" s="24" t="s">
        <v>1259</v>
      </c>
    </row>
    <row r="88" spans="2:65" s="1" customFormat="1" ht="31.5" customHeight="1">
      <c r="B88" s="41"/>
      <c r="C88" s="193" t="s">
        <v>154</v>
      </c>
      <c r="D88" s="193" t="s">
        <v>149</v>
      </c>
      <c r="E88" s="194" t="s">
        <v>1260</v>
      </c>
      <c r="F88" s="195" t="s">
        <v>1261</v>
      </c>
      <c r="G88" s="196" t="s">
        <v>286</v>
      </c>
      <c r="H88" s="197">
        <v>1</v>
      </c>
      <c r="I88" s="198"/>
      <c r="J88" s="199">
        <f>ROUND(I88*H88,2)</f>
        <v>0</v>
      </c>
      <c r="K88" s="195" t="s">
        <v>153</v>
      </c>
      <c r="L88" s="61"/>
      <c r="M88" s="200" t="s">
        <v>22</v>
      </c>
      <c r="N88" s="201" t="s">
        <v>46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4" t="s">
        <v>1255</v>
      </c>
      <c r="AT88" s="24" t="s">
        <v>149</v>
      </c>
      <c r="AU88" s="24" t="s">
        <v>84</v>
      </c>
      <c r="AY88" s="24" t="s">
        <v>147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4" t="s">
        <v>24</v>
      </c>
      <c r="BK88" s="204">
        <f>ROUND(I88*H88,2)</f>
        <v>0</v>
      </c>
      <c r="BL88" s="24" t="s">
        <v>1255</v>
      </c>
      <c r="BM88" s="24" t="s">
        <v>1262</v>
      </c>
    </row>
    <row r="89" spans="2:63" s="10" customFormat="1" ht="29.85" customHeight="1">
      <c r="B89" s="176"/>
      <c r="C89" s="177"/>
      <c r="D89" s="190" t="s">
        <v>74</v>
      </c>
      <c r="E89" s="191" t="s">
        <v>1263</v>
      </c>
      <c r="F89" s="191" t="s">
        <v>1264</v>
      </c>
      <c r="G89" s="177"/>
      <c r="H89" s="177"/>
      <c r="I89" s="180"/>
      <c r="J89" s="192">
        <f>BK89</f>
        <v>0</v>
      </c>
      <c r="K89" s="177"/>
      <c r="L89" s="182"/>
      <c r="M89" s="183"/>
      <c r="N89" s="184"/>
      <c r="O89" s="184"/>
      <c r="P89" s="185">
        <f>P90</f>
        <v>0</v>
      </c>
      <c r="Q89" s="184"/>
      <c r="R89" s="185">
        <f>R90</f>
        <v>0</v>
      </c>
      <c r="S89" s="184"/>
      <c r="T89" s="186">
        <f>T90</f>
        <v>0</v>
      </c>
      <c r="AR89" s="187" t="s">
        <v>173</v>
      </c>
      <c r="AT89" s="188" t="s">
        <v>74</v>
      </c>
      <c r="AU89" s="188" t="s">
        <v>24</v>
      </c>
      <c r="AY89" s="187" t="s">
        <v>147</v>
      </c>
      <c r="BK89" s="189">
        <f>BK90</f>
        <v>0</v>
      </c>
    </row>
    <row r="90" spans="2:65" s="1" customFormat="1" ht="31.5" customHeight="1">
      <c r="B90" s="41"/>
      <c r="C90" s="193" t="s">
        <v>173</v>
      </c>
      <c r="D90" s="193" t="s">
        <v>149</v>
      </c>
      <c r="E90" s="194" t="s">
        <v>1265</v>
      </c>
      <c r="F90" s="195" t="s">
        <v>1266</v>
      </c>
      <c r="G90" s="196" t="s">
        <v>286</v>
      </c>
      <c r="H90" s="197">
        <v>1</v>
      </c>
      <c r="I90" s="198"/>
      <c r="J90" s="199">
        <f>ROUND(I90*H90,2)</f>
        <v>0</v>
      </c>
      <c r="K90" s="195" t="s">
        <v>153</v>
      </c>
      <c r="L90" s="61"/>
      <c r="M90" s="200" t="s">
        <v>22</v>
      </c>
      <c r="N90" s="201" t="s">
        <v>46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4" t="s">
        <v>1255</v>
      </c>
      <c r="AT90" s="24" t="s">
        <v>149</v>
      </c>
      <c r="AU90" s="24" t="s">
        <v>84</v>
      </c>
      <c r="AY90" s="24" t="s">
        <v>147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24</v>
      </c>
      <c r="BK90" s="204">
        <f>ROUND(I90*H90,2)</f>
        <v>0</v>
      </c>
      <c r="BL90" s="24" t="s">
        <v>1255</v>
      </c>
      <c r="BM90" s="24" t="s">
        <v>1267</v>
      </c>
    </row>
    <row r="91" spans="2:63" s="10" customFormat="1" ht="29.85" customHeight="1">
      <c r="B91" s="176"/>
      <c r="C91" s="177"/>
      <c r="D91" s="190" t="s">
        <v>74</v>
      </c>
      <c r="E91" s="191" t="s">
        <v>1268</v>
      </c>
      <c r="F91" s="191" t="s">
        <v>1269</v>
      </c>
      <c r="G91" s="177"/>
      <c r="H91" s="177"/>
      <c r="I91" s="180"/>
      <c r="J91" s="192">
        <f>BK91</f>
        <v>0</v>
      </c>
      <c r="K91" s="177"/>
      <c r="L91" s="182"/>
      <c r="M91" s="183"/>
      <c r="N91" s="184"/>
      <c r="O91" s="184"/>
      <c r="P91" s="185">
        <f>P92</f>
        <v>0</v>
      </c>
      <c r="Q91" s="184"/>
      <c r="R91" s="185">
        <f>R92</f>
        <v>0</v>
      </c>
      <c r="S91" s="184"/>
      <c r="T91" s="186">
        <f>T92</f>
        <v>0</v>
      </c>
      <c r="AR91" s="187" t="s">
        <v>173</v>
      </c>
      <c r="AT91" s="188" t="s">
        <v>74</v>
      </c>
      <c r="AU91" s="188" t="s">
        <v>24</v>
      </c>
      <c r="AY91" s="187" t="s">
        <v>147</v>
      </c>
      <c r="BK91" s="189">
        <f>BK92</f>
        <v>0</v>
      </c>
    </row>
    <row r="92" spans="2:65" s="1" customFormat="1" ht="22.5" customHeight="1">
      <c r="B92" s="41"/>
      <c r="C92" s="193" t="s">
        <v>177</v>
      </c>
      <c r="D92" s="193" t="s">
        <v>149</v>
      </c>
      <c r="E92" s="194" t="s">
        <v>1270</v>
      </c>
      <c r="F92" s="195" t="s">
        <v>1271</v>
      </c>
      <c r="G92" s="196" t="s">
        <v>286</v>
      </c>
      <c r="H92" s="197">
        <v>1</v>
      </c>
      <c r="I92" s="198"/>
      <c r="J92" s="199">
        <f>ROUND(I92*H92,2)</f>
        <v>0</v>
      </c>
      <c r="K92" s="195" t="s">
        <v>153</v>
      </c>
      <c r="L92" s="61"/>
      <c r="M92" s="200" t="s">
        <v>22</v>
      </c>
      <c r="N92" s="274" t="s">
        <v>46</v>
      </c>
      <c r="O92" s="271"/>
      <c r="P92" s="272">
        <f>O92*H92</f>
        <v>0</v>
      </c>
      <c r="Q92" s="272">
        <v>0</v>
      </c>
      <c r="R92" s="272">
        <f>Q92*H92</f>
        <v>0</v>
      </c>
      <c r="S92" s="272">
        <v>0</v>
      </c>
      <c r="T92" s="273">
        <f>S92*H92</f>
        <v>0</v>
      </c>
      <c r="AR92" s="24" t="s">
        <v>1255</v>
      </c>
      <c r="AT92" s="24" t="s">
        <v>149</v>
      </c>
      <c r="AU92" s="24" t="s">
        <v>84</v>
      </c>
      <c r="AY92" s="24" t="s">
        <v>147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24</v>
      </c>
      <c r="BK92" s="204">
        <f>ROUND(I92*H92,2)</f>
        <v>0</v>
      </c>
      <c r="BL92" s="24" t="s">
        <v>1255</v>
      </c>
      <c r="BM92" s="24" t="s">
        <v>1272</v>
      </c>
    </row>
    <row r="93" spans="2:12" s="1" customFormat="1" ht="6.95" customHeight="1">
      <c r="B93" s="56"/>
      <c r="C93" s="57"/>
      <c r="D93" s="57"/>
      <c r="E93" s="57"/>
      <c r="F93" s="57"/>
      <c r="G93" s="57"/>
      <c r="H93" s="57"/>
      <c r="I93" s="139"/>
      <c r="J93" s="57"/>
      <c r="K93" s="57"/>
      <c r="L93" s="61"/>
    </row>
  </sheetData>
  <sheetProtection password="CC35" sheet="1" objects="1" scenarios="1" formatCells="0" formatColumns="0" formatRows="0" sort="0" autoFilter="0"/>
  <autoFilter ref="C80:K92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5" customWidth="1"/>
    <col min="2" max="2" width="1.66796875" style="275" customWidth="1"/>
    <col min="3" max="4" width="5" style="275" customWidth="1"/>
    <col min="5" max="5" width="11.66015625" style="275" customWidth="1"/>
    <col min="6" max="6" width="9.16015625" style="275" customWidth="1"/>
    <col min="7" max="7" width="5" style="275" customWidth="1"/>
    <col min="8" max="8" width="77.83203125" style="275" customWidth="1"/>
    <col min="9" max="10" width="20" style="275" customWidth="1"/>
    <col min="11" max="11" width="1.66796875" style="275" customWidth="1"/>
  </cols>
  <sheetData>
    <row r="1" ht="37.5" customHeight="1"/>
    <row r="2" spans="2:1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5" customFormat="1" ht="45" customHeight="1">
      <c r="B3" s="279"/>
      <c r="C3" s="402" t="s">
        <v>1273</v>
      </c>
      <c r="D3" s="402"/>
      <c r="E3" s="402"/>
      <c r="F3" s="402"/>
      <c r="G3" s="402"/>
      <c r="H3" s="402"/>
      <c r="I3" s="402"/>
      <c r="J3" s="402"/>
      <c r="K3" s="280"/>
    </row>
    <row r="4" spans="2:11" ht="25.5" customHeight="1">
      <c r="B4" s="281"/>
      <c r="C4" s="406" t="s">
        <v>1274</v>
      </c>
      <c r="D4" s="406"/>
      <c r="E4" s="406"/>
      <c r="F4" s="406"/>
      <c r="G4" s="406"/>
      <c r="H4" s="406"/>
      <c r="I4" s="406"/>
      <c r="J4" s="406"/>
      <c r="K4" s="282"/>
    </row>
    <row r="5" spans="2:11" ht="5.25" customHeight="1">
      <c r="B5" s="281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1"/>
      <c r="C6" s="405" t="s">
        <v>1275</v>
      </c>
      <c r="D6" s="405"/>
      <c r="E6" s="405"/>
      <c r="F6" s="405"/>
      <c r="G6" s="405"/>
      <c r="H6" s="405"/>
      <c r="I6" s="405"/>
      <c r="J6" s="405"/>
      <c r="K6" s="282"/>
    </row>
    <row r="7" spans="2:11" ht="15" customHeight="1">
      <c r="B7" s="285"/>
      <c r="C7" s="405" t="s">
        <v>1276</v>
      </c>
      <c r="D7" s="405"/>
      <c r="E7" s="405"/>
      <c r="F7" s="405"/>
      <c r="G7" s="405"/>
      <c r="H7" s="405"/>
      <c r="I7" s="405"/>
      <c r="J7" s="405"/>
      <c r="K7" s="282"/>
    </row>
    <row r="8" spans="2:1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ht="15" customHeight="1">
      <c r="B9" s="285"/>
      <c r="C9" s="405" t="s">
        <v>1277</v>
      </c>
      <c r="D9" s="405"/>
      <c r="E9" s="405"/>
      <c r="F9" s="405"/>
      <c r="G9" s="405"/>
      <c r="H9" s="405"/>
      <c r="I9" s="405"/>
      <c r="J9" s="405"/>
      <c r="K9" s="282"/>
    </row>
    <row r="10" spans="2:11" ht="15" customHeight="1">
      <c r="B10" s="285"/>
      <c r="C10" s="284"/>
      <c r="D10" s="405" t="s">
        <v>1278</v>
      </c>
      <c r="E10" s="405"/>
      <c r="F10" s="405"/>
      <c r="G10" s="405"/>
      <c r="H10" s="405"/>
      <c r="I10" s="405"/>
      <c r="J10" s="405"/>
      <c r="K10" s="282"/>
    </row>
    <row r="11" spans="2:11" ht="15" customHeight="1">
      <c r="B11" s="285"/>
      <c r="C11" s="286"/>
      <c r="D11" s="405" t="s">
        <v>1279</v>
      </c>
      <c r="E11" s="405"/>
      <c r="F11" s="405"/>
      <c r="G11" s="405"/>
      <c r="H11" s="405"/>
      <c r="I11" s="405"/>
      <c r="J11" s="405"/>
      <c r="K11" s="282"/>
    </row>
    <row r="12" spans="2:11" ht="12.75" customHeight="1">
      <c r="B12" s="285"/>
      <c r="C12" s="286"/>
      <c r="D12" s="286"/>
      <c r="E12" s="286"/>
      <c r="F12" s="286"/>
      <c r="G12" s="286"/>
      <c r="H12" s="286"/>
      <c r="I12" s="286"/>
      <c r="J12" s="286"/>
      <c r="K12" s="282"/>
    </row>
    <row r="13" spans="2:11" ht="15" customHeight="1">
      <c r="B13" s="285"/>
      <c r="C13" s="286"/>
      <c r="D13" s="405" t="s">
        <v>1280</v>
      </c>
      <c r="E13" s="405"/>
      <c r="F13" s="405"/>
      <c r="G13" s="405"/>
      <c r="H13" s="405"/>
      <c r="I13" s="405"/>
      <c r="J13" s="405"/>
      <c r="K13" s="282"/>
    </row>
    <row r="14" spans="2:11" ht="15" customHeight="1">
      <c r="B14" s="285"/>
      <c r="C14" s="286"/>
      <c r="D14" s="405" t="s">
        <v>1281</v>
      </c>
      <c r="E14" s="405"/>
      <c r="F14" s="405"/>
      <c r="G14" s="405"/>
      <c r="H14" s="405"/>
      <c r="I14" s="405"/>
      <c r="J14" s="405"/>
      <c r="K14" s="282"/>
    </row>
    <row r="15" spans="2:11" ht="15" customHeight="1">
      <c r="B15" s="285"/>
      <c r="C15" s="286"/>
      <c r="D15" s="405" t="s">
        <v>1282</v>
      </c>
      <c r="E15" s="405"/>
      <c r="F15" s="405"/>
      <c r="G15" s="405"/>
      <c r="H15" s="405"/>
      <c r="I15" s="405"/>
      <c r="J15" s="405"/>
      <c r="K15" s="282"/>
    </row>
    <row r="16" spans="2:11" ht="15" customHeight="1">
      <c r="B16" s="285"/>
      <c r="C16" s="286"/>
      <c r="D16" s="286"/>
      <c r="E16" s="287" t="s">
        <v>82</v>
      </c>
      <c r="F16" s="405" t="s">
        <v>1283</v>
      </c>
      <c r="G16" s="405"/>
      <c r="H16" s="405"/>
      <c r="I16" s="405"/>
      <c r="J16" s="405"/>
      <c r="K16" s="282"/>
    </row>
    <row r="17" spans="2:11" ht="15" customHeight="1">
      <c r="B17" s="285"/>
      <c r="C17" s="286"/>
      <c r="D17" s="286"/>
      <c r="E17" s="287" t="s">
        <v>1284</v>
      </c>
      <c r="F17" s="405" t="s">
        <v>1285</v>
      </c>
      <c r="G17" s="405"/>
      <c r="H17" s="405"/>
      <c r="I17" s="405"/>
      <c r="J17" s="405"/>
      <c r="K17" s="282"/>
    </row>
    <row r="18" spans="2:11" ht="15" customHeight="1">
      <c r="B18" s="285"/>
      <c r="C18" s="286"/>
      <c r="D18" s="286"/>
      <c r="E18" s="287" t="s">
        <v>1286</v>
      </c>
      <c r="F18" s="405" t="s">
        <v>1287</v>
      </c>
      <c r="G18" s="405"/>
      <c r="H18" s="405"/>
      <c r="I18" s="405"/>
      <c r="J18" s="405"/>
      <c r="K18" s="282"/>
    </row>
    <row r="19" spans="2:11" ht="15" customHeight="1">
      <c r="B19" s="285"/>
      <c r="C19" s="286"/>
      <c r="D19" s="286"/>
      <c r="E19" s="287" t="s">
        <v>1288</v>
      </c>
      <c r="F19" s="405" t="s">
        <v>1289</v>
      </c>
      <c r="G19" s="405"/>
      <c r="H19" s="405"/>
      <c r="I19" s="405"/>
      <c r="J19" s="405"/>
      <c r="K19" s="282"/>
    </row>
    <row r="20" spans="2:11" ht="15" customHeight="1">
      <c r="B20" s="285"/>
      <c r="C20" s="286"/>
      <c r="D20" s="286"/>
      <c r="E20" s="287" t="s">
        <v>1243</v>
      </c>
      <c r="F20" s="405" t="s">
        <v>1244</v>
      </c>
      <c r="G20" s="405"/>
      <c r="H20" s="405"/>
      <c r="I20" s="405"/>
      <c r="J20" s="405"/>
      <c r="K20" s="282"/>
    </row>
    <row r="21" spans="2:11" ht="15" customHeight="1">
      <c r="B21" s="285"/>
      <c r="C21" s="286"/>
      <c r="D21" s="286"/>
      <c r="E21" s="287" t="s">
        <v>1290</v>
      </c>
      <c r="F21" s="405" t="s">
        <v>1291</v>
      </c>
      <c r="G21" s="405"/>
      <c r="H21" s="405"/>
      <c r="I21" s="405"/>
      <c r="J21" s="405"/>
      <c r="K21" s="282"/>
    </row>
    <row r="22" spans="2:11" ht="12.7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2"/>
    </row>
    <row r="23" spans="2:11" ht="15" customHeight="1">
      <c r="B23" s="285"/>
      <c r="C23" s="405" t="s">
        <v>1292</v>
      </c>
      <c r="D23" s="405"/>
      <c r="E23" s="405"/>
      <c r="F23" s="405"/>
      <c r="G23" s="405"/>
      <c r="H23" s="405"/>
      <c r="I23" s="405"/>
      <c r="J23" s="405"/>
      <c r="K23" s="282"/>
    </row>
    <row r="24" spans="2:11" ht="15" customHeight="1">
      <c r="B24" s="285"/>
      <c r="C24" s="405" t="s">
        <v>1293</v>
      </c>
      <c r="D24" s="405"/>
      <c r="E24" s="405"/>
      <c r="F24" s="405"/>
      <c r="G24" s="405"/>
      <c r="H24" s="405"/>
      <c r="I24" s="405"/>
      <c r="J24" s="405"/>
      <c r="K24" s="282"/>
    </row>
    <row r="25" spans="2:11" ht="15" customHeight="1">
      <c r="B25" s="285"/>
      <c r="C25" s="284"/>
      <c r="D25" s="405" t="s">
        <v>1294</v>
      </c>
      <c r="E25" s="405"/>
      <c r="F25" s="405"/>
      <c r="G25" s="405"/>
      <c r="H25" s="405"/>
      <c r="I25" s="405"/>
      <c r="J25" s="405"/>
      <c r="K25" s="282"/>
    </row>
    <row r="26" spans="2:11" ht="15" customHeight="1">
      <c r="B26" s="285"/>
      <c r="C26" s="286"/>
      <c r="D26" s="405" t="s">
        <v>1295</v>
      </c>
      <c r="E26" s="405"/>
      <c r="F26" s="405"/>
      <c r="G26" s="405"/>
      <c r="H26" s="405"/>
      <c r="I26" s="405"/>
      <c r="J26" s="405"/>
      <c r="K26" s="282"/>
    </row>
    <row r="27" spans="2:11" ht="12.75" customHeight="1">
      <c r="B27" s="285"/>
      <c r="C27" s="286"/>
      <c r="D27" s="286"/>
      <c r="E27" s="286"/>
      <c r="F27" s="286"/>
      <c r="G27" s="286"/>
      <c r="H27" s="286"/>
      <c r="I27" s="286"/>
      <c r="J27" s="286"/>
      <c r="K27" s="282"/>
    </row>
    <row r="28" spans="2:11" ht="15" customHeight="1">
      <c r="B28" s="285"/>
      <c r="C28" s="286"/>
      <c r="D28" s="405" t="s">
        <v>1296</v>
      </c>
      <c r="E28" s="405"/>
      <c r="F28" s="405"/>
      <c r="G28" s="405"/>
      <c r="H28" s="405"/>
      <c r="I28" s="405"/>
      <c r="J28" s="405"/>
      <c r="K28" s="282"/>
    </row>
    <row r="29" spans="2:11" ht="15" customHeight="1">
      <c r="B29" s="285"/>
      <c r="C29" s="286"/>
      <c r="D29" s="405" t="s">
        <v>1297</v>
      </c>
      <c r="E29" s="405"/>
      <c r="F29" s="405"/>
      <c r="G29" s="405"/>
      <c r="H29" s="405"/>
      <c r="I29" s="405"/>
      <c r="J29" s="405"/>
      <c r="K29" s="282"/>
    </row>
    <row r="30" spans="2:11" ht="12.75" customHeight="1">
      <c r="B30" s="285"/>
      <c r="C30" s="286"/>
      <c r="D30" s="286"/>
      <c r="E30" s="286"/>
      <c r="F30" s="286"/>
      <c r="G30" s="286"/>
      <c r="H30" s="286"/>
      <c r="I30" s="286"/>
      <c r="J30" s="286"/>
      <c r="K30" s="282"/>
    </row>
    <row r="31" spans="2:11" ht="15" customHeight="1">
      <c r="B31" s="285"/>
      <c r="C31" s="286"/>
      <c r="D31" s="405" t="s">
        <v>1298</v>
      </c>
      <c r="E31" s="405"/>
      <c r="F31" s="405"/>
      <c r="G31" s="405"/>
      <c r="H31" s="405"/>
      <c r="I31" s="405"/>
      <c r="J31" s="405"/>
      <c r="K31" s="282"/>
    </row>
    <row r="32" spans="2:11" ht="15" customHeight="1">
      <c r="B32" s="285"/>
      <c r="C32" s="286"/>
      <c r="D32" s="405" t="s">
        <v>1299</v>
      </c>
      <c r="E32" s="405"/>
      <c r="F32" s="405"/>
      <c r="G32" s="405"/>
      <c r="H32" s="405"/>
      <c r="I32" s="405"/>
      <c r="J32" s="405"/>
      <c r="K32" s="282"/>
    </row>
    <row r="33" spans="2:11" ht="15" customHeight="1">
      <c r="B33" s="285"/>
      <c r="C33" s="286"/>
      <c r="D33" s="405" t="s">
        <v>1300</v>
      </c>
      <c r="E33" s="405"/>
      <c r="F33" s="405"/>
      <c r="G33" s="405"/>
      <c r="H33" s="405"/>
      <c r="I33" s="405"/>
      <c r="J33" s="405"/>
      <c r="K33" s="282"/>
    </row>
    <row r="34" spans="2:11" ht="15" customHeight="1">
      <c r="B34" s="285"/>
      <c r="C34" s="286"/>
      <c r="D34" s="284"/>
      <c r="E34" s="288" t="s">
        <v>132</v>
      </c>
      <c r="F34" s="284"/>
      <c r="G34" s="405" t="s">
        <v>1301</v>
      </c>
      <c r="H34" s="405"/>
      <c r="I34" s="405"/>
      <c r="J34" s="405"/>
      <c r="K34" s="282"/>
    </row>
    <row r="35" spans="2:11" ht="30.75" customHeight="1">
      <c r="B35" s="285"/>
      <c r="C35" s="286"/>
      <c r="D35" s="284"/>
      <c r="E35" s="288" t="s">
        <v>1302</v>
      </c>
      <c r="F35" s="284"/>
      <c r="G35" s="405" t="s">
        <v>1303</v>
      </c>
      <c r="H35" s="405"/>
      <c r="I35" s="405"/>
      <c r="J35" s="405"/>
      <c r="K35" s="282"/>
    </row>
    <row r="36" spans="2:11" ht="15" customHeight="1">
      <c r="B36" s="285"/>
      <c r="C36" s="286"/>
      <c r="D36" s="284"/>
      <c r="E36" s="288" t="s">
        <v>56</v>
      </c>
      <c r="F36" s="284"/>
      <c r="G36" s="405" t="s">
        <v>1304</v>
      </c>
      <c r="H36" s="405"/>
      <c r="I36" s="405"/>
      <c r="J36" s="405"/>
      <c r="K36" s="282"/>
    </row>
    <row r="37" spans="2:11" ht="15" customHeight="1">
      <c r="B37" s="285"/>
      <c r="C37" s="286"/>
      <c r="D37" s="284"/>
      <c r="E37" s="288" t="s">
        <v>133</v>
      </c>
      <c r="F37" s="284"/>
      <c r="G37" s="405" t="s">
        <v>1305</v>
      </c>
      <c r="H37" s="405"/>
      <c r="I37" s="405"/>
      <c r="J37" s="405"/>
      <c r="K37" s="282"/>
    </row>
    <row r="38" spans="2:11" ht="15" customHeight="1">
      <c r="B38" s="285"/>
      <c r="C38" s="286"/>
      <c r="D38" s="284"/>
      <c r="E38" s="288" t="s">
        <v>134</v>
      </c>
      <c r="F38" s="284"/>
      <c r="G38" s="405" t="s">
        <v>1306</v>
      </c>
      <c r="H38" s="405"/>
      <c r="I38" s="405"/>
      <c r="J38" s="405"/>
      <c r="K38" s="282"/>
    </row>
    <row r="39" spans="2:11" ht="15" customHeight="1">
      <c r="B39" s="285"/>
      <c r="C39" s="286"/>
      <c r="D39" s="284"/>
      <c r="E39" s="288" t="s">
        <v>135</v>
      </c>
      <c r="F39" s="284"/>
      <c r="G39" s="405" t="s">
        <v>1307</v>
      </c>
      <c r="H39" s="405"/>
      <c r="I39" s="405"/>
      <c r="J39" s="405"/>
      <c r="K39" s="282"/>
    </row>
    <row r="40" spans="2:11" ht="15" customHeight="1">
      <c r="B40" s="285"/>
      <c r="C40" s="286"/>
      <c r="D40" s="284"/>
      <c r="E40" s="288" t="s">
        <v>1308</v>
      </c>
      <c r="F40" s="284"/>
      <c r="G40" s="405" t="s">
        <v>1309</v>
      </c>
      <c r="H40" s="405"/>
      <c r="I40" s="405"/>
      <c r="J40" s="405"/>
      <c r="K40" s="282"/>
    </row>
    <row r="41" spans="2:11" ht="15" customHeight="1">
      <c r="B41" s="285"/>
      <c r="C41" s="286"/>
      <c r="D41" s="284"/>
      <c r="E41" s="288"/>
      <c r="F41" s="284"/>
      <c r="G41" s="405" t="s">
        <v>1310</v>
      </c>
      <c r="H41" s="405"/>
      <c r="I41" s="405"/>
      <c r="J41" s="405"/>
      <c r="K41" s="282"/>
    </row>
    <row r="42" spans="2:11" ht="15" customHeight="1">
      <c r="B42" s="285"/>
      <c r="C42" s="286"/>
      <c r="D42" s="284"/>
      <c r="E42" s="288" t="s">
        <v>1311</v>
      </c>
      <c r="F42" s="284"/>
      <c r="G42" s="405" t="s">
        <v>1312</v>
      </c>
      <c r="H42" s="405"/>
      <c r="I42" s="405"/>
      <c r="J42" s="405"/>
      <c r="K42" s="282"/>
    </row>
    <row r="43" spans="2:11" ht="15" customHeight="1">
      <c r="B43" s="285"/>
      <c r="C43" s="286"/>
      <c r="D43" s="284"/>
      <c r="E43" s="288" t="s">
        <v>137</v>
      </c>
      <c r="F43" s="284"/>
      <c r="G43" s="405" t="s">
        <v>1313</v>
      </c>
      <c r="H43" s="405"/>
      <c r="I43" s="405"/>
      <c r="J43" s="405"/>
      <c r="K43" s="282"/>
    </row>
    <row r="44" spans="2:11" ht="12.75" customHeight="1">
      <c r="B44" s="285"/>
      <c r="C44" s="286"/>
      <c r="D44" s="284"/>
      <c r="E44" s="284"/>
      <c r="F44" s="284"/>
      <c r="G44" s="284"/>
      <c r="H44" s="284"/>
      <c r="I44" s="284"/>
      <c r="J44" s="284"/>
      <c r="K44" s="282"/>
    </row>
    <row r="45" spans="2:11" ht="15" customHeight="1">
      <c r="B45" s="285"/>
      <c r="C45" s="286"/>
      <c r="D45" s="405" t="s">
        <v>1314</v>
      </c>
      <c r="E45" s="405"/>
      <c r="F45" s="405"/>
      <c r="G45" s="405"/>
      <c r="H45" s="405"/>
      <c r="I45" s="405"/>
      <c r="J45" s="405"/>
      <c r="K45" s="282"/>
    </row>
    <row r="46" spans="2:11" ht="15" customHeight="1">
      <c r="B46" s="285"/>
      <c r="C46" s="286"/>
      <c r="D46" s="286"/>
      <c r="E46" s="405" t="s">
        <v>1315</v>
      </c>
      <c r="F46" s="405"/>
      <c r="G46" s="405"/>
      <c r="H46" s="405"/>
      <c r="I46" s="405"/>
      <c r="J46" s="405"/>
      <c r="K46" s="282"/>
    </row>
    <row r="47" spans="2:11" ht="15" customHeight="1">
      <c r="B47" s="285"/>
      <c r="C47" s="286"/>
      <c r="D47" s="286"/>
      <c r="E47" s="405" t="s">
        <v>1316</v>
      </c>
      <c r="F47" s="405"/>
      <c r="G47" s="405"/>
      <c r="H47" s="405"/>
      <c r="I47" s="405"/>
      <c r="J47" s="405"/>
      <c r="K47" s="282"/>
    </row>
    <row r="48" spans="2:11" ht="15" customHeight="1">
      <c r="B48" s="285"/>
      <c r="C48" s="286"/>
      <c r="D48" s="286"/>
      <c r="E48" s="405" t="s">
        <v>1317</v>
      </c>
      <c r="F48" s="405"/>
      <c r="G48" s="405"/>
      <c r="H48" s="405"/>
      <c r="I48" s="405"/>
      <c r="J48" s="405"/>
      <c r="K48" s="282"/>
    </row>
    <row r="49" spans="2:11" ht="15" customHeight="1">
      <c r="B49" s="285"/>
      <c r="C49" s="286"/>
      <c r="D49" s="405" t="s">
        <v>1318</v>
      </c>
      <c r="E49" s="405"/>
      <c r="F49" s="405"/>
      <c r="G49" s="405"/>
      <c r="H49" s="405"/>
      <c r="I49" s="405"/>
      <c r="J49" s="405"/>
      <c r="K49" s="282"/>
    </row>
    <row r="50" spans="2:11" ht="25.5" customHeight="1">
      <c r="B50" s="281"/>
      <c r="C50" s="406" t="s">
        <v>1319</v>
      </c>
      <c r="D50" s="406"/>
      <c r="E50" s="406"/>
      <c r="F50" s="406"/>
      <c r="G50" s="406"/>
      <c r="H50" s="406"/>
      <c r="I50" s="406"/>
      <c r="J50" s="406"/>
      <c r="K50" s="282"/>
    </row>
    <row r="51" spans="2:11" ht="5.25" customHeight="1">
      <c r="B51" s="281"/>
      <c r="C51" s="283"/>
      <c r="D51" s="283"/>
      <c r="E51" s="283"/>
      <c r="F51" s="283"/>
      <c r="G51" s="283"/>
      <c r="H51" s="283"/>
      <c r="I51" s="283"/>
      <c r="J51" s="283"/>
      <c r="K51" s="282"/>
    </row>
    <row r="52" spans="2:11" ht="15" customHeight="1">
      <c r="B52" s="281"/>
      <c r="C52" s="405" t="s">
        <v>1320</v>
      </c>
      <c r="D52" s="405"/>
      <c r="E52" s="405"/>
      <c r="F52" s="405"/>
      <c r="G52" s="405"/>
      <c r="H52" s="405"/>
      <c r="I52" s="405"/>
      <c r="J52" s="405"/>
      <c r="K52" s="282"/>
    </row>
    <row r="53" spans="2:11" ht="15" customHeight="1">
      <c r="B53" s="281"/>
      <c r="C53" s="405" t="s">
        <v>1321</v>
      </c>
      <c r="D53" s="405"/>
      <c r="E53" s="405"/>
      <c r="F53" s="405"/>
      <c r="G53" s="405"/>
      <c r="H53" s="405"/>
      <c r="I53" s="405"/>
      <c r="J53" s="405"/>
      <c r="K53" s="282"/>
    </row>
    <row r="54" spans="2:11" ht="12.75" customHeight="1">
      <c r="B54" s="281"/>
      <c r="C54" s="284"/>
      <c r="D54" s="284"/>
      <c r="E54" s="284"/>
      <c r="F54" s="284"/>
      <c r="G54" s="284"/>
      <c r="H54" s="284"/>
      <c r="I54" s="284"/>
      <c r="J54" s="284"/>
      <c r="K54" s="282"/>
    </row>
    <row r="55" spans="2:11" ht="15" customHeight="1">
      <c r="B55" s="281"/>
      <c r="C55" s="405" t="s">
        <v>1322</v>
      </c>
      <c r="D55" s="405"/>
      <c r="E55" s="405"/>
      <c r="F55" s="405"/>
      <c r="G55" s="405"/>
      <c r="H55" s="405"/>
      <c r="I55" s="405"/>
      <c r="J55" s="405"/>
      <c r="K55" s="282"/>
    </row>
    <row r="56" spans="2:11" ht="15" customHeight="1">
      <c r="B56" s="281"/>
      <c r="C56" s="286"/>
      <c r="D56" s="405" t="s">
        <v>1323</v>
      </c>
      <c r="E56" s="405"/>
      <c r="F56" s="405"/>
      <c r="G56" s="405"/>
      <c r="H56" s="405"/>
      <c r="I56" s="405"/>
      <c r="J56" s="405"/>
      <c r="K56" s="282"/>
    </row>
    <row r="57" spans="2:11" ht="15" customHeight="1">
      <c r="B57" s="281"/>
      <c r="C57" s="286"/>
      <c r="D57" s="405" t="s">
        <v>1324</v>
      </c>
      <c r="E57" s="405"/>
      <c r="F57" s="405"/>
      <c r="G57" s="405"/>
      <c r="H57" s="405"/>
      <c r="I57" s="405"/>
      <c r="J57" s="405"/>
      <c r="K57" s="282"/>
    </row>
    <row r="58" spans="2:11" ht="15" customHeight="1">
      <c r="B58" s="281"/>
      <c r="C58" s="286"/>
      <c r="D58" s="405" t="s">
        <v>1325</v>
      </c>
      <c r="E58" s="405"/>
      <c r="F58" s="405"/>
      <c r="G58" s="405"/>
      <c r="H58" s="405"/>
      <c r="I58" s="405"/>
      <c r="J58" s="405"/>
      <c r="K58" s="282"/>
    </row>
    <row r="59" spans="2:11" ht="15" customHeight="1">
      <c r="B59" s="281"/>
      <c r="C59" s="286"/>
      <c r="D59" s="405" t="s">
        <v>1326</v>
      </c>
      <c r="E59" s="405"/>
      <c r="F59" s="405"/>
      <c r="G59" s="405"/>
      <c r="H59" s="405"/>
      <c r="I59" s="405"/>
      <c r="J59" s="405"/>
      <c r="K59" s="282"/>
    </row>
    <row r="60" spans="2:11" ht="15" customHeight="1">
      <c r="B60" s="281"/>
      <c r="C60" s="286"/>
      <c r="D60" s="404" t="s">
        <v>1327</v>
      </c>
      <c r="E60" s="404"/>
      <c r="F60" s="404"/>
      <c r="G60" s="404"/>
      <c r="H60" s="404"/>
      <c r="I60" s="404"/>
      <c r="J60" s="404"/>
      <c r="K60" s="282"/>
    </row>
    <row r="61" spans="2:11" ht="15" customHeight="1">
      <c r="B61" s="281"/>
      <c r="C61" s="286"/>
      <c r="D61" s="405" t="s">
        <v>1328</v>
      </c>
      <c r="E61" s="405"/>
      <c r="F61" s="405"/>
      <c r="G61" s="405"/>
      <c r="H61" s="405"/>
      <c r="I61" s="405"/>
      <c r="J61" s="405"/>
      <c r="K61" s="282"/>
    </row>
    <row r="62" spans="2:11" ht="12.75" customHeight="1">
      <c r="B62" s="281"/>
      <c r="C62" s="286"/>
      <c r="D62" s="286"/>
      <c r="E62" s="289"/>
      <c r="F62" s="286"/>
      <c r="G62" s="286"/>
      <c r="H62" s="286"/>
      <c r="I62" s="286"/>
      <c r="J62" s="286"/>
      <c r="K62" s="282"/>
    </row>
    <row r="63" spans="2:11" ht="15" customHeight="1">
      <c r="B63" s="281"/>
      <c r="C63" s="286"/>
      <c r="D63" s="405" t="s">
        <v>1329</v>
      </c>
      <c r="E63" s="405"/>
      <c r="F63" s="405"/>
      <c r="G63" s="405"/>
      <c r="H63" s="405"/>
      <c r="I63" s="405"/>
      <c r="J63" s="405"/>
      <c r="K63" s="282"/>
    </row>
    <row r="64" spans="2:11" ht="15" customHeight="1">
      <c r="B64" s="281"/>
      <c r="C64" s="286"/>
      <c r="D64" s="404" t="s">
        <v>1330</v>
      </c>
      <c r="E64" s="404"/>
      <c r="F64" s="404"/>
      <c r="G64" s="404"/>
      <c r="H64" s="404"/>
      <c r="I64" s="404"/>
      <c r="J64" s="404"/>
      <c r="K64" s="282"/>
    </row>
    <row r="65" spans="2:11" ht="15" customHeight="1">
      <c r="B65" s="281"/>
      <c r="C65" s="286"/>
      <c r="D65" s="405" t="s">
        <v>1331</v>
      </c>
      <c r="E65" s="405"/>
      <c r="F65" s="405"/>
      <c r="G65" s="405"/>
      <c r="H65" s="405"/>
      <c r="I65" s="405"/>
      <c r="J65" s="405"/>
      <c r="K65" s="282"/>
    </row>
    <row r="66" spans="2:11" ht="15" customHeight="1">
      <c r="B66" s="281"/>
      <c r="C66" s="286"/>
      <c r="D66" s="405" t="s">
        <v>1332</v>
      </c>
      <c r="E66" s="405"/>
      <c r="F66" s="405"/>
      <c r="G66" s="405"/>
      <c r="H66" s="405"/>
      <c r="I66" s="405"/>
      <c r="J66" s="405"/>
      <c r="K66" s="282"/>
    </row>
    <row r="67" spans="2:11" ht="15" customHeight="1">
      <c r="B67" s="281"/>
      <c r="C67" s="286"/>
      <c r="D67" s="405" t="s">
        <v>1333</v>
      </c>
      <c r="E67" s="405"/>
      <c r="F67" s="405"/>
      <c r="G67" s="405"/>
      <c r="H67" s="405"/>
      <c r="I67" s="405"/>
      <c r="J67" s="405"/>
      <c r="K67" s="282"/>
    </row>
    <row r="68" spans="2:11" ht="15" customHeight="1">
      <c r="B68" s="281"/>
      <c r="C68" s="286"/>
      <c r="D68" s="405" t="s">
        <v>1334</v>
      </c>
      <c r="E68" s="405"/>
      <c r="F68" s="405"/>
      <c r="G68" s="405"/>
      <c r="H68" s="405"/>
      <c r="I68" s="405"/>
      <c r="J68" s="405"/>
      <c r="K68" s="282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403" t="s">
        <v>104</v>
      </c>
      <c r="D73" s="403"/>
      <c r="E73" s="403"/>
      <c r="F73" s="403"/>
      <c r="G73" s="403"/>
      <c r="H73" s="403"/>
      <c r="I73" s="403"/>
      <c r="J73" s="403"/>
      <c r="K73" s="299"/>
    </row>
    <row r="74" spans="2:11" ht="17.25" customHeight="1">
      <c r="B74" s="298"/>
      <c r="C74" s="300" t="s">
        <v>1335</v>
      </c>
      <c r="D74" s="300"/>
      <c r="E74" s="300"/>
      <c r="F74" s="300" t="s">
        <v>1336</v>
      </c>
      <c r="G74" s="301"/>
      <c r="H74" s="300" t="s">
        <v>133</v>
      </c>
      <c r="I74" s="300" t="s">
        <v>60</v>
      </c>
      <c r="J74" s="300" t="s">
        <v>1337</v>
      </c>
      <c r="K74" s="299"/>
    </row>
    <row r="75" spans="2:11" ht="17.25" customHeight="1">
      <c r="B75" s="298"/>
      <c r="C75" s="302" t="s">
        <v>1338</v>
      </c>
      <c r="D75" s="302"/>
      <c r="E75" s="302"/>
      <c r="F75" s="303" t="s">
        <v>1339</v>
      </c>
      <c r="G75" s="304"/>
      <c r="H75" s="302"/>
      <c r="I75" s="302"/>
      <c r="J75" s="302" t="s">
        <v>1340</v>
      </c>
      <c r="K75" s="299"/>
    </row>
    <row r="76" spans="2:11" ht="5.25" customHeight="1">
      <c r="B76" s="298"/>
      <c r="C76" s="305"/>
      <c r="D76" s="305"/>
      <c r="E76" s="305"/>
      <c r="F76" s="305"/>
      <c r="G76" s="306"/>
      <c r="H76" s="305"/>
      <c r="I76" s="305"/>
      <c r="J76" s="305"/>
      <c r="K76" s="299"/>
    </row>
    <row r="77" spans="2:11" ht="15" customHeight="1">
      <c r="B77" s="298"/>
      <c r="C77" s="288" t="s">
        <v>56</v>
      </c>
      <c r="D77" s="305"/>
      <c r="E77" s="305"/>
      <c r="F77" s="307" t="s">
        <v>1341</v>
      </c>
      <c r="G77" s="306"/>
      <c r="H77" s="288" t="s">
        <v>1342</v>
      </c>
      <c r="I77" s="288" t="s">
        <v>1343</v>
      </c>
      <c r="J77" s="288">
        <v>20</v>
      </c>
      <c r="K77" s="299"/>
    </row>
    <row r="78" spans="2:11" ht="15" customHeight="1">
      <c r="B78" s="298"/>
      <c r="C78" s="288" t="s">
        <v>1344</v>
      </c>
      <c r="D78" s="288"/>
      <c r="E78" s="288"/>
      <c r="F78" s="307" t="s">
        <v>1341</v>
      </c>
      <c r="G78" s="306"/>
      <c r="H78" s="288" t="s">
        <v>1345</v>
      </c>
      <c r="I78" s="288" t="s">
        <v>1343</v>
      </c>
      <c r="J78" s="288">
        <v>120</v>
      </c>
      <c r="K78" s="299"/>
    </row>
    <row r="79" spans="2:11" ht="15" customHeight="1">
      <c r="B79" s="308"/>
      <c r="C79" s="288" t="s">
        <v>1346</v>
      </c>
      <c r="D79" s="288"/>
      <c r="E79" s="288"/>
      <c r="F79" s="307" t="s">
        <v>1347</v>
      </c>
      <c r="G79" s="306"/>
      <c r="H79" s="288" t="s">
        <v>1348</v>
      </c>
      <c r="I79" s="288" t="s">
        <v>1343</v>
      </c>
      <c r="J79" s="288">
        <v>50</v>
      </c>
      <c r="K79" s="299"/>
    </row>
    <row r="80" spans="2:11" ht="15" customHeight="1">
      <c r="B80" s="308"/>
      <c r="C80" s="288" t="s">
        <v>1349</v>
      </c>
      <c r="D80" s="288"/>
      <c r="E80" s="288"/>
      <c r="F80" s="307" t="s">
        <v>1341</v>
      </c>
      <c r="G80" s="306"/>
      <c r="H80" s="288" t="s">
        <v>1350</v>
      </c>
      <c r="I80" s="288" t="s">
        <v>1351</v>
      </c>
      <c r="J80" s="288"/>
      <c r="K80" s="299"/>
    </row>
    <row r="81" spans="2:11" ht="15" customHeight="1">
      <c r="B81" s="308"/>
      <c r="C81" s="309" t="s">
        <v>1352</v>
      </c>
      <c r="D81" s="309"/>
      <c r="E81" s="309"/>
      <c r="F81" s="310" t="s">
        <v>1347</v>
      </c>
      <c r="G81" s="309"/>
      <c r="H81" s="309" t="s">
        <v>1353</v>
      </c>
      <c r="I81" s="309" t="s">
        <v>1343</v>
      </c>
      <c r="J81" s="309">
        <v>15</v>
      </c>
      <c r="K81" s="299"/>
    </row>
    <row r="82" spans="2:11" ht="15" customHeight="1">
      <c r="B82" s="308"/>
      <c r="C82" s="309" t="s">
        <v>1354</v>
      </c>
      <c r="D82" s="309"/>
      <c r="E82" s="309"/>
      <c r="F82" s="310" t="s">
        <v>1347</v>
      </c>
      <c r="G82" s="309"/>
      <c r="H82" s="309" t="s">
        <v>1355</v>
      </c>
      <c r="I82" s="309" t="s">
        <v>1343</v>
      </c>
      <c r="J82" s="309">
        <v>15</v>
      </c>
      <c r="K82" s="299"/>
    </row>
    <row r="83" spans="2:11" ht="15" customHeight="1">
      <c r="B83" s="308"/>
      <c r="C83" s="309" t="s">
        <v>1356</v>
      </c>
      <c r="D83" s="309"/>
      <c r="E83" s="309"/>
      <c r="F83" s="310" t="s">
        <v>1347</v>
      </c>
      <c r="G83" s="309"/>
      <c r="H83" s="309" t="s">
        <v>1357</v>
      </c>
      <c r="I83" s="309" t="s">
        <v>1343</v>
      </c>
      <c r="J83" s="309">
        <v>20</v>
      </c>
      <c r="K83" s="299"/>
    </row>
    <row r="84" spans="2:11" ht="15" customHeight="1">
      <c r="B84" s="308"/>
      <c r="C84" s="309" t="s">
        <v>1358</v>
      </c>
      <c r="D84" s="309"/>
      <c r="E84" s="309"/>
      <c r="F84" s="310" t="s">
        <v>1347</v>
      </c>
      <c r="G84" s="309"/>
      <c r="H84" s="309" t="s">
        <v>1359</v>
      </c>
      <c r="I84" s="309" t="s">
        <v>1343</v>
      </c>
      <c r="J84" s="309">
        <v>20</v>
      </c>
      <c r="K84" s="299"/>
    </row>
    <row r="85" spans="2:11" ht="15" customHeight="1">
      <c r="B85" s="308"/>
      <c r="C85" s="288" t="s">
        <v>1360</v>
      </c>
      <c r="D85" s="288"/>
      <c r="E85" s="288"/>
      <c r="F85" s="307" t="s">
        <v>1347</v>
      </c>
      <c r="G85" s="306"/>
      <c r="H85" s="288" t="s">
        <v>1361</v>
      </c>
      <c r="I85" s="288" t="s">
        <v>1343</v>
      </c>
      <c r="J85" s="288">
        <v>50</v>
      </c>
      <c r="K85" s="299"/>
    </row>
    <row r="86" spans="2:11" ht="15" customHeight="1">
      <c r="B86" s="308"/>
      <c r="C86" s="288" t="s">
        <v>1362</v>
      </c>
      <c r="D86" s="288"/>
      <c r="E86" s="288"/>
      <c r="F86" s="307" t="s">
        <v>1347</v>
      </c>
      <c r="G86" s="306"/>
      <c r="H86" s="288" t="s">
        <v>1363</v>
      </c>
      <c r="I86" s="288" t="s">
        <v>1343</v>
      </c>
      <c r="J86" s="288">
        <v>20</v>
      </c>
      <c r="K86" s="299"/>
    </row>
    <row r="87" spans="2:11" ht="15" customHeight="1">
      <c r="B87" s="308"/>
      <c r="C87" s="288" t="s">
        <v>1364</v>
      </c>
      <c r="D87" s="288"/>
      <c r="E87" s="288"/>
      <c r="F87" s="307" t="s">
        <v>1347</v>
      </c>
      <c r="G87" s="306"/>
      <c r="H87" s="288" t="s">
        <v>1365</v>
      </c>
      <c r="I87" s="288" t="s">
        <v>1343</v>
      </c>
      <c r="J87" s="288">
        <v>20</v>
      </c>
      <c r="K87" s="299"/>
    </row>
    <row r="88" spans="2:11" ht="15" customHeight="1">
      <c r="B88" s="308"/>
      <c r="C88" s="288" t="s">
        <v>1366</v>
      </c>
      <c r="D88" s="288"/>
      <c r="E88" s="288"/>
      <c r="F88" s="307" t="s">
        <v>1347</v>
      </c>
      <c r="G88" s="306"/>
      <c r="H88" s="288" t="s">
        <v>1367</v>
      </c>
      <c r="I88" s="288" t="s">
        <v>1343</v>
      </c>
      <c r="J88" s="288">
        <v>50</v>
      </c>
      <c r="K88" s="299"/>
    </row>
    <row r="89" spans="2:11" ht="15" customHeight="1">
      <c r="B89" s="308"/>
      <c r="C89" s="288" t="s">
        <v>1368</v>
      </c>
      <c r="D89" s="288"/>
      <c r="E89" s="288"/>
      <c r="F89" s="307" t="s">
        <v>1347</v>
      </c>
      <c r="G89" s="306"/>
      <c r="H89" s="288" t="s">
        <v>1368</v>
      </c>
      <c r="I89" s="288" t="s">
        <v>1343</v>
      </c>
      <c r="J89" s="288">
        <v>50</v>
      </c>
      <c r="K89" s="299"/>
    </row>
    <row r="90" spans="2:11" ht="15" customHeight="1">
      <c r="B90" s="308"/>
      <c r="C90" s="288" t="s">
        <v>138</v>
      </c>
      <c r="D90" s="288"/>
      <c r="E90" s="288"/>
      <c r="F90" s="307" t="s">
        <v>1347</v>
      </c>
      <c r="G90" s="306"/>
      <c r="H90" s="288" t="s">
        <v>1369</v>
      </c>
      <c r="I90" s="288" t="s">
        <v>1343</v>
      </c>
      <c r="J90" s="288">
        <v>255</v>
      </c>
      <c r="K90" s="299"/>
    </row>
    <row r="91" spans="2:11" ht="15" customHeight="1">
      <c r="B91" s="308"/>
      <c r="C91" s="288" t="s">
        <v>1370</v>
      </c>
      <c r="D91" s="288"/>
      <c r="E91" s="288"/>
      <c r="F91" s="307" t="s">
        <v>1341</v>
      </c>
      <c r="G91" s="306"/>
      <c r="H91" s="288" t="s">
        <v>1371</v>
      </c>
      <c r="I91" s="288" t="s">
        <v>1372</v>
      </c>
      <c r="J91" s="288"/>
      <c r="K91" s="299"/>
    </row>
    <row r="92" spans="2:11" ht="15" customHeight="1">
      <c r="B92" s="308"/>
      <c r="C92" s="288" t="s">
        <v>1373</v>
      </c>
      <c r="D92" s="288"/>
      <c r="E92" s="288"/>
      <c r="F92" s="307" t="s">
        <v>1341</v>
      </c>
      <c r="G92" s="306"/>
      <c r="H92" s="288" t="s">
        <v>1374</v>
      </c>
      <c r="I92" s="288" t="s">
        <v>1375</v>
      </c>
      <c r="J92" s="288"/>
      <c r="K92" s="299"/>
    </row>
    <row r="93" spans="2:11" ht="15" customHeight="1">
      <c r="B93" s="308"/>
      <c r="C93" s="288" t="s">
        <v>1376</v>
      </c>
      <c r="D93" s="288"/>
      <c r="E93" s="288"/>
      <c r="F93" s="307" t="s">
        <v>1341</v>
      </c>
      <c r="G93" s="306"/>
      <c r="H93" s="288" t="s">
        <v>1376</v>
      </c>
      <c r="I93" s="288" t="s">
        <v>1375</v>
      </c>
      <c r="J93" s="288"/>
      <c r="K93" s="299"/>
    </row>
    <row r="94" spans="2:11" ht="15" customHeight="1">
      <c r="B94" s="308"/>
      <c r="C94" s="288" t="s">
        <v>41</v>
      </c>
      <c r="D94" s="288"/>
      <c r="E94" s="288"/>
      <c r="F94" s="307" t="s">
        <v>1341</v>
      </c>
      <c r="G94" s="306"/>
      <c r="H94" s="288" t="s">
        <v>1377</v>
      </c>
      <c r="I94" s="288" t="s">
        <v>1375</v>
      </c>
      <c r="J94" s="288"/>
      <c r="K94" s="299"/>
    </row>
    <row r="95" spans="2:11" ht="15" customHeight="1">
      <c r="B95" s="308"/>
      <c r="C95" s="288" t="s">
        <v>51</v>
      </c>
      <c r="D95" s="288"/>
      <c r="E95" s="288"/>
      <c r="F95" s="307" t="s">
        <v>1341</v>
      </c>
      <c r="G95" s="306"/>
      <c r="H95" s="288" t="s">
        <v>1378</v>
      </c>
      <c r="I95" s="288" t="s">
        <v>1375</v>
      </c>
      <c r="J95" s="288"/>
      <c r="K95" s="299"/>
    </row>
    <row r="96" spans="2:11" ht="15" customHeight="1">
      <c r="B96" s="311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2:11" ht="18.7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4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403" t="s">
        <v>1379</v>
      </c>
      <c r="D100" s="403"/>
      <c r="E100" s="403"/>
      <c r="F100" s="403"/>
      <c r="G100" s="403"/>
      <c r="H100" s="403"/>
      <c r="I100" s="403"/>
      <c r="J100" s="403"/>
      <c r="K100" s="299"/>
    </row>
    <row r="101" spans="2:11" ht="17.25" customHeight="1">
      <c r="B101" s="298"/>
      <c r="C101" s="300" t="s">
        <v>1335</v>
      </c>
      <c r="D101" s="300"/>
      <c r="E101" s="300"/>
      <c r="F101" s="300" t="s">
        <v>1336</v>
      </c>
      <c r="G101" s="301"/>
      <c r="H101" s="300" t="s">
        <v>133</v>
      </c>
      <c r="I101" s="300" t="s">
        <v>60</v>
      </c>
      <c r="J101" s="300" t="s">
        <v>1337</v>
      </c>
      <c r="K101" s="299"/>
    </row>
    <row r="102" spans="2:11" ht="17.25" customHeight="1">
      <c r="B102" s="298"/>
      <c r="C102" s="302" t="s">
        <v>1338</v>
      </c>
      <c r="D102" s="302"/>
      <c r="E102" s="302"/>
      <c r="F102" s="303" t="s">
        <v>1339</v>
      </c>
      <c r="G102" s="304"/>
      <c r="H102" s="302"/>
      <c r="I102" s="302"/>
      <c r="J102" s="302" t="s">
        <v>1340</v>
      </c>
      <c r="K102" s="299"/>
    </row>
    <row r="103" spans="2:11" ht="5.25" customHeight="1">
      <c r="B103" s="298"/>
      <c r="C103" s="300"/>
      <c r="D103" s="300"/>
      <c r="E103" s="300"/>
      <c r="F103" s="300"/>
      <c r="G103" s="316"/>
      <c r="H103" s="300"/>
      <c r="I103" s="300"/>
      <c r="J103" s="300"/>
      <c r="K103" s="299"/>
    </row>
    <row r="104" spans="2:11" ht="15" customHeight="1">
      <c r="B104" s="298"/>
      <c r="C104" s="288" t="s">
        <v>56</v>
      </c>
      <c r="D104" s="305"/>
      <c r="E104" s="305"/>
      <c r="F104" s="307" t="s">
        <v>1341</v>
      </c>
      <c r="G104" s="316"/>
      <c r="H104" s="288" t="s">
        <v>1380</v>
      </c>
      <c r="I104" s="288" t="s">
        <v>1343</v>
      </c>
      <c r="J104" s="288">
        <v>20</v>
      </c>
      <c r="K104" s="299"/>
    </row>
    <row r="105" spans="2:11" ht="15" customHeight="1">
      <c r="B105" s="298"/>
      <c r="C105" s="288" t="s">
        <v>1344</v>
      </c>
      <c r="D105" s="288"/>
      <c r="E105" s="288"/>
      <c r="F105" s="307" t="s">
        <v>1341</v>
      </c>
      <c r="G105" s="288"/>
      <c r="H105" s="288" t="s">
        <v>1380</v>
      </c>
      <c r="I105" s="288" t="s">
        <v>1343</v>
      </c>
      <c r="J105" s="288">
        <v>120</v>
      </c>
      <c r="K105" s="299"/>
    </row>
    <row r="106" spans="2:11" ht="15" customHeight="1">
      <c r="B106" s="308"/>
      <c r="C106" s="288" t="s">
        <v>1346</v>
      </c>
      <c r="D106" s="288"/>
      <c r="E106" s="288"/>
      <c r="F106" s="307" t="s">
        <v>1347</v>
      </c>
      <c r="G106" s="288"/>
      <c r="H106" s="288" t="s">
        <v>1380</v>
      </c>
      <c r="I106" s="288" t="s">
        <v>1343</v>
      </c>
      <c r="J106" s="288">
        <v>50</v>
      </c>
      <c r="K106" s="299"/>
    </row>
    <row r="107" spans="2:11" ht="15" customHeight="1">
      <c r="B107" s="308"/>
      <c r="C107" s="288" t="s">
        <v>1349</v>
      </c>
      <c r="D107" s="288"/>
      <c r="E107" s="288"/>
      <c r="F107" s="307" t="s">
        <v>1341</v>
      </c>
      <c r="G107" s="288"/>
      <c r="H107" s="288" t="s">
        <v>1380</v>
      </c>
      <c r="I107" s="288" t="s">
        <v>1351</v>
      </c>
      <c r="J107" s="288"/>
      <c r="K107" s="299"/>
    </row>
    <row r="108" spans="2:11" ht="15" customHeight="1">
      <c r="B108" s="308"/>
      <c r="C108" s="288" t="s">
        <v>1360</v>
      </c>
      <c r="D108" s="288"/>
      <c r="E108" s="288"/>
      <c r="F108" s="307" t="s">
        <v>1347</v>
      </c>
      <c r="G108" s="288"/>
      <c r="H108" s="288" t="s">
        <v>1380</v>
      </c>
      <c r="I108" s="288" t="s">
        <v>1343</v>
      </c>
      <c r="J108" s="288">
        <v>50</v>
      </c>
      <c r="K108" s="299"/>
    </row>
    <row r="109" spans="2:11" ht="15" customHeight="1">
      <c r="B109" s="308"/>
      <c r="C109" s="288" t="s">
        <v>1368</v>
      </c>
      <c r="D109" s="288"/>
      <c r="E109" s="288"/>
      <c r="F109" s="307" t="s">
        <v>1347</v>
      </c>
      <c r="G109" s="288"/>
      <c r="H109" s="288" t="s">
        <v>1380</v>
      </c>
      <c r="I109" s="288" t="s">
        <v>1343</v>
      </c>
      <c r="J109" s="288">
        <v>50</v>
      </c>
      <c r="K109" s="299"/>
    </row>
    <row r="110" spans="2:11" ht="15" customHeight="1">
      <c r="B110" s="308"/>
      <c r="C110" s="288" t="s">
        <v>1366</v>
      </c>
      <c r="D110" s="288"/>
      <c r="E110" s="288"/>
      <c r="F110" s="307" t="s">
        <v>1347</v>
      </c>
      <c r="G110" s="288"/>
      <c r="H110" s="288" t="s">
        <v>1380</v>
      </c>
      <c r="I110" s="288" t="s">
        <v>1343</v>
      </c>
      <c r="J110" s="288">
        <v>50</v>
      </c>
      <c r="K110" s="299"/>
    </row>
    <row r="111" spans="2:11" ht="15" customHeight="1">
      <c r="B111" s="308"/>
      <c r="C111" s="288" t="s">
        <v>56</v>
      </c>
      <c r="D111" s="288"/>
      <c r="E111" s="288"/>
      <c r="F111" s="307" t="s">
        <v>1341</v>
      </c>
      <c r="G111" s="288"/>
      <c r="H111" s="288" t="s">
        <v>1381</v>
      </c>
      <c r="I111" s="288" t="s">
        <v>1343</v>
      </c>
      <c r="J111" s="288">
        <v>20</v>
      </c>
      <c r="K111" s="299"/>
    </row>
    <row r="112" spans="2:11" ht="15" customHeight="1">
      <c r="B112" s="308"/>
      <c r="C112" s="288" t="s">
        <v>1382</v>
      </c>
      <c r="D112" s="288"/>
      <c r="E112" s="288"/>
      <c r="F112" s="307" t="s">
        <v>1341</v>
      </c>
      <c r="G112" s="288"/>
      <c r="H112" s="288" t="s">
        <v>1383</v>
      </c>
      <c r="I112" s="288" t="s">
        <v>1343</v>
      </c>
      <c r="J112" s="288">
        <v>120</v>
      </c>
      <c r="K112" s="299"/>
    </row>
    <row r="113" spans="2:11" ht="15" customHeight="1">
      <c r="B113" s="308"/>
      <c r="C113" s="288" t="s">
        <v>41</v>
      </c>
      <c r="D113" s="288"/>
      <c r="E113" s="288"/>
      <c r="F113" s="307" t="s">
        <v>1341</v>
      </c>
      <c r="G113" s="288"/>
      <c r="H113" s="288" t="s">
        <v>1384</v>
      </c>
      <c r="I113" s="288" t="s">
        <v>1375</v>
      </c>
      <c r="J113" s="288"/>
      <c r="K113" s="299"/>
    </row>
    <row r="114" spans="2:11" ht="15" customHeight="1">
      <c r="B114" s="308"/>
      <c r="C114" s="288" t="s">
        <v>51</v>
      </c>
      <c r="D114" s="288"/>
      <c r="E114" s="288"/>
      <c r="F114" s="307" t="s">
        <v>1341</v>
      </c>
      <c r="G114" s="288"/>
      <c r="H114" s="288" t="s">
        <v>1385</v>
      </c>
      <c r="I114" s="288" t="s">
        <v>1375</v>
      </c>
      <c r="J114" s="288"/>
      <c r="K114" s="299"/>
    </row>
    <row r="115" spans="2:11" ht="15" customHeight="1">
      <c r="B115" s="308"/>
      <c r="C115" s="288" t="s">
        <v>60</v>
      </c>
      <c r="D115" s="288"/>
      <c r="E115" s="288"/>
      <c r="F115" s="307" t="s">
        <v>1341</v>
      </c>
      <c r="G115" s="288"/>
      <c r="H115" s="288" t="s">
        <v>1386</v>
      </c>
      <c r="I115" s="288" t="s">
        <v>1387</v>
      </c>
      <c r="J115" s="288"/>
      <c r="K115" s="299"/>
    </row>
    <row r="116" spans="2:11" ht="15" customHeight="1">
      <c r="B116" s="311"/>
      <c r="C116" s="317"/>
      <c r="D116" s="317"/>
      <c r="E116" s="317"/>
      <c r="F116" s="317"/>
      <c r="G116" s="317"/>
      <c r="H116" s="317"/>
      <c r="I116" s="317"/>
      <c r="J116" s="317"/>
      <c r="K116" s="313"/>
    </row>
    <row r="117" spans="2:11" ht="18.75" customHeight="1">
      <c r="B117" s="318"/>
      <c r="C117" s="284"/>
      <c r="D117" s="284"/>
      <c r="E117" s="284"/>
      <c r="F117" s="319"/>
      <c r="G117" s="284"/>
      <c r="H117" s="284"/>
      <c r="I117" s="284"/>
      <c r="J117" s="284"/>
      <c r="K117" s="318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2"/>
    </row>
    <row r="120" spans="2:11" ht="45" customHeight="1">
      <c r="B120" s="323"/>
      <c r="C120" s="402" t="s">
        <v>1388</v>
      </c>
      <c r="D120" s="402"/>
      <c r="E120" s="402"/>
      <c r="F120" s="402"/>
      <c r="G120" s="402"/>
      <c r="H120" s="402"/>
      <c r="I120" s="402"/>
      <c r="J120" s="402"/>
      <c r="K120" s="324"/>
    </row>
    <row r="121" spans="2:11" ht="17.25" customHeight="1">
      <c r="B121" s="325"/>
      <c r="C121" s="300" t="s">
        <v>1335</v>
      </c>
      <c r="D121" s="300"/>
      <c r="E121" s="300"/>
      <c r="F121" s="300" t="s">
        <v>1336</v>
      </c>
      <c r="G121" s="301"/>
      <c r="H121" s="300" t="s">
        <v>133</v>
      </c>
      <c r="I121" s="300" t="s">
        <v>60</v>
      </c>
      <c r="J121" s="300" t="s">
        <v>1337</v>
      </c>
      <c r="K121" s="326"/>
    </row>
    <row r="122" spans="2:11" ht="17.25" customHeight="1">
      <c r="B122" s="325"/>
      <c r="C122" s="302" t="s">
        <v>1338</v>
      </c>
      <c r="D122" s="302"/>
      <c r="E122" s="302"/>
      <c r="F122" s="303" t="s">
        <v>1339</v>
      </c>
      <c r="G122" s="304"/>
      <c r="H122" s="302"/>
      <c r="I122" s="302"/>
      <c r="J122" s="302" t="s">
        <v>1340</v>
      </c>
      <c r="K122" s="326"/>
    </row>
    <row r="123" spans="2:11" ht="5.25" customHeight="1">
      <c r="B123" s="327"/>
      <c r="C123" s="305"/>
      <c r="D123" s="305"/>
      <c r="E123" s="305"/>
      <c r="F123" s="305"/>
      <c r="G123" s="288"/>
      <c r="H123" s="305"/>
      <c r="I123" s="305"/>
      <c r="J123" s="305"/>
      <c r="K123" s="328"/>
    </row>
    <row r="124" spans="2:11" ht="15" customHeight="1">
      <c r="B124" s="327"/>
      <c r="C124" s="288" t="s">
        <v>1344</v>
      </c>
      <c r="D124" s="305"/>
      <c r="E124" s="305"/>
      <c r="F124" s="307" t="s">
        <v>1341</v>
      </c>
      <c r="G124" s="288"/>
      <c r="H124" s="288" t="s">
        <v>1380</v>
      </c>
      <c r="I124" s="288" t="s">
        <v>1343</v>
      </c>
      <c r="J124" s="288">
        <v>120</v>
      </c>
      <c r="K124" s="329"/>
    </row>
    <row r="125" spans="2:11" ht="15" customHeight="1">
      <c r="B125" s="327"/>
      <c r="C125" s="288" t="s">
        <v>1389</v>
      </c>
      <c r="D125" s="288"/>
      <c r="E125" s="288"/>
      <c r="F125" s="307" t="s">
        <v>1341</v>
      </c>
      <c r="G125" s="288"/>
      <c r="H125" s="288" t="s">
        <v>1390</v>
      </c>
      <c r="I125" s="288" t="s">
        <v>1343</v>
      </c>
      <c r="J125" s="288" t="s">
        <v>1391</v>
      </c>
      <c r="K125" s="329"/>
    </row>
    <row r="126" spans="2:11" ht="15" customHeight="1">
      <c r="B126" s="327"/>
      <c r="C126" s="288" t="s">
        <v>1290</v>
      </c>
      <c r="D126" s="288"/>
      <c r="E126" s="288"/>
      <c r="F126" s="307" t="s">
        <v>1341</v>
      </c>
      <c r="G126" s="288"/>
      <c r="H126" s="288" t="s">
        <v>1392</v>
      </c>
      <c r="I126" s="288" t="s">
        <v>1343</v>
      </c>
      <c r="J126" s="288" t="s">
        <v>1391</v>
      </c>
      <c r="K126" s="329"/>
    </row>
    <row r="127" spans="2:11" ht="15" customHeight="1">
      <c r="B127" s="327"/>
      <c r="C127" s="288" t="s">
        <v>1352</v>
      </c>
      <c r="D127" s="288"/>
      <c r="E127" s="288"/>
      <c r="F127" s="307" t="s">
        <v>1347</v>
      </c>
      <c r="G127" s="288"/>
      <c r="H127" s="288" t="s">
        <v>1353</v>
      </c>
      <c r="I127" s="288" t="s">
        <v>1343</v>
      </c>
      <c r="J127" s="288">
        <v>15</v>
      </c>
      <c r="K127" s="329"/>
    </row>
    <row r="128" spans="2:11" ht="15" customHeight="1">
      <c r="B128" s="327"/>
      <c r="C128" s="309" t="s">
        <v>1354</v>
      </c>
      <c r="D128" s="309"/>
      <c r="E128" s="309"/>
      <c r="F128" s="310" t="s">
        <v>1347</v>
      </c>
      <c r="G128" s="309"/>
      <c r="H128" s="309" t="s">
        <v>1355</v>
      </c>
      <c r="I128" s="309" t="s">
        <v>1343</v>
      </c>
      <c r="J128" s="309">
        <v>15</v>
      </c>
      <c r="K128" s="329"/>
    </row>
    <row r="129" spans="2:11" ht="15" customHeight="1">
      <c r="B129" s="327"/>
      <c r="C129" s="309" t="s">
        <v>1356</v>
      </c>
      <c r="D129" s="309"/>
      <c r="E129" s="309"/>
      <c r="F129" s="310" t="s">
        <v>1347</v>
      </c>
      <c r="G129" s="309"/>
      <c r="H129" s="309" t="s">
        <v>1357</v>
      </c>
      <c r="I129" s="309" t="s">
        <v>1343</v>
      </c>
      <c r="J129" s="309">
        <v>20</v>
      </c>
      <c r="K129" s="329"/>
    </row>
    <row r="130" spans="2:11" ht="15" customHeight="1">
      <c r="B130" s="327"/>
      <c r="C130" s="309" t="s">
        <v>1358</v>
      </c>
      <c r="D130" s="309"/>
      <c r="E130" s="309"/>
      <c r="F130" s="310" t="s">
        <v>1347</v>
      </c>
      <c r="G130" s="309"/>
      <c r="H130" s="309" t="s">
        <v>1359</v>
      </c>
      <c r="I130" s="309" t="s">
        <v>1343</v>
      </c>
      <c r="J130" s="309">
        <v>20</v>
      </c>
      <c r="K130" s="329"/>
    </row>
    <row r="131" spans="2:11" ht="15" customHeight="1">
      <c r="B131" s="327"/>
      <c r="C131" s="288" t="s">
        <v>1346</v>
      </c>
      <c r="D131" s="288"/>
      <c r="E131" s="288"/>
      <c r="F131" s="307" t="s">
        <v>1347</v>
      </c>
      <c r="G131" s="288"/>
      <c r="H131" s="288" t="s">
        <v>1380</v>
      </c>
      <c r="I131" s="288" t="s">
        <v>1343</v>
      </c>
      <c r="J131" s="288">
        <v>50</v>
      </c>
      <c r="K131" s="329"/>
    </row>
    <row r="132" spans="2:11" ht="15" customHeight="1">
      <c r="B132" s="327"/>
      <c r="C132" s="288" t="s">
        <v>1360</v>
      </c>
      <c r="D132" s="288"/>
      <c r="E132" s="288"/>
      <c r="F132" s="307" t="s">
        <v>1347</v>
      </c>
      <c r="G132" s="288"/>
      <c r="H132" s="288" t="s">
        <v>1380</v>
      </c>
      <c r="I132" s="288" t="s">
        <v>1343</v>
      </c>
      <c r="J132" s="288">
        <v>50</v>
      </c>
      <c r="K132" s="329"/>
    </row>
    <row r="133" spans="2:11" ht="15" customHeight="1">
      <c r="B133" s="327"/>
      <c r="C133" s="288" t="s">
        <v>1366</v>
      </c>
      <c r="D133" s="288"/>
      <c r="E133" s="288"/>
      <c r="F133" s="307" t="s">
        <v>1347</v>
      </c>
      <c r="G133" s="288"/>
      <c r="H133" s="288" t="s">
        <v>1380</v>
      </c>
      <c r="I133" s="288" t="s">
        <v>1343</v>
      </c>
      <c r="J133" s="288">
        <v>50</v>
      </c>
      <c r="K133" s="329"/>
    </row>
    <row r="134" spans="2:11" ht="15" customHeight="1">
      <c r="B134" s="327"/>
      <c r="C134" s="288" t="s">
        <v>1368</v>
      </c>
      <c r="D134" s="288"/>
      <c r="E134" s="288"/>
      <c r="F134" s="307" t="s">
        <v>1347</v>
      </c>
      <c r="G134" s="288"/>
      <c r="H134" s="288" t="s">
        <v>1380</v>
      </c>
      <c r="I134" s="288" t="s">
        <v>1343</v>
      </c>
      <c r="J134" s="288">
        <v>50</v>
      </c>
      <c r="K134" s="329"/>
    </row>
    <row r="135" spans="2:11" ht="15" customHeight="1">
      <c r="B135" s="327"/>
      <c r="C135" s="288" t="s">
        <v>138</v>
      </c>
      <c r="D135" s="288"/>
      <c r="E135" s="288"/>
      <c r="F135" s="307" t="s">
        <v>1347</v>
      </c>
      <c r="G135" s="288"/>
      <c r="H135" s="288" t="s">
        <v>1393</v>
      </c>
      <c r="I135" s="288" t="s">
        <v>1343</v>
      </c>
      <c r="J135" s="288">
        <v>255</v>
      </c>
      <c r="K135" s="329"/>
    </row>
    <row r="136" spans="2:11" ht="15" customHeight="1">
      <c r="B136" s="327"/>
      <c r="C136" s="288" t="s">
        <v>1370</v>
      </c>
      <c r="D136" s="288"/>
      <c r="E136" s="288"/>
      <c r="F136" s="307" t="s">
        <v>1341</v>
      </c>
      <c r="G136" s="288"/>
      <c r="H136" s="288" t="s">
        <v>1394</v>
      </c>
      <c r="I136" s="288" t="s">
        <v>1372</v>
      </c>
      <c r="J136" s="288"/>
      <c r="K136" s="329"/>
    </row>
    <row r="137" spans="2:11" ht="15" customHeight="1">
      <c r="B137" s="327"/>
      <c r="C137" s="288" t="s">
        <v>1373</v>
      </c>
      <c r="D137" s="288"/>
      <c r="E137" s="288"/>
      <c r="F137" s="307" t="s">
        <v>1341</v>
      </c>
      <c r="G137" s="288"/>
      <c r="H137" s="288" t="s">
        <v>1395</v>
      </c>
      <c r="I137" s="288" t="s">
        <v>1375</v>
      </c>
      <c r="J137" s="288"/>
      <c r="K137" s="329"/>
    </row>
    <row r="138" spans="2:11" ht="15" customHeight="1">
      <c r="B138" s="327"/>
      <c r="C138" s="288" t="s">
        <v>1376</v>
      </c>
      <c r="D138" s="288"/>
      <c r="E138" s="288"/>
      <c r="F138" s="307" t="s">
        <v>1341</v>
      </c>
      <c r="G138" s="288"/>
      <c r="H138" s="288" t="s">
        <v>1376</v>
      </c>
      <c r="I138" s="288" t="s">
        <v>1375</v>
      </c>
      <c r="J138" s="288"/>
      <c r="K138" s="329"/>
    </row>
    <row r="139" spans="2:11" ht="15" customHeight="1">
      <c r="B139" s="327"/>
      <c r="C139" s="288" t="s">
        <v>41</v>
      </c>
      <c r="D139" s="288"/>
      <c r="E139" s="288"/>
      <c r="F139" s="307" t="s">
        <v>1341</v>
      </c>
      <c r="G139" s="288"/>
      <c r="H139" s="288" t="s">
        <v>1396</v>
      </c>
      <c r="I139" s="288" t="s">
        <v>1375</v>
      </c>
      <c r="J139" s="288"/>
      <c r="K139" s="329"/>
    </row>
    <row r="140" spans="2:11" ht="15" customHeight="1">
      <c r="B140" s="327"/>
      <c r="C140" s="288" t="s">
        <v>1397</v>
      </c>
      <c r="D140" s="288"/>
      <c r="E140" s="288"/>
      <c r="F140" s="307" t="s">
        <v>1341</v>
      </c>
      <c r="G140" s="288"/>
      <c r="H140" s="288" t="s">
        <v>1398</v>
      </c>
      <c r="I140" s="288" t="s">
        <v>1375</v>
      </c>
      <c r="J140" s="288"/>
      <c r="K140" s="329"/>
    </row>
    <row r="141" spans="2:11" ht="15" customHeight="1">
      <c r="B141" s="330"/>
      <c r="C141" s="331"/>
      <c r="D141" s="331"/>
      <c r="E141" s="331"/>
      <c r="F141" s="331"/>
      <c r="G141" s="331"/>
      <c r="H141" s="331"/>
      <c r="I141" s="331"/>
      <c r="J141" s="331"/>
      <c r="K141" s="332"/>
    </row>
    <row r="142" spans="2:11" ht="18.75" customHeight="1">
      <c r="B142" s="284"/>
      <c r="C142" s="284"/>
      <c r="D142" s="284"/>
      <c r="E142" s="284"/>
      <c r="F142" s="319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403" t="s">
        <v>1399</v>
      </c>
      <c r="D145" s="403"/>
      <c r="E145" s="403"/>
      <c r="F145" s="403"/>
      <c r="G145" s="403"/>
      <c r="H145" s="403"/>
      <c r="I145" s="403"/>
      <c r="J145" s="403"/>
      <c r="K145" s="299"/>
    </row>
    <row r="146" spans="2:11" ht="17.25" customHeight="1">
      <c r="B146" s="298"/>
      <c r="C146" s="300" t="s">
        <v>1335</v>
      </c>
      <c r="D146" s="300"/>
      <c r="E146" s="300"/>
      <c r="F146" s="300" t="s">
        <v>1336</v>
      </c>
      <c r="G146" s="301"/>
      <c r="H146" s="300" t="s">
        <v>133</v>
      </c>
      <c r="I146" s="300" t="s">
        <v>60</v>
      </c>
      <c r="J146" s="300" t="s">
        <v>1337</v>
      </c>
      <c r="K146" s="299"/>
    </row>
    <row r="147" spans="2:11" ht="17.25" customHeight="1">
      <c r="B147" s="298"/>
      <c r="C147" s="302" t="s">
        <v>1338</v>
      </c>
      <c r="D147" s="302"/>
      <c r="E147" s="302"/>
      <c r="F147" s="303" t="s">
        <v>1339</v>
      </c>
      <c r="G147" s="304"/>
      <c r="H147" s="302"/>
      <c r="I147" s="302"/>
      <c r="J147" s="302" t="s">
        <v>1340</v>
      </c>
      <c r="K147" s="299"/>
    </row>
    <row r="148" spans="2:11" ht="5.25" customHeight="1">
      <c r="B148" s="308"/>
      <c r="C148" s="305"/>
      <c r="D148" s="305"/>
      <c r="E148" s="305"/>
      <c r="F148" s="305"/>
      <c r="G148" s="306"/>
      <c r="H148" s="305"/>
      <c r="I148" s="305"/>
      <c r="J148" s="305"/>
      <c r="K148" s="329"/>
    </row>
    <row r="149" spans="2:11" ht="15" customHeight="1">
      <c r="B149" s="308"/>
      <c r="C149" s="333" t="s">
        <v>1344</v>
      </c>
      <c r="D149" s="288"/>
      <c r="E149" s="288"/>
      <c r="F149" s="334" t="s">
        <v>1341</v>
      </c>
      <c r="G149" s="288"/>
      <c r="H149" s="333" t="s">
        <v>1380</v>
      </c>
      <c r="I149" s="333" t="s">
        <v>1343</v>
      </c>
      <c r="J149" s="333">
        <v>120</v>
      </c>
      <c r="K149" s="329"/>
    </row>
    <row r="150" spans="2:11" ht="15" customHeight="1">
      <c r="B150" s="308"/>
      <c r="C150" s="333" t="s">
        <v>1389</v>
      </c>
      <c r="D150" s="288"/>
      <c r="E150" s="288"/>
      <c r="F150" s="334" t="s">
        <v>1341</v>
      </c>
      <c r="G150" s="288"/>
      <c r="H150" s="333" t="s">
        <v>1400</v>
      </c>
      <c r="I150" s="333" t="s">
        <v>1343</v>
      </c>
      <c r="J150" s="333" t="s">
        <v>1391</v>
      </c>
      <c r="K150" s="329"/>
    </row>
    <row r="151" spans="2:11" ht="15" customHeight="1">
      <c r="B151" s="308"/>
      <c r="C151" s="333" t="s">
        <v>1290</v>
      </c>
      <c r="D151" s="288"/>
      <c r="E151" s="288"/>
      <c r="F151" s="334" t="s">
        <v>1341</v>
      </c>
      <c r="G151" s="288"/>
      <c r="H151" s="333" t="s">
        <v>1401</v>
      </c>
      <c r="I151" s="333" t="s">
        <v>1343</v>
      </c>
      <c r="J151" s="333" t="s">
        <v>1391</v>
      </c>
      <c r="K151" s="329"/>
    </row>
    <row r="152" spans="2:11" ht="15" customHeight="1">
      <c r="B152" s="308"/>
      <c r="C152" s="333" t="s">
        <v>1346</v>
      </c>
      <c r="D152" s="288"/>
      <c r="E152" s="288"/>
      <c r="F152" s="334" t="s">
        <v>1347</v>
      </c>
      <c r="G152" s="288"/>
      <c r="H152" s="333" t="s">
        <v>1380</v>
      </c>
      <c r="I152" s="333" t="s">
        <v>1343</v>
      </c>
      <c r="J152" s="333">
        <v>50</v>
      </c>
      <c r="K152" s="329"/>
    </row>
    <row r="153" spans="2:11" ht="15" customHeight="1">
      <c r="B153" s="308"/>
      <c r="C153" s="333" t="s">
        <v>1349</v>
      </c>
      <c r="D153" s="288"/>
      <c r="E153" s="288"/>
      <c r="F153" s="334" t="s">
        <v>1341</v>
      </c>
      <c r="G153" s="288"/>
      <c r="H153" s="333" t="s">
        <v>1380</v>
      </c>
      <c r="I153" s="333" t="s">
        <v>1351</v>
      </c>
      <c r="J153" s="333"/>
      <c r="K153" s="329"/>
    </row>
    <row r="154" spans="2:11" ht="15" customHeight="1">
      <c r="B154" s="308"/>
      <c r="C154" s="333" t="s">
        <v>1360</v>
      </c>
      <c r="D154" s="288"/>
      <c r="E154" s="288"/>
      <c r="F154" s="334" t="s">
        <v>1347</v>
      </c>
      <c r="G154" s="288"/>
      <c r="H154" s="333" t="s">
        <v>1380</v>
      </c>
      <c r="I154" s="333" t="s">
        <v>1343</v>
      </c>
      <c r="J154" s="333">
        <v>50</v>
      </c>
      <c r="K154" s="329"/>
    </row>
    <row r="155" spans="2:11" ht="15" customHeight="1">
      <c r="B155" s="308"/>
      <c r="C155" s="333" t="s">
        <v>1368</v>
      </c>
      <c r="D155" s="288"/>
      <c r="E155" s="288"/>
      <c r="F155" s="334" t="s">
        <v>1347</v>
      </c>
      <c r="G155" s="288"/>
      <c r="H155" s="333" t="s">
        <v>1380</v>
      </c>
      <c r="I155" s="333" t="s">
        <v>1343</v>
      </c>
      <c r="J155" s="333">
        <v>50</v>
      </c>
      <c r="K155" s="329"/>
    </row>
    <row r="156" spans="2:11" ht="15" customHeight="1">
      <c r="B156" s="308"/>
      <c r="C156" s="333" t="s">
        <v>1366</v>
      </c>
      <c r="D156" s="288"/>
      <c r="E156" s="288"/>
      <c r="F156" s="334" t="s">
        <v>1347</v>
      </c>
      <c r="G156" s="288"/>
      <c r="H156" s="333" t="s">
        <v>1380</v>
      </c>
      <c r="I156" s="333" t="s">
        <v>1343</v>
      </c>
      <c r="J156" s="333">
        <v>50</v>
      </c>
      <c r="K156" s="329"/>
    </row>
    <row r="157" spans="2:11" ht="15" customHeight="1">
      <c r="B157" s="308"/>
      <c r="C157" s="333" t="s">
        <v>109</v>
      </c>
      <c r="D157" s="288"/>
      <c r="E157" s="288"/>
      <c r="F157" s="334" t="s">
        <v>1341</v>
      </c>
      <c r="G157" s="288"/>
      <c r="H157" s="333" t="s">
        <v>1402</v>
      </c>
      <c r="I157" s="333" t="s">
        <v>1343</v>
      </c>
      <c r="J157" s="333" t="s">
        <v>1403</v>
      </c>
      <c r="K157" s="329"/>
    </row>
    <row r="158" spans="2:11" ht="15" customHeight="1">
      <c r="B158" s="308"/>
      <c r="C158" s="333" t="s">
        <v>1404</v>
      </c>
      <c r="D158" s="288"/>
      <c r="E158" s="288"/>
      <c r="F158" s="334" t="s">
        <v>1341</v>
      </c>
      <c r="G158" s="288"/>
      <c r="H158" s="333" t="s">
        <v>1405</v>
      </c>
      <c r="I158" s="333" t="s">
        <v>1375</v>
      </c>
      <c r="J158" s="333"/>
      <c r="K158" s="329"/>
    </row>
    <row r="159" spans="2:11" ht="15" customHeight="1">
      <c r="B159" s="335"/>
      <c r="C159" s="317"/>
      <c r="D159" s="317"/>
      <c r="E159" s="317"/>
      <c r="F159" s="317"/>
      <c r="G159" s="317"/>
      <c r="H159" s="317"/>
      <c r="I159" s="317"/>
      <c r="J159" s="317"/>
      <c r="K159" s="336"/>
    </row>
    <row r="160" spans="2:11" ht="18.75" customHeight="1">
      <c r="B160" s="284"/>
      <c r="C160" s="288"/>
      <c r="D160" s="288"/>
      <c r="E160" s="288"/>
      <c r="F160" s="307"/>
      <c r="G160" s="288"/>
      <c r="H160" s="288"/>
      <c r="I160" s="288"/>
      <c r="J160" s="288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6"/>
      <c r="C162" s="277"/>
      <c r="D162" s="277"/>
      <c r="E162" s="277"/>
      <c r="F162" s="277"/>
      <c r="G162" s="277"/>
      <c r="H162" s="277"/>
      <c r="I162" s="277"/>
      <c r="J162" s="277"/>
      <c r="K162" s="278"/>
    </row>
    <row r="163" spans="2:11" ht="45" customHeight="1">
      <c r="B163" s="279"/>
      <c r="C163" s="402" t="s">
        <v>1406</v>
      </c>
      <c r="D163" s="402"/>
      <c r="E163" s="402"/>
      <c r="F163" s="402"/>
      <c r="G163" s="402"/>
      <c r="H163" s="402"/>
      <c r="I163" s="402"/>
      <c r="J163" s="402"/>
      <c r="K163" s="280"/>
    </row>
    <row r="164" spans="2:11" ht="17.25" customHeight="1">
      <c r="B164" s="279"/>
      <c r="C164" s="300" t="s">
        <v>1335</v>
      </c>
      <c r="D164" s="300"/>
      <c r="E164" s="300"/>
      <c r="F164" s="300" t="s">
        <v>1336</v>
      </c>
      <c r="G164" s="337"/>
      <c r="H164" s="338" t="s">
        <v>133</v>
      </c>
      <c r="I164" s="338" t="s">
        <v>60</v>
      </c>
      <c r="J164" s="300" t="s">
        <v>1337</v>
      </c>
      <c r="K164" s="280"/>
    </row>
    <row r="165" spans="2:11" ht="17.25" customHeight="1">
      <c r="B165" s="281"/>
      <c r="C165" s="302" t="s">
        <v>1338</v>
      </c>
      <c r="D165" s="302"/>
      <c r="E165" s="302"/>
      <c r="F165" s="303" t="s">
        <v>1339</v>
      </c>
      <c r="G165" s="339"/>
      <c r="H165" s="340"/>
      <c r="I165" s="340"/>
      <c r="J165" s="302" t="s">
        <v>1340</v>
      </c>
      <c r="K165" s="282"/>
    </row>
    <row r="166" spans="2:11" ht="5.25" customHeight="1">
      <c r="B166" s="308"/>
      <c r="C166" s="305"/>
      <c r="D166" s="305"/>
      <c r="E166" s="305"/>
      <c r="F166" s="305"/>
      <c r="G166" s="306"/>
      <c r="H166" s="305"/>
      <c r="I166" s="305"/>
      <c r="J166" s="305"/>
      <c r="K166" s="329"/>
    </row>
    <row r="167" spans="2:11" ht="15" customHeight="1">
      <c r="B167" s="308"/>
      <c r="C167" s="288" t="s">
        <v>1344</v>
      </c>
      <c r="D167" s="288"/>
      <c r="E167" s="288"/>
      <c r="F167" s="307" t="s">
        <v>1341</v>
      </c>
      <c r="G167" s="288"/>
      <c r="H167" s="288" t="s">
        <v>1380</v>
      </c>
      <c r="I167" s="288" t="s">
        <v>1343</v>
      </c>
      <c r="J167" s="288">
        <v>120</v>
      </c>
      <c r="K167" s="329"/>
    </row>
    <row r="168" spans="2:11" ht="15" customHeight="1">
      <c r="B168" s="308"/>
      <c r="C168" s="288" t="s">
        <v>1389</v>
      </c>
      <c r="D168" s="288"/>
      <c r="E168" s="288"/>
      <c r="F168" s="307" t="s">
        <v>1341</v>
      </c>
      <c r="G168" s="288"/>
      <c r="H168" s="288" t="s">
        <v>1390</v>
      </c>
      <c r="I168" s="288" t="s">
        <v>1343</v>
      </c>
      <c r="J168" s="288" t="s">
        <v>1391</v>
      </c>
      <c r="K168" s="329"/>
    </row>
    <row r="169" spans="2:11" ht="15" customHeight="1">
      <c r="B169" s="308"/>
      <c r="C169" s="288" t="s">
        <v>1290</v>
      </c>
      <c r="D169" s="288"/>
      <c r="E169" s="288"/>
      <c r="F169" s="307" t="s">
        <v>1341</v>
      </c>
      <c r="G169" s="288"/>
      <c r="H169" s="288" t="s">
        <v>1407</v>
      </c>
      <c r="I169" s="288" t="s">
        <v>1343</v>
      </c>
      <c r="J169" s="288" t="s">
        <v>1391</v>
      </c>
      <c r="K169" s="329"/>
    </row>
    <row r="170" spans="2:11" ht="15" customHeight="1">
      <c r="B170" s="308"/>
      <c r="C170" s="288" t="s">
        <v>1346</v>
      </c>
      <c r="D170" s="288"/>
      <c r="E170" s="288"/>
      <c r="F170" s="307" t="s">
        <v>1347</v>
      </c>
      <c r="G170" s="288"/>
      <c r="H170" s="288" t="s">
        <v>1407</v>
      </c>
      <c r="I170" s="288" t="s">
        <v>1343</v>
      </c>
      <c r="J170" s="288">
        <v>50</v>
      </c>
      <c r="K170" s="329"/>
    </row>
    <row r="171" spans="2:11" ht="15" customHeight="1">
      <c r="B171" s="308"/>
      <c r="C171" s="288" t="s">
        <v>1349</v>
      </c>
      <c r="D171" s="288"/>
      <c r="E171" s="288"/>
      <c r="F171" s="307" t="s">
        <v>1341</v>
      </c>
      <c r="G171" s="288"/>
      <c r="H171" s="288" t="s">
        <v>1407</v>
      </c>
      <c r="I171" s="288" t="s">
        <v>1351</v>
      </c>
      <c r="J171" s="288"/>
      <c r="K171" s="329"/>
    </row>
    <row r="172" spans="2:11" ht="15" customHeight="1">
      <c r="B172" s="308"/>
      <c r="C172" s="288" t="s">
        <v>1360</v>
      </c>
      <c r="D172" s="288"/>
      <c r="E172" s="288"/>
      <c r="F172" s="307" t="s">
        <v>1347</v>
      </c>
      <c r="G172" s="288"/>
      <c r="H172" s="288" t="s">
        <v>1407</v>
      </c>
      <c r="I172" s="288" t="s">
        <v>1343</v>
      </c>
      <c r="J172" s="288">
        <v>50</v>
      </c>
      <c r="K172" s="329"/>
    </row>
    <row r="173" spans="2:11" ht="15" customHeight="1">
      <c r="B173" s="308"/>
      <c r="C173" s="288" t="s">
        <v>1368</v>
      </c>
      <c r="D173" s="288"/>
      <c r="E173" s="288"/>
      <c r="F173" s="307" t="s">
        <v>1347</v>
      </c>
      <c r="G173" s="288"/>
      <c r="H173" s="288" t="s">
        <v>1407</v>
      </c>
      <c r="I173" s="288" t="s">
        <v>1343</v>
      </c>
      <c r="J173" s="288">
        <v>50</v>
      </c>
      <c r="K173" s="329"/>
    </row>
    <row r="174" spans="2:11" ht="15" customHeight="1">
      <c r="B174" s="308"/>
      <c r="C174" s="288" t="s">
        <v>1366</v>
      </c>
      <c r="D174" s="288"/>
      <c r="E174" s="288"/>
      <c r="F174" s="307" t="s">
        <v>1347</v>
      </c>
      <c r="G174" s="288"/>
      <c r="H174" s="288" t="s">
        <v>1407</v>
      </c>
      <c r="I174" s="288" t="s">
        <v>1343</v>
      </c>
      <c r="J174" s="288">
        <v>50</v>
      </c>
      <c r="K174" s="329"/>
    </row>
    <row r="175" spans="2:11" ht="15" customHeight="1">
      <c r="B175" s="308"/>
      <c r="C175" s="288" t="s">
        <v>132</v>
      </c>
      <c r="D175" s="288"/>
      <c r="E175" s="288"/>
      <c r="F175" s="307" t="s">
        <v>1341</v>
      </c>
      <c r="G175" s="288"/>
      <c r="H175" s="288" t="s">
        <v>1408</v>
      </c>
      <c r="I175" s="288" t="s">
        <v>1409</v>
      </c>
      <c r="J175" s="288"/>
      <c r="K175" s="329"/>
    </row>
    <row r="176" spans="2:11" ht="15" customHeight="1">
      <c r="B176" s="308"/>
      <c r="C176" s="288" t="s">
        <v>60</v>
      </c>
      <c r="D176" s="288"/>
      <c r="E176" s="288"/>
      <c r="F176" s="307" t="s">
        <v>1341</v>
      </c>
      <c r="G176" s="288"/>
      <c r="H176" s="288" t="s">
        <v>1410</v>
      </c>
      <c r="I176" s="288" t="s">
        <v>1411</v>
      </c>
      <c r="J176" s="288">
        <v>1</v>
      </c>
      <c r="K176" s="329"/>
    </row>
    <row r="177" spans="2:11" ht="15" customHeight="1">
      <c r="B177" s="308"/>
      <c r="C177" s="288" t="s">
        <v>56</v>
      </c>
      <c r="D177" s="288"/>
      <c r="E177" s="288"/>
      <c r="F177" s="307" t="s">
        <v>1341</v>
      </c>
      <c r="G177" s="288"/>
      <c r="H177" s="288" t="s">
        <v>1412</v>
      </c>
      <c r="I177" s="288" t="s">
        <v>1343</v>
      </c>
      <c r="J177" s="288">
        <v>20</v>
      </c>
      <c r="K177" s="329"/>
    </row>
    <row r="178" spans="2:11" ht="15" customHeight="1">
      <c r="B178" s="308"/>
      <c r="C178" s="288" t="s">
        <v>133</v>
      </c>
      <c r="D178" s="288"/>
      <c r="E178" s="288"/>
      <c r="F178" s="307" t="s">
        <v>1341</v>
      </c>
      <c r="G178" s="288"/>
      <c r="H178" s="288" t="s">
        <v>1413</v>
      </c>
      <c r="I178" s="288" t="s">
        <v>1343</v>
      </c>
      <c r="J178" s="288">
        <v>255</v>
      </c>
      <c r="K178" s="329"/>
    </row>
    <row r="179" spans="2:11" ht="15" customHeight="1">
      <c r="B179" s="308"/>
      <c r="C179" s="288" t="s">
        <v>134</v>
      </c>
      <c r="D179" s="288"/>
      <c r="E179" s="288"/>
      <c r="F179" s="307" t="s">
        <v>1341</v>
      </c>
      <c r="G179" s="288"/>
      <c r="H179" s="288" t="s">
        <v>1306</v>
      </c>
      <c r="I179" s="288" t="s">
        <v>1343</v>
      </c>
      <c r="J179" s="288">
        <v>10</v>
      </c>
      <c r="K179" s="329"/>
    </row>
    <row r="180" spans="2:11" ht="15" customHeight="1">
      <c r="B180" s="308"/>
      <c r="C180" s="288" t="s">
        <v>135</v>
      </c>
      <c r="D180" s="288"/>
      <c r="E180" s="288"/>
      <c r="F180" s="307" t="s">
        <v>1341</v>
      </c>
      <c r="G180" s="288"/>
      <c r="H180" s="288" t="s">
        <v>1414</v>
      </c>
      <c r="I180" s="288" t="s">
        <v>1375</v>
      </c>
      <c r="J180" s="288"/>
      <c r="K180" s="329"/>
    </row>
    <row r="181" spans="2:11" ht="15" customHeight="1">
      <c r="B181" s="308"/>
      <c r="C181" s="288" t="s">
        <v>1415</v>
      </c>
      <c r="D181" s="288"/>
      <c r="E181" s="288"/>
      <c r="F181" s="307" t="s">
        <v>1341</v>
      </c>
      <c r="G181" s="288"/>
      <c r="H181" s="288" t="s">
        <v>1416</v>
      </c>
      <c r="I181" s="288" t="s">
        <v>1375</v>
      </c>
      <c r="J181" s="288"/>
      <c r="K181" s="329"/>
    </row>
    <row r="182" spans="2:11" ht="15" customHeight="1">
      <c r="B182" s="308"/>
      <c r="C182" s="288" t="s">
        <v>1404</v>
      </c>
      <c r="D182" s="288"/>
      <c r="E182" s="288"/>
      <c r="F182" s="307" t="s">
        <v>1341</v>
      </c>
      <c r="G182" s="288"/>
      <c r="H182" s="288" t="s">
        <v>1417</v>
      </c>
      <c r="I182" s="288" t="s">
        <v>1375</v>
      </c>
      <c r="J182" s="288"/>
      <c r="K182" s="329"/>
    </row>
    <row r="183" spans="2:11" ht="15" customHeight="1">
      <c r="B183" s="308"/>
      <c r="C183" s="288" t="s">
        <v>137</v>
      </c>
      <c r="D183" s="288"/>
      <c r="E183" s="288"/>
      <c r="F183" s="307" t="s">
        <v>1347</v>
      </c>
      <c r="G183" s="288"/>
      <c r="H183" s="288" t="s">
        <v>1418</v>
      </c>
      <c r="I183" s="288" t="s">
        <v>1343</v>
      </c>
      <c r="J183" s="288">
        <v>50</v>
      </c>
      <c r="K183" s="329"/>
    </row>
    <row r="184" spans="2:11" ht="15" customHeight="1">
      <c r="B184" s="308"/>
      <c r="C184" s="288" t="s">
        <v>1419</v>
      </c>
      <c r="D184" s="288"/>
      <c r="E184" s="288"/>
      <c r="F184" s="307" t="s">
        <v>1347</v>
      </c>
      <c r="G184" s="288"/>
      <c r="H184" s="288" t="s">
        <v>1420</v>
      </c>
      <c r="I184" s="288" t="s">
        <v>1421</v>
      </c>
      <c r="J184" s="288"/>
      <c r="K184" s="329"/>
    </row>
    <row r="185" spans="2:11" ht="15" customHeight="1">
      <c r="B185" s="308"/>
      <c r="C185" s="288" t="s">
        <v>1422</v>
      </c>
      <c r="D185" s="288"/>
      <c r="E185" s="288"/>
      <c r="F185" s="307" t="s">
        <v>1347</v>
      </c>
      <c r="G185" s="288"/>
      <c r="H185" s="288" t="s">
        <v>1423</v>
      </c>
      <c r="I185" s="288" t="s">
        <v>1421</v>
      </c>
      <c r="J185" s="288"/>
      <c r="K185" s="329"/>
    </row>
    <row r="186" spans="2:11" ht="15" customHeight="1">
      <c r="B186" s="308"/>
      <c r="C186" s="288" t="s">
        <v>1424</v>
      </c>
      <c r="D186" s="288"/>
      <c r="E186" s="288"/>
      <c r="F186" s="307" t="s">
        <v>1347</v>
      </c>
      <c r="G186" s="288"/>
      <c r="H186" s="288" t="s">
        <v>1425</v>
      </c>
      <c r="I186" s="288" t="s">
        <v>1421</v>
      </c>
      <c r="J186" s="288"/>
      <c r="K186" s="329"/>
    </row>
    <row r="187" spans="2:11" ht="15" customHeight="1">
      <c r="B187" s="308"/>
      <c r="C187" s="341" t="s">
        <v>1426</v>
      </c>
      <c r="D187" s="288"/>
      <c r="E187" s="288"/>
      <c r="F187" s="307" t="s">
        <v>1347</v>
      </c>
      <c r="G187" s="288"/>
      <c r="H187" s="288" t="s">
        <v>1427</v>
      </c>
      <c r="I187" s="288" t="s">
        <v>1428</v>
      </c>
      <c r="J187" s="342" t="s">
        <v>1429</v>
      </c>
      <c r="K187" s="329"/>
    </row>
    <row r="188" spans="2:11" ht="15" customHeight="1">
      <c r="B188" s="308"/>
      <c r="C188" s="293" t="s">
        <v>45</v>
      </c>
      <c r="D188" s="288"/>
      <c r="E188" s="288"/>
      <c r="F188" s="307" t="s">
        <v>1341</v>
      </c>
      <c r="G188" s="288"/>
      <c r="H188" s="284" t="s">
        <v>1430</v>
      </c>
      <c r="I188" s="288" t="s">
        <v>1431</v>
      </c>
      <c r="J188" s="288"/>
      <c r="K188" s="329"/>
    </row>
    <row r="189" spans="2:11" ht="15" customHeight="1">
      <c r="B189" s="308"/>
      <c r="C189" s="293" t="s">
        <v>1432</v>
      </c>
      <c r="D189" s="288"/>
      <c r="E189" s="288"/>
      <c r="F189" s="307" t="s">
        <v>1341</v>
      </c>
      <c r="G189" s="288"/>
      <c r="H189" s="288" t="s">
        <v>1433</v>
      </c>
      <c r="I189" s="288" t="s">
        <v>1375</v>
      </c>
      <c r="J189" s="288"/>
      <c r="K189" s="329"/>
    </row>
    <row r="190" spans="2:11" ht="15" customHeight="1">
      <c r="B190" s="308"/>
      <c r="C190" s="293" t="s">
        <v>1434</v>
      </c>
      <c r="D190" s="288"/>
      <c r="E190" s="288"/>
      <c r="F190" s="307" t="s">
        <v>1341</v>
      </c>
      <c r="G190" s="288"/>
      <c r="H190" s="288" t="s">
        <v>1435</v>
      </c>
      <c r="I190" s="288" t="s">
        <v>1375</v>
      </c>
      <c r="J190" s="288"/>
      <c r="K190" s="329"/>
    </row>
    <row r="191" spans="2:11" ht="15" customHeight="1">
      <c r="B191" s="308"/>
      <c r="C191" s="293" t="s">
        <v>1436</v>
      </c>
      <c r="D191" s="288"/>
      <c r="E191" s="288"/>
      <c r="F191" s="307" t="s">
        <v>1347</v>
      </c>
      <c r="G191" s="288"/>
      <c r="H191" s="288" t="s">
        <v>1437</v>
      </c>
      <c r="I191" s="288" t="s">
        <v>1375</v>
      </c>
      <c r="J191" s="288"/>
      <c r="K191" s="329"/>
    </row>
    <row r="192" spans="2:11" ht="15" customHeight="1">
      <c r="B192" s="335"/>
      <c r="C192" s="343"/>
      <c r="D192" s="317"/>
      <c r="E192" s="317"/>
      <c r="F192" s="317"/>
      <c r="G192" s="317"/>
      <c r="H192" s="317"/>
      <c r="I192" s="317"/>
      <c r="J192" s="317"/>
      <c r="K192" s="336"/>
    </row>
    <row r="193" spans="2:11" ht="18.75" customHeight="1">
      <c r="B193" s="284"/>
      <c r="C193" s="288"/>
      <c r="D193" s="288"/>
      <c r="E193" s="288"/>
      <c r="F193" s="307"/>
      <c r="G193" s="288"/>
      <c r="H193" s="288"/>
      <c r="I193" s="288"/>
      <c r="J193" s="288"/>
      <c r="K193" s="284"/>
    </row>
    <row r="194" spans="2:11" ht="18.75" customHeight="1">
      <c r="B194" s="284"/>
      <c r="C194" s="288"/>
      <c r="D194" s="288"/>
      <c r="E194" s="288"/>
      <c r="F194" s="307"/>
      <c r="G194" s="288"/>
      <c r="H194" s="288"/>
      <c r="I194" s="288"/>
      <c r="J194" s="288"/>
      <c r="K194" s="284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 ht="13.5">
      <c r="B196" s="276"/>
      <c r="C196" s="277"/>
      <c r="D196" s="277"/>
      <c r="E196" s="277"/>
      <c r="F196" s="277"/>
      <c r="G196" s="277"/>
      <c r="H196" s="277"/>
      <c r="I196" s="277"/>
      <c r="J196" s="277"/>
      <c r="K196" s="278"/>
    </row>
    <row r="197" spans="2:11" ht="21">
      <c r="B197" s="279"/>
      <c r="C197" s="402" t="s">
        <v>1438</v>
      </c>
      <c r="D197" s="402"/>
      <c r="E197" s="402"/>
      <c r="F197" s="402"/>
      <c r="G197" s="402"/>
      <c r="H197" s="402"/>
      <c r="I197" s="402"/>
      <c r="J197" s="402"/>
      <c r="K197" s="280"/>
    </row>
    <row r="198" spans="2:11" ht="25.5" customHeight="1">
      <c r="B198" s="279"/>
      <c r="C198" s="344" t="s">
        <v>1439</v>
      </c>
      <c r="D198" s="344"/>
      <c r="E198" s="344"/>
      <c r="F198" s="344" t="s">
        <v>1440</v>
      </c>
      <c r="G198" s="345"/>
      <c r="H198" s="401" t="s">
        <v>1441</v>
      </c>
      <c r="I198" s="401"/>
      <c r="J198" s="401"/>
      <c r="K198" s="280"/>
    </row>
    <row r="199" spans="2:11" ht="5.25" customHeight="1">
      <c r="B199" s="308"/>
      <c r="C199" s="305"/>
      <c r="D199" s="305"/>
      <c r="E199" s="305"/>
      <c r="F199" s="305"/>
      <c r="G199" s="288"/>
      <c r="H199" s="305"/>
      <c r="I199" s="305"/>
      <c r="J199" s="305"/>
      <c r="K199" s="329"/>
    </row>
    <row r="200" spans="2:11" ht="15" customHeight="1">
      <c r="B200" s="308"/>
      <c r="C200" s="288" t="s">
        <v>1431</v>
      </c>
      <c r="D200" s="288"/>
      <c r="E200" s="288"/>
      <c r="F200" s="307" t="s">
        <v>46</v>
      </c>
      <c r="G200" s="288"/>
      <c r="H200" s="399" t="s">
        <v>1442</v>
      </c>
      <c r="I200" s="399"/>
      <c r="J200" s="399"/>
      <c r="K200" s="329"/>
    </row>
    <row r="201" spans="2:11" ht="15" customHeight="1">
      <c r="B201" s="308"/>
      <c r="C201" s="314"/>
      <c r="D201" s="288"/>
      <c r="E201" s="288"/>
      <c r="F201" s="307" t="s">
        <v>47</v>
      </c>
      <c r="G201" s="288"/>
      <c r="H201" s="399" t="s">
        <v>1443</v>
      </c>
      <c r="I201" s="399"/>
      <c r="J201" s="399"/>
      <c r="K201" s="329"/>
    </row>
    <row r="202" spans="2:11" ht="15" customHeight="1">
      <c r="B202" s="308"/>
      <c r="C202" s="314"/>
      <c r="D202" s="288"/>
      <c r="E202" s="288"/>
      <c r="F202" s="307" t="s">
        <v>50</v>
      </c>
      <c r="G202" s="288"/>
      <c r="H202" s="399" t="s">
        <v>1444</v>
      </c>
      <c r="I202" s="399"/>
      <c r="J202" s="399"/>
      <c r="K202" s="329"/>
    </row>
    <row r="203" spans="2:11" ht="15" customHeight="1">
      <c r="B203" s="308"/>
      <c r="C203" s="288"/>
      <c r="D203" s="288"/>
      <c r="E203" s="288"/>
      <c r="F203" s="307" t="s">
        <v>48</v>
      </c>
      <c r="G203" s="288"/>
      <c r="H203" s="399" t="s">
        <v>1445</v>
      </c>
      <c r="I203" s="399"/>
      <c r="J203" s="399"/>
      <c r="K203" s="329"/>
    </row>
    <row r="204" spans="2:11" ht="15" customHeight="1">
      <c r="B204" s="308"/>
      <c r="C204" s="288"/>
      <c r="D204" s="288"/>
      <c r="E204" s="288"/>
      <c r="F204" s="307" t="s">
        <v>49</v>
      </c>
      <c r="G204" s="288"/>
      <c r="H204" s="399" t="s">
        <v>1446</v>
      </c>
      <c r="I204" s="399"/>
      <c r="J204" s="399"/>
      <c r="K204" s="329"/>
    </row>
    <row r="205" spans="2:11" ht="15" customHeight="1">
      <c r="B205" s="308"/>
      <c r="C205" s="288"/>
      <c r="D205" s="288"/>
      <c r="E205" s="288"/>
      <c r="F205" s="307"/>
      <c r="G205" s="288"/>
      <c r="H205" s="288"/>
      <c r="I205" s="288"/>
      <c r="J205" s="288"/>
      <c r="K205" s="329"/>
    </row>
    <row r="206" spans="2:11" ht="15" customHeight="1">
      <c r="B206" s="308"/>
      <c r="C206" s="288" t="s">
        <v>1387</v>
      </c>
      <c r="D206" s="288"/>
      <c r="E206" s="288"/>
      <c r="F206" s="307" t="s">
        <v>82</v>
      </c>
      <c r="G206" s="288"/>
      <c r="H206" s="399" t="s">
        <v>1447</v>
      </c>
      <c r="I206" s="399"/>
      <c r="J206" s="399"/>
      <c r="K206" s="329"/>
    </row>
    <row r="207" spans="2:11" ht="15" customHeight="1">
      <c r="B207" s="308"/>
      <c r="C207" s="314"/>
      <c r="D207" s="288"/>
      <c r="E207" s="288"/>
      <c r="F207" s="307" t="s">
        <v>1286</v>
      </c>
      <c r="G207" s="288"/>
      <c r="H207" s="399" t="s">
        <v>1287</v>
      </c>
      <c r="I207" s="399"/>
      <c r="J207" s="399"/>
      <c r="K207" s="329"/>
    </row>
    <row r="208" spans="2:11" ht="15" customHeight="1">
      <c r="B208" s="308"/>
      <c r="C208" s="288"/>
      <c r="D208" s="288"/>
      <c r="E208" s="288"/>
      <c r="F208" s="307" t="s">
        <v>1284</v>
      </c>
      <c r="G208" s="288"/>
      <c r="H208" s="399" t="s">
        <v>1448</v>
      </c>
      <c r="I208" s="399"/>
      <c r="J208" s="399"/>
      <c r="K208" s="329"/>
    </row>
    <row r="209" spans="2:11" ht="15" customHeight="1">
      <c r="B209" s="346"/>
      <c r="C209" s="314"/>
      <c r="D209" s="314"/>
      <c r="E209" s="314"/>
      <c r="F209" s="307" t="s">
        <v>1288</v>
      </c>
      <c r="G209" s="293"/>
      <c r="H209" s="400" t="s">
        <v>1289</v>
      </c>
      <c r="I209" s="400"/>
      <c r="J209" s="400"/>
      <c r="K209" s="347"/>
    </row>
    <row r="210" spans="2:11" ht="15" customHeight="1">
      <c r="B210" s="346"/>
      <c r="C210" s="314"/>
      <c r="D210" s="314"/>
      <c r="E210" s="314"/>
      <c r="F210" s="307" t="s">
        <v>1243</v>
      </c>
      <c r="G210" s="293"/>
      <c r="H210" s="400" t="s">
        <v>1449</v>
      </c>
      <c r="I210" s="400"/>
      <c r="J210" s="400"/>
      <c r="K210" s="347"/>
    </row>
    <row r="211" spans="2:11" ht="15" customHeight="1">
      <c r="B211" s="346"/>
      <c r="C211" s="314"/>
      <c r="D211" s="314"/>
      <c r="E211" s="314"/>
      <c r="F211" s="348"/>
      <c r="G211" s="293"/>
      <c r="H211" s="349"/>
      <c r="I211" s="349"/>
      <c r="J211" s="349"/>
      <c r="K211" s="347"/>
    </row>
    <row r="212" spans="2:11" ht="15" customHeight="1">
      <c r="B212" s="346"/>
      <c r="C212" s="288" t="s">
        <v>1411</v>
      </c>
      <c r="D212" s="314"/>
      <c r="E212" s="314"/>
      <c r="F212" s="307">
        <v>1</v>
      </c>
      <c r="G212" s="293"/>
      <c r="H212" s="400" t="s">
        <v>1450</v>
      </c>
      <c r="I212" s="400"/>
      <c r="J212" s="400"/>
      <c r="K212" s="347"/>
    </row>
    <row r="213" spans="2:11" ht="15" customHeight="1">
      <c r="B213" s="346"/>
      <c r="C213" s="314"/>
      <c r="D213" s="314"/>
      <c r="E213" s="314"/>
      <c r="F213" s="307">
        <v>2</v>
      </c>
      <c r="G213" s="293"/>
      <c r="H213" s="400" t="s">
        <v>1451</v>
      </c>
      <c r="I213" s="400"/>
      <c r="J213" s="400"/>
      <c r="K213" s="347"/>
    </row>
    <row r="214" spans="2:11" ht="15" customHeight="1">
      <c r="B214" s="346"/>
      <c r="C214" s="314"/>
      <c r="D214" s="314"/>
      <c r="E214" s="314"/>
      <c r="F214" s="307">
        <v>3</v>
      </c>
      <c r="G214" s="293"/>
      <c r="H214" s="400" t="s">
        <v>1452</v>
      </c>
      <c r="I214" s="400"/>
      <c r="J214" s="400"/>
      <c r="K214" s="347"/>
    </row>
    <row r="215" spans="2:11" ht="15" customHeight="1">
      <c r="B215" s="346"/>
      <c r="C215" s="314"/>
      <c r="D215" s="314"/>
      <c r="E215" s="314"/>
      <c r="F215" s="307">
        <v>4</v>
      </c>
      <c r="G215" s="293"/>
      <c r="H215" s="400" t="s">
        <v>1453</v>
      </c>
      <c r="I215" s="400"/>
      <c r="J215" s="400"/>
      <c r="K215" s="347"/>
    </row>
    <row r="216" spans="2:11" ht="12.75" customHeight="1">
      <c r="B216" s="350"/>
      <c r="C216" s="351"/>
      <c r="D216" s="351"/>
      <c r="E216" s="351"/>
      <c r="F216" s="351"/>
      <c r="G216" s="351"/>
      <c r="H216" s="351"/>
      <c r="I216" s="351"/>
      <c r="J216" s="351"/>
      <c r="K216" s="352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MARTINA\Michal</dc:creator>
  <cp:keywords/>
  <dc:description/>
  <cp:lastModifiedBy>Michal</cp:lastModifiedBy>
  <dcterms:created xsi:type="dcterms:W3CDTF">2017-09-12T19:05:57Z</dcterms:created>
  <dcterms:modified xsi:type="dcterms:W3CDTF">2017-09-12T19:06:05Z</dcterms:modified>
  <cp:category/>
  <cp:version/>
  <cp:contentType/>
  <cp:contentStatus/>
</cp:coreProperties>
</file>